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C:\Users\Priprava\Downloads\"/>
    </mc:Choice>
  </mc:AlternateContent>
  <xr:revisionPtr revIDLastSave="0" documentId="13_ncr:1_{8E523457-17C1-4FA8-961A-53D06B784B81}" xr6:coauthVersionLast="47" xr6:coauthVersionMax="47" xr10:uidLastSave="{00000000-0000-0000-0000-000000000000}"/>
  <bookViews>
    <workbookView xWindow="-108" yWindow="-108" windowWidth="23256" windowHeight="12456" firstSheet="9" activeTab="12" xr2:uid="{00000000-000D-0000-FFFF-FFFF00000000}"/>
  </bookViews>
  <sheets>
    <sheet name="Pokyny pro vyplnění" sheetId="11" r:id="rId1"/>
    <sheet name="Stavba" sheetId="1" r:id="rId2"/>
    <sheet name="VzorPolozky" sheetId="10" state="hidden" r:id="rId3"/>
    <sheet name="01 2023006-001 Pol" sheetId="12" r:id="rId4"/>
    <sheet name="01 2023006-002 Pol" sheetId="13" r:id="rId5"/>
    <sheet name="01 2023006-003 Pol" sheetId="14" r:id="rId6"/>
    <sheet name="01 2023006-004 Pol" sheetId="15" r:id="rId7"/>
    <sheet name="01 2023006-005 Pol" sheetId="16" r:id="rId8"/>
    <sheet name="01 2023006-006 Pol" sheetId="17" r:id="rId9"/>
    <sheet name="01 2023006-007 Pol" sheetId="18" r:id="rId10"/>
    <sheet name="01 2023006-008 Pol" sheetId="19" r:id="rId11"/>
    <sheet name="01 2023006-009 Pol" sheetId="20" r:id="rId12"/>
    <sheet name="02 2023006-021 Pol" sheetId="21" r:id="rId13"/>
    <sheet name="02 2023006-022 Pol" sheetId="22" r:id="rId14"/>
    <sheet name="02 2023006-023 Pol" sheetId="23" r:id="rId15"/>
    <sheet name="02 2023006-024 Pol" sheetId="24" r:id="rId16"/>
    <sheet name="02 2023006-026 Pol" sheetId="25" r:id="rId17"/>
    <sheet name="02 2023006-026 P1" sheetId="26" r:id="rId18"/>
    <sheet name="02 2023006-027 Pol" sheetId="27" r:id="rId19"/>
    <sheet name="02 2023006-028 Pol" sheetId="28" r:id="rId20"/>
  </sheets>
  <externalReferences>
    <externalReference r:id="rId21"/>
  </externalReferences>
  <definedNames>
    <definedName name="CelkemDPHVypocet" localSheetId="1">Stavba!$H$60</definedName>
    <definedName name="CenaCelkem">Stavba!$G$29</definedName>
    <definedName name="CenaCelkemBezDPH">Stavba!$G$28</definedName>
    <definedName name="CenaCelkemVypocet" localSheetId="1">Stavba!$I$60</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'01 2023006-001 Pol'!$1:$7</definedName>
    <definedName name="_xlnm.Print_Titles" localSheetId="4">'01 2023006-002 Pol'!$1:$7</definedName>
    <definedName name="_xlnm.Print_Titles" localSheetId="5">'01 2023006-003 Pol'!$1:$7</definedName>
    <definedName name="_xlnm.Print_Titles" localSheetId="6">'01 2023006-004 Pol'!$1:$7</definedName>
    <definedName name="_xlnm.Print_Titles" localSheetId="7">'01 2023006-005 Pol'!$1:$7</definedName>
    <definedName name="_xlnm.Print_Titles" localSheetId="8">'01 2023006-006 Pol'!$1:$7</definedName>
    <definedName name="_xlnm.Print_Titles" localSheetId="9">'01 2023006-007 Pol'!$1:$7</definedName>
    <definedName name="_xlnm.Print_Titles" localSheetId="10">'01 2023006-008 Pol'!$1:$7</definedName>
    <definedName name="_xlnm.Print_Titles" localSheetId="11">'01 2023006-009 Pol'!$1:$7</definedName>
    <definedName name="_xlnm.Print_Titles" localSheetId="12">'02 2023006-021 Pol'!$1:$7</definedName>
    <definedName name="_xlnm.Print_Titles" localSheetId="13">'02 2023006-022 Pol'!$1:$7</definedName>
    <definedName name="_xlnm.Print_Titles" localSheetId="14">'02 2023006-023 Pol'!$1:$7</definedName>
    <definedName name="_xlnm.Print_Titles" localSheetId="15">'02 2023006-024 Pol'!$1:$7</definedName>
    <definedName name="_xlnm.Print_Titles" localSheetId="17">'02 2023006-026 P1'!$1:$7</definedName>
    <definedName name="_xlnm.Print_Titles" localSheetId="16">'02 2023006-026 Pol'!$1:$7</definedName>
    <definedName name="_xlnm.Print_Titles" localSheetId="18">'02 2023006-027 Pol'!$1:$7</definedName>
    <definedName name="_xlnm.Print_Titles" localSheetId="19">'02 2023006-028 Pol'!$1:$7</definedName>
    <definedName name="oadresa">Stavba!$D$6</definedName>
    <definedName name="Objednatel" localSheetId="1">Stavba!$D$5</definedName>
    <definedName name="Objekt" localSheetId="1">Stavba!$B$38</definedName>
    <definedName name="_xlnm.Print_Area" localSheetId="3">'01 2023006-001 Pol'!$A$1:$Y$1567</definedName>
    <definedName name="_xlnm.Print_Area" localSheetId="4">'01 2023006-002 Pol'!$A$1:$Y$152</definedName>
    <definedName name="_xlnm.Print_Area" localSheetId="5">'01 2023006-003 Pol'!$A$1:$Y$336</definedName>
    <definedName name="_xlnm.Print_Area" localSheetId="6">'01 2023006-004 Pol'!$A$1:$Y$41</definedName>
    <definedName name="_xlnm.Print_Area" localSheetId="7">'01 2023006-005 Pol'!$A$1:$Y$136</definedName>
    <definedName name="_xlnm.Print_Area" localSheetId="8">'01 2023006-006 Pol'!$A$1:$Y$192</definedName>
    <definedName name="_xlnm.Print_Area" localSheetId="9">'01 2023006-007 Pol'!$A$1:$Y$225</definedName>
    <definedName name="_xlnm.Print_Area" localSheetId="10">'01 2023006-008 Pol'!$A$1:$Y$46</definedName>
    <definedName name="_xlnm.Print_Area" localSheetId="11">'01 2023006-009 Pol'!$A$1:$Y$78</definedName>
    <definedName name="_xlnm.Print_Area" localSheetId="12">'02 2023006-021 Pol'!$A$1:$Y$863</definedName>
    <definedName name="_xlnm.Print_Area" localSheetId="13">'02 2023006-022 Pol'!$A$1:$Y$84</definedName>
    <definedName name="_xlnm.Print_Area" localSheetId="14">'02 2023006-023 Pol'!$A$1:$Y$170</definedName>
    <definedName name="_xlnm.Print_Area" localSheetId="15">'02 2023006-024 Pol'!$A$1:$Y$100</definedName>
    <definedName name="_xlnm.Print_Area" localSheetId="17">'02 2023006-026 P1'!$A$1:$Y$126</definedName>
    <definedName name="_xlnm.Print_Area" localSheetId="16">'02 2023006-026 Pol'!$A$1:$Y$59</definedName>
    <definedName name="_xlnm.Print_Area" localSheetId="18">'02 2023006-027 Pol'!$A$1:$Y$77</definedName>
    <definedName name="_xlnm.Print_Area" localSheetId="19">'02 2023006-028 Pol'!$A$1:$Y$88</definedName>
    <definedName name="_xlnm.Print_Area" localSheetId="1">Stavba!$A$1:$J$192</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Stavba!$F$60</definedName>
    <definedName name="ZakladDPHZakl">Stavba!$G$25</definedName>
    <definedName name="ZakladDPHZaklVypocet" localSheetId="1">Stavba!$G$60</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85" i="21" l="1"/>
  <c r="O785" i="21"/>
  <c r="K785" i="21"/>
  <c r="I785" i="21"/>
  <c r="G785" i="21"/>
  <c r="M785" i="21" s="1"/>
  <c r="Q1402" i="12"/>
  <c r="O1402" i="12"/>
  <c r="K1402" i="12"/>
  <c r="I1402" i="12"/>
  <c r="G1402" i="12"/>
  <c r="M1402" i="12" s="1"/>
  <c r="E1394" i="12"/>
  <c r="E1390" i="12"/>
  <c r="Q512" i="12"/>
  <c r="O512" i="12"/>
  <c r="K512" i="12"/>
  <c r="I512" i="12"/>
  <c r="G512" i="12"/>
  <c r="M512" i="12" s="1"/>
  <c r="Q49" i="22"/>
  <c r="O49" i="22"/>
  <c r="K49" i="22"/>
  <c r="I49" i="22"/>
  <c r="G49" i="22"/>
  <c r="M49" i="22" s="1"/>
  <c r="V87" i="13"/>
  <c r="Q87" i="13"/>
  <c r="O87" i="13"/>
  <c r="K87" i="13"/>
  <c r="I87" i="13"/>
  <c r="G87" i="13"/>
  <c r="M87" i="13" s="1"/>
  <c r="V86" i="13"/>
  <c r="Q86" i="13"/>
  <c r="O86" i="13"/>
  <c r="K86" i="13"/>
  <c r="I86" i="13"/>
  <c r="G86" i="13"/>
  <c r="M86" i="13" s="1"/>
  <c r="Q738" i="12"/>
  <c r="O738" i="12"/>
  <c r="K738" i="12"/>
  <c r="I738" i="12"/>
  <c r="G738" i="12"/>
  <c r="M738" i="12" s="1"/>
  <c r="Q376" i="21"/>
  <c r="O376" i="21"/>
  <c r="K376" i="21"/>
  <c r="I376" i="21"/>
  <c r="G376" i="21"/>
  <c r="M376" i="21" s="1"/>
  <c r="G630" i="12"/>
  <c r="M630" i="12" s="1"/>
  <c r="I630" i="12"/>
  <c r="K630" i="12"/>
  <c r="O630" i="12"/>
  <c r="Q630" i="12"/>
  <c r="V630" i="12"/>
  <c r="Q374" i="21"/>
  <c r="O374" i="21"/>
  <c r="K374" i="21"/>
  <c r="I374" i="21"/>
  <c r="G374" i="21"/>
  <c r="M374" i="21" s="1"/>
  <c r="Q372" i="21"/>
  <c r="O372" i="21"/>
  <c r="K372" i="21"/>
  <c r="I372" i="21"/>
  <c r="G372" i="21"/>
  <c r="M372" i="21" s="1"/>
  <c r="Q370" i="21"/>
  <c r="O370" i="21"/>
  <c r="K370" i="21"/>
  <c r="I370" i="21"/>
  <c r="G370" i="21"/>
  <c r="M370" i="21" s="1"/>
  <c r="Q736" i="12"/>
  <c r="O736" i="12"/>
  <c r="K736" i="12"/>
  <c r="I736" i="12"/>
  <c r="G736" i="12"/>
  <c r="M736" i="12" s="1"/>
  <c r="Q734" i="12"/>
  <c r="O734" i="12"/>
  <c r="K734" i="12"/>
  <c r="I734" i="12"/>
  <c r="G734" i="12"/>
  <c r="M734" i="12" s="1"/>
  <c r="Q732" i="12"/>
  <c r="O732" i="12"/>
  <c r="K732" i="12"/>
  <c r="I732" i="12"/>
  <c r="G732" i="12"/>
  <c r="M732" i="12" s="1"/>
  <c r="Q809" i="21"/>
  <c r="O809" i="21"/>
  <c r="K809" i="21"/>
  <c r="I809" i="21"/>
  <c r="G809" i="21"/>
  <c r="M809" i="21" s="1"/>
  <c r="Q790" i="21"/>
  <c r="O790" i="21"/>
  <c r="K790" i="21"/>
  <c r="I790" i="21"/>
  <c r="G790" i="21"/>
  <c r="M790" i="21" s="1"/>
  <c r="Q1464" i="12"/>
  <c r="O1464" i="12"/>
  <c r="K1464" i="12"/>
  <c r="I1464" i="12"/>
  <c r="G1464" i="12"/>
  <c r="M1464" i="12" s="1"/>
  <c r="V1407" i="12"/>
  <c r="Q1407" i="12"/>
  <c r="O1407" i="12"/>
  <c r="K1407" i="12"/>
  <c r="I1407" i="12"/>
  <c r="G1407" i="12"/>
  <c r="M1407" i="12" s="1"/>
  <c r="E626" i="21"/>
  <c r="V626" i="21" s="1"/>
  <c r="E1104" i="12"/>
  <c r="V1104" i="12" s="1"/>
  <c r="Q594" i="21"/>
  <c r="E1055" i="12"/>
  <c r="Q1055" i="12" s="1"/>
  <c r="E1052" i="12"/>
  <c r="Q1052" i="12" s="1"/>
  <c r="V757" i="21"/>
  <c r="Q757" i="21"/>
  <c r="O757" i="21"/>
  <c r="K757" i="21"/>
  <c r="I757" i="21"/>
  <c r="G757" i="21"/>
  <c r="M757" i="21" s="1"/>
  <c r="V755" i="21"/>
  <c r="Q755" i="21"/>
  <c r="O755" i="21"/>
  <c r="K755" i="21"/>
  <c r="I755" i="21"/>
  <c r="G755" i="21"/>
  <c r="M755" i="21" s="1"/>
  <c r="V753" i="21"/>
  <c r="Q753" i="21"/>
  <c r="O753" i="21"/>
  <c r="K753" i="21"/>
  <c r="I753" i="21"/>
  <c r="G753" i="21"/>
  <c r="M753" i="21" s="1"/>
  <c r="V1338" i="12"/>
  <c r="Q1338" i="12"/>
  <c r="O1338" i="12"/>
  <c r="K1338" i="12"/>
  <c r="I1338" i="12"/>
  <c r="G1338" i="12"/>
  <c r="M1338" i="12" s="1"/>
  <c r="V1336" i="12"/>
  <c r="Q1336" i="12"/>
  <c r="O1336" i="12"/>
  <c r="K1336" i="12"/>
  <c r="I1336" i="12"/>
  <c r="G1336" i="12"/>
  <c r="M1336" i="12" s="1"/>
  <c r="V1334" i="12"/>
  <c r="Q1334" i="12"/>
  <c r="O1334" i="12"/>
  <c r="K1334" i="12"/>
  <c r="I1334" i="12"/>
  <c r="G1334" i="12"/>
  <c r="M1334" i="12" s="1"/>
  <c r="V1332" i="12"/>
  <c r="Q1332" i="12"/>
  <c r="O1332" i="12"/>
  <c r="K1332" i="12"/>
  <c r="I1332" i="12"/>
  <c r="G1332" i="12"/>
  <c r="M1332" i="12" s="1"/>
  <c r="V1330" i="12"/>
  <c r="Q1330" i="12"/>
  <c r="O1330" i="12"/>
  <c r="K1330" i="12"/>
  <c r="I1330" i="12"/>
  <c r="G1330" i="12"/>
  <c r="M1330" i="12" s="1"/>
  <c r="V1328" i="12"/>
  <c r="Q1328" i="12"/>
  <c r="O1328" i="12"/>
  <c r="K1328" i="12"/>
  <c r="I1328" i="12"/>
  <c r="G1328" i="12"/>
  <c r="M1328" i="12" s="1"/>
  <c r="G626" i="21" l="1"/>
  <c r="M626" i="21" s="1"/>
  <c r="I626" i="21"/>
  <c r="K626" i="21"/>
  <c r="O626" i="21"/>
  <c r="Q626" i="21"/>
  <c r="G1104" i="12"/>
  <c r="M1104" i="12" s="1"/>
  <c r="K1104" i="12"/>
  <c r="O1104" i="12"/>
  <c r="I1104" i="12"/>
  <c r="Q1104" i="12"/>
  <c r="G594" i="21"/>
  <c r="M594" i="21" s="1"/>
  <c r="K594" i="21"/>
  <c r="O594" i="21"/>
  <c r="Q592" i="21"/>
  <c r="I594" i="21"/>
  <c r="I592" i="21"/>
  <c r="K592" i="21"/>
  <c r="O592" i="21"/>
  <c r="I1055" i="12"/>
  <c r="G1055" i="12"/>
  <c r="M1055" i="12" s="1"/>
  <c r="K1055" i="12"/>
  <c r="O1055" i="12"/>
  <c r="G1052" i="12"/>
  <c r="M1052" i="12" s="1"/>
  <c r="I1052" i="12"/>
  <c r="K1052" i="12"/>
  <c r="O1052" i="12"/>
  <c r="E1358" i="12"/>
  <c r="G1358" i="12" s="1"/>
  <c r="M1358" i="12" s="1"/>
  <c r="V1364" i="12"/>
  <c r="Q1364" i="12"/>
  <c r="O1364" i="12"/>
  <c r="K1364" i="12"/>
  <c r="I1364" i="12"/>
  <c r="G1364" i="12"/>
  <c r="M1364" i="12" s="1"/>
  <c r="V664" i="12"/>
  <c r="Q664" i="12"/>
  <c r="O664" i="12"/>
  <c r="K664" i="12"/>
  <c r="I664" i="12"/>
  <c r="G664" i="12"/>
  <c r="M664" i="12" s="1"/>
  <c r="V95" i="21"/>
  <c r="Q95" i="21"/>
  <c r="O95" i="21"/>
  <c r="K95" i="21"/>
  <c r="I95" i="21"/>
  <c r="G95" i="21"/>
  <c r="M95" i="21" s="1"/>
  <c r="BA31" i="28"/>
  <c r="BA29" i="28"/>
  <c r="BA16" i="28"/>
  <c r="BA12" i="28"/>
  <c r="BA10" i="28"/>
  <c r="G9" i="28"/>
  <c r="M9" i="28" s="1"/>
  <c r="I9" i="28"/>
  <c r="K9" i="28"/>
  <c r="O9" i="28"/>
  <c r="Q9" i="28"/>
  <c r="V9" i="28"/>
  <c r="G11" i="28"/>
  <c r="M11" i="28" s="1"/>
  <c r="I11" i="28"/>
  <c r="K11" i="28"/>
  <c r="O11" i="28"/>
  <c r="Q11" i="28"/>
  <c r="V11" i="28"/>
  <c r="G13" i="28"/>
  <c r="I13" i="28"/>
  <c r="K13" i="28"/>
  <c r="O13" i="28"/>
  <c r="Q13" i="28"/>
  <c r="V13" i="28"/>
  <c r="G15" i="28"/>
  <c r="M15" i="28" s="1"/>
  <c r="I15" i="28"/>
  <c r="K15" i="28"/>
  <c r="O15" i="28"/>
  <c r="Q15" i="28"/>
  <c r="V15" i="28"/>
  <c r="G17" i="28"/>
  <c r="M17" i="28" s="1"/>
  <c r="I17" i="28"/>
  <c r="K17" i="28"/>
  <c r="O17" i="28"/>
  <c r="Q17" i="28"/>
  <c r="V17" i="28"/>
  <c r="G19" i="28"/>
  <c r="M19" i="28" s="1"/>
  <c r="I19" i="28"/>
  <c r="K19" i="28"/>
  <c r="O19" i="28"/>
  <c r="Q19" i="28"/>
  <c r="V19" i="28"/>
  <c r="G21" i="28"/>
  <c r="I21" i="28"/>
  <c r="K21" i="28"/>
  <c r="M21" i="28"/>
  <c r="O21" i="28"/>
  <c r="Q21" i="28"/>
  <c r="V21" i="28"/>
  <c r="G22" i="28"/>
  <c r="I22" i="28"/>
  <c r="K22" i="28"/>
  <c r="M22" i="28"/>
  <c r="O22" i="28"/>
  <c r="Q22" i="28"/>
  <c r="V22" i="28"/>
  <c r="G23" i="28"/>
  <c r="G24" i="28"/>
  <c r="M24" i="28" s="1"/>
  <c r="I24" i="28"/>
  <c r="K24" i="28"/>
  <c r="O24" i="28"/>
  <c r="Q24" i="28"/>
  <c r="V24" i="28"/>
  <c r="V23" i="28" s="1"/>
  <c r="G26" i="28"/>
  <c r="M26" i="28" s="1"/>
  <c r="I26" i="28"/>
  <c r="K26" i="28"/>
  <c r="O26" i="28"/>
  <c r="Q26" i="28"/>
  <c r="V26" i="28"/>
  <c r="G28" i="28"/>
  <c r="M28" i="28" s="1"/>
  <c r="I28" i="28"/>
  <c r="K28" i="28"/>
  <c r="O28" i="28"/>
  <c r="Q28" i="28"/>
  <c r="V28" i="28"/>
  <c r="G30" i="28"/>
  <c r="I30" i="28"/>
  <c r="K30" i="28"/>
  <c r="K23" i="28" s="1"/>
  <c r="M30" i="28"/>
  <c r="O30" i="28"/>
  <c r="Q30" i="28"/>
  <c r="V30" i="28"/>
  <c r="G33" i="28"/>
  <c r="M33" i="28" s="1"/>
  <c r="I33" i="28"/>
  <c r="K33" i="28"/>
  <c r="O33" i="28"/>
  <c r="Q33" i="28"/>
  <c r="V33" i="28"/>
  <c r="G34" i="28"/>
  <c r="M34" i="28" s="1"/>
  <c r="I34" i="28"/>
  <c r="K34" i="28"/>
  <c r="O34" i="28"/>
  <c r="Q34" i="28"/>
  <c r="V34" i="28"/>
  <c r="G35" i="28"/>
  <c r="I35" i="28"/>
  <c r="K35" i="28"/>
  <c r="M35" i="28"/>
  <c r="O35" i="28"/>
  <c r="Q35" i="28"/>
  <c r="V35" i="28"/>
  <c r="G36" i="28"/>
  <c r="M36" i="28" s="1"/>
  <c r="I36" i="28"/>
  <c r="K36" i="28"/>
  <c r="O36" i="28"/>
  <c r="Q36" i="28"/>
  <c r="V36" i="28"/>
  <c r="G38" i="28"/>
  <c r="M38" i="28" s="1"/>
  <c r="I38" i="28"/>
  <c r="K38" i="28"/>
  <c r="O38" i="28"/>
  <c r="Q38" i="28"/>
  <c r="V38" i="28"/>
  <c r="G39" i="28"/>
  <c r="M39" i="28" s="1"/>
  <c r="I39" i="28"/>
  <c r="K39" i="28"/>
  <c r="O39" i="28"/>
  <c r="Q39" i="28"/>
  <c r="V39" i="28"/>
  <c r="G40" i="28"/>
  <c r="M40" i="28" s="1"/>
  <c r="I40" i="28"/>
  <c r="K40" i="28"/>
  <c r="O40" i="28"/>
  <c r="Q40" i="28"/>
  <c r="V40" i="28"/>
  <c r="G41" i="28"/>
  <c r="M41" i="28" s="1"/>
  <c r="I41" i="28"/>
  <c r="K41" i="28"/>
  <c r="O41" i="28"/>
  <c r="Q41" i="28"/>
  <c r="V41" i="28"/>
  <c r="G42" i="28"/>
  <c r="M42" i="28" s="1"/>
  <c r="I42" i="28"/>
  <c r="K42" i="28"/>
  <c r="O42" i="28"/>
  <c r="Q42" i="28"/>
  <c r="V42" i="28"/>
  <c r="G43" i="28"/>
  <c r="M43" i="28" s="1"/>
  <c r="I43" i="28"/>
  <c r="K43" i="28"/>
  <c r="O43" i="28"/>
  <c r="Q43" i="28"/>
  <c r="V43" i="28"/>
  <c r="G44" i="28"/>
  <c r="I44" i="28"/>
  <c r="K44" i="28"/>
  <c r="M44" i="28"/>
  <c r="O44" i="28"/>
  <c r="Q44" i="28"/>
  <c r="V44" i="28"/>
  <c r="G45" i="28"/>
  <c r="M45" i="28" s="1"/>
  <c r="I45" i="28"/>
  <c r="K45" i="28"/>
  <c r="O45" i="28"/>
  <c r="Q45" i="28"/>
  <c r="V45" i="28"/>
  <c r="G46" i="28"/>
  <c r="M46" i="28" s="1"/>
  <c r="I46" i="28"/>
  <c r="K46" i="28"/>
  <c r="O46" i="28"/>
  <c r="Q46" i="28"/>
  <c r="V46" i="28"/>
  <c r="G47" i="28"/>
  <c r="M47" i="28" s="1"/>
  <c r="I47" i="28"/>
  <c r="K47" i="28"/>
  <c r="O47" i="28"/>
  <c r="Q47" i="28"/>
  <c r="V47" i="28"/>
  <c r="G48" i="28"/>
  <c r="M48" i="28" s="1"/>
  <c r="I48" i="28"/>
  <c r="K48" i="28"/>
  <c r="O48" i="28"/>
  <c r="Q48" i="28"/>
  <c r="V48" i="28"/>
  <c r="G49" i="28"/>
  <c r="M49" i="28" s="1"/>
  <c r="I49" i="28"/>
  <c r="K49" i="28"/>
  <c r="O49" i="28"/>
  <c r="Q49" i="28"/>
  <c r="V49" i="28"/>
  <c r="G50" i="28"/>
  <c r="M50" i="28" s="1"/>
  <c r="I50" i="28"/>
  <c r="K50" i="28"/>
  <c r="O50" i="28"/>
  <c r="Q50" i="28"/>
  <c r="V50" i="28"/>
  <c r="G51" i="28"/>
  <c r="I51" i="28"/>
  <c r="K51" i="28"/>
  <c r="M51" i="28"/>
  <c r="O51" i="28"/>
  <c r="Q51" i="28"/>
  <c r="V51" i="28"/>
  <c r="G52" i="28"/>
  <c r="M52" i="28" s="1"/>
  <c r="I52" i="28"/>
  <c r="K52" i="28"/>
  <c r="O52" i="28"/>
  <c r="Q52" i="28"/>
  <c r="V52" i="28"/>
  <c r="G53" i="28"/>
  <c r="I53" i="28"/>
  <c r="K53" i="28"/>
  <c r="M53" i="28"/>
  <c r="O53" i="28"/>
  <c r="Q53" i="28"/>
  <c r="V53" i="28"/>
  <c r="G54" i="28"/>
  <c r="M54" i="28" s="1"/>
  <c r="I54" i="28"/>
  <c r="K54" i="28"/>
  <c r="O54" i="28"/>
  <c r="Q54" i="28"/>
  <c r="V54" i="28"/>
  <c r="G55" i="28"/>
  <c r="I55" i="28"/>
  <c r="K55" i="28"/>
  <c r="M55" i="28"/>
  <c r="O55" i="28"/>
  <c r="Q55" i="28"/>
  <c r="V55" i="28"/>
  <c r="G56" i="28"/>
  <c r="I56" i="28"/>
  <c r="K56" i="28"/>
  <c r="M56" i="28"/>
  <c r="O56" i="28"/>
  <c r="Q56" i="28"/>
  <c r="V56" i="28"/>
  <c r="G57" i="28"/>
  <c r="M57" i="28" s="1"/>
  <c r="I57" i="28"/>
  <c r="K57" i="28"/>
  <c r="O57" i="28"/>
  <c r="Q57" i="28"/>
  <c r="V57" i="28"/>
  <c r="G58" i="28"/>
  <c r="M58" i="28" s="1"/>
  <c r="I58" i="28"/>
  <c r="K58" i="28"/>
  <c r="O58" i="28"/>
  <c r="Q58" i="28"/>
  <c r="V58" i="28"/>
  <c r="G59" i="28"/>
  <c r="M59" i="28" s="1"/>
  <c r="I59" i="28"/>
  <c r="K59" i="28"/>
  <c r="O59" i="28"/>
  <c r="Q59" i="28"/>
  <c r="V59" i="28"/>
  <c r="G60" i="28"/>
  <c r="M60" i="28" s="1"/>
  <c r="I60" i="28"/>
  <c r="K60" i="28"/>
  <c r="O60" i="28"/>
  <c r="Q60" i="28"/>
  <c r="V60" i="28"/>
  <c r="G61" i="28"/>
  <c r="M61" i="28" s="1"/>
  <c r="I61" i="28"/>
  <c r="K61" i="28"/>
  <c r="O61" i="28"/>
  <c r="Q61" i="28"/>
  <c r="V61" i="28"/>
  <c r="G62" i="28"/>
  <c r="I62" i="28"/>
  <c r="K62" i="28"/>
  <c r="M62" i="28"/>
  <c r="O62" i="28"/>
  <c r="Q62" i="28"/>
  <c r="V62" i="28"/>
  <c r="G63" i="28"/>
  <c r="M63" i="28" s="1"/>
  <c r="I63" i="28"/>
  <c r="K63" i="28"/>
  <c r="O63" i="28"/>
  <c r="Q63" i="28"/>
  <c r="V63" i="28"/>
  <c r="G64" i="28"/>
  <c r="M64" i="28" s="1"/>
  <c r="I64" i="28"/>
  <c r="K64" i="28"/>
  <c r="O64" i="28"/>
  <c r="Q64" i="28"/>
  <c r="V64" i="28"/>
  <c r="G65" i="28"/>
  <c r="I65" i="28"/>
  <c r="K65" i="28"/>
  <c r="M65" i="28"/>
  <c r="O65" i="28"/>
  <c r="Q65" i="28"/>
  <c r="V65" i="28"/>
  <c r="G66" i="28"/>
  <c r="M66" i="28" s="1"/>
  <c r="I66" i="28"/>
  <c r="K66" i="28"/>
  <c r="O66" i="28"/>
  <c r="Q66" i="28"/>
  <c r="V66" i="28"/>
  <c r="G67" i="28"/>
  <c r="I67" i="28"/>
  <c r="K67" i="28"/>
  <c r="M67" i="28"/>
  <c r="O67" i="28"/>
  <c r="Q67" i="28"/>
  <c r="V67" i="28"/>
  <c r="G68" i="28"/>
  <c r="I68" i="28"/>
  <c r="K68" i="28"/>
  <c r="M68" i="28"/>
  <c r="O68" i="28"/>
  <c r="Q68" i="28"/>
  <c r="V68" i="28"/>
  <c r="I70" i="28"/>
  <c r="G71" i="28"/>
  <c r="M71" i="28" s="1"/>
  <c r="I71" i="28"/>
  <c r="K71" i="28"/>
  <c r="O71" i="28"/>
  <c r="Q71" i="28"/>
  <c r="V71" i="28"/>
  <c r="G72" i="28"/>
  <c r="M72" i="28" s="1"/>
  <c r="I72" i="28"/>
  <c r="K72" i="28"/>
  <c r="O72" i="28"/>
  <c r="Q72" i="28"/>
  <c r="V72" i="28"/>
  <c r="G73" i="28"/>
  <c r="I73" i="28"/>
  <c r="K73" i="28"/>
  <c r="M73" i="28"/>
  <c r="O73" i="28"/>
  <c r="Q73" i="28"/>
  <c r="V73" i="28"/>
  <c r="G75" i="28"/>
  <c r="M75" i="28" s="1"/>
  <c r="I75" i="28"/>
  <c r="K75" i="28"/>
  <c r="O75" i="28"/>
  <c r="Q75" i="28"/>
  <c r="V75" i="28"/>
  <c r="G76" i="28"/>
  <c r="I76" i="28"/>
  <c r="K76" i="28"/>
  <c r="M76" i="28"/>
  <c r="O76" i="28"/>
  <c r="Q76" i="28"/>
  <c r="V76" i="28"/>
  <c r="G79" i="28"/>
  <c r="G78" i="28" s="1"/>
  <c r="I187" i="1" s="1"/>
  <c r="I79" i="28"/>
  <c r="I78" i="28" s="1"/>
  <c r="K79" i="28"/>
  <c r="K78" i="28" s="1"/>
  <c r="O79" i="28"/>
  <c r="O78" i="28" s="1"/>
  <c r="Q79" i="28"/>
  <c r="Q78" i="28" s="1"/>
  <c r="V79" i="28"/>
  <c r="V78" i="28" s="1"/>
  <c r="K81" i="28"/>
  <c r="Q81" i="28"/>
  <c r="V81" i="28"/>
  <c r="G82" i="28"/>
  <c r="M82" i="28" s="1"/>
  <c r="M81" i="28" s="1"/>
  <c r="I82" i="28"/>
  <c r="I81" i="28" s="1"/>
  <c r="K82" i="28"/>
  <c r="O82" i="28"/>
  <c r="O81" i="28" s="1"/>
  <c r="Q82" i="28"/>
  <c r="V82" i="28"/>
  <c r="G84" i="28"/>
  <c r="M84" i="28" s="1"/>
  <c r="I84" i="28"/>
  <c r="K84" i="28"/>
  <c r="K83" i="28" s="1"/>
  <c r="O84" i="28"/>
  <c r="Q84" i="28"/>
  <c r="V84" i="28"/>
  <c r="G85" i="28"/>
  <c r="I85" i="28"/>
  <c r="K85" i="28"/>
  <c r="O85" i="28"/>
  <c r="Q85" i="28"/>
  <c r="V85" i="28"/>
  <c r="V83" i="28" s="1"/>
  <c r="AE87" i="28"/>
  <c r="F59" i="1" s="1"/>
  <c r="BA46" i="27"/>
  <c r="BA44" i="27"/>
  <c r="BA31" i="27"/>
  <c r="BA29" i="27"/>
  <c r="BA16" i="27"/>
  <c r="BA12" i="27"/>
  <c r="BA10" i="27"/>
  <c r="G9" i="27"/>
  <c r="I9" i="27"/>
  <c r="K9" i="27"/>
  <c r="M9" i="27"/>
  <c r="O9" i="27"/>
  <c r="Q9" i="27"/>
  <c r="V9" i="27"/>
  <c r="G11" i="27"/>
  <c r="M11" i="27" s="1"/>
  <c r="I11" i="27"/>
  <c r="K11" i="27"/>
  <c r="O11" i="27"/>
  <c r="Q11" i="27"/>
  <c r="V11" i="27"/>
  <c r="G13" i="27"/>
  <c r="I13" i="27"/>
  <c r="K13" i="27"/>
  <c r="O13" i="27"/>
  <c r="Q13" i="27"/>
  <c r="V13" i="27"/>
  <c r="G15" i="27"/>
  <c r="M15" i="27" s="1"/>
  <c r="I15" i="27"/>
  <c r="K15" i="27"/>
  <c r="O15" i="27"/>
  <c r="Q15" i="27"/>
  <c r="V15" i="27"/>
  <c r="G17" i="27"/>
  <c r="M17" i="27" s="1"/>
  <c r="I17" i="27"/>
  <c r="K17" i="27"/>
  <c r="O17" i="27"/>
  <c r="Q17" i="27"/>
  <c r="V17" i="27"/>
  <c r="G19" i="27"/>
  <c r="I19" i="27"/>
  <c r="K19" i="27"/>
  <c r="M19" i="27"/>
  <c r="O19" i="27"/>
  <c r="Q19" i="27"/>
  <c r="V19" i="27"/>
  <c r="G21" i="27"/>
  <c r="M21" i="27" s="1"/>
  <c r="I21" i="27"/>
  <c r="K21" i="27"/>
  <c r="O21" i="27"/>
  <c r="Q21" i="27"/>
  <c r="V21" i="27"/>
  <c r="G22" i="27"/>
  <c r="M22" i="27" s="1"/>
  <c r="I22" i="27"/>
  <c r="K22" i="27"/>
  <c r="O22" i="27"/>
  <c r="Q22" i="27"/>
  <c r="V22" i="27"/>
  <c r="G24" i="27"/>
  <c r="I24" i="27"/>
  <c r="K24" i="27"/>
  <c r="M24" i="27"/>
  <c r="O24" i="27"/>
  <c r="O23" i="27" s="1"/>
  <c r="Q24" i="27"/>
  <c r="V24" i="27"/>
  <c r="G26" i="27"/>
  <c r="I26" i="27"/>
  <c r="K26" i="27"/>
  <c r="O26" i="27"/>
  <c r="Q26" i="27"/>
  <c r="V26" i="27"/>
  <c r="G28" i="27"/>
  <c r="M28" i="27" s="1"/>
  <c r="I28" i="27"/>
  <c r="K28" i="27"/>
  <c r="O28" i="27"/>
  <c r="Q28" i="27"/>
  <c r="V28" i="27"/>
  <c r="V23" i="27" s="1"/>
  <c r="G30" i="27"/>
  <c r="M30" i="27" s="1"/>
  <c r="I30" i="27"/>
  <c r="K30" i="27"/>
  <c r="O30" i="27"/>
  <c r="Q30" i="27"/>
  <c r="V30" i="27"/>
  <c r="G33" i="27"/>
  <c r="M33" i="27" s="1"/>
  <c r="I33" i="27"/>
  <c r="K33" i="27"/>
  <c r="O33" i="27"/>
  <c r="Q33" i="27"/>
  <c r="V33" i="27"/>
  <c r="G34" i="27"/>
  <c r="M34" i="27" s="1"/>
  <c r="I34" i="27"/>
  <c r="K34" i="27"/>
  <c r="O34" i="27"/>
  <c r="Q34" i="27"/>
  <c r="V34" i="27"/>
  <c r="G35" i="27"/>
  <c r="M35" i="27" s="1"/>
  <c r="I35" i="27"/>
  <c r="K35" i="27"/>
  <c r="O35" i="27"/>
  <c r="Q35" i="27"/>
  <c r="V35" i="27"/>
  <c r="G36" i="27"/>
  <c r="M36" i="27" s="1"/>
  <c r="I36" i="27"/>
  <c r="K36" i="27"/>
  <c r="O36" i="27"/>
  <c r="Q36" i="27"/>
  <c r="V36" i="27"/>
  <c r="G37" i="27"/>
  <c r="I37" i="27"/>
  <c r="K37" i="27"/>
  <c r="M37" i="27"/>
  <c r="O37" i="27"/>
  <c r="Q37" i="27"/>
  <c r="V37" i="27"/>
  <c r="G38" i="27"/>
  <c r="I38" i="27"/>
  <c r="K38" i="27"/>
  <c r="M38" i="27"/>
  <c r="O38" i="27"/>
  <c r="Q38" i="27"/>
  <c r="V38" i="27"/>
  <c r="G39" i="27"/>
  <c r="M39" i="27" s="1"/>
  <c r="I39" i="27"/>
  <c r="K39" i="27"/>
  <c r="O39" i="27"/>
  <c r="Q39" i="27"/>
  <c r="V39" i="27"/>
  <c r="G40" i="27"/>
  <c r="I40" i="27"/>
  <c r="K40" i="27"/>
  <c r="M40" i="27"/>
  <c r="O40" i="27"/>
  <c r="Q40" i="27"/>
  <c r="V40" i="27"/>
  <c r="G41" i="27"/>
  <c r="M41" i="27" s="1"/>
  <c r="I41" i="27"/>
  <c r="K41" i="27"/>
  <c r="O41" i="27"/>
  <c r="Q41" i="27"/>
  <c r="V41" i="27"/>
  <c r="G42" i="27"/>
  <c r="M42" i="27" s="1"/>
  <c r="I42" i="27"/>
  <c r="K42" i="27"/>
  <c r="O42" i="27"/>
  <c r="Q42" i="27"/>
  <c r="V42" i="27"/>
  <c r="G43" i="27"/>
  <c r="M43" i="27" s="1"/>
  <c r="I43" i="27"/>
  <c r="K43" i="27"/>
  <c r="O43" i="27"/>
  <c r="Q43" i="27"/>
  <c r="V43" i="27"/>
  <c r="G45" i="27"/>
  <c r="M45" i="27" s="1"/>
  <c r="I45" i="27"/>
  <c r="K45" i="27"/>
  <c r="O45" i="27"/>
  <c r="Q45" i="27"/>
  <c r="V45" i="27"/>
  <c r="G47" i="27"/>
  <c r="M47" i="27" s="1"/>
  <c r="I47" i="27"/>
  <c r="K47" i="27"/>
  <c r="O47" i="27"/>
  <c r="Q47" i="27"/>
  <c r="V47" i="27"/>
  <c r="G48" i="27"/>
  <c r="M48" i="27" s="1"/>
  <c r="I48" i="27"/>
  <c r="K48" i="27"/>
  <c r="O48" i="27"/>
  <c r="Q48" i="27"/>
  <c r="V48" i="27"/>
  <c r="G49" i="27"/>
  <c r="M49" i="27" s="1"/>
  <c r="I49" i="27"/>
  <c r="K49" i="27"/>
  <c r="O49" i="27"/>
  <c r="Q49" i="27"/>
  <c r="V49" i="27"/>
  <c r="G50" i="27"/>
  <c r="I50" i="27"/>
  <c r="K50" i="27"/>
  <c r="M50" i="27"/>
  <c r="O50" i="27"/>
  <c r="Q50" i="27"/>
  <c r="V50" i="27"/>
  <c r="G51" i="27"/>
  <c r="I51" i="27"/>
  <c r="K51" i="27"/>
  <c r="M51" i="27"/>
  <c r="O51" i="27"/>
  <c r="Q51" i="27"/>
  <c r="V51" i="27"/>
  <c r="G52" i="27"/>
  <c r="M52" i="27" s="1"/>
  <c r="I52" i="27"/>
  <c r="K52" i="27"/>
  <c r="O52" i="27"/>
  <c r="Q52" i="27"/>
  <c r="V52" i="27"/>
  <c r="G53" i="27"/>
  <c r="M53" i="27" s="1"/>
  <c r="I53" i="27"/>
  <c r="K53" i="27"/>
  <c r="O53" i="27"/>
  <c r="Q53" i="27"/>
  <c r="V53" i="27"/>
  <c r="G54" i="27"/>
  <c r="M54" i="27" s="1"/>
  <c r="I54" i="27"/>
  <c r="K54" i="27"/>
  <c r="O54" i="27"/>
  <c r="Q54" i="27"/>
  <c r="V54" i="27"/>
  <c r="G55" i="27"/>
  <c r="M55" i="27" s="1"/>
  <c r="I55" i="27"/>
  <c r="K55" i="27"/>
  <c r="O55" i="27"/>
  <c r="Q55" i="27"/>
  <c r="V55" i="27"/>
  <c r="G56" i="27"/>
  <c r="M56" i="27" s="1"/>
  <c r="I56" i="27"/>
  <c r="K56" i="27"/>
  <c r="O56" i="27"/>
  <c r="Q56" i="27"/>
  <c r="V56" i="27"/>
  <c r="G57" i="27"/>
  <c r="M57" i="27" s="1"/>
  <c r="I57" i="27"/>
  <c r="K57" i="27"/>
  <c r="O57" i="27"/>
  <c r="Q57" i="27"/>
  <c r="V57" i="27"/>
  <c r="G58" i="27"/>
  <c r="M58" i="27" s="1"/>
  <c r="I58" i="27"/>
  <c r="K58" i="27"/>
  <c r="O58" i="27"/>
  <c r="Q58" i="27"/>
  <c r="V58" i="27"/>
  <c r="G59" i="27"/>
  <c r="M59" i="27" s="1"/>
  <c r="I59" i="27"/>
  <c r="K59" i="27"/>
  <c r="O59" i="27"/>
  <c r="Q59" i="27"/>
  <c r="V59" i="27"/>
  <c r="G60" i="27"/>
  <c r="M60" i="27" s="1"/>
  <c r="I60" i="27"/>
  <c r="K60" i="27"/>
  <c r="O60" i="27"/>
  <c r="Q60" i="27"/>
  <c r="V60" i="27"/>
  <c r="G61" i="27"/>
  <c r="M61" i="27" s="1"/>
  <c r="I61" i="27"/>
  <c r="K61" i="27"/>
  <c r="O61" i="27"/>
  <c r="Q61" i="27"/>
  <c r="V61" i="27"/>
  <c r="G62" i="27"/>
  <c r="I62" i="27"/>
  <c r="K62" i="27"/>
  <c r="M62" i="27"/>
  <c r="O62" i="27"/>
  <c r="Q62" i="27"/>
  <c r="V62" i="27"/>
  <c r="G63" i="27"/>
  <c r="M63" i="27" s="1"/>
  <c r="I63" i="27"/>
  <c r="K63" i="27"/>
  <c r="O63" i="27"/>
  <c r="Q63" i="27"/>
  <c r="V63" i="27"/>
  <c r="G64" i="27"/>
  <c r="M64" i="27" s="1"/>
  <c r="I64" i="27"/>
  <c r="K64" i="27"/>
  <c r="O64" i="27"/>
  <c r="Q64" i="27"/>
  <c r="V64" i="27"/>
  <c r="G65" i="27"/>
  <c r="M65" i="27" s="1"/>
  <c r="I65" i="27"/>
  <c r="K65" i="27"/>
  <c r="O65" i="27"/>
  <c r="Q65" i="27"/>
  <c r="V65" i="27"/>
  <c r="G66" i="27"/>
  <c r="M66" i="27" s="1"/>
  <c r="I66" i="27"/>
  <c r="K66" i="27"/>
  <c r="O66" i="27"/>
  <c r="Q66" i="27"/>
  <c r="V66" i="27"/>
  <c r="G67" i="27"/>
  <c r="M67" i="27" s="1"/>
  <c r="I67" i="27"/>
  <c r="K67" i="27"/>
  <c r="O67" i="27"/>
  <c r="Q67" i="27"/>
  <c r="V67" i="27"/>
  <c r="G68" i="27"/>
  <c r="M68" i="27" s="1"/>
  <c r="I68" i="27"/>
  <c r="K68" i="27"/>
  <c r="O68" i="27"/>
  <c r="Q68" i="27"/>
  <c r="V68" i="27"/>
  <c r="K70" i="27"/>
  <c r="G71" i="27"/>
  <c r="G70" i="27" s="1"/>
  <c r="I71" i="27"/>
  <c r="I70" i="27" s="1"/>
  <c r="K71" i="27"/>
  <c r="O71" i="27"/>
  <c r="O70" i="27" s="1"/>
  <c r="Q71" i="27"/>
  <c r="Q70" i="27" s="1"/>
  <c r="V71" i="27"/>
  <c r="V70" i="27" s="1"/>
  <c r="G73" i="27"/>
  <c r="M73" i="27" s="1"/>
  <c r="I73" i="27"/>
  <c r="K73" i="27"/>
  <c r="O73" i="27"/>
  <c r="Q73" i="27"/>
  <c r="V73" i="27"/>
  <c r="G74" i="27"/>
  <c r="M74" i="27" s="1"/>
  <c r="I74" i="27"/>
  <c r="K74" i="27"/>
  <c r="O74" i="27"/>
  <c r="Q74" i="27"/>
  <c r="V74" i="27"/>
  <c r="V72" i="27" s="1"/>
  <c r="AE76" i="27"/>
  <c r="F58" i="1" s="1"/>
  <c r="G9" i="26"/>
  <c r="M9" i="26" s="1"/>
  <c r="I9" i="26"/>
  <c r="K9" i="26"/>
  <c r="O9" i="26"/>
  <c r="Q9" i="26"/>
  <c r="V9" i="26"/>
  <c r="G10" i="26"/>
  <c r="I10" i="26"/>
  <c r="K10" i="26"/>
  <c r="M10" i="26"/>
  <c r="O10" i="26"/>
  <c r="Q10" i="26"/>
  <c r="V10" i="26"/>
  <c r="G11" i="26"/>
  <c r="M11" i="26" s="1"/>
  <c r="I11" i="26"/>
  <c r="K11" i="26"/>
  <c r="O11" i="26"/>
  <c r="Q11" i="26"/>
  <c r="V11" i="26"/>
  <c r="G12" i="26"/>
  <c r="M12" i="26" s="1"/>
  <c r="I12" i="26"/>
  <c r="K12" i="26"/>
  <c r="O12" i="26"/>
  <c r="Q12" i="26"/>
  <c r="V12" i="26"/>
  <c r="G13" i="26"/>
  <c r="M13" i="26" s="1"/>
  <c r="I13" i="26"/>
  <c r="K13" i="26"/>
  <c r="O13" i="26"/>
  <c r="Q13" i="26"/>
  <c r="V13" i="26"/>
  <c r="G14" i="26"/>
  <c r="M14" i="26" s="1"/>
  <c r="I14" i="26"/>
  <c r="K14" i="26"/>
  <c r="O14" i="26"/>
  <c r="Q14" i="26"/>
  <c r="V14" i="26"/>
  <c r="G15" i="26"/>
  <c r="I15" i="26"/>
  <c r="K15" i="26"/>
  <c r="M15" i="26"/>
  <c r="O15" i="26"/>
  <c r="Q15" i="26"/>
  <c r="V15" i="26"/>
  <c r="G16" i="26"/>
  <c r="M16" i="26" s="1"/>
  <c r="I16" i="26"/>
  <c r="K16" i="26"/>
  <c r="O16" i="26"/>
  <c r="Q16" i="26"/>
  <c r="V16" i="26"/>
  <c r="G17" i="26"/>
  <c r="M17" i="26" s="1"/>
  <c r="I17" i="26"/>
  <c r="K17" i="26"/>
  <c r="O17" i="26"/>
  <c r="Q17" i="26"/>
  <c r="V17" i="26"/>
  <c r="G18" i="26"/>
  <c r="M18" i="26" s="1"/>
  <c r="I18" i="26"/>
  <c r="K18" i="26"/>
  <c r="O18" i="26"/>
  <c r="Q18" i="26"/>
  <c r="V18" i="26"/>
  <c r="G19" i="26"/>
  <c r="I19" i="26"/>
  <c r="K19" i="26"/>
  <c r="O19" i="26"/>
  <c r="Q19" i="26"/>
  <c r="V19" i="26"/>
  <c r="G20" i="26"/>
  <c r="M20" i="26" s="1"/>
  <c r="I20" i="26"/>
  <c r="K20" i="26"/>
  <c r="O20" i="26"/>
  <c r="Q20" i="26"/>
  <c r="V20" i="26"/>
  <c r="G21" i="26"/>
  <c r="I21" i="26"/>
  <c r="K21" i="26"/>
  <c r="M21" i="26"/>
  <c r="O21" i="26"/>
  <c r="Q21" i="26"/>
  <c r="V21" i="26"/>
  <c r="G22" i="26"/>
  <c r="I22" i="26"/>
  <c r="K22" i="26"/>
  <c r="M22" i="26"/>
  <c r="O22" i="26"/>
  <c r="Q22" i="26"/>
  <c r="V22" i="26"/>
  <c r="G23" i="26"/>
  <c r="M23" i="26" s="1"/>
  <c r="I23" i="26"/>
  <c r="K23" i="26"/>
  <c r="O23" i="26"/>
  <c r="Q23" i="26"/>
  <c r="V23" i="26"/>
  <c r="G24" i="26"/>
  <c r="M24" i="26" s="1"/>
  <c r="I24" i="26"/>
  <c r="K24" i="26"/>
  <c r="O24" i="26"/>
  <c r="Q24" i="26"/>
  <c r="V24" i="26"/>
  <c r="G25" i="26"/>
  <c r="M25" i="26" s="1"/>
  <c r="I25" i="26"/>
  <c r="K25" i="26"/>
  <c r="O25" i="26"/>
  <c r="Q25" i="26"/>
  <c r="V25" i="26"/>
  <c r="G26" i="26"/>
  <c r="I26" i="26"/>
  <c r="K26" i="26"/>
  <c r="M26" i="26"/>
  <c r="O26" i="26"/>
  <c r="Q26" i="26"/>
  <c r="V26" i="26"/>
  <c r="G27" i="26"/>
  <c r="M27" i="26" s="1"/>
  <c r="I27" i="26"/>
  <c r="K27" i="26"/>
  <c r="O27" i="26"/>
  <c r="Q27" i="26"/>
  <c r="V27" i="26"/>
  <c r="G28" i="26"/>
  <c r="M28" i="26" s="1"/>
  <c r="I28" i="26"/>
  <c r="K28" i="26"/>
  <c r="O28" i="26"/>
  <c r="Q28" i="26"/>
  <c r="V28" i="26"/>
  <c r="G29" i="26"/>
  <c r="M29" i="26" s="1"/>
  <c r="I29" i="26"/>
  <c r="K29" i="26"/>
  <c r="O29" i="26"/>
  <c r="Q29" i="26"/>
  <c r="V29" i="26"/>
  <c r="G30" i="26"/>
  <c r="M30" i="26" s="1"/>
  <c r="I30" i="26"/>
  <c r="K30" i="26"/>
  <c r="O30" i="26"/>
  <c r="Q30" i="26"/>
  <c r="V30" i="26"/>
  <c r="G31" i="26"/>
  <c r="M31" i="26" s="1"/>
  <c r="I31" i="26"/>
  <c r="K31" i="26"/>
  <c r="O31" i="26"/>
  <c r="Q31" i="26"/>
  <c r="V31" i="26"/>
  <c r="G32" i="26"/>
  <c r="M32" i="26" s="1"/>
  <c r="I32" i="26"/>
  <c r="K32" i="26"/>
  <c r="O32" i="26"/>
  <c r="Q32" i="26"/>
  <c r="V32" i="26"/>
  <c r="G33" i="26"/>
  <c r="I33" i="26"/>
  <c r="K33" i="26"/>
  <c r="M33" i="26"/>
  <c r="O33" i="26"/>
  <c r="Q33" i="26"/>
  <c r="V33" i="26"/>
  <c r="G34" i="26"/>
  <c r="I34" i="26"/>
  <c r="K34" i="26"/>
  <c r="M34" i="26"/>
  <c r="O34" i="26"/>
  <c r="Q34" i="26"/>
  <c r="V34" i="26"/>
  <c r="G35" i="26"/>
  <c r="M35" i="26" s="1"/>
  <c r="I35" i="26"/>
  <c r="K35" i="26"/>
  <c r="O35" i="26"/>
  <c r="Q35" i="26"/>
  <c r="V35" i="26"/>
  <c r="G36" i="26"/>
  <c r="M36" i="26" s="1"/>
  <c r="I36" i="26"/>
  <c r="K36" i="26"/>
  <c r="O36" i="26"/>
  <c r="Q36" i="26"/>
  <c r="V36" i="26"/>
  <c r="G37" i="26"/>
  <c r="M37" i="26" s="1"/>
  <c r="I37" i="26"/>
  <c r="K37" i="26"/>
  <c r="O37" i="26"/>
  <c r="Q37" i="26"/>
  <c r="V37" i="26"/>
  <c r="G38" i="26"/>
  <c r="M38" i="26" s="1"/>
  <c r="I38" i="26"/>
  <c r="K38" i="26"/>
  <c r="O38" i="26"/>
  <c r="Q38" i="26"/>
  <c r="V38" i="26"/>
  <c r="G39" i="26"/>
  <c r="M39" i="26" s="1"/>
  <c r="I39" i="26"/>
  <c r="K39" i="26"/>
  <c r="O39" i="26"/>
  <c r="Q39" i="26"/>
  <c r="V39" i="26"/>
  <c r="G40" i="26"/>
  <c r="M40" i="26" s="1"/>
  <c r="I40" i="26"/>
  <c r="K40" i="26"/>
  <c r="O40" i="26"/>
  <c r="Q40" i="26"/>
  <c r="V40" i="26"/>
  <c r="G41" i="26"/>
  <c r="I41" i="26"/>
  <c r="K41" i="26"/>
  <c r="M41" i="26"/>
  <c r="O41" i="26"/>
  <c r="Q41" i="26"/>
  <c r="V41" i="26"/>
  <c r="G42" i="26"/>
  <c r="M42" i="26" s="1"/>
  <c r="I42" i="26"/>
  <c r="K42" i="26"/>
  <c r="O42" i="26"/>
  <c r="Q42" i="26"/>
  <c r="V42" i="26"/>
  <c r="G43" i="26"/>
  <c r="M43" i="26" s="1"/>
  <c r="I43" i="26"/>
  <c r="K43" i="26"/>
  <c r="O43" i="26"/>
  <c r="Q43" i="26"/>
  <c r="V43" i="26"/>
  <c r="G44" i="26"/>
  <c r="M44" i="26" s="1"/>
  <c r="I44" i="26"/>
  <c r="K44" i="26"/>
  <c r="O44" i="26"/>
  <c r="Q44" i="26"/>
  <c r="V44" i="26"/>
  <c r="G45" i="26"/>
  <c r="I45" i="26"/>
  <c r="K45" i="26"/>
  <c r="M45" i="26"/>
  <c r="O45" i="26"/>
  <c r="Q45" i="26"/>
  <c r="V45" i="26"/>
  <c r="G46" i="26"/>
  <c r="M46" i="26" s="1"/>
  <c r="I46" i="26"/>
  <c r="K46" i="26"/>
  <c r="O46" i="26"/>
  <c r="Q46" i="26"/>
  <c r="V46" i="26"/>
  <c r="G47" i="26"/>
  <c r="M47" i="26" s="1"/>
  <c r="I47" i="26"/>
  <c r="K47" i="26"/>
  <c r="O47" i="26"/>
  <c r="Q47" i="26"/>
  <c r="V47" i="26"/>
  <c r="G48" i="26"/>
  <c r="M48" i="26" s="1"/>
  <c r="I48" i="26"/>
  <c r="K48" i="26"/>
  <c r="O48" i="26"/>
  <c r="Q48" i="26"/>
  <c r="V48" i="26"/>
  <c r="G49" i="26"/>
  <c r="M49" i="26" s="1"/>
  <c r="I49" i="26"/>
  <c r="K49" i="26"/>
  <c r="O49" i="26"/>
  <c r="Q49" i="26"/>
  <c r="V49" i="26"/>
  <c r="G50" i="26"/>
  <c r="M50" i="26" s="1"/>
  <c r="I50" i="26"/>
  <c r="K50" i="26"/>
  <c r="O50" i="26"/>
  <c r="Q50" i="26"/>
  <c r="V50" i="26"/>
  <c r="G51" i="26"/>
  <c r="M51" i="26" s="1"/>
  <c r="I51" i="26"/>
  <c r="K51" i="26"/>
  <c r="O51" i="26"/>
  <c r="Q51" i="26"/>
  <c r="V51" i="26"/>
  <c r="G52" i="26"/>
  <c r="M52" i="26" s="1"/>
  <c r="I52" i="26"/>
  <c r="K52" i="26"/>
  <c r="O52" i="26"/>
  <c r="Q52" i="26"/>
  <c r="V52" i="26"/>
  <c r="G53" i="26"/>
  <c r="I53" i="26"/>
  <c r="K53" i="26"/>
  <c r="M53" i="26"/>
  <c r="O53" i="26"/>
  <c r="Q53" i="26"/>
  <c r="V53" i="26"/>
  <c r="G54" i="26"/>
  <c r="M54" i="26" s="1"/>
  <c r="I54" i="26"/>
  <c r="K54" i="26"/>
  <c r="O54" i="26"/>
  <c r="Q54" i="26"/>
  <c r="V54" i="26"/>
  <c r="G55" i="26"/>
  <c r="M55" i="26" s="1"/>
  <c r="I55" i="26"/>
  <c r="K55" i="26"/>
  <c r="O55" i="26"/>
  <c r="Q55" i="26"/>
  <c r="V55" i="26"/>
  <c r="G56" i="26"/>
  <c r="M56" i="26" s="1"/>
  <c r="I56" i="26"/>
  <c r="K56" i="26"/>
  <c r="O56" i="26"/>
  <c r="Q56" i="26"/>
  <c r="V56" i="26"/>
  <c r="G57" i="26"/>
  <c r="M57" i="26" s="1"/>
  <c r="I57" i="26"/>
  <c r="K57" i="26"/>
  <c r="O57" i="26"/>
  <c r="Q57" i="26"/>
  <c r="V57" i="26"/>
  <c r="G58" i="26"/>
  <c r="M58" i="26" s="1"/>
  <c r="I58" i="26"/>
  <c r="K58" i="26"/>
  <c r="O58" i="26"/>
  <c r="Q58" i="26"/>
  <c r="V58" i="26"/>
  <c r="G59" i="26"/>
  <c r="M59" i="26" s="1"/>
  <c r="I59" i="26"/>
  <c r="K59" i="26"/>
  <c r="O59" i="26"/>
  <c r="Q59" i="26"/>
  <c r="V59" i="26"/>
  <c r="G60" i="26"/>
  <c r="M60" i="26" s="1"/>
  <c r="I60" i="26"/>
  <c r="K60" i="26"/>
  <c r="O60" i="26"/>
  <c r="Q60" i="26"/>
  <c r="V60" i="26"/>
  <c r="G61" i="26"/>
  <c r="M61" i="26" s="1"/>
  <c r="I61" i="26"/>
  <c r="K61" i="26"/>
  <c r="O61" i="26"/>
  <c r="Q61" i="26"/>
  <c r="V61" i="26"/>
  <c r="G62" i="26"/>
  <c r="I62" i="26"/>
  <c r="K62" i="26"/>
  <c r="M62" i="26"/>
  <c r="O62" i="26"/>
  <c r="Q62" i="26"/>
  <c r="V62" i="26"/>
  <c r="G63" i="26"/>
  <c r="I63" i="26"/>
  <c r="K63" i="26"/>
  <c r="M63" i="26"/>
  <c r="O63" i="26"/>
  <c r="Q63" i="26"/>
  <c r="V63" i="26"/>
  <c r="G64" i="26"/>
  <c r="M64" i="26" s="1"/>
  <c r="I64" i="26"/>
  <c r="K64" i="26"/>
  <c r="O64" i="26"/>
  <c r="Q64" i="26"/>
  <c r="V64" i="26"/>
  <c r="G65" i="26"/>
  <c r="M65" i="26" s="1"/>
  <c r="I65" i="26"/>
  <c r="K65" i="26"/>
  <c r="O65" i="26"/>
  <c r="Q65" i="26"/>
  <c r="V65" i="26"/>
  <c r="G66" i="26"/>
  <c r="M66" i="26" s="1"/>
  <c r="I66" i="26"/>
  <c r="K66" i="26"/>
  <c r="O66" i="26"/>
  <c r="Q66" i="26"/>
  <c r="V66" i="26"/>
  <c r="G67" i="26"/>
  <c r="M67" i="26" s="1"/>
  <c r="I67" i="26"/>
  <c r="K67" i="26"/>
  <c r="O67" i="26"/>
  <c r="Q67" i="26"/>
  <c r="V67" i="26"/>
  <c r="G68" i="26"/>
  <c r="M68" i="26" s="1"/>
  <c r="I68" i="26"/>
  <c r="K68" i="26"/>
  <c r="O68" i="26"/>
  <c r="Q68" i="26"/>
  <c r="V68" i="26"/>
  <c r="G69" i="26"/>
  <c r="M69" i="26" s="1"/>
  <c r="I69" i="26"/>
  <c r="K69" i="26"/>
  <c r="O69" i="26"/>
  <c r="Q69" i="26"/>
  <c r="V69" i="26"/>
  <c r="G70" i="26"/>
  <c r="M70" i="26" s="1"/>
  <c r="I70" i="26"/>
  <c r="K70" i="26"/>
  <c r="O70" i="26"/>
  <c r="Q70" i="26"/>
  <c r="V70" i="26"/>
  <c r="G71" i="26"/>
  <c r="M71" i="26" s="1"/>
  <c r="I71" i="26"/>
  <c r="K71" i="26"/>
  <c r="O71" i="26"/>
  <c r="Q71" i="26"/>
  <c r="V71" i="26"/>
  <c r="G72" i="26"/>
  <c r="I72" i="26"/>
  <c r="K72" i="26"/>
  <c r="M72" i="26"/>
  <c r="O72" i="26"/>
  <c r="Q72" i="26"/>
  <c r="V72" i="26"/>
  <c r="G73" i="26"/>
  <c r="M73" i="26" s="1"/>
  <c r="I73" i="26"/>
  <c r="K73" i="26"/>
  <c r="O73" i="26"/>
  <c r="Q73" i="26"/>
  <c r="V73" i="26"/>
  <c r="G74" i="26"/>
  <c r="M74" i="26" s="1"/>
  <c r="I74" i="26"/>
  <c r="K74" i="26"/>
  <c r="O74" i="26"/>
  <c r="Q74" i="26"/>
  <c r="V74" i="26"/>
  <c r="G75" i="26"/>
  <c r="M75" i="26" s="1"/>
  <c r="I75" i="26"/>
  <c r="K75" i="26"/>
  <c r="O75" i="26"/>
  <c r="Q75" i="26"/>
  <c r="V75" i="26"/>
  <c r="G76" i="26"/>
  <c r="M76" i="26" s="1"/>
  <c r="I76" i="26"/>
  <c r="K76" i="26"/>
  <c r="O76" i="26"/>
  <c r="Q76" i="26"/>
  <c r="V76" i="26"/>
  <c r="G77" i="26"/>
  <c r="I77" i="26"/>
  <c r="K77" i="26"/>
  <c r="M77" i="26"/>
  <c r="O77" i="26"/>
  <c r="Q77" i="26"/>
  <c r="V77" i="26"/>
  <c r="G78" i="26"/>
  <c r="M78" i="26" s="1"/>
  <c r="I78" i="26"/>
  <c r="K78" i="26"/>
  <c r="O78" i="26"/>
  <c r="Q78" i="26"/>
  <c r="V78" i="26"/>
  <c r="G79" i="26"/>
  <c r="M79" i="26" s="1"/>
  <c r="I79" i="26"/>
  <c r="K79" i="26"/>
  <c r="O79" i="26"/>
  <c r="Q79" i="26"/>
  <c r="V79" i="26"/>
  <c r="G80" i="26"/>
  <c r="M80" i="26" s="1"/>
  <c r="I80" i="26"/>
  <c r="K80" i="26"/>
  <c r="O80" i="26"/>
  <c r="Q80" i="26"/>
  <c r="V80" i="26"/>
  <c r="G81" i="26"/>
  <c r="I81" i="26"/>
  <c r="K81" i="26"/>
  <c r="M81" i="26"/>
  <c r="O81" i="26"/>
  <c r="Q81" i="26"/>
  <c r="V81" i="26"/>
  <c r="G82" i="26"/>
  <c r="M82" i="26" s="1"/>
  <c r="I82" i="26"/>
  <c r="K82" i="26"/>
  <c r="O82" i="26"/>
  <c r="Q82" i="26"/>
  <c r="V82" i="26"/>
  <c r="G83" i="26"/>
  <c r="M83" i="26" s="1"/>
  <c r="I83" i="26"/>
  <c r="K83" i="26"/>
  <c r="O83" i="26"/>
  <c r="Q83" i="26"/>
  <c r="V83" i="26"/>
  <c r="G84" i="26"/>
  <c r="M84" i="26" s="1"/>
  <c r="I84" i="26"/>
  <c r="K84" i="26"/>
  <c r="O84" i="26"/>
  <c r="Q84" i="26"/>
  <c r="V84" i="26"/>
  <c r="G85" i="26"/>
  <c r="M85" i="26" s="1"/>
  <c r="I85" i="26"/>
  <c r="K85" i="26"/>
  <c r="O85" i="26"/>
  <c r="Q85" i="26"/>
  <c r="V85" i="26"/>
  <c r="G86" i="26"/>
  <c r="M86" i="26" s="1"/>
  <c r="I86" i="26"/>
  <c r="K86" i="26"/>
  <c r="O86" i="26"/>
  <c r="Q86" i="26"/>
  <c r="V86" i="26"/>
  <c r="G87" i="26"/>
  <c r="M87" i="26" s="1"/>
  <c r="I87" i="26"/>
  <c r="K87" i="26"/>
  <c r="O87" i="26"/>
  <c r="Q87" i="26"/>
  <c r="V87" i="26"/>
  <c r="G88" i="26"/>
  <c r="I88" i="26"/>
  <c r="K88" i="26"/>
  <c r="M88" i="26"/>
  <c r="O88" i="26"/>
  <c r="Q88" i="26"/>
  <c r="V88" i="26"/>
  <c r="G89" i="26"/>
  <c r="I89" i="26"/>
  <c r="K89" i="26"/>
  <c r="M89" i="26"/>
  <c r="O89" i="26"/>
  <c r="Q89" i="26"/>
  <c r="V89" i="26"/>
  <c r="G90" i="26"/>
  <c r="M90" i="26" s="1"/>
  <c r="I90" i="26"/>
  <c r="K90" i="26"/>
  <c r="O90" i="26"/>
  <c r="Q90" i="26"/>
  <c r="V90" i="26"/>
  <c r="G91" i="26"/>
  <c r="I91" i="26"/>
  <c r="K91" i="26"/>
  <c r="M91" i="26"/>
  <c r="O91" i="26"/>
  <c r="Q91" i="26"/>
  <c r="V91" i="26"/>
  <c r="G92" i="26"/>
  <c r="M92" i="26" s="1"/>
  <c r="I92" i="26"/>
  <c r="K92" i="26"/>
  <c r="O92" i="26"/>
  <c r="Q92" i="26"/>
  <c r="V92" i="26"/>
  <c r="G93" i="26"/>
  <c r="M93" i="26" s="1"/>
  <c r="I93" i="26"/>
  <c r="K93" i="26"/>
  <c r="O93" i="26"/>
  <c r="Q93" i="26"/>
  <c r="V93" i="26"/>
  <c r="G94" i="26"/>
  <c r="M94" i="26" s="1"/>
  <c r="I94" i="26"/>
  <c r="K94" i="26"/>
  <c r="O94" i="26"/>
  <c r="Q94" i="26"/>
  <c r="V94" i="26"/>
  <c r="G95" i="26"/>
  <c r="M95" i="26" s="1"/>
  <c r="I95" i="26"/>
  <c r="K95" i="26"/>
  <c r="O95" i="26"/>
  <c r="Q95" i="26"/>
  <c r="V95" i="26"/>
  <c r="G96" i="26"/>
  <c r="M96" i="26" s="1"/>
  <c r="I96" i="26"/>
  <c r="K96" i="26"/>
  <c r="O96" i="26"/>
  <c r="Q96" i="26"/>
  <c r="V96" i="26"/>
  <c r="G97" i="26"/>
  <c r="M97" i="26" s="1"/>
  <c r="I97" i="26"/>
  <c r="K97" i="26"/>
  <c r="O97" i="26"/>
  <c r="Q97" i="26"/>
  <c r="V97" i="26"/>
  <c r="G98" i="26"/>
  <c r="M98" i="26" s="1"/>
  <c r="I98" i="26"/>
  <c r="K98" i="26"/>
  <c r="O98" i="26"/>
  <c r="Q98" i="26"/>
  <c r="V98" i="26"/>
  <c r="G99" i="26"/>
  <c r="I99" i="26"/>
  <c r="K99" i="26"/>
  <c r="M99" i="26"/>
  <c r="O99" i="26"/>
  <c r="Q99" i="26"/>
  <c r="V99" i="26"/>
  <c r="G100" i="26"/>
  <c r="I100" i="26"/>
  <c r="K100" i="26"/>
  <c r="M100" i="26"/>
  <c r="O100" i="26"/>
  <c r="Q100" i="26"/>
  <c r="V100" i="26"/>
  <c r="G101" i="26"/>
  <c r="I101" i="26"/>
  <c r="K101" i="26"/>
  <c r="M101" i="26"/>
  <c r="O101" i="26"/>
  <c r="Q101" i="26"/>
  <c r="V101" i="26"/>
  <c r="G102" i="26"/>
  <c r="M102" i="26" s="1"/>
  <c r="I102" i="26"/>
  <c r="K102" i="26"/>
  <c r="O102" i="26"/>
  <c r="Q102" i="26"/>
  <c r="V102" i="26"/>
  <c r="G103" i="26"/>
  <c r="M103" i="26" s="1"/>
  <c r="I103" i="26"/>
  <c r="K103" i="26"/>
  <c r="O103" i="26"/>
  <c r="Q103" i="26"/>
  <c r="V103" i="26"/>
  <c r="G104" i="26"/>
  <c r="M104" i="26" s="1"/>
  <c r="I104" i="26"/>
  <c r="K104" i="26"/>
  <c r="O104" i="26"/>
  <c r="Q104" i="26"/>
  <c r="V104" i="26"/>
  <c r="G105" i="26"/>
  <c r="M105" i="26" s="1"/>
  <c r="I105" i="26"/>
  <c r="K105" i="26"/>
  <c r="O105" i="26"/>
  <c r="Q105" i="26"/>
  <c r="V105" i="26"/>
  <c r="G106" i="26"/>
  <c r="M106" i="26" s="1"/>
  <c r="I106" i="26"/>
  <c r="K106" i="26"/>
  <c r="O106" i="26"/>
  <c r="Q106" i="26"/>
  <c r="V106" i="26"/>
  <c r="G107" i="26"/>
  <c r="M107" i="26" s="1"/>
  <c r="I107" i="26"/>
  <c r="K107" i="26"/>
  <c r="O107" i="26"/>
  <c r="Q107" i="26"/>
  <c r="V107" i="26"/>
  <c r="G108" i="26"/>
  <c r="M108" i="26" s="1"/>
  <c r="I108" i="26"/>
  <c r="K108" i="26"/>
  <c r="O108" i="26"/>
  <c r="Q108" i="26"/>
  <c r="V108" i="26"/>
  <c r="G109" i="26"/>
  <c r="M109" i="26" s="1"/>
  <c r="I109" i="26"/>
  <c r="K109" i="26"/>
  <c r="O109" i="26"/>
  <c r="Q109" i="26"/>
  <c r="V109" i="26"/>
  <c r="G110" i="26"/>
  <c r="I110" i="26"/>
  <c r="K110" i="26"/>
  <c r="M110" i="26"/>
  <c r="O110" i="26"/>
  <c r="Q110" i="26"/>
  <c r="V110" i="26"/>
  <c r="G112" i="26"/>
  <c r="I112" i="26"/>
  <c r="K112" i="26"/>
  <c r="M112" i="26"/>
  <c r="O112" i="26"/>
  <c r="O111" i="26" s="1"/>
  <c r="Q112" i="26"/>
  <c r="V112" i="26"/>
  <c r="G113" i="26"/>
  <c r="I113" i="26"/>
  <c r="K113" i="26"/>
  <c r="M113" i="26"/>
  <c r="O113" i="26"/>
  <c r="Q113" i="26"/>
  <c r="V113" i="26"/>
  <c r="G114" i="26"/>
  <c r="M114" i="26" s="1"/>
  <c r="I114" i="26"/>
  <c r="K114" i="26"/>
  <c r="O114" i="26"/>
  <c r="Q114" i="26"/>
  <c r="V114" i="26"/>
  <c r="G115" i="26"/>
  <c r="M115" i="26" s="1"/>
  <c r="I115" i="26"/>
  <c r="K115" i="26"/>
  <c r="O115" i="26"/>
  <c r="Q115" i="26"/>
  <c r="V115" i="26"/>
  <c r="G116" i="26"/>
  <c r="M116" i="26" s="1"/>
  <c r="I116" i="26"/>
  <c r="K116" i="26"/>
  <c r="O116" i="26"/>
  <c r="Q116" i="26"/>
  <c r="V116" i="26"/>
  <c r="G117" i="26"/>
  <c r="I117" i="26"/>
  <c r="K117" i="26"/>
  <c r="M117" i="26"/>
  <c r="O117" i="26"/>
  <c r="Q117" i="26"/>
  <c r="V117" i="26"/>
  <c r="G118" i="26"/>
  <c r="M118" i="26" s="1"/>
  <c r="I118" i="26"/>
  <c r="K118" i="26"/>
  <c r="O118" i="26"/>
  <c r="Q118" i="26"/>
  <c r="V118" i="26"/>
  <c r="G119" i="26"/>
  <c r="M119" i="26" s="1"/>
  <c r="I119" i="26"/>
  <c r="K119" i="26"/>
  <c r="O119" i="26"/>
  <c r="Q119" i="26"/>
  <c r="V119" i="26"/>
  <c r="G120" i="26"/>
  <c r="M120" i="26" s="1"/>
  <c r="I120" i="26"/>
  <c r="K120" i="26"/>
  <c r="O120" i="26"/>
  <c r="Q120" i="26"/>
  <c r="V120" i="26"/>
  <c r="G121" i="26"/>
  <c r="M121" i="26" s="1"/>
  <c r="I121" i="26"/>
  <c r="K121" i="26"/>
  <c r="O121" i="26"/>
  <c r="Q121" i="26"/>
  <c r="V121" i="26"/>
  <c r="Q122" i="26"/>
  <c r="G123" i="26"/>
  <c r="M123" i="26" s="1"/>
  <c r="M122" i="26" s="1"/>
  <c r="I123" i="26"/>
  <c r="I122" i="26" s="1"/>
  <c r="K123" i="26"/>
  <c r="K122" i="26" s="1"/>
  <c r="O123" i="26"/>
  <c r="O122" i="26" s="1"/>
  <c r="Q123" i="26"/>
  <c r="V123" i="26"/>
  <c r="V122" i="26" s="1"/>
  <c r="AE125" i="26"/>
  <c r="F56" i="1" s="1"/>
  <c r="G9" i="25"/>
  <c r="I9" i="25"/>
  <c r="K9" i="25"/>
  <c r="O9" i="25"/>
  <c r="Q9" i="25"/>
  <c r="V9" i="25"/>
  <c r="G10" i="25"/>
  <c r="I10" i="25"/>
  <c r="K10" i="25"/>
  <c r="M10" i="25"/>
  <c r="O10" i="25"/>
  <c r="Q10" i="25"/>
  <c r="V10" i="25"/>
  <c r="G11" i="25"/>
  <c r="M11" i="25" s="1"/>
  <c r="I11" i="25"/>
  <c r="K11" i="25"/>
  <c r="O11" i="25"/>
  <c r="Q11" i="25"/>
  <c r="V11" i="25"/>
  <c r="G12" i="25"/>
  <c r="I12" i="25"/>
  <c r="K12" i="25"/>
  <c r="M12" i="25"/>
  <c r="O12" i="25"/>
  <c r="Q12" i="25"/>
  <c r="V12" i="25"/>
  <c r="G13" i="25"/>
  <c r="M13" i="25" s="1"/>
  <c r="I13" i="25"/>
  <c r="K13" i="25"/>
  <c r="O13" i="25"/>
  <c r="Q13" i="25"/>
  <c r="V13" i="25"/>
  <c r="G14" i="25"/>
  <c r="M14" i="25" s="1"/>
  <c r="I14" i="25"/>
  <c r="K14" i="25"/>
  <c r="O14" i="25"/>
  <c r="Q14" i="25"/>
  <c r="V14" i="25"/>
  <c r="G15" i="25"/>
  <c r="I15" i="25"/>
  <c r="K15" i="25"/>
  <c r="M15" i="25"/>
  <c r="O15" i="25"/>
  <c r="Q15" i="25"/>
  <c r="V15" i="25"/>
  <c r="G16" i="25"/>
  <c r="M16" i="25" s="1"/>
  <c r="I16" i="25"/>
  <c r="K16" i="25"/>
  <c r="O16" i="25"/>
  <c r="Q16" i="25"/>
  <c r="V16" i="25"/>
  <c r="G17" i="25"/>
  <c r="M17" i="25" s="1"/>
  <c r="I17" i="25"/>
  <c r="K17" i="25"/>
  <c r="O17" i="25"/>
  <c r="Q17" i="25"/>
  <c r="V17" i="25"/>
  <c r="G18" i="25"/>
  <c r="M18" i="25" s="1"/>
  <c r="I18" i="25"/>
  <c r="K18" i="25"/>
  <c r="O18" i="25"/>
  <c r="Q18" i="25"/>
  <c r="V18" i="25"/>
  <c r="G19" i="25"/>
  <c r="I19" i="25"/>
  <c r="K19" i="25"/>
  <c r="M19" i="25"/>
  <c r="O19" i="25"/>
  <c r="Q19" i="25"/>
  <c r="V19" i="25"/>
  <c r="G20" i="25"/>
  <c r="M20" i="25" s="1"/>
  <c r="I20" i="25"/>
  <c r="K20" i="25"/>
  <c r="O20" i="25"/>
  <c r="Q20" i="25"/>
  <c r="V20" i="25"/>
  <c r="G21" i="25"/>
  <c r="M21" i="25" s="1"/>
  <c r="I21" i="25"/>
  <c r="K21" i="25"/>
  <c r="O21" i="25"/>
  <c r="Q21" i="25"/>
  <c r="V21" i="25"/>
  <c r="G22" i="25"/>
  <c r="I22" i="25"/>
  <c r="K22" i="25"/>
  <c r="M22" i="25"/>
  <c r="O22" i="25"/>
  <c r="Q22" i="25"/>
  <c r="V22" i="25"/>
  <c r="G23" i="25"/>
  <c r="M23" i="25" s="1"/>
  <c r="I23" i="25"/>
  <c r="K23" i="25"/>
  <c r="O23" i="25"/>
  <c r="Q23" i="25"/>
  <c r="V23" i="25"/>
  <c r="G24" i="25"/>
  <c r="M24" i="25" s="1"/>
  <c r="I24" i="25"/>
  <c r="K24" i="25"/>
  <c r="O24" i="25"/>
  <c r="Q24" i="25"/>
  <c r="V24" i="25"/>
  <c r="G25" i="25"/>
  <c r="M25" i="25" s="1"/>
  <c r="I25" i="25"/>
  <c r="K25" i="25"/>
  <c r="O25" i="25"/>
  <c r="Q25" i="25"/>
  <c r="V25" i="25"/>
  <c r="G26" i="25"/>
  <c r="I26" i="25"/>
  <c r="K26" i="25"/>
  <c r="M26" i="25"/>
  <c r="O26" i="25"/>
  <c r="Q26" i="25"/>
  <c r="V26" i="25"/>
  <c r="G27" i="25"/>
  <c r="M27" i="25" s="1"/>
  <c r="I27" i="25"/>
  <c r="K27" i="25"/>
  <c r="O27" i="25"/>
  <c r="Q27" i="25"/>
  <c r="V27" i="25"/>
  <c r="G28" i="25"/>
  <c r="M28" i="25" s="1"/>
  <c r="I28" i="25"/>
  <c r="K28" i="25"/>
  <c r="O28" i="25"/>
  <c r="Q28" i="25"/>
  <c r="V28" i="25"/>
  <c r="G29" i="25"/>
  <c r="M29" i="25" s="1"/>
  <c r="I29" i="25"/>
  <c r="K29" i="25"/>
  <c r="O29" i="25"/>
  <c r="Q29" i="25"/>
  <c r="V29" i="25"/>
  <c r="G31" i="25"/>
  <c r="M31" i="25" s="1"/>
  <c r="I31" i="25"/>
  <c r="K31" i="25"/>
  <c r="O31" i="25"/>
  <c r="Q31" i="25"/>
  <c r="V31" i="25"/>
  <c r="G32" i="25"/>
  <c r="I32" i="25"/>
  <c r="K32" i="25"/>
  <c r="M32" i="25"/>
  <c r="O32" i="25"/>
  <c r="Q32" i="25"/>
  <c r="V32" i="25"/>
  <c r="G33" i="25"/>
  <c r="M33" i="25" s="1"/>
  <c r="I33" i="25"/>
  <c r="K33" i="25"/>
  <c r="O33" i="25"/>
  <c r="Q33" i="25"/>
  <c r="V33" i="25"/>
  <c r="G34" i="25"/>
  <c r="M34" i="25" s="1"/>
  <c r="I34" i="25"/>
  <c r="K34" i="25"/>
  <c r="O34" i="25"/>
  <c r="Q34" i="25"/>
  <c r="V34" i="25"/>
  <c r="G35" i="25"/>
  <c r="M35" i="25" s="1"/>
  <c r="I35" i="25"/>
  <c r="K35" i="25"/>
  <c r="O35" i="25"/>
  <c r="Q35" i="25"/>
  <c r="V35" i="25"/>
  <c r="G36" i="25"/>
  <c r="M36" i="25" s="1"/>
  <c r="I36" i="25"/>
  <c r="K36" i="25"/>
  <c r="O36" i="25"/>
  <c r="Q36" i="25"/>
  <c r="V36" i="25"/>
  <c r="G37" i="25"/>
  <c r="M37" i="25" s="1"/>
  <c r="I37" i="25"/>
  <c r="K37" i="25"/>
  <c r="O37" i="25"/>
  <c r="Q37" i="25"/>
  <c r="V37" i="25"/>
  <c r="G38" i="25"/>
  <c r="M38" i="25" s="1"/>
  <c r="I38" i="25"/>
  <c r="K38" i="25"/>
  <c r="O38" i="25"/>
  <c r="Q38" i="25"/>
  <c r="V38" i="25"/>
  <c r="G39" i="25"/>
  <c r="I39" i="25"/>
  <c r="K39" i="25"/>
  <c r="M39" i="25"/>
  <c r="O39" i="25"/>
  <c r="Q39" i="25"/>
  <c r="V39" i="25"/>
  <c r="G40" i="25"/>
  <c r="I40" i="25"/>
  <c r="K40" i="25"/>
  <c r="M40" i="25"/>
  <c r="O40" i="25"/>
  <c r="Q40" i="25"/>
  <c r="V40" i="25"/>
  <c r="G41" i="25"/>
  <c r="I41" i="25"/>
  <c r="K41" i="25"/>
  <c r="M41" i="25"/>
  <c r="O41" i="25"/>
  <c r="Q41" i="25"/>
  <c r="V41" i="25"/>
  <c r="G42" i="25"/>
  <c r="M42" i="25" s="1"/>
  <c r="I42" i="25"/>
  <c r="K42" i="25"/>
  <c r="O42" i="25"/>
  <c r="Q42" i="25"/>
  <c r="V42" i="25"/>
  <c r="G44" i="25"/>
  <c r="G43" i="25" s="1"/>
  <c r="I44" i="25"/>
  <c r="K44" i="25"/>
  <c r="O44" i="25"/>
  <c r="O43" i="25" s="1"/>
  <c r="Q44" i="25"/>
  <c r="Q43" i="25" s="1"/>
  <c r="V44" i="25"/>
  <c r="V43" i="25" s="1"/>
  <c r="G45" i="25"/>
  <c r="I45" i="25"/>
  <c r="K45" i="25"/>
  <c r="M45" i="25"/>
  <c r="O45" i="25"/>
  <c r="Q45" i="25"/>
  <c r="V45" i="25"/>
  <c r="G46" i="25"/>
  <c r="I46" i="25"/>
  <c r="I43" i="25" s="1"/>
  <c r="K46" i="25"/>
  <c r="M46" i="25"/>
  <c r="O46" i="25"/>
  <c r="Q46" i="25"/>
  <c r="V46" i="25"/>
  <c r="O47" i="25"/>
  <c r="G48" i="25"/>
  <c r="M48" i="25" s="1"/>
  <c r="M47" i="25" s="1"/>
  <c r="I48" i="25"/>
  <c r="I47" i="25" s="1"/>
  <c r="K48" i="25"/>
  <c r="K47" i="25" s="1"/>
  <c r="O48" i="25"/>
  <c r="Q48" i="25"/>
  <c r="Q47" i="25" s="1"/>
  <c r="V48" i="25"/>
  <c r="V47" i="25" s="1"/>
  <c r="O49" i="25"/>
  <c r="Q49" i="25"/>
  <c r="G50" i="25"/>
  <c r="M50" i="25" s="1"/>
  <c r="M49" i="25" s="1"/>
  <c r="I50" i="25"/>
  <c r="I49" i="25" s="1"/>
  <c r="K50" i="25"/>
  <c r="K49" i="25" s="1"/>
  <c r="O50" i="25"/>
  <c r="Q50" i="25"/>
  <c r="V50" i="25"/>
  <c r="V49" i="25" s="1"/>
  <c r="O51" i="25"/>
  <c r="G52" i="25"/>
  <c r="I52" i="25"/>
  <c r="K52" i="25"/>
  <c r="M52" i="25"/>
  <c r="O52" i="25"/>
  <c r="Q52" i="25"/>
  <c r="Q51" i="25" s="1"/>
  <c r="V52" i="25"/>
  <c r="G53" i="25"/>
  <c r="I53" i="25"/>
  <c r="K53" i="25"/>
  <c r="M53" i="25"/>
  <c r="O53" i="25"/>
  <c r="Q53" i="25"/>
  <c r="V53" i="25"/>
  <c r="G54" i="25"/>
  <c r="M54" i="25" s="1"/>
  <c r="I54" i="25"/>
  <c r="K54" i="25"/>
  <c r="O54" i="25"/>
  <c r="Q54" i="25"/>
  <c r="V54" i="25"/>
  <c r="G55" i="25"/>
  <c r="M55" i="25" s="1"/>
  <c r="I55" i="25"/>
  <c r="K55" i="25"/>
  <c r="O55" i="25"/>
  <c r="Q55" i="25"/>
  <c r="V55" i="25"/>
  <c r="G56" i="25"/>
  <c r="M56" i="25" s="1"/>
  <c r="I56" i="25"/>
  <c r="K56" i="25"/>
  <c r="O56" i="25"/>
  <c r="Q56" i="25"/>
  <c r="V56" i="25"/>
  <c r="AE58" i="25"/>
  <c r="F57" i="1" s="1"/>
  <c r="G9" i="24"/>
  <c r="I9" i="24"/>
  <c r="K9" i="24"/>
  <c r="M9" i="24"/>
  <c r="O9" i="24"/>
  <c r="Q9" i="24"/>
  <c r="V9" i="24"/>
  <c r="G10" i="24"/>
  <c r="I10" i="24"/>
  <c r="K10" i="24"/>
  <c r="M10" i="24"/>
  <c r="O10" i="24"/>
  <c r="Q10" i="24"/>
  <c r="V10" i="24"/>
  <c r="G11" i="24"/>
  <c r="M11" i="24" s="1"/>
  <c r="I11" i="24"/>
  <c r="K11" i="24"/>
  <c r="O11" i="24"/>
  <c r="Q11" i="24"/>
  <c r="V11" i="24"/>
  <c r="G12" i="24"/>
  <c r="M12" i="24" s="1"/>
  <c r="I12" i="24"/>
  <c r="K12" i="24"/>
  <c r="O12" i="24"/>
  <c r="Q12" i="24"/>
  <c r="V12" i="24"/>
  <c r="G13" i="24"/>
  <c r="M13" i="24" s="1"/>
  <c r="I13" i="24"/>
  <c r="K13" i="24"/>
  <c r="O13" i="24"/>
  <c r="Q13" i="24"/>
  <c r="V13" i="24"/>
  <c r="G14" i="24"/>
  <c r="M14" i="24" s="1"/>
  <c r="I14" i="24"/>
  <c r="K14" i="24"/>
  <c r="O14" i="24"/>
  <c r="Q14" i="24"/>
  <c r="V14" i="24"/>
  <c r="G15" i="24"/>
  <c r="M15" i="24" s="1"/>
  <c r="I15" i="24"/>
  <c r="K15" i="24"/>
  <c r="O15" i="24"/>
  <c r="Q15" i="24"/>
  <c r="V15" i="24"/>
  <c r="G16" i="24"/>
  <c r="M16" i="24" s="1"/>
  <c r="I16" i="24"/>
  <c r="K16" i="24"/>
  <c r="O16" i="24"/>
  <c r="Q16" i="24"/>
  <c r="V16" i="24"/>
  <c r="G17" i="24"/>
  <c r="M17" i="24" s="1"/>
  <c r="I17" i="24"/>
  <c r="K17" i="24"/>
  <c r="O17" i="24"/>
  <c r="Q17" i="24"/>
  <c r="V17" i="24"/>
  <c r="G18" i="24"/>
  <c r="M18" i="24" s="1"/>
  <c r="I18" i="24"/>
  <c r="K18" i="24"/>
  <c r="O18" i="24"/>
  <c r="Q18" i="24"/>
  <c r="V18" i="24"/>
  <c r="G19" i="24"/>
  <c r="I19" i="24"/>
  <c r="K19" i="24"/>
  <c r="M19" i="24"/>
  <c r="O19" i="24"/>
  <c r="Q19" i="24"/>
  <c r="V19" i="24"/>
  <c r="G21" i="24"/>
  <c r="I21" i="24"/>
  <c r="I20" i="24" s="1"/>
  <c r="K21" i="24"/>
  <c r="M21" i="24"/>
  <c r="O21" i="24"/>
  <c r="Q21" i="24"/>
  <c r="V21" i="24"/>
  <c r="G22" i="24"/>
  <c r="M22" i="24" s="1"/>
  <c r="I22" i="24"/>
  <c r="K22" i="24"/>
  <c r="O22" i="24"/>
  <c r="Q22" i="24"/>
  <c r="V22" i="24"/>
  <c r="G23" i="24"/>
  <c r="I23" i="24"/>
  <c r="K23" i="24"/>
  <c r="O23" i="24"/>
  <c r="Q23" i="24"/>
  <c r="V23" i="24"/>
  <c r="G24" i="24"/>
  <c r="M24" i="24" s="1"/>
  <c r="I24" i="24"/>
  <c r="K24" i="24"/>
  <c r="O24" i="24"/>
  <c r="Q24" i="24"/>
  <c r="V24" i="24"/>
  <c r="G25" i="24"/>
  <c r="M25" i="24" s="1"/>
  <c r="I25" i="24"/>
  <c r="K25" i="24"/>
  <c r="O25" i="24"/>
  <c r="Q25" i="24"/>
  <c r="V25" i="24"/>
  <c r="G26" i="24"/>
  <c r="M26" i="24" s="1"/>
  <c r="I26" i="24"/>
  <c r="K26" i="24"/>
  <c r="O26" i="24"/>
  <c r="Q26" i="24"/>
  <c r="V26" i="24"/>
  <c r="G28" i="24"/>
  <c r="I28" i="24"/>
  <c r="K28" i="24"/>
  <c r="O28" i="24"/>
  <c r="Q28" i="24"/>
  <c r="V28" i="24"/>
  <c r="G30" i="24"/>
  <c r="I30" i="24"/>
  <c r="K30" i="24"/>
  <c r="M30" i="24"/>
  <c r="O30" i="24"/>
  <c r="Q30" i="24"/>
  <c r="V30" i="24"/>
  <c r="G32" i="24"/>
  <c r="M32" i="24" s="1"/>
  <c r="I32" i="24"/>
  <c r="K32" i="24"/>
  <c r="O32" i="24"/>
  <c r="Q32" i="24"/>
  <c r="V32" i="24"/>
  <c r="G34" i="24"/>
  <c r="I34" i="24"/>
  <c r="K34" i="24"/>
  <c r="M34" i="24"/>
  <c r="O34" i="24"/>
  <c r="Q34" i="24"/>
  <c r="V34" i="24"/>
  <c r="G36" i="24"/>
  <c r="M36" i="24" s="1"/>
  <c r="I36" i="24"/>
  <c r="K36" i="24"/>
  <c r="O36" i="24"/>
  <c r="Q36" i="24"/>
  <c r="V36" i="24"/>
  <c r="G37" i="24"/>
  <c r="I37" i="24"/>
  <c r="K37" i="24"/>
  <c r="M37" i="24"/>
  <c r="O37" i="24"/>
  <c r="Q37" i="24"/>
  <c r="V37" i="24"/>
  <c r="G38" i="24"/>
  <c r="M38" i="24" s="1"/>
  <c r="I38" i="24"/>
  <c r="K38" i="24"/>
  <c r="O38" i="24"/>
  <c r="Q38" i="24"/>
  <c r="V38" i="24"/>
  <c r="G39" i="24"/>
  <c r="M39" i="24" s="1"/>
  <c r="I39" i="24"/>
  <c r="K39" i="24"/>
  <c r="O39" i="24"/>
  <c r="Q39" i="24"/>
  <c r="V39" i="24"/>
  <c r="G40" i="24"/>
  <c r="M40" i="24" s="1"/>
  <c r="I40" i="24"/>
  <c r="K40" i="24"/>
  <c r="O40" i="24"/>
  <c r="Q40" i="24"/>
  <c r="V40" i="24"/>
  <c r="G41" i="24"/>
  <c r="M41" i="24" s="1"/>
  <c r="I41" i="24"/>
  <c r="K41" i="24"/>
  <c r="O41" i="24"/>
  <c r="Q41" i="24"/>
  <c r="V41" i="24"/>
  <c r="G42" i="24"/>
  <c r="M42" i="24" s="1"/>
  <c r="I42" i="24"/>
  <c r="K42" i="24"/>
  <c r="O42" i="24"/>
  <c r="Q42" i="24"/>
  <c r="V42" i="24"/>
  <c r="G44" i="24"/>
  <c r="I44" i="24"/>
  <c r="K44" i="24"/>
  <c r="O44" i="24"/>
  <c r="Q44" i="24"/>
  <c r="V44" i="24"/>
  <c r="G45" i="24"/>
  <c r="I45" i="24"/>
  <c r="K45" i="24"/>
  <c r="M45" i="24"/>
  <c r="O45" i="24"/>
  <c r="Q45" i="24"/>
  <c r="V45" i="24"/>
  <c r="G46" i="24"/>
  <c r="M46" i="24" s="1"/>
  <c r="I46" i="24"/>
  <c r="K46" i="24"/>
  <c r="O46" i="24"/>
  <c r="Q46" i="24"/>
  <c r="V46" i="24"/>
  <c r="G47" i="24"/>
  <c r="I47" i="24"/>
  <c r="K47" i="24"/>
  <c r="M47" i="24"/>
  <c r="O47" i="24"/>
  <c r="Q47" i="24"/>
  <c r="V47" i="24"/>
  <c r="G48" i="24"/>
  <c r="M48" i="24" s="1"/>
  <c r="I48" i="24"/>
  <c r="K48" i="24"/>
  <c r="O48" i="24"/>
  <c r="Q48" i="24"/>
  <c r="V48" i="24"/>
  <c r="G49" i="24"/>
  <c r="I49" i="24"/>
  <c r="K49" i="24"/>
  <c r="M49" i="24"/>
  <c r="O49" i="24"/>
  <c r="Q49" i="24"/>
  <c r="V49" i="24"/>
  <c r="G50" i="24"/>
  <c r="M50" i="24" s="1"/>
  <c r="I50" i="24"/>
  <c r="K50" i="24"/>
  <c r="O50" i="24"/>
  <c r="Q50" i="24"/>
  <c r="V50" i="24"/>
  <c r="G51" i="24"/>
  <c r="M51" i="24" s="1"/>
  <c r="I51" i="24"/>
  <c r="K51" i="24"/>
  <c r="O51" i="24"/>
  <c r="Q51" i="24"/>
  <c r="V51" i="24"/>
  <c r="G52" i="24"/>
  <c r="M52" i="24" s="1"/>
  <c r="I52" i="24"/>
  <c r="K52" i="24"/>
  <c r="O52" i="24"/>
  <c r="Q52" i="24"/>
  <c r="V52" i="24"/>
  <c r="G53" i="24"/>
  <c r="M53" i="24" s="1"/>
  <c r="I53" i="24"/>
  <c r="K53" i="24"/>
  <c r="O53" i="24"/>
  <c r="Q53" i="24"/>
  <c r="V53" i="24"/>
  <c r="G54" i="24"/>
  <c r="M54" i="24" s="1"/>
  <c r="I54" i="24"/>
  <c r="K54" i="24"/>
  <c r="O54" i="24"/>
  <c r="Q54" i="24"/>
  <c r="V54" i="24"/>
  <c r="G55" i="24"/>
  <c r="M55" i="24" s="1"/>
  <c r="I55" i="24"/>
  <c r="K55" i="24"/>
  <c r="O55" i="24"/>
  <c r="Q55" i="24"/>
  <c r="V55" i="24"/>
  <c r="G56" i="24"/>
  <c r="M56" i="24" s="1"/>
  <c r="I56" i="24"/>
  <c r="K56" i="24"/>
  <c r="O56" i="24"/>
  <c r="Q56" i="24"/>
  <c r="V56" i="24"/>
  <c r="G57" i="24"/>
  <c r="M57" i="24" s="1"/>
  <c r="I57" i="24"/>
  <c r="K57" i="24"/>
  <c r="O57" i="24"/>
  <c r="Q57" i="24"/>
  <c r="V57" i="24"/>
  <c r="G58" i="24"/>
  <c r="M58" i="24" s="1"/>
  <c r="I58" i="24"/>
  <c r="K58" i="24"/>
  <c r="O58" i="24"/>
  <c r="Q58" i="24"/>
  <c r="V58" i="24"/>
  <c r="G59" i="24"/>
  <c r="I59" i="24"/>
  <c r="K59" i="24"/>
  <c r="M59" i="24"/>
  <c r="O59" i="24"/>
  <c r="Q59" i="24"/>
  <c r="V59" i="24"/>
  <c r="G60" i="24"/>
  <c r="M60" i="24" s="1"/>
  <c r="I60" i="24"/>
  <c r="K60" i="24"/>
  <c r="O60" i="24"/>
  <c r="Q60" i="24"/>
  <c r="V60" i="24"/>
  <c r="G61" i="24"/>
  <c r="I61" i="24"/>
  <c r="K61" i="24"/>
  <c r="M61" i="24"/>
  <c r="O61" i="24"/>
  <c r="Q61" i="24"/>
  <c r="V61" i="24"/>
  <c r="G62" i="24"/>
  <c r="M62" i="24" s="1"/>
  <c r="I62" i="24"/>
  <c r="K62" i="24"/>
  <c r="O62" i="24"/>
  <c r="Q62" i="24"/>
  <c r="V62" i="24"/>
  <c r="G63" i="24"/>
  <c r="M63" i="24" s="1"/>
  <c r="I63" i="24"/>
  <c r="K63" i="24"/>
  <c r="O63" i="24"/>
  <c r="Q63" i="24"/>
  <c r="V63" i="24"/>
  <c r="G64" i="24"/>
  <c r="M64" i="24" s="1"/>
  <c r="I64" i="24"/>
  <c r="K64" i="24"/>
  <c r="O64" i="24"/>
  <c r="Q64" i="24"/>
  <c r="V64" i="24"/>
  <c r="G66" i="24"/>
  <c r="M66" i="24" s="1"/>
  <c r="I66" i="24"/>
  <c r="K66" i="24"/>
  <c r="O66" i="24"/>
  <c r="O65" i="24" s="1"/>
  <c r="Q66" i="24"/>
  <c r="V66" i="24"/>
  <c r="G67" i="24"/>
  <c r="M67" i="24" s="1"/>
  <c r="I67" i="24"/>
  <c r="K67" i="24"/>
  <c r="O67" i="24"/>
  <c r="Q67" i="24"/>
  <c r="V67" i="24"/>
  <c r="G68" i="24"/>
  <c r="I68" i="24"/>
  <c r="K68" i="24"/>
  <c r="M68" i="24"/>
  <c r="O68" i="24"/>
  <c r="Q68" i="24"/>
  <c r="V68" i="24"/>
  <c r="G69" i="24"/>
  <c r="I69" i="24"/>
  <c r="K69" i="24"/>
  <c r="M69" i="24"/>
  <c r="O69" i="24"/>
  <c r="Q69" i="24"/>
  <c r="V69" i="24"/>
  <c r="G70" i="24"/>
  <c r="M70" i="24" s="1"/>
  <c r="I70" i="24"/>
  <c r="K70" i="24"/>
  <c r="O70" i="24"/>
  <c r="Q70" i="24"/>
  <c r="V70" i="24"/>
  <c r="G71" i="24"/>
  <c r="I71" i="24"/>
  <c r="K71" i="24"/>
  <c r="M71" i="24"/>
  <c r="O71" i="24"/>
  <c r="Q71" i="24"/>
  <c r="V71" i="24"/>
  <c r="G72" i="24"/>
  <c r="M72" i="24" s="1"/>
  <c r="I72" i="24"/>
  <c r="K72" i="24"/>
  <c r="O72" i="24"/>
  <c r="Q72" i="24"/>
  <c r="V72" i="24"/>
  <c r="G73" i="24"/>
  <c r="M73" i="24" s="1"/>
  <c r="I73" i="24"/>
  <c r="K73" i="24"/>
  <c r="O73" i="24"/>
  <c r="Q73" i="24"/>
  <c r="V73" i="24"/>
  <c r="G74" i="24"/>
  <c r="M74" i="24" s="1"/>
  <c r="I74" i="24"/>
  <c r="K74" i="24"/>
  <c r="O74" i="24"/>
  <c r="Q74" i="24"/>
  <c r="V74" i="24"/>
  <c r="G75" i="24"/>
  <c r="M75" i="24" s="1"/>
  <c r="I75" i="24"/>
  <c r="K75" i="24"/>
  <c r="O75" i="24"/>
  <c r="Q75" i="24"/>
  <c r="V75" i="24"/>
  <c r="G76" i="24"/>
  <c r="M76" i="24" s="1"/>
  <c r="I76" i="24"/>
  <c r="K76" i="24"/>
  <c r="O76" i="24"/>
  <c r="Q76" i="24"/>
  <c r="V76" i="24"/>
  <c r="G77" i="24"/>
  <c r="G78" i="24"/>
  <c r="I78" i="24"/>
  <c r="K78" i="24"/>
  <c r="K77" i="24" s="1"/>
  <c r="M78" i="24"/>
  <c r="O78" i="24"/>
  <c r="Q78" i="24"/>
  <c r="Q77" i="24" s="1"/>
  <c r="V78" i="24"/>
  <c r="G79" i="24"/>
  <c r="M79" i="24" s="1"/>
  <c r="I79" i="24"/>
  <c r="K79" i="24"/>
  <c r="O79" i="24"/>
  <c r="Q79" i="24"/>
  <c r="V79" i="24"/>
  <c r="G80" i="24"/>
  <c r="I80" i="24"/>
  <c r="I77" i="24" s="1"/>
  <c r="K80" i="24"/>
  <c r="M80" i="24"/>
  <c r="O80" i="24"/>
  <c r="Q80" i="24"/>
  <c r="V80" i="24"/>
  <c r="G83" i="24"/>
  <c r="M83" i="24" s="1"/>
  <c r="I83" i="24"/>
  <c r="K83" i="24"/>
  <c r="K82" i="24" s="1"/>
  <c r="O83" i="24"/>
  <c r="Q83" i="24"/>
  <c r="V83" i="24"/>
  <c r="G84" i="24"/>
  <c r="M84" i="24" s="1"/>
  <c r="I84" i="24"/>
  <c r="K84" i="24"/>
  <c r="O84" i="24"/>
  <c r="Q84" i="24"/>
  <c r="V84" i="24"/>
  <c r="G85" i="24"/>
  <c r="M85" i="24" s="1"/>
  <c r="I85" i="24"/>
  <c r="K85" i="24"/>
  <c r="O85" i="24"/>
  <c r="Q85" i="24"/>
  <c r="V85" i="24"/>
  <c r="G86" i="24"/>
  <c r="M86" i="24" s="1"/>
  <c r="I86" i="24"/>
  <c r="K86" i="24"/>
  <c r="O86" i="24"/>
  <c r="Q86" i="24"/>
  <c r="V86" i="24"/>
  <c r="G87" i="24"/>
  <c r="M87" i="24" s="1"/>
  <c r="I87" i="24"/>
  <c r="K87" i="24"/>
  <c r="O87" i="24"/>
  <c r="Q87" i="24"/>
  <c r="V87" i="24"/>
  <c r="G88" i="24"/>
  <c r="M88" i="24" s="1"/>
  <c r="I88" i="24"/>
  <c r="K88" i="24"/>
  <c r="O88" i="24"/>
  <c r="Q88" i="24"/>
  <c r="V88" i="24"/>
  <c r="G89" i="24"/>
  <c r="I89" i="24"/>
  <c r="K89" i="24"/>
  <c r="M89" i="24"/>
  <c r="O89" i="24"/>
  <c r="Q89" i="24"/>
  <c r="V89" i="24"/>
  <c r="G92" i="24"/>
  <c r="G91" i="24" s="1"/>
  <c r="I92" i="24"/>
  <c r="I91" i="24" s="1"/>
  <c r="K92" i="24"/>
  <c r="K91" i="24" s="1"/>
  <c r="O92" i="24"/>
  <c r="O91" i="24" s="1"/>
  <c r="Q92" i="24"/>
  <c r="Q91" i="24" s="1"/>
  <c r="V92" i="24"/>
  <c r="V91" i="24" s="1"/>
  <c r="G94" i="24"/>
  <c r="G93" i="24" s="1"/>
  <c r="I94" i="24"/>
  <c r="I93" i="24" s="1"/>
  <c r="K94" i="24"/>
  <c r="K93" i="24" s="1"/>
  <c r="O94" i="24"/>
  <c r="O93" i="24" s="1"/>
  <c r="Q94" i="24"/>
  <c r="Q93" i="24" s="1"/>
  <c r="V94" i="24"/>
  <c r="V93" i="24" s="1"/>
  <c r="G96" i="24"/>
  <c r="M96" i="24" s="1"/>
  <c r="I96" i="24"/>
  <c r="K96" i="24"/>
  <c r="K95" i="24" s="1"/>
  <c r="O96" i="24"/>
  <c r="Q96" i="24"/>
  <c r="V96" i="24"/>
  <c r="V95" i="24" s="1"/>
  <c r="G97" i="24"/>
  <c r="I97" i="24"/>
  <c r="K97" i="24"/>
  <c r="M97" i="24"/>
  <c r="O97" i="24"/>
  <c r="O95" i="24" s="1"/>
  <c r="Q97" i="24"/>
  <c r="V97" i="24"/>
  <c r="AE99" i="24"/>
  <c r="F55" i="1" s="1"/>
  <c r="BA14" i="23"/>
  <c r="G9" i="23"/>
  <c r="M9" i="23" s="1"/>
  <c r="I9" i="23"/>
  <c r="K9" i="23"/>
  <c r="O9" i="23"/>
  <c r="Q9" i="23"/>
  <c r="Q8" i="23" s="1"/>
  <c r="V9" i="23"/>
  <c r="G11" i="23"/>
  <c r="I11" i="23"/>
  <c r="K11" i="23"/>
  <c r="M11" i="23"/>
  <c r="O11" i="23"/>
  <c r="Q11" i="23"/>
  <c r="V11" i="23"/>
  <c r="G13" i="23"/>
  <c r="M13" i="23" s="1"/>
  <c r="I13" i="23"/>
  <c r="K13" i="23"/>
  <c r="O13" i="23"/>
  <c r="Q13" i="23"/>
  <c r="V13" i="23"/>
  <c r="G15" i="23"/>
  <c r="I15" i="23"/>
  <c r="K15" i="23"/>
  <c r="M15" i="23"/>
  <c r="O15" i="23"/>
  <c r="Q15" i="23"/>
  <c r="V15" i="23"/>
  <c r="G17" i="23"/>
  <c r="I17" i="23"/>
  <c r="K17" i="23"/>
  <c r="M17" i="23"/>
  <c r="O17" i="23"/>
  <c r="Q17" i="23"/>
  <c r="V17" i="23"/>
  <c r="G19" i="23"/>
  <c r="M19" i="23" s="1"/>
  <c r="I19" i="23"/>
  <c r="K19" i="23"/>
  <c r="O19" i="23"/>
  <c r="Q19" i="23"/>
  <c r="V19" i="23"/>
  <c r="G20" i="23"/>
  <c r="M20" i="23" s="1"/>
  <c r="I20" i="23"/>
  <c r="K20" i="23"/>
  <c r="O20" i="23"/>
  <c r="Q20" i="23"/>
  <c r="V20" i="23"/>
  <c r="G22" i="23"/>
  <c r="M22" i="23" s="1"/>
  <c r="I22" i="23"/>
  <c r="K22" i="23"/>
  <c r="O22" i="23"/>
  <c r="Q22" i="23"/>
  <c r="V22" i="23"/>
  <c r="G23" i="23"/>
  <c r="M23" i="23" s="1"/>
  <c r="I23" i="23"/>
  <c r="K23" i="23"/>
  <c r="O23" i="23"/>
  <c r="Q23" i="23"/>
  <c r="V23" i="23"/>
  <c r="G25" i="23"/>
  <c r="M25" i="23" s="1"/>
  <c r="I25" i="23"/>
  <c r="K25" i="23"/>
  <c r="O25" i="23"/>
  <c r="Q25" i="23"/>
  <c r="V25" i="23"/>
  <c r="G27" i="23"/>
  <c r="M27" i="23" s="1"/>
  <c r="I27" i="23"/>
  <c r="K27" i="23"/>
  <c r="O27" i="23"/>
  <c r="Q27" i="23"/>
  <c r="V27" i="23"/>
  <c r="G28" i="23"/>
  <c r="M28" i="23" s="1"/>
  <c r="I28" i="23"/>
  <c r="K28" i="23"/>
  <c r="O28" i="23"/>
  <c r="Q28" i="23"/>
  <c r="V28" i="23"/>
  <c r="G29" i="23"/>
  <c r="I29" i="23"/>
  <c r="K29" i="23"/>
  <c r="M29" i="23"/>
  <c r="O29" i="23"/>
  <c r="Q29" i="23"/>
  <c r="V29" i="23"/>
  <c r="G31" i="23"/>
  <c r="M31" i="23" s="1"/>
  <c r="I31" i="23"/>
  <c r="K31" i="23"/>
  <c r="O31" i="23"/>
  <c r="Q31" i="23"/>
  <c r="V31" i="23"/>
  <c r="G32" i="23"/>
  <c r="M32" i="23" s="1"/>
  <c r="I32" i="23"/>
  <c r="K32" i="23"/>
  <c r="O32" i="23"/>
  <c r="Q32" i="23"/>
  <c r="V32" i="23"/>
  <c r="G33" i="23"/>
  <c r="M33" i="23" s="1"/>
  <c r="I33" i="23"/>
  <c r="K33" i="23"/>
  <c r="O33" i="23"/>
  <c r="Q33" i="23"/>
  <c r="V33" i="23"/>
  <c r="G34" i="23"/>
  <c r="M34" i="23" s="1"/>
  <c r="I34" i="23"/>
  <c r="K34" i="23"/>
  <c r="O34" i="23"/>
  <c r="Q34" i="23"/>
  <c r="V34" i="23"/>
  <c r="G35" i="23"/>
  <c r="M35" i="23" s="1"/>
  <c r="I35" i="23"/>
  <c r="K35" i="23"/>
  <c r="O35" i="23"/>
  <c r="Q35" i="23"/>
  <c r="V35" i="23"/>
  <c r="G36" i="23"/>
  <c r="M36" i="23" s="1"/>
  <c r="I36" i="23"/>
  <c r="K36" i="23"/>
  <c r="O36" i="23"/>
  <c r="Q36" i="23"/>
  <c r="V36" i="23"/>
  <c r="G39" i="23"/>
  <c r="M39" i="23" s="1"/>
  <c r="I39" i="23"/>
  <c r="K39" i="23"/>
  <c r="O39" i="23"/>
  <c r="Q39" i="23"/>
  <c r="V39" i="23"/>
  <c r="G41" i="23"/>
  <c r="M41" i="23" s="1"/>
  <c r="I41" i="23"/>
  <c r="K41" i="23"/>
  <c r="O41" i="23"/>
  <c r="Q41" i="23"/>
  <c r="V41" i="23"/>
  <c r="G42" i="23"/>
  <c r="I42" i="23"/>
  <c r="K42" i="23"/>
  <c r="M42" i="23"/>
  <c r="O42" i="23"/>
  <c r="Q42" i="23"/>
  <c r="V42" i="23"/>
  <c r="G44" i="23"/>
  <c r="I44" i="23"/>
  <c r="K44" i="23"/>
  <c r="M44" i="23"/>
  <c r="O44" i="23"/>
  <c r="Q44" i="23"/>
  <c r="V44" i="23"/>
  <c r="G46" i="23"/>
  <c r="M46" i="23" s="1"/>
  <c r="I46" i="23"/>
  <c r="K46" i="23"/>
  <c r="O46" i="23"/>
  <c r="Q46" i="23"/>
  <c r="V46" i="23"/>
  <c r="G48" i="23"/>
  <c r="M48" i="23" s="1"/>
  <c r="I48" i="23"/>
  <c r="K48" i="23"/>
  <c r="O48" i="23"/>
  <c r="Q48" i="23"/>
  <c r="V48" i="23"/>
  <c r="G49" i="23"/>
  <c r="M49" i="23" s="1"/>
  <c r="I49" i="23"/>
  <c r="K49" i="23"/>
  <c r="O49" i="23"/>
  <c r="Q49" i="23"/>
  <c r="V49" i="23"/>
  <c r="G51" i="23"/>
  <c r="M51" i="23" s="1"/>
  <c r="I51" i="23"/>
  <c r="K51" i="23"/>
  <c r="O51" i="23"/>
  <c r="Q51" i="23"/>
  <c r="V51" i="23"/>
  <c r="G53" i="23"/>
  <c r="M53" i="23" s="1"/>
  <c r="I53" i="23"/>
  <c r="K53" i="23"/>
  <c r="O53" i="23"/>
  <c r="Q53" i="23"/>
  <c r="V53" i="23"/>
  <c r="G54" i="23"/>
  <c r="I54" i="23"/>
  <c r="K54" i="23"/>
  <c r="M54" i="23"/>
  <c r="O54" i="23"/>
  <c r="Q54" i="23"/>
  <c r="V54" i="23"/>
  <c r="G55" i="23"/>
  <c r="M55" i="23" s="1"/>
  <c r="I55" i="23"/>
  <c r="K55" i="23"/>
  <c r="O55" i="23"/>
  <c r="Q55" i="23"/>
  <c r="V55" i="23"/>
  <c r="G56" i="23"/>
  <c r="I56" i="23"/>
  <c r="K56" i="23"/>
  <c r="M56" i="23"/>
  <c r="O56" i="23"/>
  <c r="Q56" i="23"/>
  <c r="V56" i="23"/>
  <c r="G57" i="23"/>
  <c r="M57" i="23" s="1"/>
  <c r="I57" i="23"/>
  <c r="K57" i="23"/>
  <c r="O57" i="23"/>
  <c r="Q57" i="23"/>
  <c r="V57" i="23"/>
  <c r="G58" i="23"/>
  <c r="I58" i="23"/>
  <c r="K58" i="23"/>
  <c r="M58" i="23"/>
  <c r="O58" i="23"/>
  <c r="Q58" i="23"/>
  <c r="V58" i="23"/>
  <c r="G59" i="23"/>
  <c r="I59" i="23"/>
  <c r="K59" i="23"/>
  <c r="M59" i="23"/>
  <c r="O59" i="23"/>
  <c r="Q59" i="23"/>
  <c r="V59" i="23"/>
  <c r="G60" i="23"/>
  <c r="M60" i="23" s="1"/>
  <c r="I60" i="23"/>
  <c r="K60" i="23"/>
  <c r="O60" i="23"/>
  <c r="Q60" i="23"/>
  <c r="V60" i="23"/>
  <c r="G61" i="23"/>
  <c r="M61" i="23" s="1"/>
  <c r="I61" i="23"/>
  <c r="K61" i="23"/>
  <c r="O61" i="23"/>
  <c r="Q61" i="23"/>
  <c r="V61" i="23"/>
  <c r="G62" i="23"/>
  <c r="M62" i="23" s="1"/>
  <c r="I62" i="23"/>
  <c r="K62" i="23"/>
  <c r="O62" i="23"/>
  <c r="Q62" i="23"/>
  <c r="V62" i="23"/>
  <c r="G63" i="23"/>
  <c r="M63" i="23" s="1"/>
  <c r="I63" i="23"/>
  <c r="K63" i="23"/>
  <c r="O63" i="23"/>
  <c r="Q63" i="23"/>
  <c r="V63" i="23"/>
  <c r="G64" i="23"/>
  <c r="M64" i="23" s="1"/>
  <c r="I64" i="23"/>
  <c r="K64" i="23"/>
  <c r="O64" i="23"/>
  <c r="Q64" i="23"/>
  <c r="V64" i="23"/>
  <c r="G65" i="23"/>
  <c r="M65" i="23" s="1"/>
  <c r="I65" i="23"/>
  <c r="K65" i="23"/>
  <c r="O65" i="23"/>
  <c r="Q65" i="23"/>
  <c r="V65" i="23"/>
  <c r="G66" i="23"/>
  <c r="I66" i="23"/>
  <c r="K66" i="23"/>
  <c r="M66" i="23"/>
  <c r="O66" i="23"/>
  <c r="Q66" i="23"/>
  <c r="V66" i="23"/>
  <c r="G67" i="23"/>
  <c r="M67" i="23" s="1"/>
  <c r="I67" i="23"/>
  <c r="K67" i="23"/>
  <c r="O67" i="23"/>
  <c r="Q67" i="23"/>
  <c r="V67" i="23"/>
  <c r="G68" i="23"/>
  <c r="I68" i="23"/>
  <c r="K68" i="23"/>
  <c r="M68" i="23"/>
  <c r="O68" i="23"/>
  <c r="Q68" i="23"/>
  <c r="V68" i="23"/>
  <c r="G71" i="23"/>
  <c r="M71" i="23" s="1"/>
  <c r="I71" i="23"/>
  <c r="K71" i="23"/>
  <c r="O71" i="23"/>
  <c r="Q71" i="23"/>
  <c r="V71" i="23"/>
  <c r="G72" i="23"/>
  <c r="I72" i="23"/>
  <c r="K72" i="23"/>
  <c r="M72" i="23"/>
  <c r="O72" i="23"/>
  <c r="Q72" i="23"/>
  <c r="V72" i="23"/>
  <c r="G73" i="23"/>
  <c r="M73" i="23" s="1"/>
  <c r="I73" i="23"/>
  <c r="K73" i="23"/>
  <c r="O73" i="23"/>
  <c r="Q73" i="23"/>
  <c r="V73" i="23"/>
  <c r="G74" i="23"/>
  <c r="I74" i="23"/>
  <c r="K74" i="23"/>
  <c r="M74" i="23"/>
  <c r="O74" i="23"/>
  <c r="Q74" i="23"/>
  <c r="V74" i="23"/>
  <c r="G75" i="23"/>
  <c r="M75" i="23" s="1"/>
  <c r="I75" i="23"/>
  <c r="K75" i="23"/>
  <c r="O75" i="23"/>
  <c r="Q75" i="23"/>
  <c r="V75" i="23"/>
  <c r="G76" i="23"/>
  <c r="I76" i="23"/>
  <c r="K76" i="23"/>
  <c r="O76" i="23"/>
  <c r="Q76" i="23"/>
  <c r="V76" i="23"/>
  <c r="G77" i="23"/>
  <c r="M77" i="23" s="1"/>
  <c r="I77" i="23"/>
  <c r="K77" i="23"/>
  <c r="O77" i="23"/>
  <c r="Q77" i="23"/>
  <c r="V77" i="23"/>
  <c r="G78" i="23"/>
  <c r="M78" i="23" s="1"/>
  <c r="I78" i="23"/>
  <c r="K78" i="23"/>
  <c r="O78" i="23"/>
  <c r="Q78" i="23"/>
  <c r="V78" i="23"/>
  <c r="G79" i="23"/>
  <c r="M79" i="23" s="1"/>
  <c r="I79" i="23"/>
  <c r="K79" i="23"/>
  <c r="O79" i="23"/>
  <c r="Q79" i="23"/>
  <c r="V79" i="23"/>
  <c r="G80" i="23"/>
  <c r="M80" i="23" s="1"/>
  <c r="I80" i="23"/>
  <c r="K80" i="23"/>
  <c r="O80" i="23"/>
  <c r="Q80" i="23"/>
  <c r="V80" i="23"/>
  <c r="G81" i="23"/>
  <c r="M81" i="23" s="1"/>
  <c r="I81" i="23"/>
  <c r="K81" i="23"/>
  <c r="O81" i="23"/>
  <c r="Q81" i="23"/>
  <c r="V81" i="23"/>
  <c r="G82" i="23"/>
  <c r="M82" i="23" s="1"/>
  <c r="I82" i="23"/>
  <c r="K82" i="23"/>
  <c r="O82" i="23"/>
  <c r="Q82" i="23"/>
  <c r="V82" i="23"/>
  <c r="G83" i="23"/>
  <c r="I83" i="23"/>
  <c r="K83" i="23"/>
  <c r="M83" i="23"/>
  <c r="O83" i="23"/>
  <c r="Q83" i="23"/>
  <c r="V83" i="23"/>
  <c r="G84" i="23"/>
  <c r="I84" i="23"/>
  <c r="K84" i="23"/>
  <c r="M84" i="23"/>
  <c r="O84" i="23"/>
  <c r="Q84" i="23"/>
  <c r="V84" i="23"/>
  <c r="G85" i="23"/>
  <c r="M85" i="23" s="1"/>
  <c r="I85" i="23"/>
  <c r="K85" i="23"/>
  <c r="O85" i="23"/>
  <c r="Q85" i="23"/>
  <c r="V85" i="23"/>
  <c r="G86" i="23"/>
  <c r="M86" i="23" s="1"/>
  <c r="I86" i="23"/>
  <c r="K86" i="23"/>
  <c r="O86" i="23"/>
  <c r="Q86" i="23"/>
  <c r="V86" i="23"/>
  <c r="G87" i="23"/>
  <c r="M87" i="23" s="1"/>
  <c r="I87" i="23"/>
  <c r="K87" i="23"/>
  <c r="O87" i="23"/>
  <c r="Q87" i="23"/>
  <c r="V87" i="23"/>
  <c r="G88" i="23"/>
  <c r="M88" i="23" s="1"/>
  <c r="I88" i="23"/>
  <c r="K88" i="23"/>
  <c r="O88" i="23"/>
  <c r="Q88" i="23"/>
  <c r="V88" i="23"/>
  <c r="G89" i="23"/>
  <c r="M89" i="23" s="1"/>
  <c r="I89" i="23"/>
  <c r="K89" i="23"/>
  <c r="O89" i="23"/>
  <c r="Q89" i="23"/>
  <c r="V89" i="23"/>
  <c r="G90" i="23"/>
  <c r="M90" i="23" s="1"/>
  <c r="I90" i="23"/>
  <c r="K90" i="23"/>
  <c r="O90" i="23"/>
  <c r="Q90" i="23"/>
  <c r="V90" i="23"/>
  <c r="G91" i="23"/>
  <c r="M91" i="23" s="1"/>
  <c r="I91" i="23"/>
  <c r="K91" i="23"/>
  <c r="O91" i="23"/>
  <c r="Q91" i="23"/>
  <c r="V91" i="23"/>
  <c r="G92" i="23"/>
  <c r="M92" i="23" s="1"/>
  <c r="I92" i="23"/>
  <c r="K92" i="23"/>
  <c r="O92" i="23"/>
  <c r="Q92" i="23"/>
  <c r="V92" i="23"/>
  <c r="G93" i="23"/>
  <c r="I93" i="23"/>
  <c r="K93" i="23"/>
  <c r="M93" i="23"/>
  <c r="O93" i="23"/>
  <c r="Q93" i="23"/>
  <c r="V93" i="23"/>
  <c r="G94" i="23"/>
  <c r="M94" i="23" s="1"/>
  <c r="I94" i="23"/>
  <c r="K94" i="23"/>
  <c r="O94" i="23"/>
  <c r="Q94" i="23"/>
  <c r="V94" i="23"/>
  <c r="G97" i="23"/>
  <c r="I97" i="23"/>
  <c r="K97" i="23"/>
  <c r="M97" i="23"/>
  <c r="O97" i="23"/>
  <c r="Q97" i="23"/>
  <c r="V97" i="23"/>
  <c r="G98" i="23"/>
  <c r="M98" i="23" s="1"/>
  <c r="I98" i="23"/>
  <c r="K98" i="23"/>
  <c r="O98" i="23"/>
  <c r="Q98" i="23"/>
  <c r="V98" i="23"/>
  <c r="G99" i="23"/>
  <c r="M99" i="23" s="1"/>
  <c r="I99" i="23"/>
  <c r="K99" i="23"/>
  <c r="O99" i="23"/>
  <c r="Q99" i="23"/>
  <c r="V99" i="23"/>
  <c r="G100" i="23"/>
  <c r="M100" i="23" s="1"/>
  <c r="I100" i="23"/>
  <c r="K100" i="23"/>
  <c r="O100" i="23"/>
  <c r="Q100" i="23"/>
  <c r="V100" i="23"/>
  <c r="G101" i="23"/>
  <c r="I101" i="23"/>
  <c r="K101" i="23"/>
  <c r="M101" i="23"/>
  <c r="O101" i="23"/>
  <c r="Q101" i="23"/>
  <c r="V101" i="23"/>
  <c r="G102" i="23"/>
  <c r="M102" i="23" s="1"/>
  <c r="I102" i="23"/>
  <c r="K102" i="23"/>
  <c r="O102" i="23"/>
  <c r="Q102" i="23"/>
  <c r="V102" i="23"/>
  <c r="G103" i="23"/>
  <c r="M103" i="23" s="1"/>
  <c r="I103" i="23"/>
  <c r="K103" i="23"/>
  <c r="O103" i="23"/>
  <c r="Q103" i="23"/>
  <c r="V103" i="23"/>
  <c r="G104" i="23"/>
  <c r="I104" i="23"/>
  <c r="K104" i="23"/>
  <c r="M104" i="23"/>
  <c r="O104" i="23"/>
  <c r="Q104" i="23"/>
  <c r="V104" i="23"/>
  <c r="G105" i="23"/>
  <c r="M105" i="23" s="1"/>
  <c r="I105" i="23"/>
  <c r="K105" i="23"/>
  <c r="O105" i="23"/>
  <c r="Q105" i="23"/>
  <c r="V105" i="23"/>
  <c r="G106" i="23"/>
  <c r="I106" i="23"/>
  <c r="K106" i="23"/>
  <c r="M106" i="23"/>
  <c r="O106" i="23"/>
  <c r="Q106" i="23"/>
  <c r="V106" i="23"/>
  <c r="G107" i="23"/>
  <c r="M107" i="23" s="1"/>
  <c r="I107" i="23"/>
  <c r="K107" i="23"/>
  <c r="O107" i="23"/>
  <c r="Q107" i="23"/>
  <c r="V107" i="23"/>
  <c r="G108" i="23"/>
  <c r="M108" i="23" s="1"/>
  <c r="I108" i="23"/>
  <c r="K108" i="23"/>
  <c r="O108" i="23"/>
  <c r="Q108" i="23"/>
  <c r="Q96" i="23" s="1"/>
  <c r="V108" i="23"/>
  <c r="G109" i="23"/>
  <c r="M109" i="23" s="1"/>
  <c r="I109" i="23"/>
  <c r="K109" i="23"/>
  <c r="O109" i="23"/>
  <c r="Q109" i="23"/>
  <c r="V109" i="23"/>
  <c r="G110" i="23"/>
  <c r="M110" i="23" s="1"/>
  <c r="I110" i="23"/>
  <c r="K110" i="23"/>
  <c r="O110" i="23"/>
  <c r="Q110" i="23"/>
  <c r="V110" i="23"/>
  <c r="G111" i="23"/>
  <c r="M111" i="23" s="1"/>
  <c r="I111" i="23"/>
  <c r="K111" i="23"/>
  <c r="O111" i="23"/>
  <c r="Q111" i="23"/>
  <c r="V111" i="23"/>
  <c r="G112" i="23"/>
  <c r="M112" i="23" s="1"/>
  <c r="I112" i="23"/>
  <c r="K112" i="23"/>
  <c r="O112" i="23"/>
  <c r="Q112" i="23"/>
  <c r="V112" i="23"/>
  <c r="G113" i="23"/>
  <c r="I113" i="23"/>
  <c r="K113" i="23"/>
  <c r="M113" i="23"/>
  <c r="O113" i="23"/>
  <c r="Q113" i="23"/>
  <c r="V113" i="23"/>
  <c r="G114" i="23"/>
  <c r="M114" i="23" s="1"/>
  <c r="I114" i="23"/>
  <c r="K114" i="23"/>
  <c r="O114" i="23"/>
  <c r="Q114" i="23"/>
  <c r="V114" i="23"/>
  <c r="G115" i="23"/>
  <c r="M115" i="23" s="1"/>
  <c r="I115" i="23"/>
  <c r="K115" i="23"/>
  <c r="O115" i="23"/>
  <c r="Q115" i="23"/>
  <c r="V115" i="23"/>
  <c r="G116" i="23"/>
  <c r="M116" i="23" s="1"/>
  <c r="I116" i="23"/>
  <c r="K116" i="23"/>
  <c r="O116" i="23"/>
  <c r="Q116" i="23"/>
  <c r="V116" i="23"/>
  <c r="G117" i="23"/>
  <c r="M117" i="23" s="1"/>
  <c r="I117" i="23"/>
  <c r="K117" i="23"/>
  <c r="O117" i="23"/>
  <c r="Q117" i="23"/>
  <c r="V117" i="23"/>
  <c r="G118" i="23"/>
  <c r="M118" i="23" s="1"/>
  <c r="I118" i="23"/>
  <c r="K118" i="23"/>
  <c r="O118" i="23"/>
  <c r="Q118" i="23"/>
  <c r="V118" i="23"/>
  <c r="G119" i="23"/>
  <c r="M119" i="23" s="1"/>
  <c r="I119" i="23"/>
  <c r="K119" i="23"/>
  <c r="O119" i="23"/>
  <c r="Q119" i="23"/>
  <c r="V119" i="23"/>
  <c r="G120" i="23"/>
  <c r="M120" i="23" s="1"/>
  <c r="I120" i="23"/>
  <c r="K120" i="23"/>
  <c r="O120" i="23"/>
  <c r="Q120" i="23"/>
  <c r="V120" i="23"/>
  <c r="G121" i="23"/>
  <c r="I121" i="23"/>
  <c r="K121" i="23"/>
  <c r="M121" i="23"/>
  <c r="O121" i="23"/>
  <c r="Q121" i="23"/>
  <c r="V121" i="23"/>
  <c r="G122" i="23"/>
  <c r="M122" i="23" s="1"/>
  <c r="I122" i="23"/>
  <c r="K122" i="23"/>
  <c r="O122" i="23"/>
  <c r="Q122" i="23"/>
  <c r="V122" i="23"/>
  <c r="G123" i="23"/>
  <c r="I123" i="23"/>
  <c r="K123" i="23"/>
  <c r="M123" i="23"/>
  <c r="O123" i="23"/>
  <c r="Q123" i="23"/>
  <c r="V123" i="23"/>
  <c r="G124" i="23"/>
  <c r="M124" i="23" s="1"/>
  <c r="I124" i="23"/>
  <c r="K124" i="23"/>
  <c r="O124" i="23"/>
  <c r="Q124" i="23"/>
  <c r="V124" i="23"/>
  <c r="G125" i="23"/>
  <c r="M125" i="23" s="1"/>
  <c r="I125" i="23"/>
  <c r="K125" i="23"/>
  <c r="O125" i="23"/>
  <c r="Q125" i="23"/>
  <c r="V125" i="23"/>
  <c r="G126" i="23"/>
  <c r="M126" i="23" s="1"/>
  <c r="I126" i="23"/>
  <c r="K126" i="23"/>
  <c r="O126" i="23"/>
  <c r="Q126" i="23"/>
  <c r="V126" i="23"/>
  <c r="G127" i="23"/>
  <c r="M127" i="23" s="1"/>
  <c r="I127" i="23"/>
  <c r="K127" i="23"/>
  <c r="O127" i="23"/>
  <c r="Q127" i="23"/>
  <c r="V127" i="23"/>
  <c r="G128" i="23"/>
  <c r="M128" i="23" s="1"/>
  <c r="I128" i="23"/>
  <c r="K128" i="23"/>
  <c r="O128" i="23"/>
  <c r="Q128" i="23"/>
  <c r="V128" i="23"/>
  <c r="G129" i="23"/>
  <c r="M129" i="23" s="1"/>
  <c r="I129" i="23"/>
  <c r="K129" i="23"/>
  <c r="O129" i="23"/>
  <c r="Q129" i="23"/>
  <c r="V129" i="23"/>
  <c r="G130" i="23"/>
  <c r="M130" i="23" s="1"/>
  <c r="I130" i="23"/>
  <c r="K130" i="23"/>
  <c r="O130" i="23"/>
  <c r="Q130" i="23"/>
  <c r="V130" i="23"/>
  <c r="G131" i="23"/>
  <c r="M131" i="23" s="1"/>
  <c r="I131" i="23"/>
  <c r="K131" i="23"/>
  <c r="O131" i="23"/>
  <c r="Q131" i="23"/>
  <c r="V131" i="23"/>
  <c r="G132" i="23"/>
  <c r="M132" i="23" s="1"/>
  <c r="I132" i="23"/>
  <c r="K132" i="23"/>
  <c r="O132" i="23"/>
  <c r="Q132" i="23"/>
  <c r="V132" i="23"/>
  <c r="G133" i="23"/>
  <c r="M133" i="23" s="1"/>
  <c r="I133" i="23"/>
  <c r="K133" i="23"/>
  <c r="O133" i="23"/>
  <c r="Q133" i="23"/>
  <c r="V133" i="23"/>
  <c r="G134" i="23"/>
  <c r="I134" i="23"/>
  <c r="K134" i="23"/>
  <c r="M134" i="23"/>
  <c r="O134" i="23"/>
  <c r="Q134" i="23"/>
  <c r="V134" i="23"/>
  <c r="G135" i="23"/>
  <c r="I135" i="23"/>
  <c r="K135" i="23"/>
  <c r="M135" i="23"/>
  <c r="O135" i="23"/>
  <c r="Q135" i="23"/>
  <c r="V135" i="23"/>
  <c r="G136" i="23"/>
  <c r="M136" i="23" s="1"/>
  <c r="I136" i="23"/>
  <c r="K136" i="23"/>
  <c r="O136" i="23"/>
  <c r="Q136" i="23"/>
  <c r="V136" i="23"/>
  <c r="G137" i="23"/>
  <c r="M137" i="23" s="1"/>
  <c r="I137" i="23"/>
  <c r="K137" i="23"/>
  <c r="O137" i="23"/>
  <c r="Q137" i="23"/>
  <c r="V137" i="23"/>
  <c r="G138" i="23"/>
  <c r="M138" i="23" s="1"/>
  <c r="I138" i="23"/>
  <c r="K138" i="23"/>
  <c r="O138" i="23"/>
  <c r="Q138" i="23"/>
  <c r="V138" i="23"/>
  <c r="G139" i="23"/>
  <c r="M139" i="23" s="1"/>
  <c r="I139" i="23"/>
  <c r="K139" i="23"/>
  <c r="O139" i="23"/>
  <c r="Q139" i="23"/>
  <c r="V139" i="23"/>
  <c r="G140" i="23"/>
  <c r="M140" i="23" s="1"/>
  <c r="I140" i="23"/>
  <c r="K140" i="23"/>
  <c r="O140" i="23"/>
  <c r="Q140" i="23"/>
  <c r="V140" i="23"/>
  <c r="G141" i="23"/>
  <c r="M141" i="23" s="1"/>
  <c r="I141" i="23"/>
  <c r="K141" i="23"/>
  <c r="O141" i="23"/>
  <c r="Q141" i="23"/>
  <c r="V141" i="23"/>
  <c r="G142" i="23"/>
  <c r="M142" i="23" s="1"/>
  <c r="I142" i="23"/>
  <c r="K142" i="23"/>
  <c r="O142" i="23"/>
  <c r="Q142" i="23"/>
  <c r="V142" i="23"/>
  <c r="G143" i="23"/>
  <c r="M143" i="23" s="1"/>
  <c r="I143" i="23"/>
  <c r="K143" i="23"/>
  <c r="O143" i="23"/>
  <c r="Q143" i="23"/>
  <c r="V143" i="23"/>
  <c r="G144" i="23"/>
  <c r="M144" i="23" s="1"/>
  <c r="I144" i="23"/>
  <c r="K144" i="23"/>
  <c r="O144" i="23"/>
  <c r="Q144" i="23"/>
  <c r="V144" i="23"/>
  <c r="G147" i="23"/>
  <c r="I147" i="23"/>
  <c r="K147" i="23"/>
  <c r="O147" i="23"/>
  <c r="Q147" i="23"/>
  <c r="V147" i="23"/>
  <c r="G148" i="23"/>
  <c r="M148" i="23" s="1"/>
  <c r="I148" i="23"/>
  <c r="K148" i="23"/>
  <c r="O148" i="23"/>
  <c r="Q148" i="23"/>
  <c r="Q146" i="23" s="1"/>
  <c r="V148" i="23"/>
  <c r="V146" i="23" s="1"/>
  <c r="G149" i="23"/>
  <c r="M149" i="23" s="1"/>
  <c r="I149" i="23"/>
  <c r="K149" i="23"/>
  <c r="O149" i="23"/>
  <c r="Q149" i="23"/>
  <c r="V149" i="23"/>
  <c r="G152" i="23"/>
  <c r="I152" i="23"/>
  <c r="K152" i="23"/>
  <c r="M152" i="23"/>
  <c r="O152" i="23"/>
  <c r="Q152" i="23"/>
  <c r="V152" i="23"/>
  <c r="G153" i="23"/>
  <c r="I153" i="23"/>
  <c r="K153" i="23"/>
  <c r="O153" i="23"/>
  <c r="Q153" i="23"/>
  <c r="V153" i="23"/>
  <c r="G154" i="23"/>
  <c r="I154" i="23"/>
  <c r="I151" i="23" s="1"/>
  <c r="K154" i="23"/>
  <c r="M154" i="23"/>
  <c r="O154" i="23"/>
  <c r="Q154" i="23"/>
  <c r="V154" i="23"/>
  <c r="G155" i="23"/>
  <c r="M155" i="23" s="1"/>
  <c r="I155" i="23"/>
  <c r="K155" i="23"/>
  <c r="O155" i="23"/>
  <c r="Q155" i="23"/>
  <c r="V155" i="23"/>
  <c r="G156" i="23"/>
  <c r="M156" i="23" s="1"/>
  <c r="I156" i="23"/>
  <c r="K156" i="23"/>
  <c r="O156" i="23"/>
  <c r="Q156" i="23"/>
  <c r="V156" i="23"/>
  <c r="G157" i="23"/>
  <c r="M157" i="23" s="1"/>
  <c r="I157" i="23"/>
  <c r="K157" i="23"/>
  <c r="O157" i="23"/>
  <c r="Q157" i="23"/>
  <c r="V157" i="23"/>
  <c r="V151" i="23" s="1"/>
  <c r="G158" i="23"/>
  <c r="M158" i="23" s="1"/>
  <c r="I158" i="23"/>
  <c r="K158" i="23"/>
  <c r="O158" i="23"/>
  <c r="Q158" i="23"/>
  <c r="V158" i="23"/>
  <c r="G159" i="23"/>
  <c r="M159" i="23" s="1"/>
  <c r="I159" i="23"/>
  <c r="K159" i="23"/>
  <c r="O159" i="23"/>
  <c r="Q159" i="23"/>
  <c r="V159" i="23"/>
  <c r="G161" i="23"/>
  <c r="M161" i="23" s="1"/>
  <c r="I161" i="23"/>
  <c r="K161" i="23"/>
  <c r="O161" i="23"/>
  <c r="Q161" i="23"/>
  <c r="V161" i="23"/>
  <c r="K163" i="23"/>
  <c r="O163" i="23"/>
  <c r="Q163" i="23"/>
  <c r="V163" i="23"/>
  <c r="G164" i="23"/>
  <c r="I164" i="23"/>
  <c r="I163" i="23" s="1"/>
  <c r="K164" i="23"/>
  <c r="O164" i="23"/>
  <c r="Q164" i="23"/>
  <c r="V164" i="23"/>
  <c r="I165" i="23"/>
  <c r="V165" i="23"/>
  <c r="G166" i="23"/>
  <c r="I166" i="23"/>
  <c r="K166" i="23"/>
  <c r="M166" i="23"/>
  <c r="O166" i="23"/>
  <c r="Q166" i="23"/>
  <c r="V166" i="23"/>
  <c r="G167" i="23"/>
  <c r="I167" i="23"/>
  <c r="K167" i="23"/>
  <c r="O167" i="23"/>
  <c r="O165" i="23" s="1"/>
  <c r="Q167" i="23"/>
  <c r="V167" i="23"/>
  <c r="AE169" i="23"/>
  <c r="F54" i="1" s="1"/>
  <c r="BA39" i="22"/>
  <c r="BA38" i="22"/>
  <c r="BA15" i="22"/>
  <c r="BA14" i="22"/>
  <c r="BA11" i="22"/>
  <c r="BA10" i="22"/>
  <c r="G9" i="22"/>
  <c r="M9" i="22" s="1"/>
  <c r="I9" i="22"/>
  <c r="K9" i="22"/>
  <c r="O9" i="22"/>
  <c r="Q9" i="22"/>
  <c r="V9" i="22"/>
  <c r="G13" i="22"/>
  <c r="I13" i="22"/>
  <c r="K13" i="22"/>
  <c r="M13" i="22"/>
  <c r="O13" i="22"/>
  <c r="Q13" i="22"/>
  <c r="V13" i="22"/>
  <c r="G17" i="22"/>
  <c r="M17" i="22" s="1"/>
  <c r="I17" i="22"/>
  <c r="K17" i="22"/>
  <c r="O17" i="22"/>
  <c r="Q17" i="22"/>
  <c r="V17" i="22"/>
  <c r="G21" i="22"/>
  <c r="M21" i="22" s="1"/>
  <c r="I21" i="22"/>
  <c r="K21" i="22"/>
  <c r="O21" i="22"/>
  <c r="Q21" i="22"/>
  <c r="V21" i="22"/>
  <c r="G23" i="22"/>
  <c r="M23" i="22" s="1"/>
  <c r="I23" i="22"/>
  <c r="K23" i="22"/>
  <c r="O23" i="22"/>
  <c r="Q23" i="22"/>
  <c r="V23" i="22"/>
  <c r="G27" i="22"/>
  <c r="M27" i="22" s="1"/>
  <c r="I27" i="22"/>
  <c r="K27" i="22"/>
  <c r="O27" i="22"/>
  <c r="Q27" i="22"/>
  <c r="V27" i="22"/>
  <c r="G31" i="22"/>
  <c r="M31" i="22" s="1"/>
  <c r="I31" i="22"/>
  <c r="K31" i="22"/>
  <c r="O31" i="22"/>
  <c r="Q31" i="22"/>
  <c r="V31" i="22"/>
  <c r="G35" i="22"/>
  <c r="M35" i="22" s="1"/>
  <c r="I35" i="22"/>
  <c r="K35" i="22"/>
  <c r="O35" i="22"/>
  <c r="Q35" i="22"/>
  <c r="V35" i="22"/>
  <c r="G37" i="22"/>
  <c r="M37" i="22" s="1"/>
  <c r="I37" i="22"/>
  <c r="K37" i="22"/>
  <c r="O37" i="22"/>
  <c r="Q37" i="22"/>
  <c r="V37" i="22"/>
  <c r="G41" i="22"/>
  <c r="M41" i="22" s="1"/>
  <c r="I41" i="22"/>
  <c r="K41" i="22"/>
  <c r="O41" i="22"/>
  <c r="Q41" i="22"/>
  <c r="V41" i="22"/>
  <c r="G43" i="22"/>
  <c r="M43" i="22" s="1"/>
  <c r="I43" i="22"/>
  <c r="K43" i="22"/>
  <c r="O43" i="22"/>
  <c r="Q43" i="22"/>
  <c r="V43" i="22"/>
  <c r="G45" i="22"/>
  <c r="M45" i="22" s="1"/>
  <c r="I45" i="22"/>
  <c r="K45" i="22"/>
  <c r="O45" i="22"/>
  <c r="Q45" i="22"/>
  <c r="V45" i="22"/>
  <c r="G47" i="22"/>
  <c r="I47" i="22"/>
  <c r="K47" i="22"/>
  <c r="M47" i="22"/>
  <c r="O47" i="22"/>
  <c r="Q47" i="22"/>
  <c r="V47" i="22"/>
  <c r="G50" i="22"/>
  <c r="I50" i="22"/>
  <c r="K50" i="22"/>
  <c r="O50" i="22"/>
  <c r="Q50" i="22"/>
  <c r="V50" i="22"/>
  <c r="G54" i="22"/>
  <c r="M54" i="22" s="1"/>
  <c r="M53" i="22" s="1"/>
  <c r="I54" i="22"/>
  <c r="K54" i="22"/>
  <c r="K53" i="22" s="1"/>
  <c r="O54" i="22"/>
  <c r="O53" i="22" s="1"/>
  <c r="Q54" i="22"/>
  <c r="V54" i="22"/>
  <c r="G59" i="22"/>
  <c r="M59" i="22" s="1"/>
  <c r="I59" i="22"/>
  <c r="K59" i="22"/>
  <c r="O59" i="22"/>
  <c r="Q59" i="22"/>
  <c r="V59" i="22"/>
  <c r="G62" i="22"/>
  <c r="M62" i="22" s="1"/>
  <c r="I62" i="22"/>
  <c r="K62" i="22"/>
  <c r="O62" i="22"/>
  <c r="Q62" i="22"/>
  <c r="V62" i="22"/>
  <c r="G66" i="22"/>
  <c r="M66" i="22" s="1"/>
  <c r="M65" i="22" s="1"/>
  <c r="I66" i="22"/>
  <c r="I65" i="22" s="1"/>
  <c r="K66" i="22"/>
  <c r="K65" i="22" s="1"/>
  <c r="O66" i="22"/>
  <c r="O65" i="22" s="1"/>
  <c r="Q66" i="22"/>
  <c r="Q65" i="22" s="1"/>
  <c r="V66" i="22"/>
  <c r="V65" i="22" s="1"/>
  <c r="G69" i="22"/>
  <c r="M69" i="22" s="1"/>
  <c r="I69" i="22"/>
  <c r="K69" i="22"/>
  <c r="O69" i="22"/>
  <c r="Q69" i="22"/>
  <c r="V69" i="22"/>
  <c r="G73" i="22"/>
  <c r="I73" i="22"/>
  <c r="K73" i="22"/>
  <c r="O73" i="22"/>
  <c r="Q73" i="22"/>
  <c r="V73" i="22"/>
  <c r="G78" i="22"/>
  <c r="M78" i="22" s="1"/>
  <c r="I78" i="22"/>
  <c r="K78" i="22"/>
  <c r="O78" i="22"/>
  <c r="Q78" i="22"/>
  <c r="V78" i="22"/>
  <c r="G80" i="22"/>
  <c r="M80" i="22" s="1"/>
  <c r="I80" i="22"/>
  <c r="K80" i="22"/>
  <c r="O80" i="22"/>
  <c r="Q80" i="22"/>
  <c r="V80" i="22"/>
  <c r="AE83" i="22"/>
  <c r="F53" i="1" s="1"/>
  <c r="BA815" i="21"/>
  <c r="BA814" i="21"/>
  <c r="BA630" i="21"/>
  <c r="BA416" i="21"/>
  <c r="BA415" i="21"/>
  <c r="BA406" i="21"/>
  <c r="BA405" i="21"/>
  <c r="BA401" i="21"/>
  <c r="BA400" i="21"/>
  <c r="BA390" i="21"/>
  <c r="BA389" i="21"/>
  <c r="BA386" i="21"/>
  <c r="BA379" i="21"/>
  <c r="BA253" i="21"/>
  <c r="BA252" i="21"/>
  <c r="BA249" i="21"/>
  <c r="BA248" i="21"/>
  <c r="BA244" i="21"/>
  <c r="BA243" i="21"/>
  <c r="BA240" i="21"/>
  <c r="BA239" i="21"/>
  <c r="BA221" i="21"/>
  <c r="BA220" i="21"/>
  <c r="BA185" i="21"/>
  <c r="BA184" i="21"/>
  <c r="BA149" i="21"/>
  <c r="BA148" i="21"/>
  <c r="BA145" i="21"/>
  <c r="BA144" i="21"/>
  <c r="BA93" i="21"/>
  <c r="BA92" i="21"/>
  <c r="BA89" i="21"/>
  <c r="BA88" i="21"/>
  <c r="BA53" i="21"/>
  <c r="BA52" i="21"/>
  <c r="BA49" i="21"/>
  <c r="BA48" i="21"/>
  <c r="BA15" i="21"/>
  <c r="BA14" i="21"/>
  <c r="BA11" i="21"/>
  <c r="BA10" i="21"/>
  <c r="G9" i="21"/>
  <c r="M9" i="21" s="1"/>
  <c r="I9" i="21"/>
  <c r="K9" i="21"/>
  <c r="O9" i="21"/>
  <c r="Q9" i="21"/>
  <c r="V9" i="21"/>
  <c r="G13" i="21"/>
  <c r="M13" i="21" s="1"/>
  <c r="I13" i="21"/>
  <c r="K13" i="21"/>
  <c r="O13" i="21"/>
  <c r="Q13" i="21"/>
  <c r="V13" i="21"/>
  <c r="G17" i="21"/>
  <c r="M17" i="21" s="1"/>
  <c r="I17" i="21"/>
  <c r="K17" i="21"/>
  <c r="O17" i="21"/>
  <c r="Q17" i="21"/>
  <c r="V17" i="21"/>
  <c r="G23" i="21"/>
  <c r="M23" i="21" s="1"/>
  <c r="I23" i="21"/>
  <c r="K23" i="21"/>
  <c r="O23" i="21"/>
  <c r="Q23" i="21"/>
  <c r="V23" i="21"/>
  <c r="G28" i="21"/>
  <c r="I28" i="21"/>
  <c r="K28" i="21"/>
  <c r="O28" i="21"/>
  <c r="Q28" i="21"/>
  <c r="V28" i="21"/>
  <c r="G30" i="21"/>
  <c r="M30" i="21" s="1"/>
  <c r="I30" i="21"/>
  <c r="K30" i="21"/>
  <c r="O30" i="21"/>
  <c r="Q30" i="21"/>
  <c r="V30" i="21"/>
  <c r="G32" i="21"/>
  <c r="M32" i="21" s="1"/>
  <c r="I32" i="21"/>
  <c r="K32" i="21"/>
  <c r="O32" i="21"/>
  <c r="Q32" i="21"/>
  <c r="V32" i="21"/>
  <c r="G36" i="21"/>
  <c r="M36" i="21" s="1"/>
  <c r="I36" i="21"/>
  <c r="K36" i="21"/>
  <c r="O36" i="21"/>
  <c r="Q36" i="21"/>
  <c r="V36" i="21"/>
  <c r="G39" i="21"/>
  <c r="M39" i="21" s="1"/>
  <c r="I39" i="21"/>
  <c r="K39" i="21"/>
  <c r="O39" i="21"/>
  <c r="Q39" i="21"/>
  <c r="V39" i="21"/>
  <c r="G43" i="21"/>
  <c r="M43" i="21" s="1"/>
  <c r="I43" i="21"/>
  <c r="K43" i="21"/>
  <c r="O43" i="21"/>
  <c r="Q43" i="21"/>
  <c r="V43" i="21"/>
  <c r="G47" i="21"/>
  <c r="M47" i="21" s="1"/>
  <c r="I47" i="21"/>
  <c r="K47" i="21"/>
  <c r="O47" i="21"/>
  <c r="Q47" i="21"/>
  <c r="V47" i="21"/>
  <c r="G51" i="21"/>
  <c r="I51" i="21"/>
  <c r="K51" i="21"/>
  <c r="O51" i="21"/>
  <c r="Q51" i="21"/>
  <c r="V51" i="21"/>
  <c r="G55" i="21"/>
  <c r="M55" i="21" s="1"/>
  <c r="I55" i="21"/>
  <c r="K55" i="21"/>
  <c r="O55" i="21"/>
  <c r="Q55" i="21"/>
  <c r="V55" i="21"/>
  <c r="G59" i="21"/>
  <c r="M59" i="21" s="1"/>
  <c r="I59" i="21"/>
  <c r="K59" i="21"/>
  <c r="O59" i="21"/>
  <c r="Q59" i="21"/>
  <c r="V59" i="21"/>
  <c r="G64" i="21"/>
  <c r="M64" i="21" s="1"/>
  <c r="I64" i="21"/>
  <c r="K64" i="21"/>
  <c r="O64" i="21"/>
  <c r="Q64" i="21"/>
  <c r="V64" i="21"/>
  <c r="G66" i="21"/>
  <c r="I66" i="21"/>
  <c r="K66" i="21"/>
  <c r="O66" i="21"/>
  <c r="Q66" i="21"/>
  <c r="V66" i="21"/>
  <c r="G72" i="21"/>
  <c r="M72" i="21" s="1"/>
  <c r="I72" i="21"/>
  <c r="K72" i="21"/>
  <c r="O72" i="21"/>
  <c r="Q72" i="21"/>
  <c r="V72" i="21"/>
  <c r="G75" i="21"/>
  <c r="M75" i="21" s="1"/>
  <c r="I75" i="21"/>
  <c r="K75" i="21"/>
  <c r="O75" i="21"/>
  <c r="Q75" i="21"/>
  <c r="V75" i="21"/>
  <c r="G80" i="21"/>
  <c r="M80" i="21" s="1"/>
  <c r="I80" i="21"/>
  <c r="K80" i="21"/>
  <c r="O80" i="21"/>
  <c r="Q80" i="21"/>
  <c r="V80" i="21"/>
  <c r="G82" i="21"/>
  <c r="M82" i="21" s="1"/>
  <c r="I82" i="21"/>
  <c r="K82" i="21"/>
  <c r="O82" i="21"/>
  <c r="Q82" i="21"/>
  <c r="V82" i="21"/>
  <c r="G87" i="21"/>
  <c r="M87" i="21" s="1"/>
  <c r="I87" i="21"/>
  <c r="K87" i="21"/>
  <c r="O87" i="21"/>
  <c r="Q87" i="21"/>
  <c r="V87" i="21"/>
  <c r="G91" i="21"/>
  <c r="M91" i="21" s="1"/>
  <c r="I91" i="21"/>
  <c r="K91" i="21"/>
  <c r="O91" i="21"/>
  <c r="Q91" i="21"/>
  <c r="V91" i="21"/>
  <c r="G97" i="21"/>
  <c r="M97" i="21" s="1"/>
  <c r="I97" i="21"/>
  <c r="K97" i="21"/>
  <c r="O97" i="21"/>
  <c r="Q97" i="21"/>
  <c r="V97" i="21"/>
  <c r="G100" i="21"/>
  <c r="M100" i="21" s="1"/>
  <c r="I100" i="21"/>
  <c r="K100" i="21"/>
  <c r="O100" i="21"/>
  <c r="Q100" i="21"/>
  <c r="V100" i="21"/>
  <c r="G101" i="21"/>
  <c r="M101" i="21" s="1"/>
  <c r="I101" i="21"/>
  <c r="K101" i="21"/>
  <c r="O101" i="21"/>
  <c r="Q101" i="21"/>
  <c r="V101" i="21"/>
  <c r="G105" i="21"/>
  <c r="M105" i="21" s="1"/>
  <c r="I105" i="21"/>
  <c r="K105" i="21"/>
  <c r="O105" i="21"/>
  <c r="Q105" i="21"/>
  <c r="V105" i="21"/>
  <c r="G107" i="21"/>
  <c r="M107" i="21" s="1"/>
  <c r="I107" i="21"/>
  <c r="K107" i="21"/>
  <c r="O107" i="21"/>
  <c r="Q107" i="21"/>
  <c r="V107" i="21"/>
  <c r="G113" i="21"/>
  <c r="M113" i="21" s="1"/>
  <c r="I113" i="21"/>
  <c r="K113" i="21"/>
  <c r="O113" i="21"/>
  <c r="Q113" i="21"/>
  <c r="V113" i="21"/>
  <c r="G120" i="21"/>
  <c r="M120" i="21" s="1"/>
  <c r="I120" i="21"/>
  <c r="K120" i="21"/>
  <c r="O120" i="21"/>
  <c r="Q120" i="21"/>
  <c r="V120" i="21"/>
  <c r="G125" i="21"/>
  <c r="M125" i="21" s="1"/>
  <c r="I125" i="21"/>
  <c r="K125" i="21"/>
  <c r="O125" i="21"/>
  <c r="Q125" i="21"/>
  <c r="V125" i="21"/>
  <c r="G129" i="21"/>
  <c r="M129" i="21" s="1"/>
  <c r="I129" i="21"/>
  <c r="K129" i="21"/>
  <c r="O129" i="21"/>
  <c r="Q129" i="21"/>
  <c r="V129" i="21"/>
  <c r="G130" i="21"/>
  <c r="M130" i="21" s="1"/>
  <c r="I130" i="21"/>
  <c r="K130" i="21"/>
  <c r="O130" i="21"/>
  <c r="Q130" i="21"/>
  <c r="V130" i="21"/>
  <c r="G132" i="21"/>
  <c r="M132" i="21" s="1"/>
  <c r="I132" i="21"/>
  <c r="K132" i="21"/>
  <c r="O132" i="21"/>
  <c r="Q132" i="21"/>
  <c r="V132" i="21"/>
  <c r="G135" i="21"/>
  <c r="M135" i="21" s="1"/>
  <c r="I135" i="21"/>
  <c r="K135" i="21"/>
  <c r="O135" i="21"/>
  <c r="Q135" i="21"/>
  <c r="V135" i="21"/>
  <c r="G139" i="21"/>
  <c r="M139" i="21" s="1"/>
  <c r="I139" i="21"/>
  <c r="K139" i="21"/>
  <c r="O139" i="21"/>
  <c r="Q139" i="21"/>
  <c r="V139" i="21"/>
  <c r="G143" i="21"/>
  <c r="M143" i="21" s="1"/>
  <c r="I143" i="21"/>
  <c r="K143" i="21"/>
  <c r="O143" i="21"/>
  <c r="Q143" i="21"/>
  <c r="V143" i="21"/>
  <c r="G147" i="21"/>
  <c r="M147" i="21" s="1"/>
  <c r="I147" i="21"/>
  <c r="K147" i="21"/>
  <c r="O147" i="21"/>
  <c r="Q147" i="21"/>
  <c r="V147" i="21"/>
  <c r="G152" i="21"/>
  <c r="M152" i="21" s="1"/>
  <c r="I152" i="21"/>
  <c r="K152" i="21"/>
  <c r="O152" i="21"/>
  <c r="Q152" i="21"/>
  <c r="V152" i="21"/>
  <c r="G157" i="21"/>
  <c r="I157" i="21"/>
  <c r="I156" i="21" s="1"/>
  <c r="K157" i="21"/>
  <c r="K156" i="21" s="1"/>
  <c r="O157" i="21"/>
  <c r="O156" i="21" s="1"/>
  <c r="Q157" i="21"/>
  <c r="Q156" i="21" s="1"/>
  <c r="V157" i="21"/>
  <c r="V156" i="21" s="1"/>
  <c r="G162" i="21"/>
  <c r="G161" i="21" s="1"/>
  <c r="I128" i="1" s="1"/>
  <c r="I162" i="21"/>
  <c r="I161" i="21" s="1"/>
  <c r="K162" i="21"/>
  <c r="K161" i="21" s="1"/>
  <c r="O162" i="21"/>
  <c r="O161" i="21" s="1"/>
  <c r="Q162" i="21"/>
  <c r="Q161" i="21" s="1"/>
  <c r="V162" i="21"/>
  <c r="V161" i="21" s="1"/>
  <c r="G169" i="21"/>
  <c r="M169" i="21" s="1"/>
  <c r="I169" i="21"/>
  <c r="K169" i="21"/>
  <c r="O169" i="21"/>
  <c r="Q169" i="21"/>
  <c r="V169" i="21"/>
  <c r="G172" i="21"/>
  <c r="I172" i="21"/>
  <c r="K172" i="21"/>
  <c r="O172" i="21"/>
  <c r="Q172" i="21"/>
  <c r="V172" i="21"/>
  <c r="G183" i="21"/>
  <c r="M183" i="21" s="1"/>
  <c r="I183" i="21"/>
  <c r="K183" i="21"/>
  <c r="O183" i="21"/>
  <c r="Q183" i="21"/>
  <c r="V183" i="21"/>
  <c r="G192" i="21"/>
  <c r="M192" i="21" s="1"/>
  <c r="I192" i="21"/>
  <c r="K192" i="21"/>
  <c r="O192" i="21"/>
  <c r="Q192" i="21"/>
  <c r="V192" i="21"/>
  <c r="G195" i="21"/>
  <c r="M195" i="21" s="1"/>
  <c r="I195" i="21"/>
  <c r="K195" i="21"/>
  <c r="O195" i="21"/>
  <c r="Q195" i="21"/>
  <c r="V195" i="21"/>
  <c r="G199" i="21"/>
  <c r="M199" i="21" s="1"/>
  <c r="I199" i="21"/>
  <c r="K199" i="21"/>
  <c r="O199" i="21"/>
  <c r="Q199" i="21"/>
  <c r="V199" i="21"/>
  <c r="G212" i="21"/>
  <c r="M212" i="21" s="1"/>
  <c r="I212" i="21"/>
  <c r="K212" i="21"/>
  <c r="O212" i="21"/>
  <c r="Q212" i="21"/>
  <c r="V212" i="21"/>
  <c r="G219" i="21"/>
  <c r="M219" i="21" s="1"/>
  <c r="I219" i="21"/>
  <c r="K219" i="21"/>
  <c r="O219" i="21"/>
  <c r="Q219" i="21"/>
  <c r="V219" i="21"/>
  <c r="G228" i="21"/>
  <c r="M228" i="21" s="1"/>
  <c r="I228" i="21"/>
  <c r="K228" i="21"/>
  <c r="O228" i="21"/>
  <c r="Q228" i="21"/>
  <c r="V228" i="21"/>
  <c r="G238" i="21"/>
  <c r="M238" i="21" s="1"/>
  <c r="I238" i="21"/>
  <c r="K238" i="21"/>
  <c r="O238" i="21"/>
  <c r="Q238" i="21"/>
  <c r="V238" i="21"/>
  <c r="G242" i="21"/>
  <c r="M242" i="21" s="1"/>
  <c r="I242" i="21"/>
  <c r="K242" i="21"/>
  <c r="O242" i="21"/>
  <c r="Q242" i="21"/>
  <c r="V242" i="21"/>
  <c r="G247" i="21"/>
  <c r="M247" i="21" s="1"/>
  <c r="I247" i="21"/>
  <c r="K247" i="21"/>
  <c r="O247" i="21"/>
  <c r="Q247" i="21"/>
  <c r="V247" i="21"/>
  <c r="G251" i="21"/>
  <c r="M251" i="21" s="1"/>
  <c r="I251" i="21"/>
  <c r="K251" i="21"/>
  <c r="O251" i="21"/>
  <c r="Q251" i="21"/>
  <c r="V251" i="21"/>
  <c r="G255" i="21"/>
  <c r="M255" i="21" s="1"/>
  <c r="I255" i="21"/>
  <c r="K255" i="21"/>
  <c r="O255" i="21"/>
  <c r="Q255" i="21"/>
  <c r="V255" i="21"/>
  <c r="G266" i="21"/>
  <c r="M266" i="21" s="1"/>
  <c r="I266" i="21"/>
  <c r="K266" i="21"/>
  <c r="O266" i="21"/>
  <c r="Q266" i="21"/>
  <c r="V266" i="21"/>
  <c r="G273" i="21"/>
  <c r="M273" i="21" s="1"/>
  <c r="I273" i="21"/>
  <c r="K273" i="21"/>
  <c r="O273" i="21"/>
  <c r="Q273" i="21"/>
  <c r="V273" i="21"/>
  <c r="G275" i="21"/>
  <c r="M275" i="21" s="1"/>
  <c r="I275" i="21"/>
  <c r="K275" i="21"/>
  <c r="O275" i="21"/>
  <c r="Q275" i="21"/>
  <c r="V275" i="21"/>
  <c r="G279" i="21"/>
  <c r="M279" i="21" s="1"/>
  <c r="I279" i="21"/>
  <c r="K279" i="21"/>
  <c r="O279" i="21"/>
  <c r="Q279" i="21"/>
  <c r="V279" i="21"/>
  <c r="G286" i="21"/>
  <c r="M286" i="21" s="1"/>
  <c r="I286" i="21"/>
  <c r="K286" i="21"/>
  <c r="O286" i="21"/>
  <c r="Q286" i="21"/>
  <c r="V286" i="21"/>
  <c r="G287" i="21"/>
  <c r="M287" i="21" s="1"/>
  <c r="I287" i="21"/>
  <c r="K287" i="21"/>
  <c r="O287" i="21"/>
  <c r="Q287" i="21"/>
  <c r="V287" i="21"/>
  <c r="G289" i="21"/>
  <c r="M289" i="21" s="1"/>
  <c r="I289" i="21"/>
  <c r="K289" i="21"/>
  <c r="O289" i="21"/>
  <c r="Q289" i="21"/>
  <c r="V289" i="21"/>
  <c r="G291" i="21"/>
  <c r="M291" i="21" s="1"/>
  <c r="I291" i="21"/>
  <c r="K291" i="21"/>
  <c r="O291" i="21"/>
  <c r="Q291" i="21"/>
  <c r="V291" i="21"/>
  <c r="G293" i="21"/>
  <c r="M293" i="21" s="1"/>
  <c r="I293" i="21"/>
  <c r="K293" i="21"/>
  <c r="O293" i="21"/>
  <c r="Q293" i="21"/>
  <c r="V293" i="21"/>
  <c r="G295" i="21"/>
  <c r="M295" i="21" s="1"/>
  <c r="I295" i="21"/>
  <c r="K295" i="21"/>
  <c r="O295" i="21"/>
  <c r="Q295" i="21"/>
  <c r="V295" i="21"/>
  <c r="G297" i="21"/>
  <c r="M297" i="21" s="1"/>
  <c r="I297" i="21"/>
  <c r="K297" i="21"/>
  <c r="O297" i="21"/>
  <c r="Q297" i="21"/>
  <c r="V297" i="21"/>
  <c r="G301" i="21"/>
  <c r="M301" i="21" s="1"/>
  <c r="I301" i="21"/>
  <c r="K301" i="21"/>
  <c r="O301" i="21"/>
  <c r="Q301" i="21"/>
  <c r="V301" i="21"/>
  <c r="G305" i="21"/>
  <c r="M305" i="21" s="1"/>
  <c r="I305" i="21"/>
  <c r="K305" i="21"/>
  <c r="O305" i="21"/>
  <c r="Q305" i="21"/>
  <c r="V305" i="21"/>
  <c r="G309" i="21"/>
  <c r="M309" i="21" s="1"/>
  <c r="I309" i="21"/>
  <c r="K309" i="21"/>
  <c r="O309" i="21"/>
  <c r="Q309" i="21"/>
  <c r="V309" i="21"/>
  <c r="G314" i="21"/>
  <c r="M314" i="21" s="1"/>
  <c r="I314" i="21"/>
  <c r="K314" i="21"/>
  <c r="O314" i="21"/>
  <c r="Q314" i="21"/>
  <c r="V314" i="21"/>
  <c r="G317" i="21"/>
  <c r="I317" i="21"/>
  <c r="K317" i="21"/>
  <c r="O317" i="21"/>
  <c r="Q317" i="21"/>
  <c r="V317" i="21"/>
  <c r="G320" i="21"/>
  <c r="M320" i="21" s="1"/>
  <c r="I320" i="21"/>
  <c r="K320" i="21"/>
  <c r="O320" i="21"/>
  <c r="Q320" i="21"/>
  <c r="V320" i="21"/>
  <c r="G324" i="21"/>
  <c r="M324" i="21" s="1"/>
  <c r="I324" i="21"/>
  <c r="K324" i="21"/>
  <c r="O324" i="21"/>
  <c r="Q324" i="21"/>
  <c r="V324" i="21"/>
  <c r="G327" i="21"/>
  <c r="M327" i="21" s="1"/>
  <c r="I327" i="21"/>
  <c r="K327" i="21"/>
  <c r="O327" i="21"/>
  <c r="Q327" i="21"/>
  <c r="V327" i="21"/>
  <c r="G330" i="21"/>
  <c r="M330" i="21" s="1"/>
  <c r="I330" i="21"/>
  <c r="K330" i="21"/>
  <c r="O330" i="21"/>
  <c r="Q330" i="21"/>
  <c r="V330" i="21"/>
  <c r="G333" i="21"/>
  <c r="M333" i="21" s="1"/>
  <c r="I333" i="21"/>
  <c r="K333" i="21"/>
  <c r="O333" i="21"/>
  <c r="Q333" i="21"/>
  <c r="V333" i="21"/>
  <c r="G334" i="21"/>
  <c r="M334" i="21" s="1"/>
  <c r="I334" i="21"/>
  <c r="K334" i="21"/>
  <c r="O334" i="21"/>
  <c r="Q334" i="21"/>
  <c r="V334" i="21"/>
  <c r="G335" i="21"/>
  <c r="M335" i="21" s="1"/>
  <c r="I335" i="21"/>
  <c r="K335" i="21"/>
  <c r="O335" i="21"/>
  <c r="Q335" i="21"/>
  <c r="V335" i="21"/>
  <c r="G336" i="21"/>
  <c r="M336" i="21" s="1"/>
  <c r="I336" i="21"/>
  <c r="K336" i="21"/>
  <c r="O336" i="21"/>
  <c r="Q336" i="21"/>
  <c r="V336" i="21"/>
  <c r="G337" i="21"/>
  <c r="M337" i="21" s="1"/>
  <c r="I337" i="21"/>
  <c r="K337" i="21"/>
  <c r="O337" i="21"/>
  <c r="Q337" i="21"/>
  <c r="V337" i="21"/>
  <c r="G338" i="21"/>
  <c r="M338" i="21" s="1"/>
  <c r="I338" i="21"/>
  <c r="K338" i="21"/>
  <c r="O338" i="21"/>
  <c r="Q338" i="21"/>
  <c r="V338" i="21"/>
  <c r="G339" i="21"/>
  <c r="M339" i="21" s="1"/>
  <c r="I339" i="21"/>
  <c r="K339" i="21"/>
  <c r="O339" i="21"/>
  <c r="Q339" i="21"/>
  <c r="V339" i="21"/>
  <c r="G340" i="21"/>
  <c r="M340" i="21" s="1"/>
  <c r="I340" i="21"/>
  <c r="K340" i="21"/>
  <c r="O340" i="21"/>
  <c r="Q340" i="21"/>
  <c r="V340" i="21"/>
  <c r="G341" i="21"/>
  <c r="M341" i="21" s="1"/>
  <c r="I341" i="21"/>
  <c r="K341" i="21"/>
  <c r="O341" i="21"/>
  <c r="Q341" i="21"/>
  <c r="V341" i="21"/>
  <c r="G342" i="21"/>
  <c r="M342" i="21" s="1"/>
  <c r="I342" i="21"/>
  <c r="K342" i="21"/>
  <c r="O342" i="21"/>
  <c r="Q342" i="21"/>
  <c r="V342" i="21"/>
  <c r="G343" i="21"/>
  <c r="M343" i="21" s="1"/>
  <c r="I343" i="21"/>
  <c r="K343" i="21"/>
  <c r="O343" i="21"/>
  <c r="Q343" i="21"/>
  <c r="V343" i="21"/>
  <c r="G349" i="21"/>
  <c r="M349" i="21" s="1"/>
  <c r="I349" i="21"/>
  <c r="K349" i="21"/>
  <c r="O349" i="21"/>
  <c r="Q349" i="21"/>
  <c r="V349" i="21"/>
  <c r="G353" i="21"/>
  <c r="M353" i="21" s="1"/>
  <c r="I353" i="21"/>
  <c r="K353" i="21"/>
  <c r="O353" i="21"/>
  <c r="Q353" i="21"/>
  <c r="V353" i="21"/>
  <c r="G357" i="21"/>
  <c r="M357" i="21" s="1"/>
  <c r="I357" i="21"/>
  <c r="K357" i="21"/>
  <c r="O357" i="21"/>
  <c r="Q357" i="21"/>
  <c r="V357" i="21"/>
  <c r="G361" i="21"/>
  <c r="M361" i="21" s="1"/>
  <c r="I361" i="21"/>
  <c r="K361" i="21"/>
  <c r="O361" i="21"/>
  <c r="Q361" i="21"/>
  <c r="V361" i="21"/>
  <c r="G365" i="21"/>
  <c r="I365" i="21"/>
  <c r="K365" i="21"/>
  <c r="O365" i="21"/>
  <c r="Q365" i="21"/>
  <c r="V365" i="21"/>
  <c r="G366" i="21"/>
  <c r="M366" i="21" s="1"/>
  <c r="I366" i="21"/>
  <c r="K366" i="21"/>
  <c r="O366" i="21"/>
  <c r="Q366" i="21"/>
  <c r="V366" i="21"/>
  <c r="G378" i="21"/>
  <c r="I378" i="21"/>
  <c r="K378" i="21"/>
  <c r="O378" i="21"/>
  <c r="Q378" i="21"/>
  <c r="V378" i="21"/>
  <c r="G380" i="21"/>
  <c r="M380" i="21" s="1"/>
  <c r="I380" i="21"/>
  <c r="K380" i="21"/>
  <c r="O380" i="21"/>
  <c r="Q380" i="21"/>
  <c r="V380" i="21"/>
  <c r="G383" i="21"/>
  <c r="M383" i="21" s="1"/>
  <c r="I383" i="21"/>
  <c r="K383" i="21"/>
  <c r="O383" i="21"/>
  <c r="Q383" i="21"/>
  <c r="V383" i="21"/>
  <c r="G385" i="21"/>
  <c r="M385" i="21" s="1"/>
  <c r="I385" i="21"/>
  <c r="K385" i="21"/>
  <c r="O385" i="21"/>
  <c r="Q385" i="21"/>
  <c r="V385" i="21"/>
  <c r="G388" i="21"/>
  <c r="M388" i="21" s="1"/>
  <c r="I388" i="21"/>
  <c r="K388" i="21"/>
  <c r="O388" i="21"/>
  <c r="Q388" i="21"/>
  <c r="V388" i="21"/>
  <c r="G399" i="21"/>
  <c r="M399" i="21" s="1"/>
  <c r="I399" i="21"/>
  <c r="K399" i="21"/>
  <c r="O399" i="21"/>
  <c r="Q399" i="21"/>
  <c r="V399" i="21"/>
  <c r="G404" i="21"/>
  <c r="M404" i="21" s="1"/>
  <c r="I404" i="21"/>
  <c r="K404" i="21"/>
  <c r="O404" i="21"/>
  <c r="Q404" i="21"/>
  <c r="V404" i="21"/>
  <c r="G414" i="21"/>
  <c r="M414" i="21" s="1"/>
  <c r="I414" i="21"/>
  <c r="K414" i="21"/>
  <c r="O414" i="21"/>
  <c r="Q414" i="21"/>
  <c r="V414" i="21"/>
  <c r="G418" i="21"/>
  <c r="M418" i="21" s="1"/>
  <c r="I418" i="21"/>
  <c r="K418" i="21"/>
  <c r="O418" i="21"/>
  <c r="Q418" i="21"/>
  <c r="V418" i="21"/>
  <c r="G424" i="21"/>
  <c r="M424" i="21" s="1"/>
  <c r="I424" i="21"/>
  <c r="K424" i="21"/>
  <c r="O424" i="21"/>
  <c r="Q424" i="21"/>
  <c r="V424" i="21"/>
  <c r="G426" i="21"/>
  <c r="M426" i="21" s="1"/>
  <c r="I426" i="21"/>
  <c r="K426" i="21"/>
  <c r="O426" i="21"/>
  <c r="Q426" i="21"/>
  <c r="V426" i="21"/>
  <c r="G428" i="21"/>
  <c r="M428" i="21" s="1"/>
  <c r="I428" i="21"/>
  <c r="K428" i="21"/>
  <c r="O428" i="21"/>
  <c r="Q428" i="21"/>
  <c r="V428" i="21"/>
  <c r="G430" i="21"/>
  <c r="M430" i="21" s="1"/>
  <c r="I430" i="21"/>
  <c r="K430" i="21"/>
  <c r="O430" i="21"/>
  <c r="Q430" i="21"/>
  <c r="V430" i="21"/>
  <c r="G456" i="21"/>
  <c r="M456" i="21" s="1"/>
  <c r="I456" i="21"/>
  <c r="K456" i="21"/>
  <c r="O456" i="21"/>
  <c r="Q456" i="21"/>
  <c r="V456" i="21"/>
  <c r="G458" i="21"/>
  <c r="M458" i="21" s="1"/>
  <c r="I458" i="21"/>
  <c r="K458" i="21"/>
  <c r="O458" i="21"/>
  <c r="Q458" i="21"/>
  <c r="V458" i="21"/>
  <c r="G462" i="21"/>
  <c r="M462" i="21" s="1"/>
  <c r="I462" i="21"/>
  <c r="K462" i="21"/>
  <c r="O462" i="21"/>
  <c r="Q462" i="21"/>
  <c r="V462" i="21"/>
  <c r="G466" i="21"/>
  <c r="M466" i="21" s="1"/>
  <c r="I466" i="21"/>
  <c r="K466" i="21"/>
  <c r="O466" i="21"/>
  <c r="Q466" i="21"/>
  <c r="V466" i="21"/>
  <c r="G471" i="21"/>
  <c r="M471" i="21" s="1"/>
  <c r="I471" i="21"/>
  <c r="K471" i="21"/>
  <c r="O471" i="21"/>
  <c r="Q471" i="21"/>
  <c r="V471" i="21"/>
  <c r="G475" i="21"/>
  <c r="M475" i="21" s="1"/>
  <c r="I475" i="21"/>
  <c r="K475" i="21"/>
  <c r="O475" i="21"/>
  <c r="Q475" i="21"/>
  <c r="V475" i="21"/>
  <c r="G480" i="21"/>
  <c r="M480" i="21" s="1"/>
  <c r="I480" i="21"/>
  <c r="K480" i="21"/>
  <c r="O480" i="21"/>
  <c r="Q480" i="21"/>
  <c r="V480" i="21"/>
  <c r="G485" i="21"/>
  <c r="M485" i="21" s="1"/>
  <c r="I485" i="21"/>
  <c r="K485" i="21"/>
  <c r="O485" i="21"/>
  <c r="Q485" i="21"/>
  <c r="V485" i="21"/>
  <c r="G488" i="21"/>
  <c r="M488" i="21" s="1"/>
  <c r="I488" i="21"/>
  <c r="K488" i="21"/>
  <c r="O488" i="21"/>
  <c r="Q488" i="21"/>
  <c r="V488" i="21"/>
  <c r="G493" i="21"/>
  <c r="M493" i="21" s="1"/>
  <c r="I493" i="21"/>
  <c r="K493" i="21"/>
  <c r="O493" i="21"/>
  <c r="Q493" i="21"/>
  <c r="V493" i="21"/>
  <c r="G498" i="21"/>
  <c r="M498" i="21" s="1"/>
  <c r="I498" i="21"/>
  <c r="K498" i="21"/>
  <c r="O498" i="21"/>
  <c r="Q498" i="21"/>
  <c r="V498" i="21"/>
  <c r="G500" i="21"/>
  <c r="M500" i="21" s="1"/>
  <c r="I500" i="21"/>
  <c r="K500" i="21"/>
  <c r="O500" i="21"/>
  <c r="Q500" i="21"/>
  <c r="V500" i="21"/>
  <c r="G503" i="21"/>
  <c r="M503" i="21" s="1"/>
  <c r="I503" i="21"/>
  <c r="K503" i="21"/>
  <c r="O503" i="21"/>
  <c r="Q503" i="21"/>
  <c r="V503" i="21"/>
  <c r="G505" i="21"/>
  <c r="M505" i="21" s="1"/>
  <c r="I505" i="21"/>
  <c r="K505" i="21"/>
  <c r="O505" i="21"/>
  <c r="Q505" i="21"/>
  <c r="V505" i="21"/>
  <c r="G506" i="21"/>
  <c r="M506" i="21" s="1"/>
  <c r="I506" i="21"/>
  <c r="K506" i="21"/>
  <c r="O506" i="21"/>
  <c r="Q506" i="21"/>
  <c r="V506" i="21"/>
  <c r="G509" i="21"/>
  <c r="M509" i="21" s="1"/>
  <c r="I509" i="21"/>
  <c r="K509" i="21"/>
  <c r="O509" i="21"/>
  <c r="Q509" i="21"/>
  <c r="V509" i="21"/>
  <c r="G536" i="21"/>
  <c r="M536" i="21" s="1"/>
  <c r="I536" i="21"/>
  <c r="K536" i="21"/>
  <c r="O536" i="21"/>
  <c r="Q536" i="21"/>
  <c r="V536" i="21"/>
  <c r="G549" i="21"/>
  <c r="M549" i="21" s="1"/>
  <c r="I549" i="21"/>
  <c r="K549" i="21"/>
  <c r="O549" i="21"/>
  <c r="Q549" i="21"/>
  <c r="V549" i="21"/>
  <c r="G554" i="21"/>
  <c r="M554" i="21" s="1"/>
  <c r="M553" i="21" s="1"/>
  <c r="I554" i="21"/>
  <c r="I553" i="21" s="1"/>
  <c r="K554" i="21"/>
  <c r="K553" i="21" s="1"/>
  <c r="O554" i="21"/>
  <c r="O553" i="21" s="1"/>
  <c r="Q554" i="21"/>
  <c r="Q553" i="21" s="1"/>
  <c r="V554" i="21"/>
  <c r="V553" i="21" s="1"/>
  <c r="G557" i="21"/>
  <c r="M557" i="21" s="1"/>
  <c r="I557" i="21"/>
  <c r="K557" i="21"/>
  <c r="O557" i="21"/>
  <c r="Q557" i="21"/>
  <c r="V557" i="21"/>
  <c r="G559" i="21"/>
  <c r="M559" i="21" s="1"/>
  <c r="I559" i="21"/>
  <c r="K559" i="21"/>
  <c r="O559" i="21"/>
  <c r="Q559" i="21"/>
  <c r="V559" i="21"/>
  <c r="G562" i="21"/>
  <c r="M562" i="21" s="1"/>
  <c r="I562" i="21"/>
  <c r="K562" i="21"/>
  <c r="O562" i="21"/>
  <c r="Q562" i="21"/>
  <c r="V562" i="21"/>
  <c r="G564" i="21"/>
  <c r="M564" i="21" s="1"/>
  <c r="I564" i="21"/>
  <c r="K564" i="21"/>
  <c r="O564" i="21"/>
  <c r="Q564" i="21"/>
  <c r="V564" i="21"/>
  <c r="G566" i="21"/>
  <c r="M566" i="21" s="1"/>
  <c r="I566" i="21"/>
  <c r="K566" i="21"/>
  <c r="O566" i="21"/>
  <c r="Q566" i="21"/>
  <c r="V566" i="21"/>
  <c r="G568" i="21"/>
  <c r="M568" i="21" s="1"/>
  <c r="I568" i="21"/>
  <c r="K568" i="21"/>
  <c r="O568" i="21"/>
  <c r="Q568" i="21"/>
  <c r="V568" i="21"/>
  <c r="G570" i="21"/>
  <c r="M570" i="21" s="1"/>
  <c r="I570" i="21"/>
  <c r="K570" i="21"/>
  <c r="O570" i="21"/>
  <c r="Q570" i="21"/>
  <c r="V570" i="21"/>
  <c r="G574" i="21"/>
  <c r="M574" i="21" s="1"/>
  <c r="I574" i="21"/>
  <c r="K574" i="21"/>
  <c r="O574" i="21"/>
  <c r="Q574" i="21"/>
  <c r="V574" i="21"/>
  <c r="G578" i="21"/>
  <c r="M578" i="21" s="1"/>
  <c r="I578" i="21"/>
  <c r="K578" i="21"/>
  <c r="O578" i="21"/>
  <c r="Q578" i="21"/>
  <c r="V578" i="21"/>
  <c r="G581" i="21"/>
  <c r="M581" i="21" s="1"/>
  <c r="I581" i="21"/>
  <c r="K581" i="21"/>
  <c r="O581" i="21"/>
  <c r="Q581" i="21"/>
  <c r="V581" i="21"/>
  <c r="G583" i="21"/>
  <c r="M583" i="21" s="1"/>
  <c r="I583" i="21"/>
  <c r="K583" i="21"/>
  <c r="O583" i="21"/>
  <c r="Q583" i="21"/>
  <c r="V583" i="21"/>
  <c r="G585" i="21"/>
  <c r="M585" i="21" s="1"/>
  <c r="I585" i="21"/>
  <c r="K585" i="21"/>
  <c r="O585" i="21"/>
  <c r="Q585" i="21"/>
  <c r="V585" i="21"/>
  <c r="G587" i="21"/>
  <c r="M587" i="21" s="1"/>
  <c r="I587" i="21"/>
  <c r="K587" i="21"/>
  <c r="O587" i="21"/>
  <c r="Q587" i="21"/>
  <c r="V587" i="21"/>
  <c r="G589" i="21"/>
  <c r="M589" i="21" s="1"/>
  <c r="I589" i="21"/>
  <c r="K589" i="21"/>
  <c r="O589" i="21"/>
  <c r="Q589" i="21"/>
  <c r="V589" i="21"/>
  <c r="G596" i="21"/>
  <c r="M596" i="21" s="1"/>
  <c r="I596" i="21"/>
  <c r="K596" i="21"/>
  <c r="O596" i="21"/>
  <c r="Q596" i="21"/>
  <c r="V596" i="21"/>
  <c r="G600" i="21"/>
  <c r="M600" i="21" s="1"/>
  <c r="I600" i="21"/>
  <c r="K600" i="21"/>
  <c r="O600" i="21"/>
  <c r="Q600" i="21"/>
  <c r="V600" i="21"/>
  <c r="G604" i="21"/>
  <c r="M604" i="21" s="1"/>
  <c r="I604" i="21"/>
  <c r="K604" i="21"/>
  <c r="O604" i="21"/>
  <c r="Q604" i="21"/>
  <c r="V604" i="21"/>
  <c r="G609" i="21"/>
  <c r="M609" i="21" s="1"/>
  <c r="I609" i="21"/>
  <c r="K609" i="21"/>
  <c r="O609" i="21"/>
  <c r="Q609" i="21"/>
  <c r="V609" i="21"/>
  <c r="G612" i="21"/>
  <c r="M612" i="21" s="1"/>
  <c r="I612" i="21"/>
  <c r="K612" i="21"/>
  <c r="O612" i="21"/>
  <c r="Q612" i="21"/>
  <c r="V612" i="21"/>
  <c r="G615" i="21"/>
  <c r="M615" i="21" s="1"/>
  <c r="I615" i="21"/>
  <c r="K615" i="21"/>
  <c r="O615" i="21"/>
  <c r="Q615" i="21"/>
  <c r="V615" i="21"/>
  <c r="G618" i="21"/>
  <c r="I618" i="21"/>
  <c r="K618" i="21"/>
  <c r="O618" i="21"/>
  <c r="Q618" i="21"/>
  <c r="V618" i="21"/>
  <c r="G620" i="21"/>
  <c r="M620" i="21" s="1"/>
  <c r="I620" i="21"/>
  <c r="K620" i="21"/>
  <c r="O620" i="21"/>
  <c r="Q620" i="21"/>
  <c r="V620" i="21"/>
  <c r="G622" i="21"/>
  <c r="M622" i="21" s="1"/>
  <c r="I622" i="21"/>
  <c r="K622" i="21"/>
  <c r="O622" i="21"/>
  <c r="Q622" i="21"/>
  <c r="V622" i="21"/>
  <c r="G624" i="21"/>
  <c r="M624" i="21" s="1"/>
  <c r="I624" i="21"/>
  <c r="K624" i="21"/>
  <c r="O624" i="21"/>
  <c r="Q624" i="21"/>
  <c r="V624" i="21"/>
  <c r="G629" i="21"/>
  <c r="M629" i="21" s="1"/>
  <c r="I629" i="21"/>
  <c r="K629" i="21"/>
  <c r="O629" i="21"/>
  <c r="Q629" i="21"/>
  <c r="V629" i="21"/>
  <c r="G632" i="21"/>
  <c r="M632" i="21" s="1"/>
  <c r="I632" i="21"/>
  <c r="K632" i="21"/>
  <c r="O632" i="21"/>
  <c r="Q632" i="21"/>
  <c r="V632" i="21"/>
  <c r="G633" i="21"/>
  <c r="M633" i="21" s="1"/>
  <c r="I633" i="21"/>
  <c r="K633" i="21"/>
  <c r="O633" i="21"/>
  <c r="Q633" i="21"/>
  <c r="V633" i="21"/>
  <c r="G635" i="21"/>
  <c r="M635" i="21" s="1"/>
  <c r="I635" i="21"/>
  <c r="K635" i="21"/>
  <c r="O635" i="21"/>
  <c r="Q635" i="21"/>
  <c r="V635" i="21"/>
  <c r="G638" i="21"/>
  <c r="M638" i="21" s="1"/>
  <c r="I638" i="21"/>
  <c r="K638" i="21"/>
  <c r="O638" i="21"/>
  <c r="Q638" i="21"/>
  <c r="V638" i="21"/>
  <c r="G641" i="21"/>
  <c r="M641" i="21" s="1"/>
  <c r="I641" i="21"/>
  <c r="K641" i="21"/>
  <c r="O641" i="21"/>
  <c r="Q641" i="21"/>
  <c r="V641" i="21"/>
  <c r="G644" i="21"/>
  <c r="M644" i="21" s="1"/>
  <c r="I644" i="21"/>
  <c r="K644" i="21"/>
  <c r="O644" i="21"/>
  <c r="Q644" i="21"/>
  <c r="V644" i="21"/>
  <c r="G647" i="21"/>
  <c r="M647" i="21" s="1"/>
  <c r="I647" i="21"/>
  <c r="K647" i="21"/>
  <c r="O647" i="21"/>
  <c r="Q647" i="21"/>
  <c r="V647" i="21"/>
  <c r="G650" i="21"/>
  <c r="M650" i="21" s="1"/>
  <c r="I650" i="21"/>
  <c r="K650" i="21"/>
  <c r="O650" i="21"/>
  <c r="Q650" i="21"/>
  <c r="V650" i="21"/>
  <c r="G653" i="21"/>
  <c r="M653" i="21" s="1"/>
  <c r="I653" i="21"/>
  <c r="K653" i="21"/>
  <c r="O653" i="21"/>
  <c r="Q653" i="21"/>
  <c r="V653" i="21"/>
  <c r="G654" i="21"/>
  <c r="I654" i="21"/>
  <c r="K654" i="21"/>
  <c r="O654" i="21"/>
  <c r="Q654" i="21"/>
  <c r="V654" i="21"/>
  <c r="G655" i="21"/>
  <c r="M655" i="21" s="1"/>
  <c r="I655" i="21"/>
  <c r="K655" i="21"/>
  <c r="O655" i="21"/>
  <c r="Q655" i="21"/>
  <c r="V655" i="21"/>
  <c r="G658" i="21"/>
  <c r="M658" i="21" s="1"/>
  <c r="I658" i="21"/>
  <c r="K658" i="21"/>
  <c r="O658" i="21"/>
  <c r="Q658" i="21"/>
  <c r="V658" i="21"/>
  <c r="G659" i="21"/>
  <c r="M659" i="21" s="1"/>
  <c r="I659" i="21"/>
  <c r="K659" i="21"/>
  <c r="O659" i="21"/>
  <c r="Q659" i="21"/>
  <c r="V659" i="21"/>
  <c r="G660" i="21"/>
  <c r="M660" i="21" s="1"/>
  <c r="I660" i="21"/>
  <c r="K660" i="21"/>
  <c r="O660" i="21"/>
  <c r="Q660" i="21"/>
  <c r="V660" i="21"/>
  <c r="G661" i="21"/>
  <c r="M661" i="21" s="1"/>
  <c r="I661" i="21"/>
  <c r="K661" i="21"/>
  <c r="O661" i="21"/>
  <c r="Q661" i="21"/>
  <c r="V661" i="21"/>
  <c r="G662" i="21"/>
  <c r="M662" i="21" s="1"/>
  <c r="I662" i="21"/>
  <c r="K662" i="21"/>
  <c r="O662" i="21"/>
  <c r="Q662" i="21"/>
  <c r="V662" i="21"/>
  <c r="G665" i="21"/>
  <c r="M665" i="21" s="1"/>
  <c r="I665" i="21"/>
  <c r="K665" i="21"/>
  <c r="O665" i="21"/>
  <c r="Q665" i="21"/>
  <c r="V665" i="21"/>
  <c r="G667" i="21"/>
  <c r="M667" i="21" s="1"/>
  <c r="I667" i="21"/>
  <c r="K667" i="21"/>
  <c r="O667" i="21"/>
  <c r="Q667" i="21"/>
  <c r="V667" i="21"/>
  <c r="G669" i="21"/>
  <c r="M669" i="21" s="1"/>
  <c r="I669" i="21"/>
  <c r="K669" i="21"/>
  <c r="O669" i="21"/>
  <c r="Q669" i="21"/>
  <c r="V669" i="21"/>
  <c r="G673" i="21"/>
  <c r="M673" i="21" s="1"/>
  <c r="I673" i="21"/>
  <c r="K673" i="21"/>
  <c r="O673" i="21"/>
  <c r="Q673" i="21"/>
  <c r="V673" i="21"/>
  <c r="G676" i="21"/>
  <c r="M676" i="21" s="1"/>
  <c r="I676" i="21"/>
  <c r="K676" i="21"/>
  <c r="O676" i="21"/>
  <c r="Q676" i="21"/>
  <c r="V676" i="21"/>
  <c r="G679" i="21"/>
  <c r="M679" i="21" s="1"/>
  <c r="I679" i="21"/>
  <c r="K679" i="21"/>
  <c r="O679" i="21"/>
  <c r="Q679" i="21"/>
  <c r="V679" i="21"/>
  <c r="G681" i="21"/>
  <c r="M681" i="21" s="1"/>
  <c r="I681" i="21"/>
  <c r="K681" i="21"/>
  <c r="O681" i="21"/>
  <c r="Q681" i="21"/>
  <c r="V681" i="21"/>
  <c r="G685" i="21"/>
  <c r="M685" i="21" s="1"/>
  <c r="I685" i="21"/>
  <c r="K685" i="21"/>
  <c r="O685" i="21"/>
  <c r="Q685" i="21"/>
  <c r="V685" i="21"/>
  <c r="G686" i="21"/>
  <c r="M686" i="21" s="1"/>
  <c r="I686" i="21"/>
  <c r="K686" i="21"/>
  <c r="O686" i="21"/>
  <c r="Q686" i="21"/>
  <c r="V686" i="21"/>
  <c r="G688" i="21"/>
  <c r="M688" i="21" s="1"/>
  <c r="I688" i="21"/>
  <c r="K688" i="21"/>
  <c r="O688" i="21"/>
  <c r="Q688" i="21"/>
  <c r="V688" i="21"/>
  <c r="G698" i="21"/>
  <c r="M698" i="21" s="1"/>
  <c r="I698" i="21"/>
  <c r="K698" i="21"/>
  <c r="O698" i="21"/>
  <c r="Q698" i="21"/>
  <c r="V698" i="21"/>
  <c r="G699" i="21"/>
  <c r="I699" i="21"/>
  <c r="K699" i="21"/>
  <c r="O699" i="21"/>
  <c r="Q699" i="21"/>
  <c r="V699" i="21"/>
  <c r="G700" i="21"/>
  <c r="M700" i="21" s="1"/>
  <c r="I700" i="21"/>
  <c r="K700" i="21"/>
  <c r="O700" i="21"/>
  <c r="Q700" i="21"/>
  <c r="V700" i="21"/>
  <c r="G702" i="21"/>
  <c r="M702" i="21" s="1"/>
  <c r="I702" i="21"/>
  <c r="K702" i="21"/>
  <c r="O702" i="21"/>
  <c r="Q702" i="21"/>
  <c r="V702" i="21"/>
  <c r="G703" i="21"/>
  <c r="M703" i="21" s="1"/>
  <c r="I703" i="21"/>
  <c r="K703" i="21"/>
  <c r="O703" i="21"/>
  <c r="Q703" i="21"/>
  <c r="V703" i="21"/>
  <c r="G705" i="21"/>
  <c r="M705" i="21" s="1"/>
  <c r="I705" i="21"/>
  <c r="K705" i="21"/>
  <c r="O705" i="21"/>
  <c r="Q705" i="21"/>
  <c r="V705" i="21"/>
  <c r="G706" i="21"/>
  <c r="M706" i="21" s="1"/>
  <c r="I706" i="21"/>
  <c r="K706" i="21"/>
  <c r="O706" i="21"/>
  <c r="Q706" i="21"/>
  <c r="V706" i="21"/>
  <c r="G707" i="21"/>
  <c r="M707" i="21" s="1"/>
  <c r="I707" i="21"/>
  <c r="K707" i="21"/>
  <c r="O707" i="21"/>
  <c r="Q707" i="21"/>
  <c r="V707" i="21"/>
  <c r="G710" i="21"/>
  <c r="M710" i="21" s="1"/>
  <c r="I710" i="21"/>
  <c r="K710" i="21"/>
  <c r="O710" i="21"/>
  <c r="Q710" i="21"/>
  <c r="V710" i="21"/>
  <c r="G716" i="21"/>
  <c r="M716" i="21" s="1"/>
  <c r="I716" i="21"/>
  <c r="K716" i="21"/>
  <c r="O716" i="21"/>
  <c r="Q716" i="21"/>
  <c r="V716" i="21"/>
  <c r="G719" i="21"/>
  <c r="M719" i="21" s="1"/>
  <c r="I719" i="21"/>
  <c r="K719" i="21"/>
  <c r="O719" i="21"/>
  <c r="Q719" i="21"/>
  <c r="V719" i="21"/>
  <c r="G720" i="21"/>
  <c r="M720" i="21" s="1"/>
  <c r="I720" i="21"/>
  <c r="K720" i="21"/>
  <c r="O720" i="21"/>
  <c r="Q720" i="21"/>
  <c r="V720" i="21"/>
  <c r="G723" i="21"/>
  <c r="I723" i="21"/>
  <c r="K723" i="21"/>
  <c r="O723" i="21"/>
  <c r="Q723" i="21"/>
  <c r="V723" i="21"/>
  <c r="G726" i="21"/>
  <c r="M726" i="21" s="1"/>
  <c r="I726" i="21"/>
  <c r="K726" i="21"/>
  <c r="O726" i="21"/>
  <c r="Q726" i="21"/>
  <c r="V726" i="21"/>
  <c r="G729" i="21"/>
  <c r="M729" i="21" s="1"/>
  <c r="I729" i="21"/>
  <c r="K729" i="21"/>
  <c r="O729" i="21"/>
  <c r="Q729" i="21"/>
  <c r="V729" i="21"/>
  <c r="G730" i="21"/>
  <c r="M730" i="21" s="1"/>
  <c r="I730" i="21"/>
  <c r="K730" i="21"/>
  <c r="O730" i="21"/>
  <c r="Q730" i="21"/>
  <c r="V730" i="21"/>
  <c r="G731" i="21"/>
  <c r="M731" i="21" s="1"/>
  <c r="I731" i="21"/>
  <c r="K731" i="21"/>
  <c r="O731" i="21"/>
  <c r="Q731" i="21"/>
  <c r="V731" i="21"/>
  <c r="G735" i="21"/>
  <c r="M735" i="21" s="1"/>
  <c r="I735" i="21"/>
  <c r="K735" i="21"/>
  <c r="O735" i="21"/>
  <c r="Q735" i="21"/>
  <c r="V735" i="21"/>
  <c r="G737" i="21"/>
  <c r="M737" i="21" s="1"/>
  <c r="I737" i="21"/>
  <c r="K737" i="21"/>
  <c r="O737" i="21"/>
  <c r="Q737" i="21"/>
  <c r="V737" i="21"/>
  <c r="G738" i="21"/>
  <c r="M738" i="21" s="1"/>
  <c r="I738" i="21"/>
  <c r="K738" i="21"/>
  <c r="O738" i="21"/>
  <c r="Q738" i="21"/>
  <c r="V738" i="21"/>
  <c r="G746" i="21"/>
  <c r="M746" i="21" s="1"/>
  <c r="I746" i="21"/>
  <c r="K746" i="21"/>
  <c r="O746" i="21"/>
  <c r="Q746" i="21"/>
  <c r="V746" i="21"/>
  <c r="G747" i="21"/>
  <c r="M747" i="21" s="1"/>
  <c r="I747" i="21"/>
  <c r="K747" i="21"/>
  <c r="O747" i="21"/>
  <c r="Q747" i="21"/>
  <c r="V747" i="21"/>
  <c r="G748" i="21"/>
  <c r="M748" i="21" s="1"/>
  <c r="I748" i="21"/>
  <c r="K748" i="21"/>
  <c r="O748" i="21"/>
  <c r="Q748" i="21"/>
  <c r="V748" i="21"/>
  <c r="G749" i="21"/>
  <c r="M749" i="21" s="1"/>
  <c r="I749" i="21"/>
  <c r="K749" i="21"/>
  <c r="O749" i="21"/>
  <c r="Q749" i="21"/>
  <c r="V749" i="21"/>
  <c r="G750" i="21"/>
  <c r="M750" i="21" s="1"/>
  <c r="I750" i="21"/>
  <c r="K750" i="21"/>
  <c r="O750" i="21"/>
  <c r="Q750" i="21"/>
  <c r="V750" i="21"/>
  <c r="G751" i="21"/>
  <c r="M751" i="21" s="1"/>
  <c r="I751" i="21"/>
  <c r="K751" i="21"/>
  <c r="O751" i="21"/>
  <c r="Q751" i="21"/>
  <c r="V751" i="21"/>
  <c r="G759" i="21"/>
  <c r="M759" i="21" s="1"/>
  <c r="I759" i="21"/>
  <c r="K759" i="21"/>
  <c r="O759" i="21"/>
  <c r="Q759" i="21"/>
  <c r="V759" i="21"/>
  <c r="G762" i="21"/>
  <c r="I762" i="21"/>
  <c r="K762" i="21"/>
  <c r="O762" i="21"/>
  <c r="Q762" i="21"/>
  <c r="V762" i="21"/>
  <c r="G765" i="21"/>
  <c r="M765" i="21" s="1"/>
  <c r="I765" i="21"/>
  <c r="K765" i="21"/>
  <c r="O765" i="21"/>
  <c r="Q765" i="21"/>
  <c r="V765" i="21"/>
  <c r="G768" i="21"/>
  <c r="M768" i="21" s="1"/>
  <c r="I768" i="21"/>
  <c r="K768" i="21"/>
  <c r="O768" i="21"/>
  <c r="Q768" i="21"/>
  <c r="V768" i="21"/>
  <c r="G775" i="21"/>
  <c r="M775" i="21" s="1"/>
  <c r="I775" i="21"/>
  <c r="K775" i="21"/>
  <c r="O775" i="21"/>
  <c r="Q775" i="21"/>
  <c r="V775" i="21"/>
  <c r="G777" i="21"/>
  <c r="M777" i="21" s="1"/>
  <c r="I777" i="21"/>
  <c r="K777" i="21"/>
  <c r="O777" i="21"/>
  <c r="Q777" i="21"/>
  <c r="V777" i="21"/>
  <c r="G779" i="21"/>
  <c r="M779" i="21" s="1"/>
  <c r="I779" i="21"/>
  <c r="K779" i="21"/>
  <c r="O779" i="21"/>
  <c r="Q779" i="21"/>
  <c r="V779" i="21"/>
  <c r="G780" i="21"/>
  <c r="M780" i="21" s="1"/>
  <c r="I780" i="21"/>
  <c r="K780" i="21"/>
  <c r="O780" i="21"/>
  <c r="Q780" i="21"/>
  <c r="V780" i="21"/>
  <c r="G781" i="21"/>
  <c r="M781" i="21" s="1"/>
  <c r="I781" i="21"/>
  <c r="K781" i="21"/>
  <c r="O781" i="21"/>
  <c r="Q781" i="21"/>
  <c r="V781" i="21"/>
  <c r="G782" i="21"/>
  <c r="M782" i="21" s="1"/>
  <c r="I782" i="21"/>
  <c r="K782" i="21"/>
  <c r="O782" i="21"/>
  <c r="Q782" i="21"/>
  <c r="V782" i="21"/>
  <c r="G783" i="21"/>
  <c r="M783" i="21" s="1"/>
  <c r="I783" i="21"/>
  <c r="K783" i="21"/>
  <c r="O783" i="21"/>
  <c r="Q783" i="21"/>
  <c r="V783" i="21"/>
  <c r="G787" i="21"/>
  <c r="M787" i="21" s="1"/>
  <c r="I787" i="21"/>
  <c r="K787" i="21"/>
  <c r="O787" i="21"/>
  <c r="Q787" i="21"/>
  <c r="V787" i="21"/>
  <c r="G791" i="21"/>
  <c r="M791" i="21" s="1"/>
  <c r="I791" i="21"/>
  <c r="K791" i="21"/>
  <c r="O791" i="21"/>
  <c r="Q791" i="21"/>
  <c r="V791" i="21"/>
  <c r="G793" i="21"/>
  <c r="M793" i="21" s="1"/>
  <c r="I793" i="21"/>
  <c r="K793" i="21"/>
  <c r="O793" i="21"/>
  <c r="Q793" i="21"/>
  <c r="V793" i="21"/>
  <c r="G797" i="21"/>
  <c r="M797" i="21" s="1"/>
  <c r="I797" i="21"/>
  <c r="K797" i="21"/>
  <c r="O797" i="21"/>
  <c r="Q797" i="21"/>
  <c r="V797" i="21"/>
  <c r="G800" i="21"/>
  <c r="M800" i="21" s="1"/>
  <c r="I800" i="21"/>
  <c r="K800" i="21"/>
  <c r="O800" i="21"/>
  <c r="Q800" i="21"/>
  <c r="V800" i="21"/>
  <c r="G806" i="21"/>
  <c r="M806" i="21" s="1"/>
  <c r="I806" i="21"/>
  <c r="K806" i="21"/>
  <c r="O806" i="21"/>
  <c r="Q806" i="21"/>
  <c r="V806" i="21"/>
  <c r="G810" i="21"/>
  <c r="M810" i="21" s="1"/>
  <c r="I810" i="21"/>
  <c r="K810" i="21"/>
  <c r="O810" i="21"/>
  <c r="Q810" i="21"/>
  <c r="V810" i="21"/>
  <c r="G813" i="21"/>
  <c r="M813" i="21" s="1"/>
  <c r="I813" i="21"/>
  <c r="K813" i="21"/>
  <c r="O813" i="21"/>
  <c r="Q813" i="21"/>
  <c r="V813" i="21"/>
  <c r="G818" i="21"/>
  <c r="M818" i="21" s="1"/>
  <c r="I818" i="21"/>
  <c r="K818" i="21"/>
  <c r="O818" i="21"/>
  <c r="Q818" i="21"/>
  <c r="V818" i="21"/>
  <c r="G821" i="21"/>
  <c r="M821" i="21" s="1"/>
  <c r="I821" i="21"/>
  <c r="K821" i="21"/>
  <c r="O821" i="21"/>
  <c r="Q821" i="21"/>
  <c r="V821" i="21"/>
  <c r="G823" i="21"/>
  <c r="I823" i="21"/>
  <c r="K823" i="21"/>
  <c r="O823" i="21"/>
  <c r="Q823" i="21"/>
  <c r="V823" i="21"/>
  <c r="G825" i="21"/>
  <c r="M825" i="21" s="1"/>
  <c r="I825" i="21"/>
  <c r="K825" i="21"/>
  <c r="O825" i="21"/>
  <c r="Q825" i="21"/>
  <c r="V825" i="21"/>
  <c r="G827" i="21"/>
  <c r="M827" i="21" s="1"/>
  <c r="I827" i="21"/>
  <c r="K827" i="21"/>
  <c r="O827" i="21"/>
  <c r="Q827" i="21"/>
  <c r="V827" i="21"/>
  <c r="G830" i="21"/>
  <c r="M830" i="21" s="1"/>
  <c r="I830" i="21"/>
  <c r="K830" i="21"/>
  <c r="O830" i="21"/>
  <c r="Q830" i="21"/>
  <c r="V830" i="21"/>
  <c r="G832" i="21"/>
  <c r="M832" i="21" s="1"/>
  <c r="I832" i="21"/>
  <c r="K832" i="21"/>
  <c r="O832" i="21"/>
  <c r="Q832" i="21"/>
  <c r="V832" i="21"/>
  <c r="G835" i="21"/>
  <c r="M835" i="21" s="1"/>
  <c r="M834" i="21" s="1"/>
  <c r="I835" i="21"/>
  <c r="I834" i="21" s="1"/>
  <c r="K835" i="21"/>
  <c r="K834" i="21" s="1"/>
  <c r="O835" i="21"/>
  <c r="O834" i="21" s="1"/>
  <c r="Q835" i="21"/>
  <c r="Q834" i="21" s="1"/>
  <c r="V835" i="21"/>
  <c r="V834" i="21" s="1"/>
  <c r="G837" i="21"/>
  <c r="I837" i="21"/>
  <c r="K837" i="21"/>
  <c r="O837" i="21"/>
  <c r="Q837" i="21"/>
  <c r="V837" i="21"/>
  <c r="G839" i="21"/>
  <c r="M839" i="21" s="1"/>
  <c r="I839" i="21"/>
  <c r="K839" i="21"/>
  <c r="O839" i="21"/>
  <c r="Q839" i="21"/>
  <c r="V839" i="21"/>
  <c r="G840" i="21"/>
  <c r="M840" i="21" s="1"/>
  <c r="I840" i="21"/>
  <c r="K840" i="21"/>
  <c r="O840" i="21"/>
  <c r="Q840" i="21"/>
  <c r="V840" i="21"/>
  <c r="G841" i="21"/>
  <c r="M841" i="21" s="1"/>
  <c r="I841" i="21"/>
  <c r="K841" i="21"/>
  <c r="O841" i="21"/>
  <c r="Q841" i="21"/>
  <c r="V841" i="21"/>
  <c r="G842" i="21"/>
  <c r="M842" i="21" s="1"/>
  <c r="I842" i="21"/>
  <c r="K842" i="21"/>
  <c r="O842" i="21"/>
  <c r="Q842" i="21"/>
  <c r="V842" i="21"/>
  <c r="G843" i="21"/>
  <c r="M843" i="21" s="1"/>
  <c r="I843" i="21"/>
  <c r="K843" i="21"/>
  <c r="O843" i="21"/>
  <c r="Q843" i="21"/>
  <c r="V843" i="21"/>
  <c r="G844" i="21"/>
  <c r="M844" i="21" s="1"/>
  <c r="I844" i="21"/>
  <c r="K844" i="21"/>
  <c r="O844" i="21"/>
  <c r="Q844" i="21"/>
  <c r="V844" i="21"/>
  <c r="G845" i="21"/>
  <c r="M845" i="21" s="1"/>
  <c r="I845" i="21"/>
  <c r="K845" i="21"/>
  <c r="O845" i="21"/>
  <c r="Q845" i="21"/>
  <c r="V845" i="21"/>
  <c r="G846" i="21"/>
  <c r="M846" i="21" s="1"/>
  <c r="I846" i="21"/>
  <c r="K846" i="21"/>
  <c r="O846" i="21"/>
  <c r="Q846" i="21"/>
  <c r="V846" i="21"/>
  <c r="G847" i="21"/>
  <c r="M847" i="21" s="1"/>
  <c r="I847" i="21"/>
  <c r="K847" i="21"/>
  <c r="O847" i="21"/>
  <c r="Q847" i="21"/>
  <c r="V847" i="21"/>
  <c r="G848" i="21"/>
  <c r="M848" i="21" s="1"/>
  <c r="I848" i="21"/>
  <c r="K848" i="21"/>
  <c r="O848" i="21"/>
  <c r="Q848" i="21"/>
  <c r="V848" i="21"/>
  <c r="G850" i="21"/>
  <c r="M850" i="21" s="1"/>
  <c r="I850" i="21"/>
  <c r="K850" i="21"/>
  <c r="O850" i="21"/>
  <c r="Q850" i="21"/>
  <c r="V850" i="21"/>
  <c r="G855" i="21"/>
  <c r="M855" i="21" s="1"/>
  <c r="I855" i="21"/>
  <c r="K855" i="21"/>
  <c r="O855" i="21"/>
  <c r="Q855" i="21"/>
  <c r="V855" i="21"/>
  <c r="G857" i="21"/>
  <c r="M857" i="21" s="1"/>
  <c r="I857" i="21"/>
  <c r="K857" i="21"/>
  <c r="O857" i="21"/>
  <c r="Q857" i="21"/>
  <c r="V857" i="21"/>
  <c r="G859" i="21"/>
  <c r="M859" i="21" s="1"/>
  <c r="I859" i="21"/>
  <c r="K859" i="21"/>
  <c r="O859" i="21"/>
  <c r="Q859" i="21"/>
  <c r="V859" i="21"/>
  <c r="AE862" i="21"/>
  <c r="BA64" i="20"/>
  <c r="BA62" i="20"/>
  <c r="BA56" i="20"/>
  <c r="BA23" i="20"/>
  <c r="BA15" i="20"/>
  <c r="BA13" i="20"/>
  <c r="BA10" i="20"/>
  <c r="G9" i="20"/>
  <c r="I9" i="20"/>
  <c r="K9" i="20"/>
  <c r="M9" i="20"/>
  <c r="O9" i="20"/>
  <c r="Q9" i="20"/>
  <c r="V9" i="20"/>
  <c r="G11" i="20"/>
  <c r="M11" i="20" s="1"/>
  <c r="I11" i="20"/>
  <c r="K11" i="20"/>
  <c r="O11" i="20"/>
  <c r="Q11" i="20"/>
  <c r="V11" i="20"/>
  <c r="G12" i="20"/>
  <c r="I12" i="20"/>
  <c r="K12" i="20"/>
  <c r="O12" i="20"/>
  <c r="Q12" i="20"/>
  <c r="V12" i="20"/>
  <c r="G14" i="20"/>
  <c r="M14" i="20" s="1"/>
  <c r="I14" i="20"/>
  <c r="K14" i="20"/>
  <c r="O14" i="20"/>
  <c r="Q14" i="20"/>
  <c r="V14" i="20"/>
  <c r="G16" i="20"/>
  <c r="M16" i="20" s="1"/>
  <c r="I16" i="20"/>
  <c r="K16" i="20"/>
  <c r="O16" i="20"/>
  <c r="Q16" i="20"/>
  <c r="V16" i="20"/>
  <c r="G18" i="20"/>
  <c r="I18" i="20"/>
  <c r="K18" i="20"/>
  <c r="M18" i="20"/>
  <c r="O18" i="20"/>
  <c r="Q18" i="20"/>
  <c r="V18" i="20"/>
  <c r="G20" i="20"/>
  <c r="M20" i="20" s="1"/>
  <c r="I20" i="20"/>
  <c r="K20" i="20"/>
  <c r="O20" i="20"/>
  <c r="Q20" i="20"/>
  <c r="V20" i="20"/>
  <c r="G22" i="20"/>
  <c r="M22" i="20" s="1"/>
  <c r="I22" i="20"/>
  <c r="K22" i="20"/>
  <c r="O22" i="20"/>
  <c r="Q22" i="20"/>
  <c r="V22" i="20"/>
  <c r="G24" i="20"/>
  <c r="M24" i="20" s="1"/>
  <c r="I24" i="20"/>
  <c r="K24" i="20"/>
  <c r="O24" i="20"/>
  <c r="Q24" i="20"/>
  <c r="V24" i="20"/>
  <c r="G26" i="20"/>
  <c r="I26" i="20"/>
  <c r="K26" i="20"/>
  <c r="M26" i="20"/>
  <c r="O26" i="20"/>
  <c r="Q26" i="20"/>
  <c r="V26" i="20"/>
  <c r="G28" i="20"/>
  <c r="M28" i="20" s="1"/>
  <c r="I28" i="20"/>
  <c r="K28" i="20"/>
  <c r="O28" i="20"/>
  <c r="Q28" i="20"/>
  <c r="V28" i="20"/>
  <c r="G29" i="20"/>
  <c r="M29" i="20" s="1"/>
  <c r="I29" i="20"/>
  <c r="K29" i="20"/>
  <c r="O29" i="20"/>
  <c r="Q29" i="20"/>
  <c r="V29" i="20"/>
  <c r="G31" i="20"/>
  <c r="M31" i="20" s="1"/>
  <c r="I31" i="20"/>
  <c r="K31" i="20"/>
  <c r="O31" i="20"/>
  <c r="Q31" i="20"/>
  <c r="V31" i="20"/>
  <c r="G33" i="20"/>
  <c r="M33" i="20" s="1"/>
  <c r="I33" i="20"/>
  <c r="K33" i="20"/>
  <c r="O33" i="20"/>
  <c r="Q33" i="20"/>
  <c r="V33" i="20"/>
  <c r="G35" i="20"/>
  <c r="M35" i="20" s="1"/>
  <c r="I35" i="20"/>
  <c r="K35" i="20"/>
  <c r="O35" i="20"/>
  <c r="Q35" i="20"/>
  <c r="V35" i="20"/>
  <c r="G36" i="20"/>
  <c r="I36" i="20"/>
  <c r="K36" i="20"/>
  <c r="M36" i="20"/>
  <c r="O36" i="20"/>
  <c r="Q36" i="20"/>
  <c r="V36" i="20"/>
  <c r="G37" i="20"/>
  <c r="M37" i="20" s="1"/>
  <c r="I37" i="20"/>
  <c r="K37" i="20"/>
  <c r="O37" i="20"/>
  <c r="Q37" i="20"/>
  <c r="V37" i="20"/>
  <c r="G38" i="20"/>
  <c r="M38" i="20" s="1"/>
  <c r="I38" i="20"/>
  <c r="K38" i="20"/>
  <c r="O38" i="20"/>
  <c r="Q38" i="20"/>
  <c r="V38" i="20"/>
  <c r="G39" i="20"/>
  <c r="M39" i="20" s="1"/>
  <c r="I39" i="20"/>
  <c r="K39" i="20"/>
  <c r="O39" i="20"/>
  <c r="Q39" i="20"/>
  <c r="V39" i="20"/>
  <c r="G40" i="20"/>
  <c r="M40" i="20" s="1"/>
  <c r="I40" i="20"/>
  <c r="K40" i="20"/>
  <c r="O40" i="20"/>
  <c r="Q40" i="20"/>
  <c r="V40" i="20"/>
  <c r="G41" i="20"/>
  <c r="M41" i="20" s="1"/>
  <c r="I41" i="20"/>
  <c r="K41" i="20"/>
  <c r="O41" i="20"/>
  <c r="Q41" i="20"/>
  <c r="V41" i="20"/>
  <c r="G42" i="20"/>
  <c r="M42" i="20" s="1"/>
  <c r="I42" i="20"/>
  <c r="K42" i="20"/>
  <c r="O42" i="20"/>
  <c r="Q42" i="20"/>
  <c r="V42" i="20"/>
  <c r="G43" i="20"/>
  <c r="M43" i="20" s="1"/>
  <c r="I43" i="20"/>
  <c r="K43" i="20"/>
  <c r="O43" i="20"/>
  <c r="Q43" i="20"/>
  <c r="V43" i="20"/>
  <c r="G44" i="20"/>
  <c r="M44" i="20" s="1"/>
  <c r="I44" i="20"/>
  <c r="K44" i="20"/>
  <c r="O44" i="20"/>
  <c r="Q44" i="20"/>
  <c r="V44" i="20"/>
  <c r="G45" i="20"/>
  <c r="M45" i="20" s="1"/>
  <c r="I45" i="20"/>
  <c r="K45" i="20"/>
  <c r="O45" i="20"/>
  <c r="Q45" i="20"/>
  <c r="V45" i="20"/>
  <c r="G46" i="20"/>
  <c r="M46" i="20" s="1"/>
  <c r="I46" i="20"/>
  <c r="K46" i="20"/>
  <c r="O46" i="20"/>
  <c r="Q46" i="20"/>
  <c r="V46" i="20"/>
  <c r="G47" i="20"/>
  <c r="M47" i="20" s="1"/>
  <c r="I47" i="20"/>
  <c r="K47" i="20"/>
  <c r="O47" i="20"/>
  <c r="Q47" i="20"/>
  <c r="V47" i="20"/>
  <c r="G48" i="20"/>
  <c r="I48" i="20"/>
  <c r="K48" i="20"/>
  <c r="M48" i="20"/>
  <c r="O48" i="20"/>
  <c r="Q48" i="20"/>
  <c r="V48" i="20"/>
  <c r="G49" i="20"/>
  <c r="M49" i="20" s="1"/>
  <c r="I49" i="20"/>
  <c r="K49" i="20"/>
  <c r="O49" i="20"/>
  <c r="Q49" i="20"/>
  <c r="V49" i="20"/>
  <c r="G50" i="20"/>
  <c r="M50" i="20" s="1"/>
  <c r="I50" i="20"/>
  <c r="K50" i="20"/>
  <c r="O50" i="20"/>
  <c r="Q50" i="20"/>
  <c r="V50" i="20"/>
  <c r="G51" i="20"/>
  <c r="I51" i="20"/>
  <c r="K51" i="20"/>
  <c r="M51" i="20"/>
  <c r="O51" i="20"/>
  <c r="Q51" i="20"/>
  <c r="V51" i="20"/>
  <c r="G52" i="20"/>
  <c r="M52" i="20" s="1"/>
  <c r="I52" i="20"/>
  <c r="K52" i="20"/>
  <c r="O52" i="20"/>
  <c r="Q52" i="20"/>
  <c r="V52" i="20"/>
  <c r="G53" i="20"/>
  <c r="M53" i="20" s="1"/>
  <c r="I53" i="20"/>
  <c r="K53" i="20"/>
  <c r="O53" i="20"/>
  <c r="Q53" i="20"/>
  <c r="V53" i="20"/>
  <c r="G54" i="20"/>
  <c r="I54" i="20"/>
  <c r="K54" i="20"/>
  <c r="M54" i="20"/>
  <c r="O54" i="20"/>
  <c r="Q54" i="20"/>
  <c r="V54" i="20"/>
  <c r="G55" i="20"/>
  <c r="I55" i="20"/>
  <c r="K55" i="20"/>
  <c r="M55" i="20"/>
  <c r="O55" i="20"/>
  <c r="Q55" i="20"/>
  <c r="V55" i="20"/>
  <c r="G57" i="20"/>
  <c r="M57" i="20" s="1"/>
  <c r="I57" i="20"/>
  <c r="K57" i="20"/>
  <c r="O57" i="20"/>
  <c r="Q57" i="20"/>
  <c r="V57" i="20"/>
  <c r="G58" i="20"/>
  <c r="M58" i="20" s="1"/>
  <c r="I58" i="20"/>
  <c r="K58" i="20"/>
  <c r="O58" i="20"/>
  <c r="Q58" i="20"/>
  <c r="V58" i="20"/>
  <c r="G59" i="20"/>
  <c r="M59" i="20" s="1"/>
  <c r="I59" i="20"/>
  <c r="K59" i="20"/>
  <c r="O59" i="20"/>
  <c r="Q59" i="20"/>
  <c r="V59" i="20"/>
  <c r="G60" i="20"/>
  <c r="M60" i="20" s="1"/>
  <c r="I60" i="20"/>
  <c r="K60" i="20"/>
  <c r="O60" i="20"/>
  <c r="Q60" i="20"/>
  <c r="V60" i="20"/>
  <c r="G61" i="20"/>
  <c r="M61" i="20" s="1"/>
  <c r="I61" i="20"/>
  <c r="K61" i="20"/>
  <c r="O61" i="20"/>
  <c r="Q61" i="20"/>
  <c r="V61" i="20"/>
  <c r="G63" i="20"/>
  <c r="M63" i="20" s="1"/>
  <c r="I63" i="20"/>
  <c r="K63" i="20"/>
  <c r="O63" i="20"/>
  <c r="Q63" i="20"/>
  <c r="V63" i="20"/>
  <c r="G65" i="20"/>
  <c r="I65" i="20"/>
  <c r="K65" i="20"/>
  <c r="M65" i="20"/>
  <c r="O65" i="20"/>
  <c r="Q65" i="20"/>
  <c r="V65" i="20"/>
  <c r="G66" i="20"/>
  <c r="M66" i="20" s="1"/>
  <c r="I66" i="20"/>
  <c r="K66" i="20"/>
  <c r="O66" i="20"/>
  <c r="Q66" i="20"/>
  <c r="V66" i="20"/>
  <c r="G67" i="20"/>
  <c r="M67" i="20" s="1"/>
  <c r="I67" i="20"/>
  <c r="K67" i="20"/>
  <c r="O67" i="20"/>
  <c r="Q67" i="20"/>
  <c r="V67" i="20"/>
  <c r="G68" i="20"/>
  <c r="I68" i="20"/>
  <c r="K68" i="20"/>
  <c r="M68" i="20"/>
  <c r="O68" i="20"/>
  <c r="Q68" i="20"/>
  <c r="V68" i="20"/>
  <c r="G69" i="20"/>
  <c r="I69" i="20"/>
  <c r="K69" i="20"/>
  <c r="M69" i="20"/>
  <c r="O69" i="20"/>
  <c r="Q69" i="20"/>
  <c r="V69" i="20"/>
  <c r="G71" i="20"/>
  <c r="I71" i="20"/>
  <c r="O71" i="20"/>
  <c r="G72" i="20"/>
  <c r="M72" i="20" s="1"/>
  <c r="M71" i="20" s="1"/>
  <c r="I72" i="20"/>
  <c r="K72" i="20"/>
  <c r="K71" i="20" s="1"/>
  <c r="O72" i="20"/>
  <c r="Q72" i="20"/>
  <c r="Q71" i="20" s="1"/>
  <c r="V72" i="20"/>
  <c r="V71" i="20" s="1"/>
  <c r="I73" i="20"/>
  <c r="G74" i="20"/>
  <c r="M74" i="20" s="1"/>
  <c r="M73" i="20" s="1"/>
  <c r="I74" i="20"/>
  <c r="K74" i="20"/>
  <c r="K73" i="20" s="1"/>
  <c r="O74" i="20"/>
  <c r="Q74" i="20"/>
  <c r="Q73" i="20" s="1"/>
  <c r="V74" i="20"/>
  <c r="V73" i="20" s="1"/>
  <c r="G75" i="20"/>
  <c r="M75" i="20" s="1"/>
  <c r="I75" i="20"/>
  <c r="K75" i="20"/>
  <c r="O75" i="20"/>
  <c r="Q75" i="20"/>
  <c r="V75" i="20"/>
  <c r="AE77" i="20"/>
  <c r="F50" i="1" s="1"/>
  <c r="G9" i="19"/>
  <c r="M9" i="19" s="1"/>
  <c r="I9" i="19"/>
  <c r="K9" i="19"/>
  <c r="O9" i="19"/>
  <c r="Q9" i="19"/>
  <c r="V9" i="19"/>
  <c r="G10" i="19"/>
  <c r="M10" i="19" s="1"/>
  <c r="I10" i="19"/>
  <c r="K10" i="19"/>
  <c r="O10" i="19"/>
  <c r="Q10" i="19"/>
  <c r="V10" i="19"/>
  <c r="G11" i="19"/>
  <c r="I11" i="19"/>
  <c r="K11" i="19"/>
  <c r="O11" i="19"/>
  <c r="Q11" i="19"/>
  <c r="V11" i="19"/>
  <c r="G12" i="19"/>
  <c r="I12" i="19"/>
  <c r="K12" i="19"/>
  <c r="O12" i="19"/>
  <c r="Q12" i="19"/>
  <c r="V12" i="19"/>
  <c r="G13" i="19"/>
  <c r="M13" i="19" s="1"/>
  <c r="I13" i="19"/>
  <c r="K13" i="19"/>
  <c r="O13" i="19"/>
  <c r="Q13" i="19"/>
  <c r="V13" i="19"/>
  <c r="G14" i="19"/>
  <c r="I14" i="19"/>
  <c r="K14" i="19"/>
  <c r="M14" i="19"/>
  <c r="O14" i="19"/>
  <c r="Q14" i="19"/>
  <c r="V14" i="19"/>
  <c r="G15" i="19"/>
  <c r="M15" i="19" s="1"/>
  <c r="I15" i="19"/>
  <c r="K15" i="19"/>
  <c r="O15" i="19"/>
  <c r="Q15" i="19"/>
  <c r="V15" i="19"/>
  <c r="G16" i="19"/>
  <c r="I16" i="19"/>
  <c r="K16" i="19"/>
  <c r="M16" i="19"/>
  <c r="O16" i="19"/>
  <c r="Q16" i="19"/>
  <c r="V16" i="19"/>
  <c r="G17" i="19"/>
  <c r="M17" i="19" s="1"/>
  <c r="I17" i="19"/>
  <c r="K17" i="19"/>
  <c r="O17" i="19"/>
  <c r="Q17" i="19"/>
  <c r="V17" i="19"/>
  <c r="G18" i="19"/>
  <c r="M18" i="19" s="1"/>
  <c r="I18" i="19"/>
  <c r="K18" i="19"/>
  <c r="O18" i="19"/>
  <c r="Q18" i="19"/>
  <c r="V18" i="19"/>
  <c r="G19" i="19"/>
  <c r="I19" i="19"/>
  <c r="K19" i="19"/>
  <c r="M19" i="19"/>
  <c r="O19" i="19"/>
  <c r="Q19" i="19"/>
  <c r="V19" i="19"/>
  <c r="G20" i="19"/>
  <c r="M20" i="19" s="1"/>
  <c r="I20" i="19"/>
  <c r="K20" i="19"/>
  <c r="O20" i="19"/>
  <c r="Q20" i="19"/>
  <c r="V20" i="19"/>
  <c r="G21" i="19"/>
  <c r="I21" i="19"/>
  <c r="K21" i="19"/>
  <c r="M21" i="19"/>
  <c r="O21" i="19"/>
  <c r="Q21" i="19"/>
  <c r="V21" i="19"/>
  <c r="G22" i="19"/>
  <c r="M22" i="19" s="1"/>
  <c r="I22" i="19"/>
  <c r="K22" i="19"/>
  <c r="O22" i="19"/>
  <c r="Q22" i="19"/>
  <c r="V22" i="19"/>
  <c r="G23" i="19"/>
  <c r="M23" i="19" s="1"/>
  <c r="I23" i="19"/>
  <c r="K23" i="19"/>
  <c r="O23" i="19"/>
  <c r="Q23" i="19"/>
  <c r="V23" i="19"/>
  <c r="G24" i="19"/>
  <c r="M24" i="19" s="1"/>
  <c r="I24" i="19"/>
  <c r="K24" i="19"/>
  <c r="O24" i="19"/>
  <c r="Q24" i="19"/>
  <c r="V24" i="19"/>
  <c r="G25" i="19"/>
  <c r="M25" i="19" s="1"/>
  <c r="I25" i="19"/>
  <c r="K25" i="19"/>
  <c r="O25" i="19"/>
  <c r="Q25" i="19"/>
  <c r="V25" i="19"/>
  <c r="G26" i="19"/>
  <c r="I26" i="19"/>
  <c r="K26" i="19"/>
  <c r="M26" i="19"/>
  <c r="O26" i="19"/>
  <c r="Q26" i="19"/>
  <c r="V26" i="19"/>
  <c r="G27" i="19"/>
  <c r="M27" i="19" s="1"/>
  <c r="I27" i="19"/>
  <c r="K27" i="19"/>
  <c r="O27" i="19"/>
  <c r="Q27" i="19"/>
  <c r="V27" i="19"/>
  <c r="G28" i="19"/>
  <c r="I28" i="19"/>
  <c r="K28" i="19"/>
  <c r="M28" i="19"/>
  <c r="O28" i="19"/>
  <c r="Q28" i="19"/>
  <c r="V28" i="19"/>
  <c r="G29" i="19"/>
  <c r="M29" i="19" s="1"/>
  <c r="I29" i="19"/>
  <c r="K29" i="19"/>
  <c r="O29" i="19"/>
  <c r="Q29" i="19"/>
  <c r="V29" i="19"/>
  <c r="G30" i="19"/>
  <c r="M30" i="19" s="1"/>
  <c r="I30" i="19"/>
  <c r="K30" i="19"/>
  <c r="O30" i="19"/>
  <c r="Q30" i="19"/>
  <c r="V30" i="19"/>
  <c r="G31" i="19"/>
  <c r="M31" i="19" s="1"/>
  <c r="I31" i="19"/>
  <c r="K31" i="19"/>
  <c r="O31" i="19"/>
  <c r="Q31" i="19"/>
  <c r="V31" i="19"/>
  <c r="G32" i="19"/>
  <c r="M32" i="19" s="1"/>
  <c r="I32" i="19"/>
  <c r="K32" i="19"/>
  <c r="O32" i="19"/>
  <c r="Q32" i="19"/>
  <c r="V32" i="19"/>
  <c r="G33" i="19"/>
  <c r="I33" i="19"/>
  <c r="K33" i="19"/>
  <c r="M33" i="19"/>
  <c r="O33" i="19"/>
  <c r="Q33" i="19"/>
  <c r="V33" i="19"/>
  <c r="G34" i="19"/>
  <c r="I34" i="19"/>
  <c r="K34" i="19"/>
  <c r="M34" i="19"/>
  <c r="O34" i="19"/>
  <c r="Q34" i="19"/>
  <c r="V34" i="19"/>
  <c r="G35" i="19"/>
  <c r="I35" i="19"/>
  <c r="K35" i="19"/>
  <c r="M35" i="19"/>
  <c r="O35" i="19"/>
  <c r="Q35" i="19"/>
  <c r="V35" i="19"/>
  <c r="G36" i="19"/>
  <c r="M36" i="19" s="1"/>
  <c r="I36" i="19"/>
  <c r="K36" i="19"/>
  <c r="O36" i="19"/>
  <c r="Q36" i="19"/>
  <c r="V36" i="19"/>
  <c r="G37" i="19"/>
  <c r="M37" i="19" s="1"/>
  <c r="I37" i="19"/>
  <c r="K37" i="19"/>
  <c r="O37" i="19"/>
  <c r="Q37" i="19"/>
  <c r="V37" i="19"/>
  <c r="G38" i="19"/>
  <c r="M38" i="19" s="1"/>
  <c r="I38" i="19"/>
  <c r="K38" i="19"/>
  <c r="O38" i="19"/>
  <c r="Q38" i="19"/>
  <c r="V38" i="19"/>
  <c r="G39" i="19"/>
  <c r="M39" i="19" s="1"/>
  <c r="I39" i="19"/>
  <c r="K39" i="19"/>
  <c r="O39" i="19"/>
  <c r="Q39" i="19"/>
  <c r="V39" i="19"/>
  <c r="G40" i="19"/>
  <c r="M40" i="19" s="1"/>
  <c r="I40" i="19"/>
  <c r="K40" i="19"/>
  <c r="O40" i="19"/>
  <c r="Q40" i="19"/>
  <c r="V40" i="19"/>
  <c r="G41" i="19"/>
  <c r="I41" i="19"/>
  <c r="K41" i="19"/>
  <c r="M41" i="19"/>
  <c r="O41" i="19"/>
  <c r="Q41" i="19"/>
  <c r="V41" i="19"/>
  <c r="G42" i="19"/>
  <c r="M42" i="19" s="1"/>
  <c r="I42" i="19"/>
  <c r="K42" i="19"/>
  <c r="O42" i="19"/>
  <c r="Q42" i="19"/>
  <c r="V42" i="19"/>
  <c r="G43" i="19"/>
  <c r="I43" i="19"/>
  <c r="K43" i="19"/>
  <c r="M43" i="19"/>
  <c r="O43" i="19"/>
  <c r="Q43" i="19"/>
  <c r="V43" i="19"/>
  <c r="AE45" i="19"/>
  <c r="F49" i="1" s="1"/>
  <c r="G9" i="18"/>
  <c r="I9" i="18"/>
  <c r="K9" i="18"/>
  <c r="O9" i="18"/>
  <c r="Q9" i="18"/>
  <c r="V9" i="18"/>
  <c r="G28" i="18"/>
  <c r="M28" i="18" s="1"/>
  <c r="I28" i="18"/>
  <c r="K28" i="18"/>
  <c r="O28" i="18"/>
  <c r="Q28" i="18"/>
  <c r="V28" i="18"/>
  <c r="G32" i="18"/>
  <c r="M32" i="18" s="1"/>
  <c r="I32" i="18"/>
  <c r="K32" i="18"/>
  <c r="O32" i="18"/>
  <c r="Q32" i="18"/>
  <c r="V32" i="18"/>
  <c r="G33" i="18"/>
  <c r="I33" i="18"/>
  <c r="K33" i="18"/>
  <c r="M33" i="18"/>
  <c r="O33" i="18"/>
  <c r="Q33" i="18"/>
  <c r="V33" i="18"/>
  <c r="G34" i="18"/>
  <c r="M34" i="18" s="1"/>
  <c r="I34" i="18"/>
  <c r="K34" i="18"/>
  <c r="O34" i="18"/>
  <c r="Q34" i="18"/>
  <c r="V34" i="18"/>
  <c r="G36" i="18"/>
  <c r="I36" i="18"/>
  <c r="K36" i="18"/>
  <c r="M36" i="18"/>
  <c r="O36" i="18"/>
  <c r="Q36" i="18"/>
  <c r="V36" i="18"/>
  <c r="G37" i="18"/>
  <c r="I37" i="18"/>
  <c r="K37" i="18"/>
  <c r="M37" i="18"/>
  <c r="O37" i="18"/>
  <c r="Q37" i="18"/>
  <c r="V37" i="18"/>
  <c r="G38" i="18"/>
  <c r="M38" i="18" s="1"/>
  <c r="I38" i="18"/>
  <c r="K38" i="18"/>
  <c r="O38" i="18"/>
  <c r="Q38" i="18"/>
  <c r="V38" i="18"/>
  <c r="G41" i="18"/>
  <c r="M41" i="18" s="1"/>
  <c r="I41" i="18"/>
  <c r="K41" i="18"/>
  <c r="O41" i="18"/>
  <c r="Q41" i="18"/>
  <c r="V41" i="18"/>
  <c r="G44" i="18"/>
  <c r="M44" i="18" s="1"/>
  <c r="I44" i="18"/>
  <c r="K44" i="18"/>
  <c r="O44" i="18"/>
  <c r="Q44" i="18"/>
  <c r="V44" i="18"/>
  <c r="G47" i="18"/>
  <c r="M47" i="18" s="1"/>
  <c r="I47" i="18"/>
  <c r="K47" i="18"/>
  <c r="O47" i="18"/>
  <c r="Q47" i="18"/>
  <c r="V47" i="18"/>
  <c r="G51" i="18"/>
  <c r="M51" i="18" s="1"/>
  <c r="I51" i="18"/>
  <c r="K51" i="18"/>
  <c r="O51" i="18"/>
  <c r="Q51" i="18"/>
  <c r="V51" i="18"/>
  <c r="G54" i="18"/>
  <c r="I54" i="18"/>
  <c r="K54" i="18"/>
  <c r="M54" i="18"/>
  <c r="O54" i="18"/>
  <c r="Q54" i="18"/>
  <c r="V54" i="18"/>
  <c r="G55" i="18"/>
  <c r="I55" i="18"/>
  <c r="K55" i="18"/>
  <c r="O55" i="18"/>
  <c r="Q55" i="18"/>
  <c r="Q50" i="18" s="1"/>
  <c r="V55" i="18"/>
  <c r="G56" i="18"/>
  <c r="I56" i="18"/>
  <c r="K56" i="18"/>
  <c r="M56" i="18"/>
  <c r="O56" i="18"/>
  <c r="Q56" i="18"/>
  <c r="V56" i="18"/>
  <c r="G57" i="18"/>
  <c r="M57" i="18" s="1"/>
  <c r="I57" i="18"/>
  <c r="K57" i="18"/>
  <c r="O57" i="18"/>
  <c r="Q57" i="18"/>
  <c r="V57" i="18"/>
  <c r="G59" i="18"/>
  <c r="M59" i="18" s="1"/>
  <c r="I59" i="18"/>
  <c r="K59" i="18"/>
  <c r="O59" i="18"/>
  <c r="Q59" i="18"/>
  <c r="V59" i="18"/>
  <c r="G62" i="18"/>
  <c r="I62" i="18"/>
  <c r="K62" i="18"/>
  <c r="M62" i="18"/>
  <c r="O62" i="18"/>
  <c r="Q62" i="18"/>
  <c r="V62" i="18"/>
  <c r="G63" i="18"/>
  <c r="I63" i="18"/>
  <c r="K63" i="18"/>
  <c r="O63" i="18"/>
  <c r="Q63" i="18"/>
  <c r="V63" i="18"/>
  <c r="G64" i="18"/>
  <c r="M64" i="18" s="1"/>
  <c r="I64" i="18"/>
  <c r="K64" i="18"/>
  <c r="O64" i="18"/>
  <c r="Q64" i="18"/>
  <c r="V64" i="18"/>
  <c r="G65" i="18"/>
  <c r="M65" i="18" s="1"/>
  <c r="I65" i="18"/>
  <c r="K65" i="18"/>
  <c r="O65" i="18"/>
  <c r="Q65" i="18"/>
  <c r="V65" i="18"/>
  <c r="G66" i="18"/>
  <c r="M66" i="18" s="1"/>
  <c r="I66" i="18"/>
  <c r="K66" i="18"/>
  <c r="O66" i="18"/>
  <c r="Q66" i="18"/>
  <c r="V66" i="18"/>
  <c r="G67" i="18"/>
  <c r="M67" i="18" s="1"/>
  <c r="I67" i="18"/>
  <c r="K67" i="18"/>
  <c r="O67" i="18"/>
  <c r="Q67" i="18"/>
  <c r="V67" i="18"/>
  <c r="G68" i="18"/>
  <c r="M68" i="18" s="1"/>
  <c r="I68" i="18"/>
  <c r="K68" i="18"/>
  <c r="O68" i="18"/>
  <c r="Q68" i="18"/>
  <c r="V68" i="18"/>
  <c r="G69" i="18"/>
  <c r="M69" i="18" s="1"/>
  <c r="I69" i="18"/>
  <c r="K69" i="18"/>
  <c r="O69" i="18"/>
  <c r="Q69" i="18"/>
  <c r="V69" i="18"/>
  <c r="G70" i="18"/>
  <c r="I70" i="18"/>
  <c r="K70" i="18"/>
  <c r="M70" i="18"/>
  <c r="O70" i="18"/>
  <c r="Q70" i="18"/>
  <c r="V70" i="18"/>
  <c r="G71" i="18"/>
  <c r="M71" i="18" s="1"/>
  <c r="I71" i="18"/>
  <c r="K71" i="18"/>
  <c r="O71" i="18"/>
  <c r="Q71" i="18"/>
  <c r="V71" i="18"/>
  <c r="G72" i="18"/>
  <c r="I72" i="18"/>
  <c r="K72" i="18"/>
  <c r="M72" i="18"/>
  <c r="O72" i="18"/>
  <c r="Q72" i="18"/>
  <c r="V72" i="18"/>
  <c r="G74" i="18"/>
  <c r="I74" i="18"/>
  <c r="K74" i="18"/>
  <c r="K73" i="18" s="1"/>
  <c r="O74" i="18"/>
  <c r="Q74" i="18"/>
  <c r="V74" i="18"/>
  <c r="G75" i="18"/>
  <c r="M75" i="18" s="1"/>
  <c r="I75" i="18"/>
  <c r="K75" i="18"/>
  <c r="O75" i="18"/>
  <c r="Q75" i="18"/>
  <c r="V75" i="18"/>
  <c r="G76" i="18"/>
  <c r="M76" i="18" s="1"/>
  <c r="I76" i="18"/>
  <c r="K76" i="18"/>
  <c r="O76" i="18"/>
  <c r="Q76" i="18"/>
  <c r="Q73" i="18" s="1"/>
  <c r="V76" i="18"/>
  <c r="G77" i="18"/>
  <c r="M77" i="18" s="1"/>
  <c r="I77" i="18"/>
  <c r="K77" i="18"/>
  <c r="O77" i="18"/>
  <c r="Q77" i="18"/>
  <c r="V77" i="18"/>
  <c r="G79" i="18"/>
  <c r="M79" i="18" s="1"/>
  <c r="I79" i="18"/>
  <c r="K79" i="18"/>
  <c r="O79" i="18"/>
  <c r="Q79" i="18"/>
  <c r="V79" i="18"/>
  <c r="G82" i="18"/>
  <c r="M82" i="18" s="1"/>
  <c r="I82" i="18"/>
  <c r="K82" i="18"/>
  <c r="O82" i="18"/>
  <c r="Q82" i="18"/>
  <c r="V82" i="18"/>
  <c r="G83" i="18"/>
  <c r="I83" i="18"/>
  <c r="K83" i="18"/>
  <c r="O83" i="18"/>
  <c r="Q83" i="18"/>
  <c r="V83" i="18"/>
  <c r="V78" i="18" s="1"/>
  <c r="G84" i="18"/>
  <c r="M84" i="18" s="1"/>
  <c r="I84" i="18"/>
  <c r="K84" i="18"/>
  <c r="O84" i="18"/>
  <c r="Q84" i="18"/>
  <c r="V84" i="18"/>
  <c r="G85" i="18"/>
  <c r="M85" i="18" s="1"/>
  <c r="I85" i="18"/>
  <c r="K85" i="18"/>
  <c r="O85" i="18"/>
  <c r="Q85" i="18"/>
  <c r="V85" i="18"/>
  <c r="G86" i="18"/>
  <c r="I86" i="18"/>
  <c r="K86" i="18"/>
  <c r="M86" i="18"/>
  <c r="O86" i="18"/>
  <c r="Q86" i="18"/>
  <c r="V86" i="18"/>
  <c r="G87" i="18"/>
  <c r="M87" i="18" s="1"/>
  <c r="I87" i="18"/>
  <c r="K87" i="18"/>
  <c r="O87" i="18"/>
  <c r="Q87" i="18"/>
  <c r="V87" i="18"/>
  <c r="G88" i="18"/>
  <c r="I88" i="18"/>
  <c r="K88" i="18"/>
  <c r="M88" i="18"/>
  <c r="O88" i="18"/>
  <c r="Q88" i="18"/>
  <c r="V88" i="18"/>
  <c r="G89" i="18"/>
  <c r="M89" i="18" s="1"/>
  <c r="I89" i="18"/>
  <c r="K89" i="18"/>
  <c r="O89" i="18"/>
  <c r="Q89" i="18"/>
  <c r="V89" i="18"/>
  <c r="G90" i="18"/>
  <c r="M90" i="18" s="1"/>
  <c r="I90" i="18"/>
  <c r="K90" i="18"/>
  <c r="O90" i="18"/>
  <c r="Q90" i="18"/>
  <c r="V90" i="18"/>
  <c r="G91" i="18"/>
  <c r="M91" i="18" s="1"/>
  <c r="I91" i="18"/>
  <c r="K91" i="18"/>
  <c r="O91" i="18"/>
  <c r="Q91" i="18"/>
  <c r="V91" i="18"/>
  <c r="G92" i="18"/>
  <c r="M92" i="18" s="1"/>
  <c r="I92" i="18"/>
  <c r="K92" i="18"/>
  <c r="O92" i="18"/>
  <c r="Q92" i="18"/>
  <c r="V92" i="18"/>
  <c r="G94" i="18"/>
  <c r="M94" i="18" s="1"/>
  <c r="I94" i="18"/>
  <c r="K94" i="18"/>
  <c r="O94" i="18"/>
  <c r="Q94" i="18"/>
  <c r="V94" i="18"/>
  <c r="G96" i="18"/>
  <c r="M96" i="18" s="1"/>
  <c r="I96" i="18"/>
  <c r="K96" i="18"/>
  <c r="K93" i="18" s="1"/>
  <c r="O96" i="18"/>
  <c r="Q96" i="18"/>
  <c r="V96" i="18"/>
  <c r="G97" i="18"/>
  <c r="M97" i="18" s="1"/>
  <c r="I97" i="18"/>
  <c r="K97" i="18"/>
  <c r="O97" i="18"/>
  <c r="Q97" i="18"/>
  <c r="V97" i="18"/>
  <c r="G98" i="18"/>
  <c r="M98" i="18" s="1"/>
  <c r="I98" i="18"/>
  <c r="K98" i="18"/>
  <c r="O98" i="18"/>
  <c r="Q98" i="18"/>
  <c r="V98" i="18"/>
  <c r="G100" i="18"/>
  <c r="M100" i="18" s="1"/>
  <c r="I100" i="18"/>
  <c r="K100" i="18"/>
  <c r="O100" i="18"/>
  <c r="Q100" i="18"/>
  <c r="V100" i="18"/>
  <c r="G103" i="18"/>
  <c r="M103" i="18" s="1"/>
  <c r="I103" i="18"/>
  <c r="K103" i="18"/>
  <c r="O103" i="18"/>
  <c r="Q103" i="18"/>
  <c r="V103" i="18"/>
  <c r="G104" i="18"/>
  <c r="I104" i="18"/>
  <c r="K104" i="18"/>
  <c r="O104" i="18"/>
  <c r="Q104" i="18"/>
  <c r="V104" i="18"/>
  <c r="G105" i="18"/>
  <c r="M105" i="18" s="1"/>
  <c r="I105" i="18"/>
  <c r="K105" i="18"/>
  <c r="O105" i="18"/>
  <c r="Q105" i="18"/>
  <c r="V105" i="18"/>
  <c r="G106" i="18"/>
  <c r="M106" i="18" s="1"/>
  <c r="I106" i="18"/>
  <c r="K106" i="18"/>
  <c r="O106" i="18"/>
  <c r="Q106" i="18"/>
  <c r="V106" i="18"/>
  <c r="G107" i="18"/>
  <c r="I107" i="18"/>
  <c r="K107" i="18"/>
  <c r="M107" i="18"/>
  <c r="O107" i="18"/>
  <c r="Q107" i="18"/>
  <c r="V107" i="18"/>
  <c r="G108" i="18"/>
  <c r="M108" i="18" s="1"/>
  <c r="I108" i="18"/>
  <c r="K108" i="18"/>
  <c r="O108" i="18"/>
  <c r="Q108" i="18"/>
  <c r="V108" i="18"/>
  <c r="G109" i="18"/>
  <c r="I109" i="18"/>
  <c r="K109" i="18"/>
  <c r="M109" i="18"/>
  <c r="O109" i="18"/>
  <c r="Q109" i="18"/>
  <c r="V109" i="18"/>
  <c r="G110" i="18"/>
  <c r="M110" i="18" s="1"/>
  <c r="I110" i="18"/>
  <c r="K110" i="18"/>
  <c r="O110" i="18"/>
  <c r="Q110" i="18"/>
  <c r="V110" i="18"/>
  <c r="G111" i="18"/>
  <c r="M111" i="18" s="1"/>
  <c r="I111" i="18"/>
  <c r="K111" i="18"/>
  <c r="O111" i="18"/>
  <c r="Q111" i="18"/>
  <c r="V111" i="18"/>
  <c r="G112" i="18"/>
  <c r="M112" i="18" s="1"/>
  <c r="I112" i="18"/>
  <c r="K112" i="18"/>
  <c r="O112" i="18"/>
  <c r="Q112" i="18"/>
  <c r="V112" i="18"/>
  <c r="G114" i="18"/>
  <c r="M114" i="18" s="1"/>
  <c r="I114" i="18"/>
  <c r="K114" i="18"/>
  <c r="O114" i="18"/>
  <c r="Q114" i="18"/>
  <c r="V114" i="18"/>
  <c r="G117" i="18"/>
  <c r="I117" i="18"/>
  <c r="I113" i="18" s="1"/>
  <c r="K117" i="18"/>
  <c r="M117" i="18"/>
  <c r="O117" i="18"/>
  <c r="Q117" i="18"/>
  <c r="V117" i="18"/>
  <c r="G118" i="18"/>
  <c r="M118" i="18" s="1"/>
  <c r="I118" i="18"/>
  <c r="K118" i="18"/>
  <c r="O118" i="18"/>
  <c r="Q118" i="18"/>
  <c r="V118" i="18"/>
  <c r="G119" i="18"/>
  <c r="M119" i="18" s="1"/>
  <c r="I119" i="18"/>
  <c r="K119" i="18"/>
  <c r="O119" i="18"/>
  <c r="Q119" i="18"/>
  <c r="V119" i="18"/>
  <c r="G120" i="18"/>
  <c r="I120" i="18"/>
  <c r="K120" i="18"/>
  <c r="O120" i="18"/>
  <c r="Q120" i="18"/>
  <c r="V120" i="18"/>
  <c r="G121" i="18"/>
  <c r="M121" i="18" s="1"/>
  <c r="I121" i="18"/>
  <c r="K121" i="18"/>
  <c r="O121" i="18"/>
  <c r="Q121" i="18"/>
  <c r="V121" i="18"/>
  <c r="G122" i="18"/>
  <c r="M122" i="18" s="1"/>
  <c r="I122" i="18"/>
  <c r="K122" i="18"/>
  <c r="O122" i="18"/>
  <c r="Q122" i="18"/>
  <c r="V122" i="18"/>
  <c r="G123" i="18"/>
  <c r="M123" i="18" s="1"/>
  <c r="I123" i="18"/>
  <c r="K123" i="18"/>
  <c r="O123" i="18"/>
  <c r="Q123" i="18"/>
  <c r="V123" i="18"/>
  <c r="G124" i="18"/>
  <c r="M124" i="18" s="1"/>
  <c r="I124" i="18"/>
  <c r="K124" i="18"/>
  <c r="O124" i="18"/>
  <c r="Q124" i="18"/>
  <c r="V124" i="18"/>
  <c r="G125" i="18"/>
  <c r="I125" i="18"/>
  <c r="K125" i="18"/>
  <c r="M125" i="18"/>
  <c r="O125" i="18"/>
  <c r="Q125" i="18"/>
  <c r="V125" i="18"/>
  <c r="G126" i="18"/>
  <c r="M126" i="18" s="1"/>
  <c r="I126" i="18"/>
  <c r="K126" i="18"/>
  <c r="O126" i="18"/>
  <c r="Q126" i="18"/>
  <c r="V126" i="18"/>
  <c r="G127" i="18"/>
  <c r="M127" i="18" s="1"/>
  <c r="I127" i="18"/>
  <c r="K127" i="18"/>
  <c r="O127" i="18"/>
  <c r="Q127" i="18"/>
  <c r="V127" i="18"/>
  <c r="G129" i="18"/>
  <c r="I129" i="18"/>
  <c r="I128" i="18" s="1"/>
  <c r="K129" i="18"/>
  <c r="K128" i="18" s="1"/>
  <c r="M129" i="18"/>
  <c r="M128" i="18" s="1"/>
  <c r="O129" i="18"/>
  <c r="O128" i="18" s="1"/>
  <c r="Q129" i="18"/>
  <c r="Q128" i="18" s="1"/>
  <c r="V129" i="18"/>
  <c r="G130" i="18"/>
  <c r="M130" i="18" s="1"/>
  <c r="I130" i="18"/>
  <c r="K130" i="18"/>
  <c r="O130" i="18"/>
  <c r="Q130" i="18"/>
  <c r="V130" i="18"/>
  <c r="V128" i="18" s="1"/>
  <c r="G132" i="18"/>
  <c r="M132" i="18" s="1"/>
  <c r="I132" i="18"/>
  <c r="I131" i="18" s="1"/>
  <c r="K132" i="18"/>
  <c r="O132" i="18"/>
  <c r="Q132" i="18"/>
  <c r="V132" i="18"/>
  <c r="V131" i="18" s="1"/>
  <c r="G137" i="18"/>
  <c r="M137" i="18" s="1"/>
  <c r="I137" i="18"/>
  <c r="K137" i="18"/>
  <c r="O137" i="18"/>
  <c r="Q137" i="18"/>
  <c r="V137" i="18"/>
  <c r="G138" i="18"/>
  <c r="M138" i="18" s="1"/>
  <c r="I138" i="18"/>
  <c r="K138" i="18"/>
  <c r="O138" i="18"/>
  <c r="Q138" i="18"/>
  <c r="V138" i="18"/>
  <c r="G139" i="18"/>
  <c r="I139" i="18"/>
  <c r="K139" i="18"/>
  <c r="M139" i="18"/>
  <c r="O139" i="18"/>
  <c r="Q139" i="18"/>
  <c r="V139" i="18"/>
  <c r="G141" i="18"/>
  <c r="I141" i="18"/>
  <c r="K141" i="18"/>
  <c r="O141" i="18"/>
  <c r="Q141" i="18"/>
  <c r="V141" i="18"/>
  <c r="G145" i="18"/>
  <c r="M145" i="18" s="1"/>
  <c r="I145" i="18"/>
  <c r="K145" i="18"/>
  <c r="O145" i="18"/>
  <c r="Q145" i="18"/>
  <c r="V145" i="18"/>
  <c r="G146" i="18"/>
  <c r="M146" i="18" s="1"/>
  <c r="I146" i="18"/>
  <c r="K146" i="18"/>
  <c r="O146" i="18"/>
  <c r="Q146" i="18"/>
  <c r="V146" i="18"/>
  <c r="G152" i="18"/>
  <c r="M152" i="18" s="1"/>
  <c r="I152" i="18"/>
  <c r="K152" i="18"/>
  <c r="O152" i="18"/>
  <c r="Q152" i="18"/>
  <c r="V152" i="18"/>
  <c r="G153" i="18"/>
  <c r="M153" i="18" s="1"/>
  <c r="I153" i="18"/>
  <c r="K153" i="18"/>
  <c r="O153" i="18"/>
  <c r="Q153" i="18"/>
  <c r="V153" i="18"/>
  <c r="G154" i="18"/>
  <c r="M154" i="18" s="1"/>
  <c r="I154" i="18"/>
  <c r="K154" i="18"/>
  <c r="O154" i="18"/>
  <c r="Q154" i="18"/>
  <c r="V154" i="18"/>
  <c r="G155" i="18"/>
  <c r="M155" i="18" s="1"/>
  <c r="I155" i="18"/>
  <c r="K155" i="18"/>
  <c r="O155" i="18"/>
  <c r="Q155" i="18"/>
  <c r="V155" i="18"/>
  <c r="G157" i="18"/>
  <c r="I157" i="18"/>
  <c r="K157" i="18"/>
  <c r="M157" i="18"/>
  <c r="O157" i="18"/>
  <c r="Q157" i="18"/>
  <c r="V157" i="18"/>
  <c r="G161" i="18"/>
  <c r="I161" i="18"/>
  <c r="K161" i="18"/>
  <c r="M161" i="18"/>
  <c r="O161" i="18"/>
  <c r="O156" i="18" s="1"/>
  <c r="Q161" i="18"/>
  <c r="V161" i="18"/>
  <c r="G162" i="18"/>
  <c r="M162" i="18" s="1"/>
  <c r="I162" i="18"/>
  <c r="K162" i="18"/>
  <c r="O162" i="18"/>
  <c r="Q162" i="18"/>
  <c r="V162" i="18"/>
  <c r="G168" i="18"/>
  <c r="M168" i="18" s="1"/>
  <c r="I168" i="18"/>
  <c r="K168" i="18"/>
  <c r="O168" i="18"/>
  <c r="Q168" i="18"/>
  <c r="V168" i="18"/>
  <c r="G169" i="18"/>
  <c r="M169" i="18" s="1"/>
  <c r="I169" i="18"/>
  <c r="K169" i="18"/>
  <c r="O169" i="18"/>
  <c r="Q169" i="18"/>
  <c r="V169" i="18"/>
  <c r="G170" i="18"/>
  <c r="M170" i="18" s="1"/>
  <c r="I170" i="18"/>
  <c r="K170" i="18"/>
  <c r="O170" i="18"/>
  <c r="Q170" i="18"/>
  <c r="V170" i="18"/>
  <c r="G171" i="18"/>
  <c r="M171" i="18" s="1"/>
  <c r="I171" i="18"/>
  <c r="K171" i="18"/>
  <c r="O171" i="18"/>
  <c r="Q171" i="18"/>
  <c r="V171" i="18"/>
  <c r="G173" i="18"/>
  <c r="I173" i="18"/>
  <c r="K173" i="18"/>
  <c r="M173" i="18"/>
  <c r="O173" i="18"/>
  <c r="Q173" i="18"/>
  <c r="V173" i="18"/>
  <c r="G177" i="18"/>
  <c r="I177" i="18"/>
  <c r="K177" i="18"/>
  <c r="M177" i="18"/>
  <c r="O177" i="18"/>
  <c r="Q177" i="18"/>
  <c r="V177" i="18"/>
  <c r="G178" i="18"/>
  <c r="M178" i="18" s="1"/>
  <c r="I178" i="18"/>
  <c r="K178" i="18"/>
  <c r="O178" i="18"/>
  <c r="Q178" i="18"/>
  <c r="V178" i="18"/>
  <c r="G184" i="18"/>
  <c r="M184" i="18" s="1"/>
  <c r="I184" i="18"/>
  <c r="K184" i="18"/>
  <c r="O184" i="18"/>
  <c r="Q184" i="18"/>
  <c r="Q172" i="18" s="1"/>
  <c r="V184" i="18"/>
  <c r="G190" i="18"/>
  <c r="M190" i="18" s="1"/>
  <c r="I190" i="18"/>
  <c r="K190" i="18"/>
  <c r="O190" i="18"/>
  <c r="Q190" i="18"/>
  <c r="V190" i="18"/>
  <c r="G191" i="18"/>
  <c r="M191" i="18" s="1"/>
  <c r="I191" i="18"/>
  <c r="K191" i="18"/>
  <c r="O191" i="18"/>
  <c r="Q191" i="18"/>
  <c r="V191" i="18"/>
  <c r="G192" i="18"/>
  <c r="M192" i="18" s="1"/>
  <c r="I192" i="18"/>
  <c r="K192" i="18"/>
  <c r="O192" i="18"/>
  <c r="Q192" i="18"/>
  <c r="V192" i="18"/>
  <c r="G193" i="18"/>
  <c r="M193" i="18" s="1"/>
  <c r="I193" i="18"/>
  <c r="K193" i="18"/>
  <c r="O193" i="18"/>
  <c r="Q193" i="18"/>
  <c r="V193" i="18"/>
  <c r="G194" i="18"/>
  <c r="M194" i="18" s="1"/>
  <c r="I194" i="18"/>
  <c r="K194" i="18"/>
  <c r="O194" i="18"/>
  <c r="Q194" i="18"/>
  <c r="V194" i="18"/>
  <c r="G196" i="18"/>
  <c r="I196" i="18"/>
  <c r="K196" i="18"/>
  <c r="O196" i="18"/>
  <c r="Q196" i="18"/>
  <c r="V196" i="18"/>
  <c r="G200" i="18"/>
  <c r="M200" i="18" s="1"/>
  <c r="I200" i="18"/>
  <c r="K200" i="18"/>
  <c r="O200" i="18"/>
  <c r="Q200" i="18"/>
  <c r="V200" i="18"/>
  <c r="G201" i="18"/>
  <c r="I201" i="18"/>
  <c r="K201" i="18"/>
  <c r="M201" i="18"/>
  <c r="O201" i="18"/>
  <c r="Q201" i="18"/>
  <c r="V201" i="18"/>
  <c r="G202" i="18"/>
  <c r="I202" i="18"/>
  <c r="K202" i="18"/>
  <c r="M202" i="18"/>
  <c r="O202" i="18"/>
  <c r="Q202" i="18"/>
  <c r="V202" i="18"/>
  <c r="G206" i="18"/>
  <c r="M206" i="18" s="1"/>
  <c r="I206" i="18"/>
  <c r="K206" i="18"/>
  <c r="O206" i="18"/>
  <c r="Q206" i="18"/>
  <c r="V206" i="18"/>
  <c r="G208" i="18"/>
  <c r="I208" i="18"/>
  <c r="K208" i="18"/>
  <c r="O208" i="18"/>
  <c r="Q208" i="18"/>
  <c r="V208" i="18"/>
  <c r="G209" i="18"/>
  <c r="I209" i="18"/>
  <c r="K209" i="18"/>
  <c r="M209" i="18"/>
  <c r="O209" i="18"/>
  <c r="O207" i="18" s="1"/>
  <c r="Q209" i="18"/>
  <c r="V209" i="18"/>
  <c r="G210" i="18"/>
  <c r="M210" i="18" s="1"/>
  <c r="I210" i="18"/>
  <c r="I207" i="18" s="1"/>
  <c r="K210" i="18"/>
  <c r="O210" i="18"/>
  <c r="Q210" i="18"/>
  <c r="V210" i="18"/>
  <c r="G211" i="18"/>
  <c r="I148" i="1" s="1"/>
  <c r="G212" i="18"/>
  <c r="M212" i="18" s="1"/>
  <c r="I212" i="18"/>
  <c r="I211" i="18" s="1"/>
  <c r="K212" i="18"/>
  <c r="K211" i="18" s="1"/>
  <c r="O212" i="18"/>
  <c r="O211" i="18" s="1"/>
  <c r="Q212" i="18"/>
  <c r="V212" i="18"/>
  <c r="G214" i="18"/>
  <c r="M214" i="18" s="1"/>
  <c r="I214" i="18"/>
  <c r="K214" i="18"/>
  <c r="O214" i="18"/>
  <c r="Q214" i="18"/>
  <c r="V214" i="18"/>
  <c r="G215" i="18"/>
  <c r="I149" i="1" s="1"/>
  <c r="I215" i="18"/>
  <c r="G216" i="18"/>
  <c r="M216" i="18" s="1"/>
  <c r="M215" i="18" s="1"/>
  <c r="I216" i="18"/>
  <c r="K216" i="18"/>
  <c r="K215" i="18" s="1"/>
  <c r="O216" i="18"/>
  <c r="O215" i="18" s="1"/>
  <c r="Q216" i="18"/>
  <c r="Q215" i="18" s="1"/>
  <c r="V216" i="18"/>
  <c r="V215" i="18" s="1"/>
  <c r="G218" i="18"/>
  <c r="I218" i="18"/>
  <c r="I217" i="18" s="1"/>
  <c r="K218" i="18"/>
  <c r="M218" i="18"/>
  <c r="O218" i="18"/>
  <c r="Q218" i="18"/>
  <c r="V218" i="18"/>
  <c r="G219" i="18"/>
  <c r="M219" i="18" s="1"/>
  <c r="I219" i="18"/>
  <c r="K219" i="18"/>
  <c r="O219" i="18"/>
  <c r="Q219" i="18"/>
  <c r="V219" i="18"/>
  <c r="G220" i="18"/>
  <c r="M220" i="18" s="1"/>
  <c r="I220" i="18"/>
  <c r="K220" i="18"/>
  <c r="O220" i="18"/>
  <c r="Q220" i="18"/>
  <c r="V220" i="18"/>
  <c r="G221" i="18"/>
  <c r="M221" i="18" s="1"/>
  <c r="I221" i="18"/>
  <c r="K221" i="18"/>
  <c r="O221" i="18"/>
  <c r="Q221" i="18"/>
  <c r="V221" i="18"/>
  <c r="G222" i="18"/>
  <c r="M222" i="18" s="1"/>
  <c r="I222" i="18"/>
  <c r="K222" i="18"/>
  <c r="O222" i="18"/>
  <c r="Q222" i="18"/>
  <c r="V222" i="18"/>
  <c r="AE224" i="18"/>
  <c r="F48" i="1" s="1"/>
  <c r="G9" i="17"/>
  <c r="I9" i="17"/>
  <c r="K9" i="17"/>
  <c r="K8" i="17" s="1"/>
  <c r="O9" i="17"/>
  <c r="O8" i="17" s="1"/>
  <c r="Q9" i="17"/>
  <c r="V9" i="17"/>
  <c r="G10" i="17"/>
  <c r="I10" i="17"/>
  <c r="K10" i="17"/>
  <c r="M10" i="17"/>
  <c r="O10" i="17"/>
  <c r="Q10" i="17"/>
  <c r="V10" i="17"/>
  <c r="G12" i="17"/>
  <c r="I12" i="17"/>
  <c r="K12" i="17"/>
  <c r="M12" i="17"/>
  <c r="O12" i="17"/>
  <c r="Q12" i="17"/>
  <c r="V12" i="17"/>
  <c r="G13" i="17"/>
  <c r="M13" i="17" s="1"/>
  <c r="I13" i="17"/>
  <c r="K13" i="17"/>
  <c r="O13" i="17"/>
  <c r="Q13" i="17"/>
  <c r="V13" i="17"/>
  <c r="G14" i="17"/>
  <c r="I14" i="17"/>
  <c r="K14" i="17"/>
  <c r="M14" i="17"/>
  <c r="O14" i="17"/>
  <c r="Q14" i="17"/>
  <c r="V14" i="17"/>
  <c r="G15" i="17"/>
  <c r="M15" i="17" s="1"/>
  <c r="I15" i="17"/>
  <c r="K15" i="17"/>
  <c r="O15" i="17"/>
  <c r="Q15" i="17"/>
  <c r="V15" i="17"/>
  <c r="G16" i="17"/>
  <c r="M16" i="17" s="1"/>
  <c r="I16" i="17"/>
  <c r="K16" i="17"/>
  <c r="O16" i="17"/>
  <c r="Q16" i="17"/>
  <c r="V16" i="17"/>
  <c r="G17" i="17"/>
  <c r="I17" i="17"/>
  <c r="K17" i="17"/>
  <c r="M17" i="17"/>
  <c r="O17" i="17"/>
  <c r="Q17" i="17"/>
  <c r="V17" i="17"/>
  <c r="G18" i="17"/>
  <c r="M18" i="17" s="1"/>
  <c r="I18" i="17"/>
  <c r="K18" i="17"/>
  <c r="O18" i="17"/>
  <c r="Q18" i="17"/>
  <c r="V18" i="17"/>
  <c r="G19" i="17"/>
  <c r="I19" i="17"/>
  <c r="K19" i="17"/>
  <c r="M19" i="17"/>
  <c r="O19" i="17"/>
  <c r="Q19" i="17"/>
  <c r="V19" i="17"/>
  <c r="G20" i="17"/>
  <c r="M20" i="17" s="1"/>
  <c r="I20" i="17"/>
  <c r="K20" i="17"/>
  <c r="O20" i="17"/>
  <c r="Q20" i="17"/>
  <c r="V20" i="17"/>
  <c r="G21" i="17"/>
  <c r="M21" i="17" s="1"/>
  <c r="I21" i="17"/>
  <c r="K21" i="17"/>
  <c r="O21" i="17"/>
  <c r="Q21" i="17"/>
  <c r="V21" i="17"/>
  <c r="G22" i="17"/>
  <c r="M22" i="17" s="1"/>
  <c r="I22" i="17"/>
  <c r="K22" i="17"/>
  <c r="O22" i="17"/>
  <c r="Q22" i="17"/>
  <c r="V22" i="17"/>
  <c r="G23" i="17"/>
  <c r="M23" i="17" s="1"/>
  <c r="I23" i="17"/>
  <c r="K23" i="17"/>
  <c r="O23" i="17"/>
  <c r="Q23" i="17"/>
  <c r="V23" i="17"/>
  <c r="G24" i="17"/>
  <c r="M24" i="17" s="1"/>
  <c r="I24" i="17"/>
  <c r="K24" i="17"/>
  <c r="O24" i="17"/>
  <c r="Q24" i="17"/>
  <c r="V24" i="17"/>
  <c r="G25" i="17"/>
  <c r="M25" i="17" s="1"/>
  <c r="I25" i="17"/>
  <c r="K25" i="17"/>
  <c r="O25" i="17"/>
  <c r="Q25" i="17"/>
  <c r="V25" i="17"/>
  <c r="G26" i="17"/>
  <c r="M26" i="17" s="1"/>
  <c r="I26" i="17"/>
  <c r="K26" i="17"/>
  <c r="O26" i="17"/>
  <c r="Q26" i="17"/>
  <c r="V26" i="17"/>
  <c r="G27" i="17"/>
  <c r="M27" i="17" s="1"/>
  <c r="I27" i="17"/>
  <c r="K27" i="17"/>
  <c r="O27" i="17"/>
  <c r="Q27" i="17"/>
  <c r="V27" i="17"/>
  <c r="G28" i="17"/>
  <c r="I28" i="17"/>
  <c r="K28" i="17"/>
  <c r="M28" i="17"/>
  <c r="O28" i="17"/>
  <c r="Q28" i="17"/>
  <c r="V28" i="17"/>
  <c r="G29" i="17"/>
  <c r="I29" i="17"/>
  <c r="K29" i="17"/>
  <c r="M29" i="17"/>
  <c r="O29" i="17"/>
  <c r="Q29" i="17"/>
  <c r="V29" i="17"/>
  <c r="G30" i="17"/>
  <c r="M30" i="17" s="1"/>
  <c r="I30" i="17"/>
  <c r="K30" i="17"/>
  <c r="O30" i="17"/>
  <c r="Q30" i="17"/>
  <c r="V30" i="17"/>
  <c r="G31" i="17"/>
  <c r="M31" i="17" s="1"/>
  <c r="I31" i="17"/>
  <c r="K31" i="17"/>
  <c r="O31" i="17"/>
  <c r="Q31" i="17"/>
  <c r="V31" i="17"/>
  <c r="G32" i="17"/>
  <c r="M32" i="17" s="1"/>
  <c r="I32" i="17"/>
  <c r="K32" i="17"/>
  <c r="O32" i="17"/>
  <c r="Q32" i="17"/>
  <c r="V32" i="17"/>
  <c r="G33" i="17"/>
  <c r="M33" i="17" s="1"/>
  <c r="I33" i="17"/>
  <c r="K33" i="17"/>
  <c r="O33" i="17"/>
  <c r="Q33" i="17"/>
  <c r="V33" i="17"/>
  <c r="G34" i="17"/>
  <c r="I34" i="17"/>
  <c r="K34" i="17"/>
  <c r="M34" i="17"/>
  <c r="O34" i="17"/>
  <c r="Q34" i="17"/>
  <c r="V34" i="17"/>
  <c r="G35" i="17"/>
  <c r="M35" i="17" s="1"/>
  <c r="I35" i="17"/>
  <c r="K35" i="17"/>
  <c r="O35" i="17"/>
  <c r="Q35" i="17"/>
  <c r="V35" i="17"/>
  <c r="G36" i="17"/>
  <c r="M36" i="17" s="1"/>
  <c r="I36" i="17"/>
  <c r="K36" i="17"/>
  <c r="O36" i="17"/>
  <c r="Q36" i="17"/>
  <c r="V36" i="17"/>
  <c r="G37" i="17"/>
  <c r="M37" i="17" s="1"/>
  <c r="I37" i="17"/>
  <c r="K37" i="17"/>
  <c r="O37" i="17"/>
  <c r="Q37" i="17"/>
  <c r="V37" i="17"/>
  <c r="G38" i="17"/>
  <c r="M38" i="17" s="1"/>
  <c r="I38" i="17"/>
  <c r="K38" i="17"/>
  <c r="O38" i="17"/>
  <c r="Q38" i="17"/>
  <c r="V38" i="17"/>
  <c r="G40" i="17"/>
  <c r="I40" i="17"/>
  <c r="K40" i="17"/>
  <c r="M40" i="17"/>
  <c r="O40" i="17"/>
  <c r="Q40" i="17"/>
  <c r="V40" i="17"/>
  <c r="G41" i="17"/>
  <c r="I41" i="17"/>
  <c r="K41" i="17"/>
  <c r="M41" i="17"/>
  <c r="O41" i="17"/>
  <c r="Q41" i="17"/>
  <c r="V41" i="17"/>
  <c r="G42" i="17"/>
  <c r="M42" i="17" s="1"/>
  <c r="I42" i="17"/>
  <c r="K42" i="17"/>
  <c r="O42" i="17"/>
  <c r="Q42" i="17"/>
  <c r="V42" i="17"/>
  <c r="G43" i="17"/>
  <c r="M43" i="17" s="1"/>
  <c r="I43" i="17"/>
  <c r="K43" i="17"/>
  <c r="O43" i="17"/>
  <c r="Q43" i="17"/>
  <c r="V43" i="17"/>
  <c r="G44" i="17"/>
  <c r="M44" i="17" s="1"/>
  <c r="I44" i="17"/>
  <c r="K44" i="17"/>
  <c r="O44" i="17"/>
  <c r="Q44" i="17"/>
  <c r="V44" i="17"/>
  <c r="G45" i="17"/>
  <c r="M45" i="17" s="1"/>
  <c r="I45" i="17"/>
  <c r="K45" i="17"/>
  <c r="O45" i="17"/>
  <c r="Q45" i="17"/>
  <c r="V45" i="17"/>
  <c r="G46" i="17"/>
  <c r="M46" i="17" s="1"/>
  <c r="I46" i="17"/>
  <c r="K46" i="17"/>
  <c r="O46" i="17"/>
  <c r="Q46" i="17"/>
  <c r="V46" i="17"/>
  <c r="G47" i="17"/>
  <c r="M47" i="17" s="1"/>
  <c r="I47" i="17"/>
  <c r="K47" i="17"/>
  <c r="O47" i="17"/>
  <c r="Q47" i="17"/>
  <c r="V47" i="17"/>
  <c r="G48" i="17"/>
  <c r="M48" i="17" s="1"/>
  <c r="I48" i="17"/>
  <c r="K48" i="17"/>
  <c r="O48" i="17"/>
  <c r="Q48" i="17"/>
  <c r="V48" i="17"/>
  <c r="G49" i="17"/>
  <c r="M49" i="17" s="1"/>
  <c r="I49" i="17"/>
  <c r="K49" i="17"/>
  <c r="O49" i="17"/>
  <c r="Q49" i="17"/>
  <c r="V49" i="17"/>
  <c r="G50" i="17"/>
  <c r="M50" i="17" s="1"/>
  <c r="I50" i="17"/>
  <c r="K50" i="17"/>
  <c r="O50" i="17"/>
  <c r="Q50" i="17"/>
  <c r="V50" i="17"/>
  <c r="G51" i="17"/>
  <c r="M51" i="17" s="1"/>
  <c r="I51" i="17"/>
  <c r="K51" i="17"/>
  <c r="O51" i="17"/>
  <c r="Q51" i="17"/>
  <c r="V51" i="17"/>
  <c r="G52" i="17"/>
  <c r="M52" i="17" s="1"/>
  <c r="I52" i="17"/>
  <c r="K52" i="17"/>
  <c r="O52" i="17"/>
  <c r="Q52" i="17"/>
  <c r="V52" i="17"/>
  <c r="G53" i="17"/>
  <c r="I53" i="17"/>
  <c r="K53" i="17"/>
  <c r="M53" i="17"/>
  <c r="O53" i="17"/>
  <c r="Q53" i="17"/>
  <c r="V53" i="17"/>
  <c r="G54" i="17"/>
  <c r="M54" i="17" s="1"/>
  <c r="I54" i="17"/>
  <c r="K54" i="17"/>
  <c r="O54" i="17"/>
  <c r="Q54" i="17"/>
  <c r="V54" i="17"/>
  <c r="G55" i="17"/>
  <c r="I55" i="17"/>
  <c r="K55" i="17"/>
  <c r="M55" i="17"/>
  <c r="O55" i="17"/>
  <c r="Q55" i="17"/>
  <c r="V55" i="17"/>
  <c r="G56" i="17"/>
  <c r="M56" i="17" s="1"/>
  <c r="I56" i="17"/>
  <c r="K56" i="17"/>
  <c r="O56" i="17"/>
  <c r="Q56" i="17"/>
  <c r="V56" i="17"/>
  <c r="G57" i="17"/>
  <c r="M57" i="17" s="1"/>
  <c r="I57" i="17"/>
  <c r="K57" i="17"/>
  <c r="O57" i="17"/>
  <c r="Q57" i="17"/>
  <c r="V57" i="17"/>
  <c r="G59" i="17"/>
  <c r="M59" i="17" s="1"/>
  <c r="I59" i="17"/>
  <c r="K59" i="17"/>
  <c r="O59" i="17"/>
  <c r="Q59" i="17"/>
  <c r="V59" i="17"/>
  <c r="G60" i="17"/>
  <c r="I60" i="17"/>
  <c r="K60" i="17"/>
  <c r="M60" i="17"/>
  <c r="O60" i="17"/>
  <c r="Q60" i="17"/>
  <c r="V60" i="17"/>
  <c r="G61" i="17"/>
  <c r="M61" i="17" s="1"/>
  <c r="I61" i="17"/>
  <c r="K61" i="17"/>
  <c r="O61" i="17"/>
  <c r="Q61" i="17"/>
  <c r="V61" i="17"/>
  <c r="G62" i="17"/>
  <c r="M62" i="17" s="1"/>
  <c r="I62" i="17"/>
  <c r="K62" i="17"/>
  <c r="O62" i="17"/>
  <c r="Q62" i="17"/>
  <c r="V62" i="17"/>
  <c r="G63" i="17"/>
  <c r="M63" i="17" s="1"/>
  <c r="I63" i="17"/>
  <c r="K63" i="17"/>
  <c r="O63" i="17"/>
  <c r="Q63" i="17"/>
  <c r="V63" i="17"/>
  <c r="G64" i="17"/>
  <c r="M64" i="17" s="1"/>
  <c r="I64" i="17"/>
  <c r="K64" i="17"/>
  <c r="O64" i="17"/>
  <c r="Q64" i="17"/>
  <c r="V64" i="17"/>
  <c r="G65" i="17"/>
  <c r="I65" i="17"/>
  <c r="K65" i="17"/>
  <c r="M65" i="17"/>
  <c r="O65" i="17"/>
  <c r="Q65" i="17"/>
  <c r="V65" i="17"/>
  <c r="G66" i="17"/>
  <c r="M66" i="17" s="1"/>
  <c r="I66" i="17"/>
  <c r="K66" i="17"/>
  <c r="O66" i="17"/>
  <c r="Q66" i="17"/>
  <c r="V66" i="17"/>
  <c r="G67" i="17"/>
  <c r="I67" i="17"/>
  <c r="K67" i="17"/>
  <c r="M67" i="17"/>
  <c r="O67" i="17"/>
  <c r="Q67" i="17"/>
  <c r="V67" i="17"/>
  <c r="G68" i="17"/>
  <c r="M68" i="17" s="1"/>
  <c r="I68" i="17"/>
  <c r="K68" i="17"/>
  <c r="O68" i="17"/>
  <c r="Q68" i="17"/>
  <c r="V68" i="17"/>
  <c r="G69" i="17"/>
  <c r="M69" i="17" s="1"/>
  <c r="I69" i="17"/>
  <c r="K69" i="17"/>
  <c r="O69" i="17"/>
  <c r="Q69" i="17"/>
  <c r="V69" i="17"/>
  <c r="G70" i="17"/>
  <c r="M70" i="17" s="1"/>
  <c r="I70" i="17"/>
  <c r="K70" i="17"/>
  <c r="O70" i="17"/>
  <c r="Q70" i="17"/>
  <c r="V70" i="17"/>
  <c r="G71" i="17"/>
  <c r="M71" i="17" s="1"/>
  <c r="I71" i="17"/>
  <c r="K71" i="17"/>
  <c r="O71" i="17"/>
  <c r="Q71" i="17"/>
  <c r="V71" i="17"/>
  <c r="G73" i="17"/>
  <c r="M73" i="17" s="1"/>
  <c r="I73" i="17"/>
  <c r="K73" i="17"/>
  <c r="O73" i="17"/>
  <c r="Q73" i="17"/>
  <c r="V73" i="17"/>
  <c r="G74" i="17"/>
  <c r="I74" i="17"/>
  <c r="K74" i="17"/>
  <c r="M74" i="17"/>
  <c r="O74" i="17"/>
  <c r="Q74" i="17"/>
  <c r="V74" i="17"/>
  <c r="G75" i="17"/>
  <c r="M75" i="17" s="1"/>
  <c r="I75" i="17"/>
  <c r="K75" i="17"/>
  <c r="O75" i="17"/>
  <c r="Q75" i="17"/>
  <c r="V75" i="17"/>
  <c r="G76" i="17"/>
  <c r="I76" i="17"/>
  <c r="K76" i="17"/>
  <c r="M76" i="17"/>
  <c r="O76" i="17"/>
  <c r="Q76" i="17"/>
  <c r="V76" i="17"/>
  <c r="G77" i="17"/>
  <c r="M77" i="17" s="1"/>
  <c r="I77" i="17"/>
  <c r="K77" i="17"/>
  <c r="O77" i="17"/>
  <c r="Q77" i="17"/>
  <c r="V77" i="17"/>
  <c r="G78" i="17"/>
  <c r="M78" i="17" s="1"/>
  <c r="I78" i="17"/>
  <c r="K78" i="17"/>
  <c r="O78" i="17"/>
  <c r="Q78" i="17"/>
  <c r="V78" i="17"/>
  <c r="G79" i="17"/>
  <c r="M79" i="17" s="1"/>
  <c r="I79" i="17"/>
  <c r="K79" i="17"/>
  <c r="O79" i="17"/>
  <c r="Q79" i="17"/>
  <c r="V79" i="17"/>
  <c r="G80" i="17"/>
  <c r="M80" i="17" s="1"/>
  <c r="I80" i="17"/>
  <c r="K80" i="17"/>
  <c r="O80" i="17"/>
  <c r="Q80" i="17"/>
  <c r="V80" i="17"/>
  <c r="G81" i="17"/>
  <c r="M81" i="17" s="1"/>
  <c r="I81" i="17"/>
  <c r="K81" i="17"/>
  <c r="O81" i="17"/>
  <c r="Q81" i="17"/>
  <c r="V81" i="17"/>
  <c r="G82" i="17"/>
  <c r="M82" i="17" s="1"/>
  <c r="I82" i="17"/>
  <c r="K82" i="17"/>
  <c r="O82" i="17"/>
  <c r="Q82" i="17"/>
  <c r="V82" i="17"/>
  <c r="G83" i="17"/>
  <c r="M83" i="17" s="1"/>
  <c r="I83" i="17"/>
  <c r="K83" i="17"/>
  <c r="O83" i="17"/>
  <c r="Q83" i="17"/>
  <c r="V83" i="17"/>
  <c r="G84" i="17"/>
  <c r="I84" i="17"/>
  <c r="K84" i="17"/>
  <c r="M84" i="17"/>
  <c r="O84" i="17"/>
  <c r="Q84" i="17"/>
  <c r="V84" i="17"/>
  <c r="G85" i="17"/>
  <c r="M85" i="17" s="1"/>
  <c r="I85" i="17"/>
  <c r="K85" i="17"/>
  <c r="O85" i="17"/>
  <c r="Q85" i="17"/>
  <c r="V85" i="17"/>
  <c r="G86" i="17"/>
  <c r="I86" i="17"/>
  <c r="K86" i="17"/>
  <c r="M86" i="17"/>
  <c r="O86" i="17"/>
  <c r="Q86" i="17"/>
  <c r="V86" i="17"/>
  <c r="G87" i="17"/>
  <c r="M87" i="17" s="1"/>
  <c r="I87" i="17"/>
  <c r="K87" i="17"/>
  <c r="O87" i="17"/>
  <c r="Q87" i="17"/>
  <c r="V87" i="17"/>
  <c r="G88" i="17"/>
  <c r="M88" i="17" s="1"/>
  <c r="I88" i="17"/>
  <c r="K88" i="17"/>
  <c r="O88" i="17"/>
  <c r="Q88" i="17"/>
  <c r="V88" i="17"/>
  <c r="G89" i="17"/>
  <c r="M89" i="17" s="1"/>
  <c r="I89" i="17"/>
  <c r="K89" i="17"/>
  <c r="O89" i="17"/>
  <c r="Q89" i="17"/>
  <c r="V89" i="17"/>
  <c r="G90" i="17"/>
  <c r="M90" i="17" s="1"/>
  <c r="I90" i="17"/>
  <c r="K90" i="17"/>
  <c r="O90" i="17"/>
  <c r="Q90" i="17"/>
  <c r="V90" i="17"/>
  <c r="G91" i="17"/>
  <c r="M91" i="17" s="1"/>
  <c r="I91" i="17"/>
  <c r="K91" i="17"/>
  <c r="O91" i="17"/>
  <c r="Q91" i="17"/>
  <c r="V91" i="17"/>
  <c r="G92" i="17"/>
  <c r="M92" i="17" s="1"/>
  <c r="I92" i="17"/>
  <c r="K92" i="17"/>
  <c r="O92" i="17"/>
  <c r="Q92" i="17"/>
  <c r="V92" i="17"/>
  <c r="G94" i="17"/>
  <c r="M94" i="17" s="1"/>
  <c r="I94" i="17"/>
  <c r="K94" i="17"/>
  <c r="O94" i="17"/>
  <c r="Q94" i="17"/>
  <c r="V94" i="17"/>
  <c r="G95" i="17"/>
  <c r="M95" i="17" s="1"/>
  <c r="I95" i="17"/>
  <c r="K95" i="17"/>
  <c r="O95" i="17"/>
  <c r="Q95" i="17"/>
  <c r="V95" i="17"/>
  <c r="G96" i="17"/>
  <c r="M96" i="17" s="1"/>
  <c r="I96" i="17"/>
  <c r="K96" i="17"/>
  <c r="O96" i="17"/>
  <c r="Q96" i="17"/>
  <c r="V96" i="17"/>
  <c r="G97" i="17"/>
  <c r="M97" i="17" s="1"/>
  <c r="I97" i="17"/>
  <c r="K97" i="17"/>
  <c r="O97" i="17"/>
  <c r="Q97" i="17"/>
  <c r="V97" i="17"/>
  <c r="G98" i="17"/>
  <c r="M98" i="17" s="1"/>
  <c r="I98" i="17"/>
  <c r="K98" i="17"/>
  <c r="O98" i="17"/>
  <c r="Q98" i="17"/>
  <c r="V98" i="17"/>
  <c r="G99" i="17"/>
  <c r="M99" i="17" s="1"/>
  <c r="I99" i="17"/>
  <c r="K99" i="17"/>
  <c r="O99" i="17"/>
  <c r="Q99" i="17"/>
  <c r="V99" i="17"/>
  <c r="G100" i="17"/>
  <c r="I100" i="17"/>
  <c r="K100" i="17"/>
  <c r="M100" i="17"/>
  <c r="O100" i="17"/>
  <c r="Q100" i="17"/>
  <c r="V100" i="17"/>
  <c r="G101" i="17"/>
  <c r="M101" i="17" s="1"/>
  <c r="I101" i="17"/>
  <c r="K101" i="17"/>
  <c r="O101" i="17"/>
  <c r="Q101" i="17"/>
  <c r="V101" i="17"/>
  <c r="G102" i="17"/>
  <c r="M102" i="17" s="1"/>
  <c r="I102" i="17"/>
  <c r="K102" i="17"/>
  <c r="O102" i="17"/>
  <c r="Q102" i="17"/>
  <c r="V102" i="17"/>
  <c r="G103" i="17"/>
  <c r="I103" i="17"/>
  <c r="K103" i="17"/>
  <c r="M103" i="17"/>
  <c r="O103" i="17"/>
  <c r="Q103" i="17"/>
  <c r="V103" i="17"/>
  <c r="G104" i="17"/>
  <c r="M104" i="17" s="1"/>
  <c r="I104" i="17"/>
  <c r="K104" i="17"/>
  <c r="O104" i="17"/>
  <c r="Q104" i="17"/>
  <c r="V104" i="17"/>
  <c r="G105" i="17"/>
  <c r="M105" i="17" s="1"/>
  <c r="I105" i="17"/>
  <c r="K105" i="17"/>
  <c r="O105" i="17"/>
  <c r="Q105" i="17"/>
  <c r="V105" i="17"/>
  <c r="G106" i="17"/>
  <c r="M106" i="17" s="1"/>
  <c r="I106" i="17"/>
  <c r="K106" i="17"/>
  <c r="O106" i="17"/>
  <c r="Q106" i="17"/>
  <c r="V106" i="17"/>
  <c r="G107" i="17"/>
  <c r="M107" i="17" s="1"/>
  <c r="I107" i="17"/>
  <c r="K107" i="17"/>
  <c r="O107" i="17"/>
  <c r="Q107" i="17"/>
  <c r="V107" i="17"/>
  <c r="G108" i="17"/>
  <c r="M108" i="17" s="1"/>
  <c r="I108" i="17"/>
  <c r="K108" i="17"/>
  <c r="O108" i="17"/>
  <c r="Q108" i="17"/>
  <c r="V108" i="17"/>
  <c r="G109" i="17"/>
  <c r="M109" i="17" s="1"/>
  <c r="I109" i="17"/>
  <c r="K109" i="17"/>
  <c r="O109" i="17"/>
  <c r="Q109" i="17"/>
  <c r="V109" i="17"/>
  <c r="G110" i="17"/>
  <c r="I110" i="17"/>
  <c r="K110" i="17"/>
  <c r="M110" i="17"/>
  <c r="O110" i="17"/>
  <c r="Q110" i="17"/>
  <c r="V110" i="17"/>
  <c r="G111" i="17"/>
  <c r="M111" i="17" s="1"/>
  <c r="I111" i="17"/>
  <c r="K111" i="17"/>
  <c r="O111" i="17"/>
  <c r="Q111" i="17"/>
  <c r="V111" i="17"/>
  <c r="G112" i="17"/>
  <c r="I112" i="17"/>
  <c r="K112" i="17"/>
  <c r="M112" i="17"/>
  <c r="O112" i="17"/>
  <c r="Q112" i="17"/>
  <c r="V112" i="17"/>
  <c r="G113" i="17"/>
  <c r="M113" i="17" s="1"/>
  <c r="I113" i="17"/>
  <c r="K113" i="17"/>
  <c r="O113" i="17"/>
  <c r="Q113" i="17"/>
  <c r="V113" i="17"/>
  <c r="G114" i="17"/>
  <c r="M114" i="17" s="1"/>
  <c r="I114" i="17"/>
  <c r="K114" i="17"/>
  <c r="O114" i="17"/>
  <c r="Q114" i="17"/>
  <c r="V114" i="17"/>
  <c r="G115" i="17"/>
  <c r="M115" i="17" s="1"/>
  <c r="I115" i="17"/>
  <c r="K115" i="17"/>
  <c r="O115" i="17"/>
  <c r="Q115" i="17"/>
  <c r="V115" i="17"/>
  <c r="G116" i="17"/>
  <c r="M116" i="17" s="1"/>
  <c r="I116" i="17"/>
  <c r="K116" i="17"/>
  <c r="O116" i="17"/>
  <c r="Q116" i="17"/>
  <c r="V116" i="17"/>
  <c r="G118" i="17"/>
  <c r="M118" i="17" s="1"/>
  <c r="M117" i="17" s="1"/>
  <c r="I118" i="17"/>
  <c r="K118" i="17"/>
  <c r="O118" i="17"/>
  <c r="Q118" i="17"/>
  <c r="V118" i="17"/>
  <c r="G119" i="17"/>
  <c r="M119" i="17" s="1"/>
  <c r="I119" i="17"/>
  <c r="K119" i="17"/>
  <c r="O119" i="17"/>
  <c r="Q119" i="17"/>
  <c r="V119" i="17"/>
  <c r="G120" i="17"/>
  <c r="M120" i="17" s="1"/>
  <c r="I120" i="17"/>
  <c r="K120" i="17"/>
  <c r="O120" i="17"/>
  <c r="Q120" i="17"/>
  <c r="V120" i="17"/>
  <c r="G121" i="17"/>
  <c r="M121" i="17" s="1"/>
  <c r="I121" i="17"/>
  <c r="K121" i="17"/>
  <c r="O121" i="17"/>
  <c r="Q121" i="17"/>
  <c r="V121" i="17"/>
  <c r="G122" i="17"/>
  <c r="M122" i="17" s="1"/>
  <c r="I122" i="17"/>
  <c r="K122" i="17"/>
  <c r="O122" i="17"/>
  <c r="Q122" i="17"/>
  <c r="V122" i="17"/>
  <c r="G123" i="17"/>
  <c r="M123" i="17" s="1"/>
  <c r="I123" i="17"/>
  <c r="K123" i="17"/>
  <c r="O123" i="17"/>
  <c r="Q123" i="17"/>
  <c r="V123" i="17"/>
  <c r="G124" i="17"/>
  <c r="I124" i="17"/>
  <c r="K124" i="17"/>
  <c r="M124" i="17"/>
  <c r="O124" i="17"/>
  <c r="Q124" i="17"/>
  <c r="V124" i="17"/>
  <c r="G125" i="17"/>
  <c r="M125" i="17" s="1"/>
  <c r="I125" i="17"/>
  <c r="K125" i="17"/>
  <c r="O125" i="17"/>
  <c r="Q125" i="17"/>
  <c r="V125" i="17"/>
  <c r="G126" i="17"/>
  <c r="M126" i="17" s="1"/>
  <c r="I126" i="17"/>
  <c r="K126" i="17"/>
  <c r="O126" i="17"/>
  <c r="Q126" i="17"/>
  <c r="V126" i="17"/>
  <c r="G127" i="17"/>
  <c r="I127" i="17"/>
  <c r="K127" i="17"/>
  <c r="M127" i="17"/>
  <c r="O127" i="17"/>
  <c r="Q127" i="17"/>
  <c r="V127" i="17"/>
  <c r="G128" i="17"/>
  <c r="I128" i="17"/>
  <c r="K128" i="17"/>
  <c r="M128" i="17"/>
  <c r="O128" i="17"/>
  <c r="Q128" i="17"/>
  <c r="V128" i="17"/>
  <c r="G129" i="17"/>
  <c r="M129" i="17" s="1"/>
  <c r="I129" i="17"/>
  <c r="K129" i="17"/>
  <c r="O129" i="17"/>
  <c r="Q129" i="17"/>
  <c r="V129" i="17"/>
  <c r="G130" i="17"/>
  <c r="M130" i="17" s="1"/>
  <c r="I130" i="17"/>
  <c r="K130" i="17"/>
  <c r="O130" i="17"/>
  <c r="Q130" i="17"/>
  <c r="V130" i="17"/>
  <c r="G132" i="17"/>
  <c r="M132" i="17" s="1"/>
  <c r="I132" i="17"/>
  <c r="K132" i="17"/>
  <c r="O132" i="17"/>
  <c r="Q132" i="17"/>
  <c r="V132" i="17"/>
  <c r="G133" i="17"/>
  <c r="M133" i="17" s="1"/>
  <c r="I133" i="17"/>
  <c r="K133" i="17"/>
  <c r="O133" i="17"/>
  <c r="Q133" i="17"/>
  <c r="V133" i="17"/>
  <c r="G134" i="17"/>
  <c r="M134" i="17" s="1"/>
  <c r="I134" i="17"/>
  <c r="K134" i="17"/>
  <c r="O134" i="17"/>
  <c r="Q134" i="17"/>
  <c r="V134" i="17"/>
  <c r="G135" i="17"/>
  <c r="M135" i="17" s="1"/>
  <c r="I135" i="17"/>
  <c r="K135" i="17"/>
  <c r="O135" i="17"/>
  <c r="Q135" i="17"/>
  <c r="V135" i="17"/>
  <c r="G136" i="17"/>
  <c r="I136" i="17"/>
  <c r="K136" i="17"/>
  <c r="M136" i="17"/>
  <c r="O136" i="17"/>
  <c r="Q136" i="17"/>
  <c r="V136" i="17"/>
  <c r="G137" i="17"/>
  <c r="M137" i="17" s="1"/>
  <c r="I137" i="17"/>
  <c r="K137" i="17"/>
  <c r="O137" i="17"/>
  <c r="Q137" i="17"/>
  <c r="V137" i="17"/>
  <c r="G138" i="17"/>
  <c r="M138" i="17" s="1"/>
  <c r="I138" i="17"/>
  <c r="K138" i="17"/>
  <c r="O138" i="17"/>
  <c r="Q138" i="17"/>
  <c r="V138" i="17"/>
  <c r="G139" i="17"/>
  <c r="M139" i="17" s="1"/>
  <c r="I139" i="17"/>
  <c r="K139" i="17"/>
  <c r="O139" i="17"/>
  <c r="Q139" i="17"/>
  <c r="V139" i="17"/>
  <c r="G140" i="17"/>
  <c r="I140" i="17"/>
  <c r="K140" i="17"/>
  <c r="M140" i="17"/>
  <c r="O140" i="17"/>
  <c r="Q140" i="17"/>
  <c r="V140" i="17"/>
  <c r="G141" i="17"/>
  <c r="M141" i="17" s="1"/>
  <c r="I141" i="17"/>
  <c r="K141" i="17"/>
  <c r="O141" i="17"/>
  <c r="Q141" i="17"/>
  <c r="V141" i="17"/>
  <c r="G142" i="17"/>
  <c r="M142" i="17" s="1"/>
  <c r="I142" i="17"/>
  <c r="K142" i="17"/>
  <c r="O142" i="17"/>
  <c r="Q142" i="17"/>
  <c r="V142" i="17"/>
  <c r="G143" i="17"/>
  <c r="M143" i="17" s="1"/>
  <c r="I143" i="17"/>
  <c r="K143" i="17"/>
  <c r="O143" i="17"/>
  <c r="Q143" i="17"/>
  <c r="V143" i="17"/>
  <c r="G144" i="17"/>
  <c r="M144" i="17" s="1"/>
  <c r="I144" i="17"/>
  <c r="K144" i="17"/>
  <c r="O144" i="17"/>
  <c r="Q144" i="17"/>
  <c r="V144" i="17"/>
  <c r="G145" i="17"/>
  <c r="M145" i="17" s="1"/>
  <c r="I145" i="17"/>
  <c r="K145" i="17"/>
  <c r="O145" i="17"/>
  <c r="Q145" i="17"/>
  <c r="V145" i="17"/>
  <c r="G146" i="17"/>
  <c r="M146" i="17" s="1"/>
  <c r="I146" i="17"/>
  <c r="K146" i="17"/>
  <c r="O146" i="17"/>
  <c r="Q146" i="17"/>
  <c r="V146" i="17"/>
  <c r="G147" i="17"/>
  <c r="M147" i="17" s="1"/>
  <c r="I147" i="17"/>
  <c r="K147" i="17"/>
  <c r="O147" i="17"/>
  <c r="Q147" i="17"/>
  <c r="V147" i="17"/>
  <c r="G148" i="17"/>
  <c r="M148" i="17" s="1"/>
  <c r="I148" i="17"/>
  <c r="K148" i="17"/>
  <c r="O148" i="17"/>
  <c r="Q148" i="17"/>
  <c r="V148" i="17"/>
  <c r="G149" i="17"/>
  <c r="M149" i="17" s="1"/>
  <c r="I149" i="17"/>
  <c r="K149" i="17"/>
  <c r="O149" i="17"/>
  <c r="Q149" i="17"/>
  <c r="V149" i="17"/>
  <c r="G150" i="17"/>
  <c r="M150" i="17" s="1"/>
  <c r="I150" i="17"/>
  <c r="K150" i="17"/>
  <c r="O150" i="17"/>
  <c r="Q150" i="17"/>
  <c r="V150" i="17"/>
  <c r="G152" i="17"/>
  <c r="I152" i="17"/>
  <c r="K152" i="17"/>
  <c r="M152" i="17"/>
  <c r="O152" i="17"/>
  <c r="Q152" i="17"/>
  <c r="V152" i="17"/>
  <c r="G153" i="17"/>
  <c r="M153" i="17" s="1"/>
  <c r="I153" i="17"/>
  <c r="K153" i="17"/>
  <c r="O153" i="17"/>
  <c r="Q153" i="17"/>
  <c r="V153" i="17"/>
  <c r="G154" i="17"/>
  <c r="I154" i="17"/>
  <c r="K154" i="17"/>
  <c r="M154" i="17"/>
  <c r="O154" i="17"/>
  <c r="Q154" i="17"/>
  <c r="V154" i="17"/>
  <c r="G155" i="17"/>
  <c r="M155" i="17" s="1"/>
  <c r="I155" i="17"/>
  <c r="K155" i="17"/>
  <c r="O155" i="17"/>
  <c r="Q155" i="17"/>
  <c r="V155" i="17"/>
  <c r="G156" i="17"/>
  <c r="M156" i="17" s="1"/>
  <c r="I156" i="17"/>
  <c r="K156" i="17"/>
  <c r="O156" i="17"/>
  <c r="Q156" i="17"/>
  <c r="V156" i="17"/>
  <c r="G157" i="17"/>
  <c r="M157" i="17" s="1"/>
  <c r="I157" i="17"/>
  <c r="K157" i="17"/>
  <c r="O157" i="17"/>
  <c r="Q157" i="17"/>
  <c r="V157" i="17"/>
  <c r="G158" i="17"/>
  <c r="M158" i="17" s="1"/>
  <c r="I158" i="17"/>
  <c r="K158" i="17"/>
  <c r="O158" i="17"/>
  <c r="Q158" i="17"/>
  <c r="Q151" i="17" s="1"/>
  <c r="V158" i="17"/>
  <c r="G159" i="17"/>
  <c r="M159" i="17" s="1"/>
  <c r="I159" i="17"/>
  <c r="K159" i="17"/>
  <c r="O159" i="17"/>
  <c r="Q159" i="17"/>
  <c r="V159" i="17"/>
  <c r="G160" i="17"/>
  <c r="I160" i="17"/>
  <c r="K160" i="17"/>
  <c r="M160" i="17"/>
  <c r="O160" i="17"/>
  <c r="Q160" i="17"/>
  <c r="V160" i="17"/>
  <c r="G161" i="17"/>
  <c r="M161" i="17" s="1"/>
  <c r="I161" i="17"/>
  <c r="K161" i="17"/>
  <c r="O161" i="17"/>
  <c r="Q161" i="17"/>
  <c r="V161" i="17"/>
  <c r="G162" i="17"/>
  <c r="M162" i="17" s="1"/>
  <c r="I162" i="17"/>
  <c r="K162" i="17"/>
  <c r="O162" i="17"/>
  <c r="Q162" i="17"/>
  <c r="V162" i="17"/>
  <c r="G163" i="17"/>
  <c r="M163" i="17" s="1"/>
  <c r="I163" i="17"/>
  <c r="K163" i="17"/>
  <c r="O163" i="17"/>
  <c r="Q163" i="17"/>
  <c r="V163" i="17"/>
  <c r="G164" i="17"/>
  <c r="I164" i="17"/>
  <c r="K164" i="17"/>
  <c r="M164" i="17"/>
  <c r="O164" i="17"/>
  <c r="Q164" i="17"/>
  <c r="V164" i="17"/>
  <c r="G165" i="17"/>
  <c r="I165" i="17"/>
  <c r="K165" i="17"/>
  <c r="M165" i="17"/>
  <c r="O165" i="17"/>
  <c r="Q165" i="17"/>
  <c r="V165" i="17"/>
  <c r="G166" i="17"/>
  <c r="M166" i="17" s="1"/>
  <c r="I166" i="17"/>
  <c r="K166" i="17"/>
  <c r="O166" i="17"/>
  <c r="Q166" i="17"/>
  <c r="V166" i="17"/>
  <c r="G167" i="17"/>
  <c r="M167" i="17" s="1"/>
  <c r="I167" i="17"/>
  <c r="K167" i="17"/>
  <c r="O167" i="17"/>
  <c r="Q167" i="17"/>
  <c r="V167" i="17"/>
  <c r="G168" i="17"/>
  <c r="M168" i="17" s="1"/>
  <c r="I168" i="17"/>
  <c r="K168" i="17"/>
  <c r="O168" i="17"/>
  <c r="Q168" i="17"/>
  <c r="V168" i="17"/>
  <c r="G169" i="17"/>
  <c r="I141" i="1" s="1"/>
  <c r="G170" i="17"/>
  <c r="M170" i="17" s="1"/>
  <c r="I170" i="17"/>
  <c r="K170" i="17"/>
  <c r="O170" i="17"/>
  <c r="Q170" i="17"/>
  <c r="V170" i="17"/>
  <c r="G171" i="17"/>
  <c r="M171" i="17" s="1"/>
  <c r="I171" i="17"/>
  <c r="K171" i="17"/>
  <c r="O171" i="17"/>
  <c r="Q171" i="17"/>
  <c r="V171" i="17"/>
  <c r="G172" i="17"/>
  <c r="I172" i="17"/>
  <c r="K172" i="17"/>
  <c r="M172" i="17"/>
  <c r="O172" i="17"/>
  <c r="Q172" i="17"/>
  <c r="V172" i="17"/>
  <c r="G173" i="17"/>
  <c r="M173" i="17" s="1"/>
  <c r="I173" i="17"/>
  <c r="K173" i="17"/>
  <c r="O173" i="17"/>
  <c r="Q173" i="17"/>
  <c r="V173" i="17"/>
  <c r="G174" i="17"/>
  <c r="M174" i="17" s="1"/>
  <c r="I174" i="17"/>
  <c r="K174" i="17"/>
  <c r="O174" i="17"/>
  <c r="Q174" i="17"/>
  <c r="V174" i="17"/>
  <c r="G175" i="17"/>
  <c r="M175" i="17" s="1"/>
  <c r="I175" i="17"/>
  <c r="K175" i="17"/>
  <c r="O175" i="17"/>
  <c r="Q175" i="17"/>
  <c r="V175" i="17"/>
  <c r="G176" i="17"/>
  <c r="M176" i="17" s="1"/>
  <c r="I176" i="17"/>
  <c r="K176" i="17"/>
  <c r="O176" i="17"/>
  <c r="Q176" i="17"/>
  <c r="V176" i="17"/>
  <c r="G177" i="17"/>
  <c r="I177" i="17"/>
  <c r="K177" i="17"/>
  <c r="M177" i="17"/>
  <c r="O177" i="17"/>
  <c r="Q177" i="17"/>
  <c r="V177" i="17"/>
  <c r="G179" i="17"/>
  <c r="I179" i="17"/>
  <c r="K179" i="17"/>
  <c r="O179" i="17"/>
  <c r="Q179" i="17"/>
  <c r="V179" i="17"/>
  <c r="G180" i="17"/>
  <c r="M180" i="17" s="1"/>
  <c r="I180" i="17"/>
  <c r="K180" i="17"/>
  <c r="O180" i="17"/>
  <c r="Q180" i="17"/>
  <c r="V180" i="17"/>
  <c r="G181" i="17"/>
  <c r="M181" i="17" s="1"/>
  <c r="I181" i="17"/>
  <c r="K181" i="17"/>
  <c r="O181" i="17"/>
  <c r="Q181" i="17"/>
  <c r="V181" i="17"/>
  <c r="G182" i="17"/>
  <c r="M182" i="17" s="1"/>
  <c r="I182" i="17"/>
  <c r="K182" i="17"/>
  <c r="O182" i="17"/>
  <c r="Q182" i="17"/>
  <c r="V182" i="17"/>
  <c r="G183" i="17"/>
  <c r="M183" i="17" s="1"/>
  <c r="I183" i="17"/>
  <c r="K183" i="17"/>
  <c r="O183" i="17"/>
  <c r="Q183" i="17"/>
  <c r="V183" i="17"/>
  <c r="G184" i="17"/>
  <c r="I184" i="17"/>
  <c r="K184" i="17"/>
  <c r="M184" i="17"/>
  <c r="O184" i="17"/>
  <c r="Q184" i="17"/>
  <c r="V184" i="17"/>
  <c r="G185" i="17"/>
  <c r="M185" i="17" s="1"/>
  <c r="I185" i="17"/>
  <c r="K185" i="17"/>
  <c r="O185" i="17"/>
  <c r="Q185" i="17"/>
  <c r="V185" i="17"/>
  <c r="G186" i="17"/>
  <c r="M186" i="17" s="1"/>
  <c r="I186" i="17"/>
  <c r="K186" i="17"/>
  <c r="O186" i="17"/>
  <c r="Q186" i="17"/>
  <c r="V186" i="17"/>
  <c r="G187" i="17"/>
  <c r="M187" i="17" s="1"/>
  <c r="I187" i="17"/>
  <c r="K187" i="17"/>
  <c r="O187" i="17"/>
  <c r="Q187" i="17"/>
  <c r="V187" i="17"/>
  <c r="G188" i="17"/>
  <c r="I188" i="17"/>
  <c r="K188" i="17"/>
  <c r="M188" i="17"/>
  <c r="O188" i="17"/>
  <c r="Q188" i="17"/>
  <c r="V188" i="17"/>
  <c r="G189" i="17"/>
  <c r="I189" i="17"/>
  <c r="K189" i="17"/>
  <c r="M189" i="17"/>
  <c r="O189" i="17"/>
  <c r="Q189" i="17"/>
  <c r="V189" i="17"/>
  <c r="AE191" i="17"/>
  <c r="F47" i="1" s="1"/>
  <c r="BA106" i="16"/>
  <c r="G9" i="16"/>
  <c r="I9" i="16"/>
  <c r="K9" i="16"/>
  <c r="M9" i="16"/>
  <c r="O9" i="16"/>
  <c r="Q9" i="16"/>
  <c r="V9" i="16"/>
  <c r="G10" i="16"/>
  <c r="I10" i="16"/>
  <c r="K10" i="16"/>
  <c r="M10" i="16"/>
  <c r="O10" i="16"/>
  <c r="Q10" i="16"/>
  <c r="V10" i="16"/>
  <c r="G11" i="16"/>
  <c r="M11" i="16" s="1"/>
  <c r="I11" i="16"/>
  <c r="K11" i="16"/>
  <c r="O11" i="16"/>
  <c r="Q11" i="16"/>
  <c r="V11" i="16"/>
  <c r="G12" i="16"/>
  <c r="M12" i="16" s="1"/>
  <c r="I12" i="16"/>
  <c r="K12" i="16"/>
  <c r="O12" i="16"/>
  <c r="Q12" i="16"/>
  <c r="V12" i="16"/>
  <c r="G13" i="16"/>
  <c r="M13" i="16" s="1"/>
  <c r="I13" i="16"/>
  <c r="K13" i="16"/>
  <c r="O13" i="16"/>
  <c r="Q13" i="16"/>
  <c r="V13" i="16"/>
  <c r="G14" i="16"/>
  <c r="M14" i="16" s="1"/>
  <c r="I14" i="16"/>
  <c r="K14" i="16"/>
  <c r="O14" i="16"/>
  <c r="Q14" i="16"/>
  <c r="V14" i="16"/>
  <c r="G15" i="16"/>
  <c r="I15" i="16"/>
  <c r="K15" i="16"/>
  <c r="M15" i="16"/>
  <c r="O15" i="16"/>
  <c r="Q15" i="16"/>
  <c r="V15" i="16"/>
  <c r="G16" i="16"/>
  <c r="M16" i="16" s="1"/>
  <c r="I16" i="16"/>
  <c r="K16" i="16"/>
  <c r="O16" i="16"/>
  <c r="Q16" i="16"/>
  <c r="V16" i="16"/>
  <c r="G17" i="16"/>
  <c r="I17" i="16"/>
  <c r="K17" i="16"/>
  <c r="M17" i="16"/>
  <c r="O17" i="16"/>
  <c r="Q17" i="16"/>
  <c r="V17" i="16"/>
  <c r="G18" i="16"/>
  <c r="M18" i="16" s="1"/>
  <c r="I18" i="16"/>
  <c r="K18" i="16"/>
  <c r="O18" i="16"/>
  <c r="Q18" i="16"/>
  <c r="V18" i="16"/>
  <c r="G20" i="16"/>
  <c r="M20" i="16" s="1"/>
  <c r="I20" i="16"/>
  <c r="K20" i="16"/>
  <c r="O20" i="16"/>
  <c r="Q20" i="16"/>
  <c r="V20" i="16"/>
  <c r="G21" i="16"/>
  <c r="M21" i="16" s="1"/>
  <c r="I21" i="16"/>
  <c r="K21" i="16"/>
  <c r="O21" i="16"/>
  <c r="Q21" i="16"/>
  <c r="V21" i="16"/>
  <c r="G22" i="16"/>
  <c r="I22" i="16"/>
  <c r="K22" i="16"/>
  <c r="M22" i="16"/>
  <c r="O22" i="16"/>
  <c r="Q22" i="16"/>
  <c r="V22" i="16"/>
  <c r="G23" i="16"/>
  <c r="M23" i="16" s="1"/>
  <c r="I23" i="16"/>
  <c r="K23" i="16"/>
  <c r="O23" i="16"/>
  <c r="Q23" i="16"/>
  <c r="V23" i="16"/>
  <c r="G24" i="16"/>
  <c r="M24" i="16" s="1"/>
  <c r="I24" i="16"/>
  <c r="K24" i="16"/>
  <c r="O24" i="16"/>
  <c r="Q24" i="16"/>
  <c r="V24" i="16"/>
  <c r="G25" i="16"/>
  <c r="M25" i="16" s="1"/>
  <c r="I25" i="16"/>
  <c r="K25" i="16"/>
  <c r="O25" i="16"/>
  <c r="Q25" i="16"/>
  <c r="V25" i="16"/>
  <c r="G26" i="16"/>
  <c r="M26" i="16" s="1"/>
  <c r="I26" i="16"/>
  <c r="K26" i="16"/>
  <c r="O26" i="16"/>
  <c r="Q26" i="16"/>
  <c r="V26" i="16"/>
  <c r="G27" i="16"/>
  <c r="I27" i="16"/>
  <c r="K27" i="16"/>
  <c r="M27" i="16"/>
  <c r="O27" i="16"/>
  <c r="Q27" i="16"/>
  <c r="V27" i="16"/>
  <c r="G29" i="16"/>
  <c r="M29" i="16" s="1"/>
  <c r="I29" i="16"/>
  <c r="K29" i="16"/>
  <c r="O29" i="16"/>
  <c r="Q29" i="16"/>
  <c r="V29" i="16"/>
  <c r="G30" i="16"/>
  <c r="M30" i="16" s="1"/>
  <c r="I30" i="16"/>
  <c r="K30" i="16"/>
  <c r="O30" i="16"/>
  <c r="Q30" i="16"/>
  <c r="V30" i="16"/>
  <c r="G31" i="16"/>
  <c r="M31" i="16" s="1"/>
  <c r="I31" i="16"/>
  <c r="K31" i="16"/>
  <c r="O31" i="16"/>
  <c r="Q31" i="16"/>
  <c r="V31" i="16"/>
  <c r="G32" i="16"/>
  <c r="M32" i="16" s="1"/>
  <c r="I32" i="16"/>
  <c r="K32" i="16"/>
  <c r="O32" i="16"/>
  <c r="Q32" i="16"/>
  <c r="V32" i="16"/>
  <c r="V19" i="16" s="1"/>
  <c r="G34" i="16"/>
  <c r="M34" i="16" s="1"/>
  <c r="I34" i="16"/>
  <c r="K34" i="16"/>
  <c r="O34" i="16"/>
  <c r="Q34" i="16"/>
  <c r="V34" i="16"/>
  <c r="G36" i="16"/>
  <c r="M36" i="16" s="1"/>
  <c r="I36" i="16"/>
  <c r="K36" i="16"/>
  <c r="O36" i="16"/>
  <c r="Q36" i="16"/>
  <c r="V36" i="16"/>
  <c r="G38" i="16"/>
  <c r="M38" i="16" s="1"/>
  <c r="I38" i="16"/>
  <c r="K38" i="16"/>
  <c r="O38" i="16"/>
  <c r="Q38" i="16"/>
  <c r="V38" i="16"/>
  <c r="G40" i="16"/>
  <c r="M40" i="16" s="1"/>
  <c r="I40" i="16"/>
  <c r="K40" i="16"/>
  <c r="O40" i="16"/>
  <c r="Q40" i="16"/>
  <c r="V40" i="16"/>
  <c r="G42" i="16"/>
  <c r="M42" i="16" s="1"/>
  <c r="I42" i="16"/>
  <c r="K42" i="16"/>
  <c r="O42" i="16"/>
  <c r="Q42" i="16"/>
  <c r="V42" i="16"/>
  <c r="G44" i="16"/>
  <c r="M44" i="16" s="1"/>
  <c r="I44" i="16"/>
  <c r="K44" i="16"/>
  <c r="O44" i="16"/>
  <c r="Q44" i="16"/>
  <c r="V44" i="16"/>
  <c r="G45" i="16"/>
  <c r="I45" i="16"/>
  <c r="K45" i="16"/>
  <c r="M45" i="16"/>
  <c r="O45" i="16"/>
  <c r="Q45" i="16"/>
  <c r="V45" i="16"/>
  <c r="G46" i="16"/>
  <c r="M46" i="16" s="1"/>
  <c r="I46" i="16"/>
  <c r="K46" i="16"/>
  <c r="O46" i="16"/>
  <c r="Q46" i="16"/>
  <c r="V46" i="16"/>
  <c r="G47" i="16"/>
  <c r="I47" i="16"/>
  <c r="K47" i="16"/>
  <c r="M47" i="16"/>
  <c r="O47" i="16"/>
  <c r="Q47" i="16"/>
  <c r="V47" i="16"/>
  <c r="G48" i="16"/>
  <c r="M48" i="16" s="1"/>
  <c r="I48" i="16"/>
  <c r="K48" i="16"/>
  <c r="O48" i="16"/>
  <c r="Q48" i="16"/>
  <c r="V48" i="16"/>
  <c r="G49" i="16"/>
  <c r="I49" i="16"/>
  <c r="K49" i="16"/>
  <c r="M49" i="16"/>
  <c r="O49" i="16"/>
  <c r="Q49" i="16"/>
  <c r="V49" i="16"/>
  <c r="G50" i="16"/>
  <c r="M50" i="16" s="1"/>
  <c r="I50" i="16"/>
  <c r="K50" i="16"/>
  <c r="O50" i="16"/>
  <c r="Q50" i="16"/>
  <c r="V50" i="16"/>
  <c r="G52" i="16"/>
  <c r="M52" i="16" s="1"/>
  <c r="I52" i="16"/>
  <c r="K52" i="16"/>
  <c r="K51" i="16" s="1"/>
  <c r="O52" i="16"/>
  <c r="Q52" i="16"/>
  <c r="V52" i="16"/>
  <c r="G53" i="16"/>
  <c r="M53" i="16" s="1"/>
  <c r="I53" i="16"/>
  <c r="K53" i="16"/>
  <c r="O53" i="16"/>
  <c r="Q53" i="16"/>
  <c r="V53" i="16"/>
  <c r="G54" i="16"/>
  <c r="I54" i="16"/>
  <c r="K54" i="16"/>
  <c r="O54" i="16"/>
  <c r="Q54" i="16"/>
  <c r="V54" i="16"/>
  <c r="G55" i="16"/>
  <c r="M55" i="16" s="1"/>
  <c r="I55" i="16"/>
  <c r="K55" i="16"/>
  <c r="O55" i="16"/>
  <c r="Q55" i="16"/>
  <c r="V55" i="16"/>
  <c r="G56" i="16"/>
  <c r="M56" i="16" s="1"/>
  <c r="I56" i="16"/>
  <c r="K56" i="16"/>
  <c r="O56" i="16"/>
  <c r="Q56" i="16"/>
  <c r="V56" i="16"/>
  <c r="G57" i="16"/>
  <c r="M57" i="16" s="1"/>
  <c r="I57" i="16"/>
  <c r="K57" i="16"/>
  <c r="O57" i="16"/>
  <c r="Q57" i="16"/>
  <c r="V57" i="16"/>
  <c r="G58" i="16"/>
  <c r="M58" i="16" s="1"/>
  <c r="I58" i="16"/>
  <c r="K58" i="16"/>
  <c r="O58" i="16"/>
  <c r="Q58" i="16"/>
  <c r="V58" i="16"/>
  <c r="G59" i="16"/>
  <c r="I59" i="16"/>
  <c r="K59" i="16"/>
  <c r="M59" i="16"/>
  <c r="O59" i="16"/>
  <c r="Q59" i="16"/>
  <c r="V59" i="16"/>
  <c r="G60" i="16"/>
  <c r="M60" i="16" s="1"/>
  <c r="I60" i="16"/>
  <c r="K60" i="16"/>
  <c r="O60" i="16"/>
  <c r="Q60" i="16"/>
  <c r="V60" i="16"/>
  <c r="G61" i="16"/>
  <c r="I61" i="16"/>
  <c r="K61" i="16"/>
  <c r="M61" i="16"/>
  <c r="O61" i="16"/>
  <c r="Q61" i="16"/>
  <c r="V61" i="16"/>
  <c r="G62" i="16"/>
  <c r="M62" i="16" s="1"/>
  <c r="I62" i="16"/>
  <c r="K62" i="16"/>
  <c r="O62" i="16"/>
  <c r="Q62" i="16"/>
  <c r="V62" i="16"/>
  <c r="G63" i="16"/>
  <c r="I63" i="16"/>
  <c r="K63" i="16"/>
  <c r="M63" i="16"/>
  <c r="O63" i="16"/>
  <c r="Q63" i="16"/>
  <c r="V63" i="16"/>
  <c r="G64" i="16"/>
  <c r="M64" i="16" s="1"/>
  <c r="I64" i="16"/>
  <c r="K64" i="16"/>
  <c r="O64" i="16"/>
  <c r="Q64" i="16"/>
  <c r="V64" i="16"/>
  <c r="G65" i="16"/>
  <c r="M65" i="16" s="1"/>
  <c r="I65" i="16"/>
  <c r="K65" i="16"/>
  <c r="O65" i="16"/>
  <c r="Q65" i="16"/>
  <c r="V65" i="16"/>
  <c r="G66" i="16"/>
  <c r="M66" i="16" s="1"/>
  <c r="I66" i="16"/>
  <c r="K66" i="16"/>
  <c r="O66" i="16"/>
  <c r="Q66" i="16"/>
  <c r="V66" i="16"/>
  <c r="G67" i="16"/>
  <c r="M67" i="16" s="1"/>
  <c r="I67" i="16"/>
  <c r="K67" i="16"/>
  <c r="O67" i="16"/>
  <c r="Q67" i="16"/>
  <c r="V67" i="16"/>
  <c r="G68" i="16"/>
  <c r="M68" i="16" s="1"/>
  <c r="I68" i="16"/>
  <c r="K68" i="16"/>
  <c r="O68" i="16"/>
  <c r="Q68" i="16"/>
  <c r="V68" i="16"/>
  <c r="G69" i="16"/>
  <c r="I69" i="16"/>
  <c r="K69" i="16"/>
  <c r="M69" i="16"/>
  <c r="O69" i="16"/>
  <c r="Q69" i="16"/>
  <c r="V69" i="16"/>
  <c r="G70" i="16"/>
  <c r="I70" i="16"/>
  <c r="K70" i="16"/>
  <c r="M70" i="16"/>
  <c r="O70" i="16"/>
  <c r="Q70" i="16"/>
  <c r="V70" i="16"/>
  <c r="G71" i="16"/>
  <c r="M71" i="16" s="1"/>
  <c r="I71" i="16"/>
  <c r="K71" i="16"/>
  <c r="O71" i="16"/>
  <c r="Q71" i="16"/>
  <c r="V71" i="16"/>
  <c r="G72" i="16"/>
  <c r="M72" i="16" s="1"/>
  <c r="I72" i="16"/>
  <c r="K72" i="16"/>
  <c r="O72" i="16"/>
  <c r="Q72" i="16"/>
  <c r="V72" i="16"/>
  <c r="G73" i="16"/>
  <c r="M73" i="16" s="1"/>
  <c r="I73" i="16"/>
  <c r="K73" i="16"/>
  <c r="O73" i="16"/>
  <c r="Q73" i="16"/>
  <c r="V73" i="16"/>
  <c r="G74" i="16"/>
  <c r="M74" i="16" s="1"/>
  <c r="I74" i="16"/>
  <c r="K74" i="16"/>
  <c r="O74" i="16"/>
  <c r="Q74" i="16"/>
  <c r="V74" i="16"/>
  <c r="G75" i="16"/>
  <c r="M75" i="16" s="1"/>
  <c r="I75" i="16"/>
  <c r="K75" i="16"/>
  <c r="O75" i="16"/>
  <c r="Q75" i="16"/>
  <c r="V75" i="16"/>
  <c r="G76" i="16"/>
  <c r="M76" i="16" s="1"/>
  <c r="I76" i="16"/>
  <c r="K76" i="16"/>
  <c r="O76" i="16"/>
  <c r="Q76" i="16"/>
  <c r="V76" i="16"/>
  <c r="G77" i="16"/>
  <c r="M77" i="16" s="1"/>
  <c r="I77" i="16"/>
  <c r="K77" i="16"/>
  <c r="O77" i="16"/>
  <c r="Q77" i="16"/>
  <c r="V77" i="16"/>
  <c r="G78" i="16"/>
  <c r="M78" i="16" s="1"/>
  <c r="I78" i="16"/>
  <c r="K78" i="16"/>
  <c r="O78" i="16"/>
  <c r="Q78" i="16"/>
  <c r="V78" i="16"/>
  <c r="G79" i="16"/>
  <c r="M79" i="16" s="1"/>
  <c r="I79" i="16"/>
  <c r="K79" i="16"/>
  <c r="O79" i="16"/>
  <c r="Q79" i="16"/>
  <c r="V79" i="16"/>
  <c r="G80" i="16"/>
  <c r="M80" i="16" s="1"/>
  <c r="I80" i="16"/>
  <c r="K80" i="16"/>
  <c r="O80" i="16"/>
  <c r="Q80" i="16"/>
  <c r="V80" i="16"/>
  <c r="G81" i="16"/>
  <c r="M81" i="16" s="1"/>
  <c r="I81" i="16"/>
  <c r="K81" i="16"/>
  <c r="O81" i="16"/>
  <c r="Q81" i="16"/>
  <c r="V81" i="16"/>
  <c r="G82" i="16"/>
  <c r="I82" i="16"/>
  <c r="K82" i="16"/>
  <c r="M82" i="16"/>
  <c r="O82" i="16"/>
  <c r="Q82" i="16"/>
  <c r="V82" i="16"/>
  <c r="G83" i="16"/>
  <c r="I83" i="16"/>
  <c r="K83" i="16"/>
  <c r="M83" i="16"/>
  <c r="O83" i="16"/>
  <c r="Q83" i="16"/>
  <c r="V83" i="16"/>
  <c r="G84" i="16"/>
  <c r="M84" i="16" s="1"/>
  <c r="I84" i="16"/>
  <c r="K84" i="16"/>
  <c r="O84" i="16"/>
  <c r="Q84" i="16"/>
  <c r="V84" i="16"/>
  <c r="G86" i="16"/>
  <c r="M86" i="16" s="1"/>
  <c r="I86" i="16"/>
  <c r="K86" i="16"/>
  <c r="O86" i="16"/>
  <c r="Q86" i="16"/>
  <c r="V86" i="16"/>
  <c r="G87" i="16"/>
  <c r="I87" i="16"/>
  <c r="K87" i="16"/>
  <c r="M87" i="16"/>
  <c r="O87" i="16"/>
  <c r="Q87" i="16"/>
  <c r="V87" i="16"/>
  <c r="G88" i="16"/>
  <c r="M88" i="16" s="1"/>
  <c r="I88" i="16"/>
  <c r="K88" i="16"/>
  <c r="K85" i="16" s="1"/>
  <c r="O88" i="16"/>
  <c r="Q88" i="16"/>
  <c r="V88" i="16"/>
  <c r="G89" i="16"/>
  <c r="M89" i="16" s="1"/>
  <c r="I89" i="16"/>
  <c r="K89" i="16"/>
  <c r="O89" i="16"/>
  <c r="Q89" i="16"/>
  <c r="V89" i="16"/>
  <c r="G90" i="16"/>
  <c r="M90" i="16" s="1"/>
  <c r="I90" i="16"/>
  <c r="K90" i="16"/>
  <c r="O90" i="16"/>
  <c r="Q90" i="16"/>
  <c r="V90" i="16"/>
  <c r="G91" i="16"/>
  <c r="M91" i="16" s="1"/>
  <c r="I91" i="16"/>
  <c r="K91" i="16"/>
  <c r="O91" i="16"/>
  <c r="Q91" i="16"/>
  <c r="V91" i="16"/>
  <c r="G92" i="16"/>
  <c r="M92" i="16" s="1"/>
  <c r="I92" i="16"/>
  <c r="K92" i="16"/>
  <c r="O92" i="16"/>
  <c r="Q92" i="16"/>
  <c r="V92" i="16"/>
  <c r="G93" i="16"/>
  <c r="M93" i="16" s="1"/>
  <c r="I93" i="16"/>
  <c r="K93" i="16"/>
  <c r="O93" i="16"/>
  <c r="Q93" i="16"/>
  <c r="V93" i="16"/>
  <c r="G94" i="16"/>
  <c r="M94" i="16" s="1"/>
  <c r="I94" i="16"/>
  <c r="K94" i="16"/>
  <c r="O94" i="16"/>
  <c r="Q94" i="16"/>
  <c r="V94" i="16"/>
  <c r="G95" i="16"/>
  <c r="I95" i="16"/>
  <c r="K95" i="16"/>
  <c r="M95" i="16"/>
  <c r="O95" i="16"/>
  <c r="Q95" i="16"/>
  <c r="V95" i="16"/>
  <c r="G96" i="16"/>
  <c r="M96" i="16" s="1"/>
  <c r="I96" i="16"/>
  <c r="K96" i="16"/>
  <c r="O96" i="16"/>
  <c r="Q96" i="16"/>
  <c r="V96" i="16"/>
  <c r="G97" i="16"/>
  <c r="M97" i="16" s="1"/>
  <c r="I97" i="16"/>
  <c r="K97" i="16"/>
  <c r="O97" i="16"/>
  <c r="Q97" i="16"/>
  <c r="V97" i="16"/>
  <c r="V85" i="16" s="1"/>
  <c r="G98" i="16"/>
  <c r="M98" i="16" s="1"/>
  <c r="I98" i="16"/>
  <c r="K98" i="16"/>
  <c r="O98" i="16"/>
  <c r="Q98" i="16"/>
  <c r="V98" i="16"/>
  <c r="G99" i="16"/>
  <c r="I99" i="16"/>
  <c r="K99" i="16"/>
  <c r="M99" i="16"/>
  <c r="O99" i="16"/>
  <c r="Q99" i="16"/>
  <c r="V99" i="16"/>
  <c r="G100" i="16"/>
  <c r="I100" i="16"/>
  <c r="K100" i="16"/>
  <c r="M100" i="16"/>
  <c r="O100" i="16"/>
  <c r="Q100" i="16"/>
  <c r="V100" i="16"/>
  <c r="G101" i="16"/>
  <c r="M101" i="16" s="1"/>
  <c r="I101" i="16"/>
  <c r="K101" i="16"/>
  <c r="O101" i="16"/>
  <c r="Q101" i="16"/>
  <c r="V101" i="16"/>
  <c r="G102" i="16"/>
  <c r="M102" i="16" s="1"/>
  <c r="I102" i="16"/>
  <c r="K102" i="16"/>
  <c r="O102" i="16"/>
  <c r="Q102" i="16"/>
  <c r="V102" i="16"/>
  <c r="G103" i="16"/>
  <c r="M103" i="16" s="1"/>
  <c r="I103" i="16"/>
  <c r="K103" i="16"/>
  <c r="O103" i="16"/>
  <c r="Q103" i="16"/>
  <c r="V103" i="16"/>
  <c r="G104" i="16"/>
  <c r="M104" i="16" s="1"/>
  <c r="I104" i="16"/>
  <c r="K104" i="16"/>
  <c r="O104" i="16"/>
  <c r="Q104" i="16"/>
  <c r="V104" i="16"/>
  <c r="G105" i="16"/>
  <c r="I105" i="16"/>
  <c r="K105" i="16"/>
  <c r="M105" i="16"/>
  <c r="O105" i="16"/>
  <c r="Q105" i="16"/>
  <c r="V105" i="16"/>
  <c r="G108" i="16"/>
  <c r="M108" i="16" s="1"/>
  <c r="I108" i="16"/>
  <c r="K108" i="16"/>
  <c r="O108" i="16"/>
  <c r="Q108" i="16"/>
  <c r="V108" i="16"/>
  <c r="G109" i="16"/>
  <c r="M109" i="16" s="1"/>
  <c r="I109" i="16"/>
  <c r="K109" i="16"/>
  <c r="O109" i="16"/>
  <c r="Q109" i="16"/>
  <c r="V109" i="16"/>
  <c r="G110" i="16"/>
  <c r="M110" i="16" s="1"/>
  <c r="I110" i="16"/>
  <c r="K110" i="16"/>
  <c r="O110" i="16"/>
  <c r="Q110" i="16"/>
  <c r="V110" i="16"/>
  <c r="I111" i="16"/>
  <c r="G112" i="16"/>
  <c r="M112" i="16" s="1"/>
  <c r="I112" i="16"/>
  <c r="K112" i="16"/>
  <c r="O112" i="16"/>
  <c r="Q112" i="16"/>
  <c r="V112" i="16"/>
  <c r="V111" i="16" s="1"/>
  <c r="G113" i="16"/>
  <c r="G111" i="16" s="1"/>
  <c r="I113" i="16"/>
  <c r="K113" i="16"/>
  <c r="M113" i="16"/>
  <c r="O113" i="16"/>
  <c r="Q113" i="16"/>
  <c r="V113" i="16"/>
  <c r="G114" i="16"/>
  <c r="M114" i="16" s="1"/>
  <c r="I114" i="16"/>
  <c r="K114" i="16"/>
  <c r="O114" i="16"/>
  <c r="Q114" i="16"/>
  <c r="V114" i="16"/>
  <c r="G117" i="16"/>
  <c r="M117" i="16" s="1"/>
  <c r="I117" i="16"/>
  <c r="K117" i="16"/>
  <c r="O117" i="16"/>
  <c r="Q117" i="16"/>
  <c r="V117" i="16"/>
  <c r="G118" i="16"/>
  <c r="M118" i="16" s="1"/>
  <c r="I118" i="16"/>
  <c r="K118" i="16"/>
  <c r="O118" i="16"/>
  <c r="Q118" i="16"/>
  <c r="V118" i="16"/>
  <c r="G119" i="16"/>
  <c r="M119" i="16" s="1"/>
  <c r="I119" i="16"/>
  <c r="K119" i="16"/>
  <c r="O119" i="16"/>
  <c r="Q119" i="16"/>
  <c r="V119" i="16"/>
  <c r="G120" i="16"/>
  <c r="I120" i="16"/>
  <c r="K120" i="16"/>
  <c r="M120" i="16"/>
  <c r="O120" i="16"/>
  <c r="Q120" i="16"/>
  <c r="V120" i="16"/>
  <c r="G121" i="16"/>
  <c r="M121" i="16" s="1"/>
  <c r="I121" i="16"/>
  <c r="K121" i="16"/>
  <c r="O121" i="16"/>
  <c r="Q121" i="16"/>
  <c r="V121" i="16"/>
  <c r="G122" i="16"/>
  <c r="M122" i="16" s="1"/>
  <c r="I122" i="16"/>
  <c r="K122" i="16"/>
  <c r="O122" i="16"/>
  <c r="Q122" i="16"/>
  <c r="V122" i="16"/>
  <c r="G123" i="16"/>
  <c r="M123" i="16" s="1"/>
  <c r="I123" i="16"/>
  <c r="K123" i="16"/>
  <c r="O123" i="16"/>
  <c r="Q123" i="16"/>
  <c r="V123" i="16"/>
  <c r="G124" i="16"/>
  <c r="M124" i="16" s="1"/>
  <c r="I124" i="16"/>
  <c r="K124" i="16"/>
  <c r="O124" i="16"/>
  <c r="Q124" i="16"/>
  <c r="V124" i="16"/>
  <c r="G125" i="16"/>
  <c r="M125" i="16" s="1"/>
  <c r="I125" i="16"/>
  <c r="K125" i="16"/>
  <c r="O125" i="16"/>
  <c r="Q125" i="16"/>
  <c r="V125" i="16"/>
  <c r="G127" i="16"/>
  <c r="I185" i="1" s="1"/>
  <c r="I127" i="16"/>
  <c r="G128" i="16"/>
  <c r="M128" i="16" s="1"/>
  <c r="M127" i="16" s="1"/>
  <c r="I128" i="16"/>
  <c r="K128" i="16"/>
  <c r="K127" i="16" s="1"/>
  <c r="O128" i="16"/>
  <c r="O127" i="16" s="1"/>
  <c r="Q128" i="16"/>
  <c r="Q127" i="16" s="1"/>
  <c r="V128" i="16"/>
  <c r="V127" i="16" s="1"/>
  <c r="K129" i="16"/>
  <c r="G130" i="16"/>
  <c r="M130" i="16" s="1"/>
  <c r="M129" i="16" s="1"/>
  <c r="I130" i="16"/>
  <c r="I129" i="16" s="1"/>
  <c r="K130" i="16"/>
  <c r="O130" i="16"/>
  <c r="O129" i="16" s="1"/>
  <c r="Q130" i="16"/>
  <c r="Q129" i="16" s="1"/>
  <c r="V130" i="16"/>
  <c r="V129" i="16" s="1"/>
  <c r="G132" i="16"/>
  <c r="I132" i="16"/>
  <c r="K132" i="16"/>
  <c r="K131" i="16" s="1"/>
  <c r="O132" i="16"/>
  <c r="Q132" i="16"/>
  <c r="Q131" i="16" s="1"/>
  <c r="V132" i="16"/>
  <c r="G133" i="16"/>
  <c r="M133" i="16" s="1"/>
  <c r="I133" i="16"/>
  <c r="K133" i="16"/>
  <c r="O133" i="16"/>
  <c r="Q133" i="16"/>
  <c r="V133" i="16"/>
  <c r="V131" i="16" s="1"/>
  <c r="AE135" i="16"/>
  <c r="F46" i="1" s="1"/>
  <c r="G9" i="15"/>
  <c r="I9" i="15"/>
  <c r="K9" i="15"/>
  <c r="M9" i="15"/>
  <c r="O9" i="15"/>
  <c r="Q9" i="15"/>
  <c r="V9" i="15"/>
  <c r="G11" i="15"/>
  <c r="M11" i="15" s="1"/>
  <c r="I11" i="15"/>
  <c r="K11" i="15"/>
  <c r="O11" i="15"/>
  <c r="Q11" i="15"/>
  <c r="V11" i="15"/>
  <c r="G13" i="15"/>
  <c r="M13" i="15" s="1"/>
  <c r="I13" i="15"/>
  <c r="K13" i="15"/>
  <c r="O13" i="15"/>
  <c r="Q13" i="15"/>
  <c r="V13" i="15"/>
  <c r="G14" i="15"/>
  <c r="I14" i="15"/>
  <c r="K14" i="15"/>
  <c r="M14" i="15"/>
  <c r="O14" i="15"/>
  <c r="Q14" i="15"/>
  <c r="V14" i="15"/>
  <c r="G15" i="15"/>
  <c r="M15" i="15" s="1"/>
  <c r="I15" i="15"/>
  <c r="K15" i="15"/>
  <c r="O15" i="15"/>
  <c r="Q15" i="15"/>
  <c r="V15" i="15"/>
  <c r="G16" i="15"/>
  <c r="I16" i="15"/>
  <c r="K16" i="15"/>
  <c r="M16" i="15"/>
  <c r="O16" i="15"/>
  <c r="Q16" i="15"/>
  <c r="V16" i="15"/>
  <c r="G17" i="15"/>
  <c r="M17" i="15" s="1"/>
  <c r="I17" i="15"/>
  <c r="K17" i="15"/>
  <c r="O17" i="15"/>
  <c r="Q17" i="15"/>
  <c r="V17" i="15"/>
  <c r="G18" i="15"/>
  <c r="I18" i="15"/>
  <c r="K18" i="15"/>
  <c r="M18" i="15"/>
  <c r="O18" i="15"/>
  <c r="Q18" i="15"/>
  <c r="V18" i="15"/>
  <c r="G19" i="15"/>
  <c r="M19" i="15" s="1"/>
  <c r="I19" i="15"/>
  <c r="K19" i="15"/>
  <c r="O19" i="15"/>
  <c r="Q19" i="15"/>
  <c r="V19" i="15"/>
  <c r="G20" i="15"/>
  <c r="M20" i="15" s="1"/>
  <c r="I20" i="15"/>
  <c r="K20" i="15"/>
  <c r="O20" i="15"/>
  <c r="Q20" i="15"/>
  <c r="V20" i="15"/>
  <c r="G21" i="15"/>
  <c r="M21" i="15" s="1"/>
  <c r="I21" i="15"/>
  <c r="K21" i="15"/>
  <c r="O21" i="15"/>
  <c r="Q21" i="15"/>
  <c r="V21" i="15"/>
  <c r="G22" i="15"/>
  <c r="I22" i="15"/>
  <c r="K22" i="15"/>
  <c r="M22" i="15"/>
  <c r="O22" i="15"/>
  <c r="Q22" i="15"/>
  <c r="V22" i="15"/>
  <c r="G23" i="15"/>
  <c r="I23" i="15"/>
  <c r="K23" i="15"/>
  <c r="M23" i="15"/>
  <c r="O23" i="15"/>
  <c r="Q23" i="15"/>
  <c r="V23" i="15"/>
  <c r="G24" i="15"/>
  <c r="I24" i="15"/>
  <c r="K24" i="15"/>
  <c r="M24" i="15"/>
  <c r="O24" i="15"/>
  <c r="Q24" i="15"/>
  <c r="V24" i="15"/>
  <c r="G27" i="15"/>
  <c r="I27" i="15"/>
  <c r="K27" i="15"/>
  <c r="K26" i="15" s="1"/>
  <c r="O27" i="15"/>
  <c r="Q27" i="15"/>
  <c r="V27" i="15"/>
  <c r="G28" i="15"/>
  <c r="M28" i="15" s="1"/>
  <c r="I28" i="15"/>
  <c r="K28" i="15"/>
  <c r="O28" i="15"/>
  <c r="Q28" i="15"/>
  <c r="V28" i="15"/>
  <c r="G29" i="15"/>
  <c r="M29" i="15" s="1"/>
  <c r="I29" i="15"/>
  <c r="K29" i="15"/>
  <c r="O29" i="15"/>
  <c r="Q29" i="15"/>
  <c r="V29" i="15"/>
  <c r="Q31" i="15"/>
  <c r="V31" i="15"/>
  <c r="G32" i="15"/>
  <c r="I32" i="15"/>
  <c r="I31" i="15" s="1"/>
  <c r="K32" i="15"/>
  <c r="K31" i="15" s="1"/>
  <c r="O32" i="15"/>
  <c r="O31" i="15" s="1"/>
  <c r="Q32" i="15"/>
  <c r="V32" i="15"/>
  <c r="G35" i="15"/>
  <c r="M35" i="15" s="1"/>
  <c r="M34" i="15" s="1"/>
  <c r="I35" i="15"/>
  <c r="I34" i="15" s="1"/>
  <c r="K35" i="15"/>
  <c r="K34" i="15" s="1"/>
  <c r="O35" i="15"/>
  <c r="O34" i="15" s="1"/>
  <c r="Q35" i="15"/>
  <c r="Q34" i="15" s="1"/>
  <c r="V35" i="15"/>
  <c r="V34" i="15" s="1"/>
  <c r="G36" i="15"/>
  <c r="G37" i="15"/>
  <c r="I37" i="15"/>
  <c r="K37" i="15"/>
  <c r="M37" i="15"/>
  <c r="O37" i="15"/>
  <c r="O36" i="15" s="1"/>
  <c r="Q37" i="15"/>
  <c r="Q36" i="15" s="1"/>
  <c r="V37" i="15"/>
  <c r="G38" i="15"/>
  <c r="I38" i="15"/>
  <c r="I36" i="15" s="1"/>
  <c r="K38" i="15"/>
  <c r="M38" i="15"/>
  <c r="O38" i="15"/>
  <c r="Q38" i="15"/>
  <c r="V38" i="15"/>
  <c r="AE40" i="15"/>
  <c r="F45" i="1" s="1"/>
  <c r="BA18" i="14"/>
  <c r="BA12" i="14"/>
  <c r="BA10" i="14"/>
  <c r="G9" i="14"/>
  <c r="M9" i="14" s="1"/>
  <c r="I9" i="14"/>
  <c r="K9" i="14"/>
  <c r="O9" i="14"/>
  <c r="Q9" i="14"/>
  <c r="V9" i="14"/>
  <c r="G11" i="14"/>
  <c r="M11" i="14" s="1"/>
  <c r="I11" i="14"/>
  <c r="K11" i="14"/>
  <c r="O11" i="14"/>
  <c r="O8" i="14" s="1"/>
  <c r="Q11" i="14"/>
  <c r="V11" i="14"/>
  <c r="G13" i="14"/>
  <c r="I13" i="14"/>
  <c r="K13" i="14"/>
  <c r="M13" i="14"/>
  <c r="O13" i="14"/>
  <c r="Q13" i="14"/>
  <c r="V13" i="14"/>
  <c r="G15" i="14"/>
  <c r="I15" i="14"/>
  <c r="K15" i="14"/>
  <c r="M15" i="14"/>
  <c r="O15" i="14"/>
  <c r="Q15" i="14"/>
  <c r="V15" i="14"/>
  <c r="G17" i="14"/>
  <c r="I17" i="14"/>
  <c r="K17" i="14"/>
  <c r="M17" i="14"/>
  <c r="O17" i="14"/>
  <c r="Q17" i="14"/>
  <c r="V17" i="14"/>
  <c r="G19" i="14"/>
  <c r="M19" i="14" s="1"/>
  <c r="I19" i="14"/>
  <c r="K19" i="14"/>
  <c r="O19" i="14"/>
  <c r="Q19" i="14"/>
  <c r="V19" i="14"/>
  <c r="G21" i="14"/>
  <c r="M21" i="14" s="1"/>
  <c r="I21" i="14"/>
  <c r="K21" i="14"/>
  <c r="O21" i="14"/>
  <c r="Q21" i="14"/>
  <c r="V21" i="14"/>
  <c r="G23" i="14"/>
  <c r="M23" i="14" s="1"/>
  <c r="I23" i="14"/>
  <c r="K23" i="14"/>
  <c r="O23" i="14"/>
  <c r="Q23" i="14"/>
  <c r="V23" i="14"/>
  <c r="G24" i="14"/>
  <c r="I24" i="14"/>
  <c r="K24" i="14"/>
  <c r="M24" i="14"/>
  <c r="O24" i="14"/>
  <c r="Q24" i="14"/>
  <c r="V24" i="14"/>
  <c r="G26" i="14"/>
  <c r="M26" i="14" s="1"/>
  <c r="I26" i="14"/>
  <c r="K26" i="14"/>
  <c r="K25" i="14" s="1"/>
  <c r="O26" i="14"/>
  <c r="Q26" i="14"/>
  <c r="V26" i="14"/>
  <c r="G27" i="14"/>
  <c r="I27" i="14"/>
  <c r="K27" i="14"/>
  <c r="O27" i="14"/>
  <c r="Q27" i="14"/>
  <c r="V27" i="14"/>
  <c r="G28" i="14"/>
  <c r="M28" i="14" s="1"/>
  <c r="I28" i="14"/>
  <c r="K28" i="14"/>
  <c r="O28" i="14"/>
  <c r="Q28" i="14"/>
  <c r="V28" i="14"/>
  <c r="G29" i="14"/>
  <c r="M29" i="14" s="1"/>
  <c r="I29" i="14"/>
  <c r="K29" i="14"/>
  <c r="O29" i="14"/>
  <c r="Q29" i="14"/>
  <c r="V29" i="14"/>
  <c r="G31" i="14"/>
  <c r="I31" i="14"/>
  <c r="K31" i="14"/>
  <c r="M31" i="14"/>
  <c r="O31" i="14"/>
  <c r="Q31" i="14"/>
  <c r="V31" i="14"/>
  <c r="G32" i="14"/>
  <c r="I32" i="14"/>
  <c r="K32" i="14"/>
  <c r="M32" i="14"/>
  <c r="O32" i="14"/>
  <c r="Q32" i="14"/>
  <c r="V32" i="14"/>
  <c r="G33" i="14"/>
  <c r="I33" i="14"/>
  <c r="K33" i="14"/>
  <c r="M33" i="14"/>
  <c r="O33" i="14"/>
  <c r="Q33" i="14"/>
  <c r="V33" i="14"/>
  <c r="G35" i="14"/>
  <c r="M35" i="14" s="1"/>
  <c r="I35" i="14"/>
  <c r="K35" i="14"/>
  <c r="O35" i="14"/>
  <c r="Q35" i="14"/>
  <c r="V35" i="14"/>
  <c r="G36" i="14"/>
  <c r="M36" i="14" s="1"/>
  <c r="I36" i="14"/>
  <c r="K36" i="14"/>
  <c r="O36" i="14"/>
  <c r="Q36" i="14"/>
  <c r="V36" i="14"/>
  <c r="G38" i="14"/>
  <c r="M38" i="14" s="1"/>
  <c r="I38" i="14"/>
  <c r="K38" i="14"/>
  <c r="O38" i="14"/>
  <c r="Q38" i="14"/>
  <c r="V38" i="14"/>
  <c r="G40" i="14"/>
  <c r="M40" i="14" s="1"/>
  <c r="I40" i="14"/>
  <c r="K40" i="14"/>
  <c r="O40" i="14"/>
  <c r="Q40" i="14"/>
  <c r="V40" i="14"/>
  <c r="G42" i="14"/>
  <c r="M42" i="14" s="1"/>
  <c r="I42" i="14"/>
  <c r="K42" i="14"/>
  <c r="O42" i="14"/>
  <c r="Q42" i="14"/>
  <c r="V42" i="14"/>
  <c r="G43" i="14"/>
  <c r="M43" i="14" s="1"/>
  <c r="I43" i="14"/>
  <c r="K43" i="14"/>
  <c r="O43" i="14"/>
  <c r="Q43" i="14"/>
  <c r="V43" i="14"/>
  <c r="G44" i="14"/>
  <c r="M44" i="14" s="1"/>
  <c r="I44" i="14"/>
  <c r="K44" i="14"/>
  <c r="O44" i="14"/>
  <c r="Q44" i="14"/>
  <c r="V44" i="14"/>
  <c r="G46" i="14"/>
  <c r="M46" i="14" s="1"/>
  <c r="I46" i="14"/>
  <c r="K46" i="14"/>
  <c r="O46" i="14"/>
  <c r="Q46" i="14"/>
  <c r="V46" i="14"/>
  <c r="G47" i="14"/>
  <c r="M47" i="14" s="1"/>
  <c r="I47" i="14"/>
  <c r="K47" i="14"/>
  <c r="O47" i="14"/>
  <c r="Q47" i="14"/>
  <c r="V47" i="14"/>
  <c r="G48" i="14"/>
  <c r="I48" i="14"/>
  <c r="K48" i="14"/>
  <c r="M48" i="14"/>
  <c r="O48" i="14"/>
  <c r="Q48" i="14"/>
  <c r="V48" i="14"/>
  <c r="G49" i="14"/>
  <c r="I49" i="14"/>
  <c r="K49" i="14"/>
  <c r="M49" i="14"/>
  <c r="O49" i="14"/>
  <c r="Q49" i="14"/>
  <c r="V49" i="14"/>
  <c r="G50" i="14"/>
  <c r="M50" i="14" s="1"/>
  <c r="I50" i="14"/>
  <c r="K50" i="14"/>
  <c r="O50" i="14"/>
  <c r="Q50" i="14"/>
  <c r="V50" i="14"/>
  <c r="G53" i="14"/>
  <c r="M53" i="14" s="1"/>
  <c r="I53" i="14"/>
  <c r="K53" i="14"/>
  <c r="O53" i="14"/>
  <c r="Q53" i="14"/>
  <c r="V53" i="14"/>
  <c r="G55" i="14"/>
  <c r="I55" i="14"/>
  <c r="K55" i="14"/>
  <c r="M55" i="14"/>
  <c r="O55" i="14"/>
  <c r="Q55" i="14"/>
  <c r="V55" i="14"/>
  <c r="G56" i="14"/>
  <c r="M56" i="14" s="1"/>
  <c r="I56" i="14"/>
  <c r="K56" i="14"/>
  <c r="O56" i="14"/>
  <c r="Q56" i="14"/>
  <c r="V56" i="14"/>
  <c r="G58" i="14"/>
  <c r="M58" i="14" s="1"/>
  <c r="I58" i="14"/>
  <c r="K58" i="14"/>
  <c r="O58" i="14"/>
  <c r="Q58" i="14"/>
  <c r="V58" i="14"/>
  <c r="G60" i="14"/>
  <c r="M60" i="14" s="1"/>
  <c r="I60" i="14"/>
  <c r="K60" i="14"/>
  <c r="O60" i="14"/>
  <c r="Q60" i="14"/>
  <c r="V60" i="14"/>
  <c r="G62" i="14"/>
  <c r="M62" i="14" s="1"/>
  <c r="I62" i="14"/>
  <c r="K62" i="14"/>
  <c r="O62" i="14"/>
  <c r="Q62" i="14"/>
  <c r="V62" i="14"/>
  <c r="G64" i="14"/>
  <c r="M64" i="14" s="1"/>
  <c r="I64" i="14"/>
  <c r="K64" i="14"/>
  <c r="O64" i="14"/>
  <c r="Q64" i="14"/>
  <c r="V64" i="14"/>
  <c r="G66" i="14"/>
  <c r="M66" i="14" s="1"/>
  <c r="I66" i="14"/>
  <c r="K66" i="14"/>
  <c r="O66" i="14"/>
  <c r="Q66" i="14"/>
  <c r="V66" i="14"/>
  <c r="G68" i="14"/>
  <c r="M68" i="14" s="1"/>
  <c r="I68" i="14"/>
  <c r="K68" i="14"/>
  <c r="O68" i="14"/>
  <c r="Q68" i="14"/>
  <c r="V68" i="14"/>
  <c r="G70" i="14"/>
  <c r="M70" i="14" s="1"/>
  <c r="I70" i="14"/>
  <c r="K70" i="14"/>
  <c r="O70" i="14"/>
  <c r="Q70" i="14"/>
  <c r="V70" i="14"/>
  <c r="G71" i="14"/>
  <c r="M71" i="14" s="1"/>
  <c r="I71" i="14"/>
  <c r="K71" i="14"/>
  <c r="O71" i="14"/>
  <c r="Q71" i="14"/>
  <c r="V71" i="14"/>
  <c r="G72" i="14"/>
  <c r="M72" i="14" s="1"/>
  <c r="I72" i="14"/>
  <c r="K72" i="14"/>
  <c r="O72" i="14"/>
  <c r="Q72" i="14"/>
  <c r="V72" i="14"/>
  <c r="G74" i="14"/>
  <c r="M74" i="14" s="1"/>
  <c r="I74" i="14"/>
  <c r="K74" i="14"/>
  <c r="O74" i="14"/>
  <c r="Q74" i="14"/>
  <c r="V74" i="14"/>
  <c r="G76" i="14"/>
  <c r="I76" i="14"/>
  <c r="K76" i="14"/>
  <c r="M76" i="14"/>
  <c r="O76" i="14"/>
  <c r="Q76" i="14"/>
  <c r="V76" i="14"/>
  <c r="G78" i="14"/>
  <c r="M78" i="14" s="1"/>
  <c r="I78" i="14"/>
  <c r="K78" i="14"/>
  <c r="O78" i="14"/>
  <c r="Q78" i="14"/>
  <c r="V78" i="14"/>
  <c r="G79" i="14"/>
  <c r="I79" i="14"/>
  <c r="K79" i="14"/>
  <c r="M79" i="14"/>
  <c r="O79" i="14"/>
  <c r="Q79" i="14"/>
  <c r="V79" i="14"/>
  <c r="G80" i="14"/>
  <c r="M80" i="14" s="1"/>
  <c r="I80" i="14"/>
  <c r="K80" i="14"/>
  <c r="O80" i="14"/>
  <c r="Q80" i="14"/>
  <c r="V80" i="14"/>
  <c r="G81" i="14"/>
  <c r="M81" i="14" s="1"/>
  <c r="I81" i="14"/>
  <c r="K81" i="14"/>
  <c r="O81" i="14"/>
  <c r="Q81" i="14"/>
  <c r="V81" i="14"/>
  <c r="G82" i="14"/>
  <c r="M82" i="14" s="1"/>
  <c r="I82" i="14"/>
  <c r="K82" i="14"/>
  <c r="O82" i="14"/>
  <c r="Q82" i="14"/>
  <c r="V82" i="14"/>
  <c r="G83" i="14"/>
  <c r="I83" i="14"/>
  <c r="K83" i="14"/>
  <c r="M83" i="14"/>
  <c r="O83" i="14"/>
  <c r="Q83" i="14"/>
  <c r="V83" i="14"/>
  <c r="G84" i="14"/>
  <c r="I84" i="14"/>
  <c r="K84" i="14"/>
  <c r="M84" i="14"/>
  <c r="O84" i="14"/>
  <c r="Q84" i="14"/>
  <c r="V84" i="14"/>
  <c r="G85" i="14"/>
  <c r="M85" i="14" s="1"/>
  <c r="I85" i="14"/>
  <c r="K85" i="14"/>
  <c r="O85" i="14"/>
  <c r="Q85" i="14"/>
  <c r="V85" i="14"/>
  <c r="G86" i="14"/>
  <c r="M86" i="14" s="1"/>
  <c r="I86" i="14"/>
  <c r="K86" i="14"/>
  <c r="O86" i="14"/>
  <c r="Q86" i="14"/>
  <c r="V86" i="14"/>
  <c r="G87" i="14"/>
  <c r="M87" i="14" s="1"/>
  <c r="I87" i="14"/>
  <c r="K87" i="14"/>
  <c r="O87" i="14"/>
  <c r="Q87" i="14"/>
  <c r="V87" i="14"/>
  <c r="G88" i="14"/>
  <c r="M88" i="14" s="1"/>
  <c r="I88" i="14"/>
  <c r="K88" i="14"/>
  <c r="O88" i="14"/>
  <c r="Q88" i="14"/>
  <c r="V88" i="14"/>
  <c r="G91" i="14"/>
  <c r="M91" i="14" s="1"/>
  <c r="I91" i="14"/>
  <c r="K91" i="14"/>
  <c r="O91" i="14"/>
  <c r="Q91" i="14"/>
  <c r="V91" i="14"/>
  <c r="G93" i="14"/>
  <c r="I93" i="14"/>
  <c r="K93" i="14"/>
  <c r="M93" i="14"/>
  <c r="O93" i="14"/>
  <c r="Q93" i="14"/>
  <c r="V93" i="14"/>
  <c r="G94" i="14"/>
  <c r="I94" i="14"/>
  <c r="K94" i="14"/>
  <c r="O94" i="14"/>
  <c r="Q94" i="14"/>
  <c r="V94" i="14"/>
  <c r="G95" i="14"/>
  <c r="M95" i="14" s="1"/>
  <c r="I95" i="14"/>
  <c r="K95" i="14"/>
  <c r="O95" i="14"/>
  <c r="Q95" i="14"/>
  <c r="V95" i="14"/>
  <c r="G96" i="14"/>
  <c r="M96" i="14" s="1"/>
  <c r="I96" i="14"/>
  <c r="K96" i="14"/>
  <c r="O96" i="14"/>
  <c r="Q96" i="14"/>
  <c r="V96" i="14"/>
  <c r="G97" i="14"/>
  <c r="I97" i="14"/>
  <c r="K97" i="14"/>
  <c r="M97" i="14"/>
  <c r="O97" i="14"/>
  <c r="Q97" i="14"/>
  <c r="V97" i="14"/>
  <c r="G98" i="14"/>
  <c r="I98" i="14"/>
  <c r="K98" i="14"/>
  <c r="M98" i="14"/>
  <c r="O98" i="14"/>
  <c r="Q98" i="14"/>
  <c r="V98" i="14"/>
  <c r="G99" i="14"/>
  <c r="I99" i="14"/>
  <c r="K99" i="14"/>
  <c r="M99" i="14"/>
  <c r="O99" i="14"/>
  <c r="Q99" i="14"/>
  <c r="V99" i="14"/>
  <c r="G100" i="14"/>
  <c r="M100" i="14" s="1"/>
  <c r="I100" i="14"/>
  <c r="K100" i="14"/>
  <c r="O100" i="14"/>
  <c r="Q100" i="14"/>
  <c r="V100" i="14"/>
  <c r="G101" i="14"/>
  <c r="M101" i="14" s="1"/>
  <c r="I101" i="14"/>
  <c r="K101" i="14"/>
  <c r="O101" i="14"/>
  <c r="Q101" i="14"/>
  <c r="V101" i="14"/>
  <c r="G102" i="14"/>
  <c r="M102" i="14" s="1"/>
  <c r="I102" i="14"/>
  <c r="K102" i="14"/>
  <c r="O102" i="14"/>
  <c r="Q102" i="14"/>
  <c r="V102" i="14"/>
  <c r="G103" i="14"/>
  <c r="M103" i="14" s="1"/>
  <c r="I103" i="14"/>
  <c r="K103" i="14"/>
  <c r="O103" i="14"/>
  <c r="Q103" i="14"/>
  <c r="V103" i="14"/>
  <c r="G104" i="14"/>
  <c r="M104" i="14" s="1"/>
  <c r="I104" i="14"/>
  <c r="K104" i="14"/>
  <c r="O104" i="14"/>
  <c r="Q104" i="14"/>
  <c r="V104" i="14"/>
  <c r="G105" i="14"/>
  <c r="M105" i="14" s="1"/>
  <c r="I105" i="14"/>
  <c r="K105" i="14"/>
  <c r="O105" i="14"/>
  <c r="Q105" i="14"/>
  <c r="V105" i="14"/>
  <c r="G106" i="14"/>
  <c r="M106" i="14" s="1"/>
  <c r="I106" i="14"/>
  <c r="K106" i="14"/>
  <c r="O106" i="14"/>
  <c r="Q106" i="14"/>
  <c r="V106" i="14"/>
  <c r="G107" i="14"/>
  <c r="M107" i="14" s="1"/>
  <c r="I107" i="14"/>
  <c r="K107" i="14"/>
  <c r="O107" i="14"/>
  <c r="Q107" i="14"/>
  <c r="V107" i="14"/>
  <c r="G108" i="14"/>
  <c r="M108" i="14" s="1"/>
  <c r="I108" i="14"/>
  <c r="K108" i="14"/>
  <c r="O108" i="14"/>
  <c r="Q108" i="14"/>
  <c r="V108" i="14"/>
  <c r="G109" i="14"/>
  <c r="M109" i="14" s="1"/>
  <c r="I109" i="14"/>
  <c r="K109" i="14"/>
  <c r="O109" i="14"/>
  <c r="Q109" i="14"/>
  <c r="V109" i="14"/>
  <c r="G110" i="14"/>
  <c r="I110" i="14"/>
  <c r="K110" i="14"/>
  <c r="M110" i="14"/>
  <c r="O110" i="14"/>
  <c r="Q110" i="14"/>
  <c r="V110" i="14"/>
  <c r="G111" i="14"/>
  <c r="I111" i="14"/>
  <c r="K111" i="14"/>
  <c r="M111" i="14"/>
  <c r="O111" i="14"/>
  <c r="Q111" i="14"/>
  <c r="V111" i="14"/>
  <c r="G112" i="14"/>
  <c r="M112" i="14" s="1"/>
  <c r="I112" i="14"/>
  <c r="K112" i="14"/>
  <c r="O112" i="14"/>
  <c r="Q112" i="14"/>
  <c r="V112" i="14"/>
  <c r="G113" i="14"/>
  <c r="M113" i="14" s="1"/>
  <c r="I113" i="14"/>
  <c r="K113" i="14"/>
  <c r="O113" i="14"/>
  <c r="Q113" i="14"/>
  <c r="V113" i="14"/>
  <c r="G114" i="14"/>
  <c r="M114" i="14" s="1"/>
  <c r="I114" i="14"/>
  <c r="K114" i="14"/>
  <c r="O114" i="14"/>
  <c r="Q114" i="14"/>
  <c r="V114" i="14"/>
  <c r="G115" i="14"/>
  <c r="I115" i="14"/>
  <c r="K115" i="14"/>
  <c r="M115" i="14"/>
  <c r="O115" i="14"/>
  <c r="Q115" i="14"/>
  <c r="V115" i="14"/>
  <c r="G116" i="14"/>
  <c r="I116" i="14"/>
  <c r="K116" i="14"/>
  <c r="M116" i="14"/>
  <c r="O116" i="14"/>
  <c r="Q116" i="14"/>
  <c r="V116" i="14"/>
  <c r="G117" i="14"/>
  <c r="I117" i="14"/>
  <c r="K117" i="14"/>
  <c r="M117" i="14"/>
  <c r="O117" i="14"/>
  <c r="Q117" i="14"/>
  <c r="V117" i="14"/>
  <c r="G118" i="14"/>
  <c r="M118" i="14" s="1"/>
  <c r="I118" i="14"/>
  <c r="K118" i="14"/>
  <c r="O118" i="14"/>
  <c r="Q118" i="14"/>
  <c r="V118" i="14"/>
  <c r="G119" i="14"/>
  <c r="M119" i="14" s="1"/>
  <c r="I119" i="14"/>
  <c r="K119" i="14"/>
  <c r="O119" i="14"/>
  <c r="Q119" i="14"/>
  <c r="V119" i="14"/>
  <c r="G120" i="14"/>
  <c r="M120" i="14" s="1"/>
  <c r="I120" i="14"/>
  <c r="K120" i="14"/>
  <c r="O120" i="14"/>
  <c r="Q120" i="14"/>
  <c r="V120" i="14"/>
  <c r="G121" i="14"/>
  <c r="M121" i="14" s="1"/>
  <c r="I121" i="14"/>
  <c r="K121" i="14"/>
  <c r="O121" i="14"/>
  <c r="Q121" i="14"/>
  <c r="V121" i="14"/>
  <c r="G122" i="14"/>
  <c r="M122" i="14" s="1"/>
  <c r="I122" i="14"/>
  <c r="K122" i="14"/>
  <c r="O122" i="14"/>
  <c r="Q122" i="14"/>
  <c r="V122" i="14"/>
  <c r="G123" i="14"/>
  <c r="I123" i="14"/>
  <c r="K123" i="14"/>
  <c r="M123" i="14"/>
  <c r="O123" i="14"/>
  <c r="Q123" i="14"/>
  <c r="V123" i="14"/>
  <c r="G124" i="14"/>
  <c r="M124" i="14" s="1"/>
  <c r="I124" i="14"/>
  <c r="K124" i="14"/>
  <c r="O124" i="14"/>
  <c r="Q124" i="14"/>
  <c r="V124" i="14"/>
  <c r="G125" i="14"/>
  <c r="M125" i="14" s="1"/>
  <c r="I125" i="14"/>
  <c r="K125" i="14"/>
  <c r="O125" i="14"/>
  <c r="Q125" i="14"/>
  <c r="V125" i="14"/>
  <c r="G126" i="14"/>
  <c r="M126" i="14" s="1"/>
  <c r="I126" i="14"/>
  <c r="K126" i="14"/>
  <c r="O126" i="14"/>
  <c r="Q126" i="14"/>
  <c r="V126" i="14"/>
  <c r="G127" i="14"/>
  <c r="I127" i="14"/>
  <c r="K127" i="14"/>
  <c r="M127" i="14"/>
  <c r="O127" i="14"/>
  <c r="Q127" i="14"/>
  <c r="V127" i="14"/>
  <c r="G128" i="14"/>
  <c r="M128" i="14" s="1"/>
  <c r="I128" i="14"/>
  <c r="K128" i="14"/>
  <c r="O128" i="14"/>
  <c r="Q128" i="14"/>
  <c r="V128" i="14"/>
  <c r="G129" i="14"/>
  <c r="M129" i="14" s="1"/>
  <c r="I129" i="14"/>
  <c r="K129" i="14"/>
  <c r="O129" i="14"/>
  <c r="Q129" i="14"/>
  <c r="V129" i="14"/>
  <c r="G130" i="14"/>
  <c r="M130" i="14" s="1"/>
  <c r="I130" i="14"/>
  <c r="K130" i="14"/>
  <c r="O130" i="14"/>
  <c r="Q130" i="14"/>
  <c r="V130" i="14"/>
  <c r="G131" i="14"/>
  <c r="M131" i="14" s="1"/>
  <c r="I131" i="14"/>
  <c r="K131" i="14"/>
  <c r="O131" i="14"/>
  <c r="Q131" i="14"/>
  <c r="V131" i="14"/>
  <c r="G132" i="14"/>
  <c r="M132" i="14" s="1"/>
  <c r="I132" i="14"/>
  <c r="K132" i="14"/>
  <c r="O132" i="14"/>
  <c r="Q132" i="14"/>
  <c r="V132" i="14"/>
  <c r="G133" i="14"/>
  <c r="I133" i="14"/>
  <c r="K133" i="14"/>
  <c r="M133" i="14"/>
  <c r="O133" i="14"/>
  <c r="Q133" i="14"/>
  <c r="V133" i="14"/>
  <c r="G134" i="14"/>
  <c r="I134" i="14"/>
  <c r="K134" i="14"/>
  <c r="M134" i="14"/>
  <c r="O134" i="14"/>
  <c r="Q134" i="14"/>
  <c r="V134" i="14"/>
  <c r="G135" i="14"/>
  <c r="I135" i="14"/>
  <c r="K135" i="14"/>
  <c r="M135" i="14"/>
  <c r="O135" i="14"/>
  <c r="Q135" i="14"/>
  <c r="V135" i="14"/>
  <c r="G136" i="14"/>
  <c r="M136" i="14" s="1"/>
  <c r="I136" i="14"/>
  <c r="K136" i="14"/>
  <c r="O136" i="14"/>
  <c r="Q136" i="14"/>
  <c r="V136" i="14"/>
  <c r="G137" i="14"/>
  <c r="M137" i="14" s="1"/>
  <c r="I137" i="14"/>
  <c r="K137" i="14"/>
  <c r="O137" i="14"/>
  <c r="Q137" i="14"/>
  <c r="V137" i="14"/>
  <c r="G138" i="14"/>
  <c r="M138" i="14" s="1"/>
  <c r="I138" i="14"/>
  <c r="K138" i="14"/>
  <c r="O138" i="14"/>
  <c r="Q138" i="14"/>
  <c r="V138" i="14"/>
  <c r="G139" i="14"/>
  <c r="M139" i="14" s="1"/>
  <c r="I139" i="14"/>
  <c r="K139" i="14"/>
  <c r="O139" i="14"/>
  <c r="Q139" i="14"/>
  <c r="V139" i="14"/>
  <c r="G140" i="14"/>
  <c r="I140" i="14"/>
  <c r="K140" i="14"/>
  <c r="M140" i="14"/>
  <c r="O140" i="14"/>
  <c r="Q140" i="14"/>
  <c r="V140" i="14"/>
  <c r="G141" i="14"/>
  <c r="I141" i="14"/>
  <c r="K141" i="14"/>
  <c r="M141" i="14"/>
  <c r="O141" i="14"/>
  <c r="Q141" i="14"/>
  <c r="V141" i="14"/>
  <c r="G144" i="14"/>
  <c r="M144" i="14" s="1"/>
  <c r="I144" i="14"/>
  <c r="K144" i="14"/>
  <c r="O144" i="14"/>
  <c r="Q144" i="14"/>
  <c r="V144" i="14"/>
  <c r="G145" i="14"/>
  <c r="M145" i="14" s="1"/>
  <c r="I145" i="14"/>
  <c r="K145" i="14"/>
  <c r="O145" i="14"/>
  <c r="O143" i="14" s="1"/>
  <c r="Q145" i="14"/>
  <c r="V145" i="14"/>
  <c r="G146" i="14"/>
  <c r="I146" i="14"/>
  <c r="K146" i="14"/>
  <c r="M146" i="14"/>
  <c r="O146" i="14"/>
  <c r="Q146" i="14"/>
  <c r="V146" i="14"/>
  <c r="G147" i="14"/>
  <c r="I147" i="14"/>
  <c r="K147" i="14"/>
  <c r="M147" i="14"/>
  <c r="O147" i="14"/>
  <c r="Q147" i="14"/>
  <c r="V147" i="14"/>
  <c r="G148" i="14"/>
  <c r="I148" i="14"/>
  <c r="K148" i="14"/>
  <c r="M148" i="14"/>
  <c r="O148" i="14"/>
  <c r="Q148" i="14"/>
  <c r="V148" i="14"/>
  <c r="G149" i="14"/>
  <c r="M149" i="14" s="1"/>
  <c r="I149" i="14"/>
  <c r="K149" i="14"/>
  <c r="O149" i="14"/>
  <c r="Q149" i="14"/>
  <c r="V149" i="14"/>
  <c r="G151" i="14"/>
  <c r="M151" i="14" s="1"/>
  <c r="I151" i="14"/>
  <c r="K151" i="14"/>
  <c r="O151" i="14"/>
  <c r="Q151" i="14"/>
  <c r="V151" i="14"/>
  <c r="G152" i="14"/>
  <c r="M152" i="14" s="1"/>
  <c r="I152" i="14"/>
  <c r="K152" i="14"/>
  <c r="O152" i="14"/>
  <c r="Q152" i="14"/>
  <c r="V152" i="14"/>
  <c r="G153" i="14"/>
  <c r="M153" i="14" s="1"/>
  <c r="I153" i="14"/>
  <c r="K153" i="14"/>
  <c r="O153" i="14"/>
  <c r="Q153" i="14"/>
  <c r="V153" i="14"/>
  <c r="G154" i="14"/>
  <c r="M154" i="14" s="1"/>
  <c r="I154" i="14"/>
  <c r="K154" i="14"/>
  <c r="O154" i="14"/>
  <c r="Q154" i="14"/>
  <c r="V154" i="14"/>
  <c r="G157" i="14"/>
  <c r="M157" i="14" s="1"/>
  <c r="I157" i="14"/>
  <c r="K157" i="14"/>
  <c r="O157" i="14"/>
  <c r="Q157" i="14"/>
  <c r="V157" i="14"/>
  <c r="G158" i="14"/>
  <c r="M158" i="14" s="1"/>
  <c r="I158" i="14"/>
  <c r="K158" i="14"/>
  <c r="O158" i="14"/>
  <c r="Q158" i="14"/>
  <c r="V158" i="14"/>
  <c r="G159" i="14"/>
  <c r="M159" i="14" s="1"/>
  <c r="I159" i="14"/>
  <c r="K159" i="14"/>
  <c r="O159" i="14"/>
  <c r="Q159" i="14"/>
  <c r="V159" i="14"/>
  <c r="G160" i="14"/>
  <c r="I160" i="14"/>
  <c r="K160" i="14"/>
  <c r="M160" i="14"/>
  <c r="O160" i="14"/>
  <c r="Q160" i="14"/>
  <c r="V160" i="14"/>
  <c r="G161" i="14"/>
  <c r="I161" i="14"/>
  <c r="K161" i="14"/>
  <c r="M161" i="14"/>
  <c r="O161" i="14"/>
  <c r="Q161" i="14"/>
  <c r="V161" i="14"/>
  <c r="G162" i="14"/>
  <c r="I162" i="14"/>
  <c r="K162" i="14"/>
  <c r="M162" i="14"/>
  <c r="O162" i="14"/>
  <c r="Q162" i="14"/>
  <c r="V162" i="14"/>
  <c r="G163" i="14"/>
  <c r="M163" i="14" s="1"/>
  <c r="I163" i="14"/>
  <c r="K163" i="14"/>
  <c r="O163" i="14"/>
  <c r="Q163" i="14"/>
  <c r="V163" i="14"/>
  <c r="G164" i="14"/>
  <c r="M164" i="14" s="1"/>
  <c r="I164" i="14"/>
  <c r="K164" i="14"/>
  <c r="O164" i="14"/>
  <c r="Q164" i="14"/>
  <c r="V164" i="14"/>
  <c r="G165" i="14"/>
  <c r="M165" i="14" s="1"/>
  <c r="I165" i="14"/>
  <c r="K165" i="14"/>
  <c r="O165" i="14"/>
  <c r="Q165" i="14"/>
  <c r="V165" i="14"/>
  <c r="G166" i="14"/>
  <c r="M166" i="14" s="1"/>
  <c r="I166" i="14"/>
  <c r="K166" i="14"/>
  <c r="O166" i="14"/>
  <c r="Q166" i="14"/>
  <c r="V166" i="14"/>
  <c r="G167" i="14"/>
  <c r="I167" i="14"/>
  <c r="K167" i="14"/>
  <c r="M167" i="14"/>
  <c r="O167" i="14"/>
  <c r="Q167" i="14"/>
  <c r="V167" i="14"/>
  <c r="G168" i="14"/>
  <c r="I168" i="14"/>
  <c r="K168" i="14"/>
  <c r="M168" i="14"/>
  <c r="O168" i="14"/>
  <c r="Q168" i="14"/>
  <c r="V168" i="14"/>
  <c r="G169" i="14"/>
  <c r="M169" i="14" s="1"/>
  <c r="I169" i="14"/>
  <c r="K169" i="14"/>
  <c r="O169" i="14"/>
  <c r="Q169" i="14"/>
  <c r="V169" i="14"/>
  <c r="G170" i="14"/>
  <c r="M170" i="14" s="1"/>
  <c r="I170" i="14"/>
  <c r="K170" i="14"/>
  <c r="O170" i="14"/>
  <c r="Q170" i="14"/>
  <c r="V170" i="14"/>
  <c r="G171" i="14"/>
  <c r="M171" i="14" s="1"/>
  <c r="I171" i="14"/>
  <c r="K171" i="14"/>
  <c r="O171" i="14"/>
  <c r="Q171" i="14"/>
  <c r="V171" i="14"/>
  <c r="G172" i="14"/>
  <c r="M172" i="14" s="1"/>
  <c r="I172" i="14"/>
  <c r="K172" i="14"/>
  <c r="O172" i="14"/>
  <c r="Q172" i="14"/>
  <c r="V172" i="14"/>
  <c r="G173" i="14"/>
  <c r="I173" i="14"/>
  <c r="K173" i="14"/>
  <c r="M173" i="14"/>
  <c r="O173" i="14"/>
  <c r="Q173" i="14"/>
  <c r="V173" i="14"/>
  <c r="G174" i="14"/>
  <c r="I174" i="14"/>
  <c r="K174" i="14"/>
  <c r="M174" i="14"/>
  <c r="O174" i="14"/>
  <c r="Q174" i="14"/>
  <c r="V174" i="14"/>
  <c r="G175" i="14"/>
  <c r="M175" i="14" s="1"/>
  <c r="I175" i="14"/>
  <c r="K175" i="14"/>
  <c r="O175" i="14"/>
  <c r="Q175" i="14"/>
  <c r="V175" i="14"/>
  <c r="G176" i="14"/>
  <c r="M176" i="14" s="1"/>
  <c r="I176" i="14"/>
  <c r="K176" i="14"/>
  <c r="O176" i="14"/>
  <c r="Q176" i="14"/>
  <c r="V176" i="14"/>
  <c r="G177" i="14"/>
  <c r="M177" i="14" s="1"/>
  <c r="I177" i="14"/>
  <c r="K177" i="14"/>
  <c r="O177" i="14"/>
  <c r="Q177" i="14"/>
  <c r="V177" i="14"/>
  <c r="G178" i="14"/>
  <c r="M178" i="14" s="1"/>
  <c r="I178" i="14"/>
  <c r="K178" i="14"/>
  <c r="O178" i="14"/>
  <c r="Q178" i="14"/>
  <c r="V178" i="14"/>
  <c r="G179" i="14"/>
  <c r="I179" i="14"/>
  <c r="K179" i="14"/>
  <c r="M179" i="14"/>
  <c r="O179" i="14"/>
  <c r="Q179" i="14"/>
  <c r="V179" i="14"/>
  <c r="G180" i="14"/>
  <c r="I180" i="14"/>
  <c r="K180" i="14"/>
  <c r="M180" i="14"/>
  <c r="O180" i="14"/>
  <c r="Q180" i="14"/>
  <c r="V180" i="14"/>
  <c r="G181" i="14"/>
  <c r="M181" i="14" s="1"/>
  <c r="I181" i="14"/>
  <c r="K181" i="14"/>
  <c r="O181" i="14"/>
  <c r="Q181" i="14"/>
  <c r="V181" i="14"/>
  <c r="G182" i="14"/>
  <c r="M182" i="14" s="1"/>
  <c r="I182" i="14"/>
  <c r="K182" i="14"/>
  <c r="O182" i="14"/>
  <c r="Q182" i="14"/>
  <c r="V182" i="14"/>
  <c r="G183" i="14"/>
  <c r="M183" i="14" s="1"/>
  <c r="I183" i="14"/>
  <c r="K183" i="14"/>
  <c r="O183" i="14"/>
  <c r="Q183" i="14"/>
  <c r="V183" i="14"/>
  <c r="G184" i="14"/>
  <c r="M184" i="14" s="1"/>
  <c r="I184" i="14"/>
  <c r="K184" i="14"/>
  <c r="O184" i="14"/>
  <c r="Q184" i="14"/>
  <c r="V184" i="14"/>
  <c r="G185" i="14"/>
  <c r="M185" i="14" s="1"/>
  <c r="I185" i="14"/>
  <c r="K185" i="14"/>
  <c r="O185" i="14"/>
  <c r="Q185" i="14"/>
  <c r="V185" i="14"/>
  <c r="G186" i="14"/>
  <c r="I186" i="14"/>
  <c r="K186" i="14"/>
  <c r="M186" i="14"/>
  <c r="O186" i="14"/>
  <c r="Q186" i="14"/>
  <c r="V186" i="14"/>
  <c r="G187" i="14"/>
  <c r="M187" i="14" s="1"/>
  <c r="I187" i="14"/>
  <c r="K187" i="14"/>
  <c r="O187" i="14"/>
  <c r="Q187" i="14"/>
  <c r="V187" i="14"/>
  <c r="G188" i="14"/>
  <c r="M188" i="14" s="1"/>
  <c r="I188" i="14"/>
  <c r="K188" i="14"/>
  <c r="O188" i="14"/>
  <c r="Q188" i="14"/>
  <c r="V188" i="14"/>
  <c r="G189" i="14"/>
  <c r="M189" i="14" s="1"/>
  <c r="I189" i="14"/>
  <c r="K189" i="14"/>
  <c r="O189" i="14"/>
  <c r="Q189" i="14"/>
  <c r="V189" i="14"/>
  <c r="G190" i="14"/>
  <c r="M190" i="14" s="1"/>
  <c r="I190" i="14"/>
  <c r="K190" i="14"/>
  <c r="O190" i="14"/>
  <c r="Q190" i="14"/>
  <c r="V190" i="14"/>
  <c r="G191" i="14"/>
  <c r="I191" i="14"/>
  <c r="K191" i="14"/>
  <c r="M191" i="14"/>
  <c r="O191" i="14"/>
  <c r="Q191" i="14"/>
  <c r="V191" i="14"/>
  <c r="G192" i="14"/>
  <c r="I192" i="14"/>
  <c r="K192" i="14"/>
  <c r="M192" i="14"/>
  <c r="O192" i="14"/>
  <c r="Q192" i="14"/>
  <c r="V192" i="14"/>
  <c r="G193" i="14"/>
  <c r="M193" i="14" s="1"/>
  <c r="I193" i="14"/>
  <c r="K193" i="14"/>
  <c r="O193" i="14"/>
  <c r="Q193" i="14"/>
  <c r="V193" i="14"/>
  <c r="G194" i="14"/>
  <c r="M194" i="14" s="1"/>
  <c r="I194" i="14"/>
  <c r="K194" i="14"/>
  <c r="O194" i="14"/>
  <c r="Q194" i="14"/>
  <c r="V194" i="14"/>
  <c r="G195" i="14"/>
  <c r="M195" i="14" s="1"/>
  <c r="I195" i="14"/>
  <c r="K195" i="14"/>
  <c r="O195" i="14"/>
  <c r="Q195" i="14"/>
  <c r="V195" i="14"/>
  <c r="G196" i="14"/>
  <c r="M196" i="14" s="1"/>
  <c r="I196" i="14"/>
  <c r="K196" i="14"/>
  <c r="O196" i="14"/>
  <c r="Q196" i="14"/>
  <c r="V196" i="14"/>
  <c r="G197" i="14"/>
  <c r="M197" i="14" s="1"/>
  <c r="I197" i="14"/>
  <c r="K197" i="14"/>
  <c r="O197" i="14"/>
  <c r="Q197" i="14"/>
  <c r="V197" i="14"/>
  <c r="G198" i="14"/>
  <c r="M198" i="14" s="1"/>
  <c r="I198" i="14"/>
  <c r="K198" i="14"/>
  <c r="O198" i="14"/>
  <c r="Q198" i="14"/>
  <c r="V198" i="14"/>
  <c r="G199" i="14"/>
  <c r="M199" i="14" s="1"/>
  <c r="I199" i="14"/>
  <c r="K199" i="14"/>
  <c r="O199" i="14"/>
  <c r="Q199" i="14"/>
  <c r="V199" i="14"/>
  <c r="G200" i="14"/>
  <c r="M200" i="14" s="1"/>
  <c r="I200" i="14"/>
  <c r="K200" i="14"/>
  <c r="O200" i="14"/>
  <c r="Q200" i="14"/>
  <c r="V200" i="14"/>
  <c r="G201" i="14"/>
  <c r="M201" i="14" s="1"/>
  <c r="I201" i="14"/>
  <c r="K201" i="14"/>
  <c r="O201" i="14"/>
  <c r="Q201" i="14"/>
  <c r="V201" i="14"/>
  <c r="G202" i="14"/>
  <c r="M202" i="14" s="1"/>
  <c r="I202" i="14"/>
  <c r="K202" i="14"/>
  <c r="O202" i="14"/>
  <c r="Q202" i="14"/>
  <c r="V202" i="14"/>
  <c r="G203" i="14"/>
  <c r="I203" i="14"/>
  <c r="K203" i="14"/>
  <c r="M203" i="14"/>
  <c r="O203" i="14"/>
  <c r="Q203" i="14"/>
  <c r="V203" i="14"/>
  <c r="G204" i="14"/>
  <c r="I204" i="14"/>
  <c r="K204" i="14"/>
  <c r="M204" i="14"/>
  <c r="O204" i="14"/>
  <c r="Q204" i="14"/>
  <c r="V204" i="14"/>
  <c r="G205" i="14"/>
  <c r="M205" i="14" s="1"/>
  <c r="I205" i="14"/>
  <c r="K205" i="14"/>
  <c r="O205" i="14"/>
  <c r="Q205" i="14"/>
  <c r="V205" i="14"/>
  <c r="G206" i="14"/>
  <c r="M206" i="14" s="1"/>
  <c r="I206" i="14"/>
  <c r="K206" i="14"/>
  <c r="O206" i="14"/>
  <c r="Q206" i="14"/>
  <c r="V206" i="14"/>
  <c r="G207" i="14"/>
  <c r="M207" i="14" s="1"/>
  <c r="I207" i="14"/>
  <c r="K207" i="14"/>
  <c r="O207" i="14"/>
  <c r="Q207" i="14"/>
  <c r="V207" i="14"/>
  <c r="G208" i="14"/>
  <c r="I208" i="14"/>
  <c r="K208" i="14"/>
  <c r="M208" i="14"/>
  <c r="O208" i="14"/>
  <c r="Q208" i="14"/>
  <c r="V208" i="14"/>
  <c r="G209" i="14"/>
  <c r="M209" i="14" s="1"/>
  <c r="I209" i="14"/>
  <c r="K209" i="14"/>
  <c r="O209" i="14"/>
  <c r="Q209" i="14"/>
  <c r="V209" i="14"/>
  <c r="G210" i="14"/>
  <c r="M210" i="14" s="1"/>
  <c r="I210" i="14"/>
  <c r="K210" i="14"/>
  <c r="O210" i="14"/>
  <c r="Q210" i="14"/>
  <c r="V210" i="14"/>
  <c r="G211" i="14"/>
  <c r="M211" i="14" s="1"/>
  <c r="I211" i="14"/>
  <c r="K211" i="14"/>
  <c r="O211" i="14"/>
  <c r="Q211" i="14"/>
  <c r="V211" i="14"/>
  <c r="G212" i="14"/>
  <c r="M212" i="14" s="1"/>
  <c r="I212" i="14"/>
  <c r="K212" i="14"/>
  <c r="O212" i="14"/>
  <c r="Q212" i="14"/>
  <c r="V212" i="14"/>
  <c r="G213" i="14"/>
  <c r="M213" i="14" s="1"/>
  <c r="I213" i="14"/>
  <c r="K213" i="14"/>
  <c r="O213" i="14"/>
  <c r="Q213" i="14"/>
  <c r="V213" i="14"/>
  <c r="G214" i="14"/>
  <c r="M214" i="14" s="1"/>
  <c r="I214" i="14"/>
  <c r="K214" i="14"/>
  <c r="O214" i="14"/>
  <c r="Q214" i="14"/>
  <c r="V214" i="14"/>
  <c r="G215" i="14"/>
  <c r="M215" i="14" s="1"/>
  <c r="I215" i="14"/>
  <c r="K215" i="14"/>
  <c r="O215" i="14"/>
  <c r="Q215" i="14"/>
  <c r="V215" i="14"/>
  <c r="G216" i="14"/>
  <c r="I216" i="14"/>
  <c r="K216" i="14"/>
  <c r="M216" i="14"/>
  <c r="O216" i="14"/>
  <c r="Q216" i="14"/>
  <c r="V216" i="14"/>
  <c r="G217" i="14"/>
  <c r="M217" i="14" s="1"/>
  <c r="I217" i="14"/>
  <c r="K217" i="14"/>
  <c r="O217" i="14"/>
  <c r="Q217" i="14"/>
  <c r="V217" i="14"/>
  <c r="G218" i="14"/>
  <c r="M218" i="14" s="1"/>
  <c r="I218" i="14"/>
  <c r="K218" i="14"/>
  <c r="O218" i="14"/>
  <c r="Q218" i="14"/>
  <c r="V218" i="14"/>
  <c r="G219" i="14"/>
  <c r="M219" i="14" s="1"/>
  <c r="I219" i="14"/>
  <c r="K219" i="14"/>
  <c r="O219" i="14"/>
  <c r="Q219" i="14"/>
  <c r="V219" i="14"/>
  <c r="G220" i="14"/>
  <c r="M220" i="14" s="1"/>
  <c r="I220" i="14"/>
  <c r="K220" i="14"/>
  <c r="O220" i="14"/>
  <c r="Q220" i="14"/>
  <c r="V220" i="14"/>
  <c r="G221" i="14"/>
  <c r="I221" i="14"/>
  <c r="K221" i="14"/>
  <c r="M221" i="14"/>
  <c r="O221" i="14"/>
  <c r="Q221" i="14"/>
  <c r="V221" i="14"/>
  <c r="G222" i="14"/>
  <c r="I222" i="14"/>
  <c r="K222" i="14"/>
  <c r="M222" i="14"/>
  <c r="O222" i="14"/>
  <c r="Q222" i="14"/>
  <c r="V222" i="14"/>
  <c r="G223" i="14"/>
  <c r="M223" i="14" s="1"/>
  <c r="I223" i="14"/>
  <c r="K223" i="14"/>
  <c r="O223" i="14"/>
  <c r="Q223" i="14"/>
  <c r="V223" i="14"/>
  <c r="G224" i="14"/>
  <c r="M224" i="14" s="1"/>
  <c r="I224" i="14"/>
  <c r="K224" i="14"/>
  <c r="O224" i="14"/>
  <c r="Q224" i="14"/>
  <c r="V224" i="14"/>
  <c r="G225" i="14"/>
  <c r="M225" i="14" s="1"/>
  <c r="I225" i="14"/>
  <c r="K225" i="14"/>
  <c r="O225" i="14"/>
  <c r="Q225" i="14"/>
  <c r="V225" i="14"/>
  <c r="G226" i="14"/>
  <c r="M226" i="14" s="1"/>
  <c r="I226" i="14"/>
  <c r="K226" i="14"/>
  <c r="O226" i="14"/>
  <c r="Q226" i="14"/>
  <c r="V226" i="14"/>
  <c r="G227" i="14"/>
  <c r="M227" i="14" s="1"/>
  <c r="I227" i="14"/>
  <c r="K227" i="14"/>
  <c r="O227" i="14"/>
  <c r="Q227" i="14"/>
  <c r="V227" i="14"/>
  <c r="G228" i="14"/>
  <c r="M228" i="14" s="1"/>
  <c r="I228" i="14"/>
  <c r="K228" i="14"/>
  <c r="O228" i="14"/>
  <c r="Q228" i="14"/>
  <c r="V228" i="14"/>
  <c r="G229" i="14"/>
  <c r="M229" i="14" s="1"/>
  <c r="I229" i="14"/>
  <c r="K229" i="14"/>
  <c r="O229" i="14"/>
  <c r="Q229" i="14"/>
  <c r="V229" i="14"/>
  <c r="G230" i="14"/>
  <c r="M230" i="14" s="1"/>
  <c r="I230" i="14"/>
  <c r="K230" i="14"/>
  <c r="O230" i="14"/>
  <c r="Q230" i="14"/>
  <c r="V230" i="14"/>
  <c r="G231" i="14"/>
  <c r="M231" i="14" s="1"/>
  <c r="I231" i="14"/>
  <c r="K231" i="14"/>
  <c r="O231" i="14"/>
  <c r="Q231" i="14"/>
  <c r="V231" i="14"/>
  <c r="G232" i="14"/>
  <c r="M232" i="14" s="1"/>
  <c r="I232" i="14"/>
  <c r="K232" i="14"/>
  <c r="O232" i="14"/>
  <c r="Q232" i="14"/>
  <c r="V232" i="14"/>
  <c r="G233" i="14"/>
  <c r="M233" i="14" s="1"/>
  <c r="I233" i="14"/>
  <c r="K233" i="14"/>
  <c r="O233" i="14"/>
  <c r="Q233" i="14"/>
  <c r="V233" i="14"/>
  <c r="G234" i="14"/>
  <c r="M234" i="14" s="1"/>
  <c r="I234" i="14"/>
  <c r="K234" i="14"/>
  <c r="O234" i="14"/>
  <c r="Q234" i="14"/>
  <c r="V234" i="14"/>
  <c r="G235" i="14"/>
  <c r="M235" i="14" s="1"/>
  <c r="I235" i="14"/>
  <c r="K235" i="14"/>
  <c r="O235" i="14"/>
  <c r="Q235" i="14"/>
  <c r="V235" i="14"/>
  <c r="G236" i="14"/>
  <c r="M236" i="14" s="1"/>
  <c r="I236" i="14"/>
  <c r="K236" i="14"/>
  <c r="O236" i="14"/>
  <c r="Q236" i="14"/>
  <c r="V236" i="14"/>
  <c r="G239" i="14"/>
  <c r="M239" i="14" s="1"/>
  <c r="I239" i="14"/>
  <c r="K239" i="14"/>
  <c r="O239" i="14"/>
  <c r="Q239" i="14"/>
  <c r="V239" i="14"/>
  <c r="G240" i="14"/>
  <c r="M240" i="14" s="1"/>
  <c r="I240" i="14"/>
  <c r="K240" i="14"/>
  <c r="O240" i="14"/>
  <c r="Q240" i="14"/>
  <c r="V240" i="14"/>
  <c r="G241" i="14"/>
  <c r="I241" i="14"/>
  <c r="K241" i="14"/>
  <c r="M241" i="14"/>
  <c r="O241" i="14"/>
  <c r="Q241" i="14"/>
  <c r="V241" i="14"/>
  <c r="G242" i="14"/>
  <c r="I242" i="14"/>
  <c r="K242" i="14"/>
  <c r="M242" i="14"/>
  <c r="O242" i="14"/>
  <c r="Q242" i="14"/>
  <c r="V242" i="14"/>
  <c r="G243" i="14"/>
  <c r="M243" i="14" s="1"/>
  <c r="I243" i="14"/>
  <c r="K243" i="14"/>
  <c r="O243" i="14"/>
  <c r="Q243" i="14"/>
  <c r="V243" i="14"/>
  <c r="G244" i="14"/>
  <c r="M244" i="14" s="1"/>
  <c r="I244" i="14"/>
  <c r="K244" i="14"/>
  <c r="O244" i="14"/>
  <c r="Q244" i="14"/>
  <c r="V244" i="14"/>
  <c r="G245" i="14"/>
  <c r="M245" i="14" s="1"/>
  <c r="I245" i="14"/>
  <c r="K245" i="14"/>
  <c r="O245" i="14"/>
  <c r="Q245" i="14"/>
  <c r="V245" i="14"/>
  <c r="G248" i="14"/>
  <c r="I248" i="14"/>
  <c r="K248" i="14"/>
  <c r="M248" i="14"/>
  <c r="O248" i="14"/>
  <c r="Q248" i="14"/>
  <c r="V248" i="14"/>
  <c r="G249" i="14"/>
  <c r="M249" i="14" s="1"/>
  <c r="I249" i="14"/>
  <c r="K249" i="14"/>
  <c r="O249" i="14"/>
  <c r="Q249" i="14"/>
  <c r="V249" i="14"/>
  <c r="G250" i="14"/>
  <c r="M250" i="14" s="1"/>
  <c r="I250" i="14"/>
  <c r="K250" i="14"/>
  <c r="O250" i="14"/>
  <c r="Q250" i="14"/>
  <c r="V250" i="14"/>
  <c r="G251" i="14"/>
  <c r="M251" i="14" s="1"/>
  <c r="I251" i="14"/>
  <c r="K251" i="14"/>
  <c r="O251" i="14"/>
  <c r="Q251" i="14"/>
  <c r="V251" i="14"/>
  <c r="G252" i="14"/>
  <c r="M252" i="14" s="1"/>
  <c r="I252" i="14"/>
  <c r="K252" i="14"/>
  <c r="O252" i="14"/>
  <c r="Q252" i="14"/>
  <c r="V252" i="14"/>
  <c r="G253" i="14"/>
  <c r="M253" i="14" s="1"/>
  <c r="I253" i="14"/>
  <c r="K253" i="14"/>
  <c r="O253" i="14"/>
  <c r="Q253" i="14"/>
  <c r="V253" i="14"/>
  <c r="G254" i="14"/>
  <c r="M254" i="14" s="1"/>
  <c r="I254" i="14"/>
  <c r="K254" i="14"/>
  <c r="O254" i="14"/>
  <c r="Q254" i="14"/>
  <c r="V254" i="14"/>
  <c r="G255" i="14"/>
  <c r="M255" i="14" s="1"/>
  <c r="I255" i="14"/>
  <c r="K255" i="14"/>
  <c r="O255" i="14"/>
  <c r="Q255" i="14"/>
  <c r="V255" i="14"/>
  <c r="G256" i="14"/>
  <c r="M256" i="14" s="1"/>
  <c r="I256" i="14"/>
  <c r="K256" i="14"/>
  <c r="O256" i="14"/>
  <c r="Q256" i="14"/>
  <c r="V256" i="14"/>
  <c r="G257" i="14"/>
  <c r="M257" i="14" s="1"/>
  <c r="I257" i="14"/>
  <c r="K257" i="14"/>
  <c r="O257" i="14"/>
  <c r="Q257" i="14"/>
  <c r="V257" i="14"/>
  <c r="G258" i="14"/>
  <c r="M258" i="14" s="1"/>
  <c r="I258" i="14"/>
  <c r="K258" i="14"/>
  <c r="O258" i="14"/>
  <c r="Q258" i="14"/>
  <c r="V258" i="14"/>
  <c r="G259" i="14"/>
  <c r="M259" i="14" s="1"/>
  <c r="I259" i="14"/>
  <c r="K259" i="14"/>
  <c r="O259" i="14"/>
  <c r="Q259" i="14"/>
  <c r="V259" i="14"/>
  <c r="G260" i="14"/>
  <c r="I260" i="14"/>
  <c r="K260" i="14"/>
  <c r="M260" i="14"/>
  <c r="O260" i="14"/>
  <c r="Q260" i="14"/>
  <c r="V260" i="14"/>
  <c r="G261" i="14"/>
  <c r="I261" i="14"/>
  <c r="K261" i="14"/>
  <c r="M261" i="14"/>
  <c r="O261" i="14"/>
  <c r="Q261" i="14"/>
  <c r="V261" i="14"/>
  <c r="G262" i="14"/>
  <c r="M262" i="14" s="1"/>
  <c r="I262" i="14"/>
  <c r="K262" i="14"/>
  <c r="O262" i="14"/>
  <c r="Q262" i="14"/>
  <c r="V262" i="14"/>
  <c r="G263" i="14"/>
  <c r="M263" i="14" s="1"/>
  <c r="I263" i="14"/>
  <c r="K263" i="14"/>
  <c r="O263" i="14"/>
  <c r="Q263" i="14"/>
  <c r="V263" i="14"/>
  <c r="G264" i="14"/>
  <c r="M264" i="14" s="1"/>
  <c r="I264" i="14"/>
  <c r="K264" i="14"/>
  <c r="O264" i="14"/>
  <c r="Q264" i="14"/>
  <c r="V264" i="14"/>
  <c r="G265" i="14"/>
  <c r="M265" i="14" s="1"/>
  <c r="I265" i="14"/>
  <c r="K265" i="14"/>
  <c r="O265" i="14"/>
  <c r="Q265" i="14"/>
  <c r="V265" i="14"/>
  <c r="G266" i="14"/>
  <c r="M266" i="14" s="1"/>
  <c r="I266" i="14"/>
  <c r="K266" i="14"/>
  <c r="O266" i="14"/>
  <c r="Q266" i="14"/>
  <c r="V266" i="14"/>
  <c r="G267" i="14"/>
  <c r="M267" i="14" s="1"/>
  <c r="I267" i="14"/>
  <c r="K267" i="14"/>
  <c r="O267" i="14"/>
  <c r="Q267" i="14"/>
  <c r="V267" i="14"/>
  <c r="G268" i="14"/>
  <c r="I268" i="14"/>
  <c r="K268" i="14"/>
  <c r="M268" i="14"/>
  <c r="O268" i="14"/>
  <c r="Q268" i="14"/>
  <c r="V268" i="14"/>
  <c r="G269" i="14"/>
  <c r="M269" i="14" s="1"/>
  <c r="I269" i="14"/>
  <c r="K269" i="14"/>
  <c r="O269" i="14"/>
  <c r="Q269" i="14"/>
  <c r="V269" i="14"/>
  <c r="G270" i="14"/>
  <c r="M270" i="14" s="1"/>
  <c r="I270" i="14"/>
  <c r="K270" i="14"/>
  <c r="O270" i="14"/>
  <c r="Q270" i="14"/>
  <c r="V270" i="14"/>
  <c r="G271" i="14"/>
  <c r="M271" i="14" s="1"/>
  <c r="I271" i="14"/>
  <c r="K271" i="14"/>
  <c r="O271" i="14"/>
  <c r="Q271" i="14"/>
  <c r="V271" i="14"/>
  <c r="G272" i="14"/>
  <c r="I272" i="14"/>
  <c r="K272" i="14"/>
  <c r="M272" i="14"/>
  <c r="O272" i="14"/>
  <c r="Q272" i="14"/>
  <c r="V272" i="14"/>
  <c r="G273" i="14"/>
  <c r="I273" i="14"/>
  <c r="K273" i="14"/>
  <c r="M273" i="14"/>
  <c r="O273" i="14"/>
  <c r="Q273" i="14"/>
  <c r="V273" i="14"/>
  <c r="G274" i="14"/>
  <c r="M274" i="14" s="1"/>
  <c r="I274" i="14"/>
  <c r="K274" i="14"/>
  <c r="O274" i="14"/>
  <c r="Q274" i="14"/>
  <c r="V274" i="14"/>
  <c r="G275" i="14"/>
  <c r="M275" i="14" s="1"/>
  <c r="I275" i="14"/>
  <c r="K275" i="14"/>
  <c r="O275" i="14"/>
  <c r="Q275" i="14"/>
  <c r="V275" i="14"/>
  <c r="G276" i="14"/>
  <c r="M276" i="14" s="1"/>
  <c r="I276" i="14"/>
  <c r="K276" i="14"/>
  <c r="O276" i="14"/>
  <c r="Q276" i="14"/>
  <c r="V276" i="14"/>
  <c r="G277" i="14"/>
  <c r="M277" i="14" s="1"/>
  <c r="I277" i="14"/>
  <c r="K277" i="14"/>
  <c r="O277" i="14"/>
  <c r="Q277" i="14"/>
  <c r="V277" i="14"/>
  <c r="G278" i="14"/>
  <c r="M278" i="14" s="1"/>
  <c r="I278" i="14"/>
  <c r="K278" i="14"/>
  <c r="O278" i="14"/>
  <c r="Q278" i="14"/>
  <c r="V278" i="14"/>
  <c r="G279" i="14"/>
  <c r="M279" i="14" s="1"/>
  <c r="I279" i="14"/>
  <c r="K279" i="14"/>
  <c r="O279" i="14"/>
  <c r="Q279" i="14"/>
  <c r="V279" i="14"/>
  <c r="G280" i="14"/>
  <c r="M280" i="14" s="1"/>
  <c r="I280" i="14"/>
  <c r="K280" i="14"/>
  <c r="O280" i="14"/>
  <c r="Q280" i="14"/>
  <c r="V280" i="14"/>
  <c r="G281" i="14"/>
  <c r="M281" i="14" s="1"/>
  <c r="I281" i="14"/>
  <c r="K281" i="14"/>
  <c r="O281" i="14"/>
  <c r="Q281" i="14"/>
  <c r="V281" i="14"/>
  <c r="G282" i="14"/>
  <c r="M282" i="14" s="1"/>
  <c r="I282" i="14"/>
  <c r="K282" i="14"/>
  <c r="O282" i="14"/>
  <c r="Q282" i="14"/>
  <c r="V282" i="14"/>
  <c r="G283" i="14"/>
  <c r="M283" i="14" s="1"/>
  <c r="I283" i="14"/>
  <c r="K283" i="14"/>
  <c r="O283" i="14"/>
  <c r="Q283" i="14"/>
  <c r="V283" i="14"/>
  <c r="G284" i="14"/>
  <c r="I284" i="14"/>
  <c r="K284" i="14"/>
  <c r="M284" i="14"/>
  <c r="O284" i="14"/>
  <c r="Q284" i="14"/>
  <c r="V284" i="14"/>
  <c r="G285" i="14"/>
  <c r="I285" i="14"/>
  <c r="K285" i="14"/>
  <c r="M285" i="14"/>
  <c r="O285" i="14"/>
  <c r="Q285" i="14"/>
  <c r="V285" i="14"/>
  <c r="G286" i="14"/>
  <c r="I286" i="14"/>
  <c r="K286" i="14"/>
  <c r="M286" i="14"/>
  <c r="O286" i="14"/>
  <c r="Q286" i="14"/>
  <c r="V286" i="14"/>
  <c r="G287" i="14"/>
  <c r="M287" i="14" s="1"/>
  <c r="I287" i="14"/>
  <c r="K287" i="14"/>
  <c r="O287" i="14"/>
  <c r="Q287" i="14"/>
  <c r="V287" i="14"/>
  <c r="G288" i="14"/>
  <c r="M288" i="14" s="1"/>
  <c r="I288" i="14"/>
  <c r="K288" i="14"/>
  <c r="O288" i="14"/>
  <c r="Q288" i="14"/>
  <c r="V288" i="14"/>
  <c r="G289" i="14"/>
  <c r="M289" i="14" s="1"/>
  <c r="I289" i="14"/>
  <c r="K289" i="14"/>
  <c r="O289" i="14"/>
  <c r="Q289" i="14"/>
  <c r="V289" i="14"/>
  <c r="G290" i="14"/>
  <c r="M290" i="14" s="1"/>
  <c r="I290" i="14"/>
  <c r="K290" i="14"/>
  <c r="O290" i="14"/>
  <c r="Q290" i="14"/>
  <c r="V290" i="14"/>
  <c r="G291" i="14"/>
  <c r="M291" i="14" s="1"/>
  <c r="I291" i="14"/>
  <c r="K291" i="14"/>
  <c r="O291" i="14"/>
  <c r="Q291" i="14"/>
  <c r="V291" i="14"/>
  <c r="G292" i="14"/>
  <c r="M292" i="14" s="1"/>
  <c r="I292" i="14"/>
  <c r="K292" i="14"/>
  <c r="O292" i="14"/>
  <c r="Q292" i="14"/>
  <c r="V292" i="14"/>
  <c r="G293" i="14"/>
  <c r="M293" i="14" s="1"/>
  <c r="I293" i="14"/>
  <c r="K293" i="14"/>
  <c r="O293" i="14"/>
  <c r="Q293" i="14"/>
  <c r="V293" i="14"/>
  <c r="G294" i="14"/>
  <c r="M294" i="14" s="1"/>
  <c r="I294" i="14"/>
  <c r="K294" i="14"/>
  <c r="O294" i="14"/>
  <c r="Q294" i="14"/>
  <c r="V294" i="14"/>
  <c r="G295" i="14"/>
  <c r="M295" i="14" s="1"/>
  <c r="I295" i="14"/>
  <c r="K295" i="14"/>
  <c r="O295" i="14"/>
  <c r="Q295" i="14"/>
  <c r="V295" i="14"/>
  <c r="G296" i="14"/>
  <c r="M296" i="14" s="1"/>
  <c r="I296" i="14"/>
  <c r="K296" i="14"/>
  <c r="O296" i="14"/>
  <c r="Q296" i="14"/>
  <c r="V296" i="14"/>
  <c r="G297" i="14"/>
  <c r="M297" i="14" s="1"/>
  <c r="I297" i="14"/>
  <c r="K297" i="14"/>
  <c r="O297" i="14"/>
  <c r="Q297" i="14"/>
  <c r="V297" i="14"/>
  <c r="G298" i="14"/>
  <c r="I298" i="14"/>
  <c r="K298" i="14"/>
  <c r="M298" i="14"/>
  <c r="O298" i="14"/>
  <c r="Q298" i="14"/>
  <c r="V298" i="14"/>
  <c r="G299" i="14"/>
  <c r="M299" i="14" s="1"/>
  <c r="I299" i="14"/>
  <c r="K299" i="14"/>
  <c r="O299" i="14"/>
  <c r="Q299" i="14"/>
  <c r="V299" i="14"/>
  <c r="G300" i="14"/>
  <c r="M300" i="14" s="1"/>
  <c r="I300" i="14"/>
  <c r="K300" i="14"/>
  <c r="O300" i="14"/>
  <c r="Q300" i="14"/>
  <c r="V300" i="14"/>
  <c r="G301" i="14"/>
  <c r="M301" i="14" s="1"/>
  <c r="I301" i="14"/>
  <c r="K301" i="14"/>
  <c r="O301" i="14"/>
  <c r="Q301" i="14"/>
  <c r="V301" i="14"/>
  <c r="G302" i="14"/>
  <c r="M302" i="14" s="1"/>
  <c r="I302" i="14"/>
  <c r="K302" i="14"/>
  <c r="O302" i="14"/>
  <c r="Q302" i="14"/>
  <c r="V302" i="14"/>
  <c r="O304" i="14"/>
  <c r="G305" i="14"/>
  <c r="I305" i="14"/>
  <c r="K305" i="14"/>
  <c r="M305" i="14"/>
  <c r="O305" i="14"/>
  <c r="Q305" i="14"/>
  <c r="V305" i="14"/>
  <c r="G306" i="14"/>
  <c r="M306" i="14" s="1"/>
  <c r="I306" i="14"/>
  <c r="K306" i="14"/>
  <c r="O306" i="14"/>
  <c r="Q306" i="14"/>
  <c r="V306" i="14"/>
  <c r="G307" i="14"/>
  <c r="M307" i="14" s="1"/>
  <c r="I307" i="14"/>
  <c r="K307" i="14"/>
  <c r="O307" i="14"/>
  <c r="Q307" i="14"/>
  <c r="V307" i="14"/>
  <c r="G310" i="14"/>
  <c r="M310" i="14" s="1"/>
  <c r="I310" i="14"/>
  <c r="K310" i="14"/>
  <c r="O310" i="14"/>
  <c r="Q310" i="14"/>
  <c r="V310" i="14"/>
  <c r="G311" i="14"/>
  <c r="M311" i="14" s="1"/>
  <c r="I311" i="14"/>
  <c r="K311" i="14"/>
  <c r="O311" i="14"/>
  <c r="Q311" i="14"/>
  <c r="V311" i="14"/>
  <c r="G312" i="14"/>
  <c r="M312" i="14" s="1"/>
  <c r="I312" i="14"/>
  <c r="K312" i="14"/>
  <c r="O312" i="14"/>
  <c r="Q312" i="14"/>
  <c r="V312" i="14"/>
  <c r="G313" i="14"/>
  <c r="M313" i="14" s="1"/>
  <c r="I313" i="14"/>
  <c r="K313" i="14"/>
  <c r="O313" i="14"/>
  <c r="Q313" i="14"/>
  <c r="V313" i="14"/>
  <c r="G314" i="14"/>
  <c r="M314" i="14" s="1"/>
  <c r="I314" i="14"/>
  <c r="K314" i="14"/>
  <c r="O314" i="14"/>
  <c r="Q314" i="14"/>
  <c r="V314" i="14"/>
  <c r="G315" i="14"/>
  <c r="M315" i="14" s="1"/>
  <c r="I315" i="14"/>
  <c r="K315" i="14"/>
  <c r="O315" i="14"/>
  <c r="Q315" i="14"/>
  <c r="V315" i="14"/>
  <c r="G316" i="14"/>
  <c r="M316" i="14" s="1"/>
  <c r="I316" i="14"/>
  <c r="K316" i="14"/>
  <c r="O316" i="14"/>
  <c r="Q316" i="14"/>
  <c r="V316" i="14"/>
  <c r="G317" i="14"/>
  <c r="I317" i="14"/>
  <c r="K317" i="14"/>
  <c r="M317" i="14"/>
  <c r="O317" i="14"/>
  <c r="Q317" i="14"/>
  <c r="V317" i="14"/>
  <c r="G318" i="14"/>
  <c r="I318" i="14"/>
  <c r="K318" i="14"/>
  <c r="M318" i="14"/>
  <c r="O318" i="14"/>
  <c r="Q318" i="14"/>
  <c r="V318" i="14"/>
  <c r="G319" i="14"/>
  <c r="M319" i="14" s="1"/>
  <c r="I319" i="14"/>
  <c r="K319" i="14"/>
  <c r="O319" i="14"/>
  <c r="Q319" i="14"/>
  <c r="V319" i="14"/>
  <c r="G320" i="14"/>
  <c r="M320" i="14" s="1"/>
  <c r="I320" i="14"/>
  <c r="K320" i="14"/>
  <c r="O320" i="14"/>
  <c r="Q320" i="14"/>
  <c r="V320" i="14"/>
  <c r="G321" i="14"/>
  <c r="M321" i="14" s="1"/>
  <c r="I321" i="14"/>
  <c r="K321" i="14"/>
  <c r="O321" i="14"/>
  <c r="Q321" i="14"/>
  <c r="V321" i="14"/>
  <c r="G324" i="14"/>
  <c r="I324" i="14"/>
  <c r="K324" i="14"/>
  <c r="M324" i="14"/>
  <c r="O324" i="14"/>
  <c r="Q324" i="14"/>
  <c r="V324" i="14"/>
  <c r="G325" i="14"/>
  <c r="M325" i="14" s="1"/>
  <c r="I325" i="14"/>
  <c r="K325" i="14"/>
  <c r="O325" i="14"/>
  <c r="Q325" i="14"/>
  <c r="V325" i="14"/>
  <c r="G327" i="14"/>
  <c r="M327" i="14" s="1"/>
  <c r="I327" i="14"/>
  <c r="K327" i="14"/>
  <c r="O327" i="14"/>
  <c r="Q327" i="14"/>
  <c r="V327" i="14"/>
  <c r="I329" i="14"/>
  <c r="Q329" i="14"/>
  <c r="G330" i="14"/>
  <c r="M330" i="14" s="1"/>
  <c r="M329" i="14" s="1"/>
  <c r="I330" i="14"/>
  <c r="K330" i="14"/>
  <c r="K329" i="14" s="1"/>
  <c r="O330" i="14"/>
  <c r="O329" i="14" s="1"/>
  <c r="Q330" i="14"/>
  <c r="V330" i="14"/>
  <c r="V329" i="14" s="1"/>
  <c r="I331" i="14"/>
  <c r="G332" i="14"/>
  <c r="M332" i="14" s="1"/>
  <c r="I332" i="14"/>
  <c r="K332" i="14"/>
  <c r="K331" i="14" s="1"/>
  <c r="O332" i="14"/>
  <c r="Q332" i="14"/>
  <c r="V332" i="14"/>
  <c r="V331" i="14" s="1"/>
  <c r="G333" i="14"/>
  <c r="M333" i="14" s="1"/>
  <c r="I333" i="14"/>
  <c r="K333" i="14"/>
  <c r="O333" i="14"/>
  <c r="Q333" i="14"/>
  <c r="V333" i="14"/>
  <c r="AE335" i="14"/>
  <c r="F44" i="1" s="1"/>
  <c r="BA92" i="13"/>
  <c r="BA91" i="13"/>
  <c r="BA82" i="13"/>
  <c r="BA81" i="13"/>
  <c r="BA56" i="13"/>
  <c r="BA55" i="13"/>
  <c r="BA18" i="13"/>
  <c r="BA17" i="13"/>
  <c r="BA11" i="13"/>
  <c r="BA10" i="13"/>
  <c r="G9" i="13"/>
  <c r="I9" i="13"/>
  <c r="K9" i="13"/>
  <c r="M9" i="13"/>
  <c r="O9" i="13"/>
  <c r="Q9" i="13"/>
  <c r="V9" i="13"/>
  <c r="G16" i="13"/>
  <c r="I16" i="13"/>
  <c r="K16" i="13"/>
  <c r="M16" i="13"/>
  <c r="O16" i="13"/>
  <c r="Q16" i="13"/>
  <c r="V16" i="13"/>
  <c r="G20" i="13"/>
  <c r="M20" i="13" s="1"/>
  <c r="I20" i="13"/>
  <c r="K20" i="13"/>
  <c r="O20" i="13"/>
  <c r="Q20" i="13"/>
  <c r="V20" i="13"/>
  <c r="G24" i="13"/>
  <c r="M24" i="13" s="1"/>
  <c r="I24" i="13"/>
  <c r="K24" i="13"/>
  <c r="O24" i="13"/>
  <c r="Q24" i="13"/>
  <c r="V24" i="13"/>
  <c r="G29" i="13"/>
  <c r="M29" i="13" s="1"/>
  <c r="I29" i="13"/>
  <c r="K29" i="13"/>
  <c r="O29" i="13"/>
  <c r="Q29" i="13"/>
  <c r="V29" i="13"/>
  <c r="G31" i="13"/>
  <c r="M31" i="13" s="1"/>
  <c r="I31" i="13"/>
  <c r="K31" i="13"/>
  <c r="O31" i="13"/>
  <c r="Q31" i="13"/>
  <c r="V31" i="13"/>
  <c r="G34" i="13"/>
  <c r="M34" i="13" s="1"/>
  <c r="I34" i="13"/>
  <c r="K34" i="13"/>
  <c r="O34" i="13"/>
  <c r="Q34" i="13"/>
  <c r="V34" i="13"/>
  <c r="G37" i="13"/>
  <c r="M37" i="13" s="1"/>
  <c r="I37" i="13"/>
  <c r="K37" i="13"/>
  <c r="O37" i="13"/>
  <c r="Q37" i="13"/>
  <c r="V37" i="13"/>
  <c r="G44" i="13"/>
  <c r="I44" i="13"/>
  <c r="K44" i="13"/>
  <c r="O44" i="13"/>
  <c r="Q44" i="13"/>
  <c r="V44" i="13"/>
  <c r="G46" i="13"/>
  <c r="M46" i="13" s="1"/>
  <c r="I46" i="13"/>
  <c r="K46" i="13"/>
  <c r="O46" i="13"/>
  <c r="Q46" i="13"/>
  <c r="V46" i="13"/>
  <c r="G47" i="13"/>
  <c r="M47" i="13" s="1"/>
  <c r="I47" i="13"/>
  <c r="K47" i="13"/>
  <c r="O47" i="13"/>
  <c r="Q47" i="13"/>
  <c r="V47" i="13"/>
  <c r="G48" i="13"/>
  <c r="I48" i="13"/>
  <c r="K48" i="13"/>
  <c r="M48" i="13"/>
  <c r="O48" i="13"/>
  <c r="Q48" i="13"/>
  <c r="V48" i="13"/>
  <c r="G50" i="13"/>
  <c r="I50" i="13"/>
  <c r="K50" i="13"/>
  <c r="M50" i="13"/>
  <c r="O50" i="13"/>
  <c r="Q50" i="13"/>
  <c r="V50" i="13"/>
  <c r="G51" i="13"/>
  <c r="M51" i="13" s="1"/>
  <c r="I51" i="13"/>
  <c r="K51" i="13"/>
  <c r="O51" i="13"/>
  <c r="Q51" i="13"/>
  <c r="V51" i="13"/>
  <c r="G54" i="13"/>
  <c r="M54" i="13" s="1"/>
  <c r="I54" i="13"/>
  <c r="K54" i="13"/>
  <c r="O54" i="13"/>
  <c r="Q54" i="13"/>
  <c r="V54" i="13"/>
  <c r="G57" i="13"/>
  <c r="M57" i="13" s="1"/>
  <c r="I57" i="13"/>
  <c r="K57" i="13"/>
  <c r="O57" i="13"/>
  <c r="Q57" i="13"/>
  <c r="V57" i="13"/>
  <c r="G60" i="13"/>
  <c r="M60" i="13" s="1"/>
  <c r="I60" i="13"/>
  <c r="K60" i="13"/>
  <c r="O60" i="13"/>
  <c r="Q60" i="13"/>
  <c r="V60" i="13"/>
  <c r="G62" i="13"/>
  <c r="I62" i="13"/>
  <c r="K62" i="13"/>
  <c r="M62" i="13"/>
  <c r="O62" i="13"/>
  <c r="Q62" i="13"/>
  <c r="V62" i="13"/>
  <c r="G63" i="13"/>
  <c r="M63" i="13" s="1"/>
  <c r="I63" i="13"/>
  <c r="K63" i="13"/>
  <c r="O63" i="13"/>
  <c r="Q63" i="13"/>
  <c r="V63" i="13"/>
  <c r="G65" i="13"/>
  <c r="I65" i="13"/>
  <c r="K65" i="13"/>
  <c r="M65" i="13"/>
  <c r="O65" i="13"/>
  <c r="Q65" i="13"/>
  <c r="V65" i="13"/>
  <c r="G69" i="13"/>
  <c r="M69" i="13" s="1"/>
  <c r="I69" i="13"/>
  <c r="K69" i="13"/>
  <c r="O69" i="13"/>
  <c r="Q69" i="13"/>
  <c r="V69" i="13"/>
  <c r="G71" i="13"/>
  <c r="M71" i="13" s="1"/>
  <c r="I71" i="13"/>
  <c r="K71" i="13"/>
  <c r="O71" i="13"/>
  <c r="Q71" i="13"/>
  <c r="V71" i="13"/>
  <c r="G74" i="13"/>
  <c r="M74" i="13" s="1"/>
  <c r="I74" i="13"/>
  <c r="K74" i="13"/>
  <c r="O74" i="13"/>
  <c r="Q74" i="13"/>
  <c r="V74" i="13"/>
  <c r="G76" i="13"/>
  <c r="I76" i="13"/>
  <c r="K76" i="13"/>
  <c r="M76" i="13"/>
  <c r="O76" i="13"/>
  <c r="Q76" i="13"/>
  <c r="V76" i="13"/>
  <c r="G80" i="13"/>
  <c r="M80" i="13" s="1"/>
  <c r="I80" i="13"/>
  <c r="K80" i="13"/>
  <c r="O80" i="13"/>
  <c r="Q80" i="13"/>
  <c r="V80" i="13"/>
  <c r="G88" i="13"/>
  <c r="M88" i="13" s="1"/>
  <c r="I88" i="13"/>
  <c r="K88" i="13"/>
  <c r="O88" i="13"/>
  <c r="Q88" i="13"/>
  <c r="V88" i="13"/>
  <c r="G90" i="13"/>
  <c r="M90" i="13" s="1"/>
  <c r="I90" i="13"/>
  <c r="K90" i="13"/>
  <c r="O90" i="13"/>
  <c r="Q90" i="13"/>
  <c r="V90" i="13"/>
  <c r="G94" i="13"/>
  <c r="M94" i="13" s="1"/>
  <c r="I94" i="13"/>
  <c r="K94" i="13"/>
  <c r="O94" i="13"/>
  <c r="Q94" i="13"/>
  <c r="V94" i="13"/>
  <c r="G97" i="13"/>
  <c r="I97" i="13"/>
  <c r="K97" i="13"/>
  <c r="M97" i="13"/>
  <c r="O97" i="13"/>
  <c r="Q97" i="13"/>
  <c r="V97" i="13"/>
  <c r="G100" i="13"/>
  <c r="I100" i="13"/>
  <c r="K100" i="13"/>
  <c r="M100" i="13"/>
  <c r="O100" i="13"/>
  <c r="Q100" i="13"/>
  <c r="V100" i="13"/>
  <c r="G103" i="13"/>
  <c r="M103" i="13" s="1"/>
  <c r="I103" i="13"/>
  <c r="K103" i="13"/>
  <c r="O103" i="13"/>
  <c r="Q103" i="13"/>
  <c r="V103" i="13"/>
  <c r="G106" i="13"/>
  <c r="M106" i="13" s="1"/>
  <c r="I106" i="13"/>
  <c r="K106" i="13"/>
  <c r="O106" i="13"/>
  <c r="Q106" i="13"/>
  <c r="V106" i="13"/>
  <c r="G109" i="13"/>
  <c r="M109" i="13" s="1"/>
  <c r="I109" i="13"/>
  <c r="K109" i="13"/>
  <c r="O109" i="13"/>
  <c r="Q109" i="13"/>
  <c r="V109" i="13"/>
  <c r="G113" i="13"/>
  <c r="M113" i="13" s="1"/>
  <c r="I113" i="13"/>
  <c r="K113" i="13"/>
  <c r="O113" i="13"/>
  <c r="Q113" i="13"/>
  <c r="V113" i="13"/>
  <c r="G118" i="13"/>
  <c r="I118" i="13"/>
  <c r="K118" i="13"/>
  <c r="M118" i="13"/>
  <c r="O118" i="13"/>
  <c r="Q118" i="13"/>
  <c r="V118" i="13"/>
  <c r="G123" i="13"/>
  <c r="M123" i="13" s="1"/>
  <c r="I123" i="13"/>
  <c r="K123" i="13"/>
  <c r="O123" i="13"/>
  <c r="Q123" i="13"/>
  <c r="V123" i="13"/>
  <c r="G128" i="13"/>
  <c r="M128" i="13" s="1"/>
  <c r="I128" i="13"/>
  <c r="K128" i="13"/>
  <c r="O128" i="13"/>
  <c r="Q128" i="13"/>
  <c r="V128" i="13"/>
  <c r="G129" i="13"/>
  <c r="M129" i="13" s="1"/>
  <c r="I129" i="13"/>
  <c r="K129" i="13"/>
  <c r="O129" i="13"/>
  <c r="Q129" i="13"/>
  <c r="V129" i="13"/>
  <c r="G130" i="13"/>
  <c r="M130" i="13" s="1"/>
  <c r="I130" i="13"/>
  <c r="K130" i="13"/>
  <c r="O130" i="13"/>
  <c r="Q130" i="13"/>
  <c r="V130" i="13"/>
  <c r="G134" i="13"/>
  <c r="M134" i="13" s="1"/>
  <c r="M133" i="13" s="1"/>
  <c r="I134" i="13"/>
  <c r="I133" i="13" s="1"/>
  <c r="K134" i="13"/>
  <c r="K133" i="13" s="1"/>
  <c r="O134" i="13"/>
  <c r="O133" i="13" s="1"/>
  <c r="Q134" i="13"/>
  <c r="Q133" i="13" s="1"/>
  <c r="V134" i="13"/>
  <c r="V133" i="13" s="1"/>
  <c r="G137" i="13"/>
  <c r="M137" i="13" s="1"/>
  <c r="I137" i="13"/>
  <c r="K137" i="13"/>
  <c r="O137" i="13"/>
  <c r="Q137" i="13"/>
  <c r="V137" i="13"/>
  <c r="G141" i="13"/>
  <c r="M141" i="13" s="1"/>
  <c r="I141" i="13"/>
  <c r="K141" i="13"/>
  <c r="O141" i="13"/>
  <c r="Q141" i="13"/>
  <c r="V141" i="13"/>
  <c r="G146" i="13"/>
  <c r="M146" i="13" s="1"/>
  <c r="I146" i="13"/>
  <c r="K146" i="13"/>
  <c r="O146" i="13"/>
  <c r="Q146" i="13"/>
  <c r="V146" i="13"/>
  <c r="G148" i="13"/>
  <c r="M148" i="13" s="1"/>
  <c r="I148" i="13"/>
  <c r="K148" i="13"/>
  <c r="O148" i="13"/>
  <c r="Q148" i="13"/>
  <c r="V148" i="13"/>
  <c r="AE151" i="13"/>
  <c r="F43" i="1" s="1"/>
  <c r="BA1484" i="12"/>
  <c r="BA1483" i="12"/>
  <c r="BA1459" i="12"/>
  <c r="BA1458" i="12"/>
  <c r="BA1278" i="12"/>
  <c r="BA989" i="12"/>
  <c r="BA984" i="12"/>
  <c r="BA983" i="12"/>
  <c r="BA981" i="12"/>
  <c r="BA980" i="12"/>
  <c r="BA807" i="12"/>
  <c r="BA806" i="12"/>
  <c r="BA800" i="12"/>
  <c r="BA799" i="12"/>
  <c r="BA795" i="12"/>
  <c r="BA794" i="12"/>
  <c r="BA774" i="12"/>
  <c r="BA773" i="12"/>
  <c r="BA769" i="12"/>
  <c r="BA768" i="12"/>
  <c r="BA760" i="12"/>
  <c r="BA759" i="12"/>
  <c r="BA749" i="12"/>
  <c r="BA741" i="12"/>
  <c r="BA571" i="12"/>
  <c r="BA570" i="12"/>
  <c r="BA568" i="12"/>
  <c r="BA567" i="12"/>
  <c r="BA559" i="12"/>
  <c r="BA558" i="12"/>
  <c r="BA554" i="12"/>
  <c r="BA553" i="12"/>
  <c r="BA534" i="12"/>
  <c r="BA533" i="12"/>
  <c r="BA440" i="12"/>
  <c r="BA439" i="12"/>
  <c r="BA424" i="12"/>
  <c r="BA423" i="12"/>
  <c r="BA414" i="12"/>
  <c r="BA413" i="12"/>
  <c r="BA384" i="12"/>
  <c r="BA383" i="12"/>
  <c r="BA379" i="12"/>
  <c r="BA378" i="12"/>
  <c r="BA249" i="12"/>
  <c r="BA200" i="12"/>
  <c r="BA158" i="12"/>
  <c r="BA157" i="12"/>
  <c r="BA152" i="12"/>
  <c r="BA151" i="12"/>
  <c r="BA137" i="12"/>
  <c r="BA136" i="12"/>
  <c r="BA132" i="12"/>
  <c r="BA131" i="12"/>
  <c r="BA76" i="12"/>
  <c r="BA75" i="12"/>
  <c r="BA72" i="12"/>
  <c r="BA71" i="12"/>
  <c r="BA68" i="12"/>
  <c r="BA67" i="12"/>
  <c r="BA63" i="12"/>
  <c r="BA62" i="12"/>
  <c r="BA59" i="12"/>
  <c r="BA58" i="12"/>
  <c r="BA54" i="12"/>
  <c r="BA53" i="12"/>
  <c r="BA50" i="12"/>
  <c r="BA49" i="12"/>
  <c r="BA46" i="12"/>
  <c r="BA45" i="12"/>
  <c r="BA42" i="12"/>
  <c r="BA41" i="12"/>
  <c r="BA39" i="12"/>
  <c r="BA38" i="12"/>
  <c r="BA17" i="12"/>
  <c r="BA16" i="12"/>
  <c r="BA11" i="12"/>
  <c r="BA10" i="12"/>
  <c r="G9" i="12"/>
  <c r="M9" i="12" s="1"/>
  <c r="I9" i="12"/>
  <c r="K9" i="12"/>
  <c r="O9" i="12"/>
  <c r="Q9" i="12"/>
  <c r="V9" i="12"/>
  <c r="G12" i="12"/>
  <c r="M12" i="12" s="1"/>
  <c r="I12" i="12"/>
  <c r="K12" i="12"/>
  <c r="O12" i="12"/>
  <c r="Q12" i="12"/>
  <c r="V12" i="12"/>
  <c r="G15" i="12"/>
  <c r="M15" i="12" s="1"/>
  <c r="I15" i="12"/>
  <c r="K15" i="12"/>
  <c r="O15" i="12"/>
  <c r="Q15" i="12"/>
  <c r="V15" i="12"/>
  <c r="G18" i="12"/>
  <c r="M18" i="12" s="1"/>
  <c r="I18" i="12"/>
  <c r="K18" i="12"/>
  <c r="O18" i="12"/>
  <c r="Q18" i="12"/>
  <c r="V18" i="12"/>
  <c r="G24" i="12"/>
  <c r="M24" i="12" s="1"/>
  <c r="I24" i="12"/>
  <c r="K24" i="12"/>
  <c r="O24" i="12"/>
  <c r="Q24" i="12"/>
  <c r="V24" i="12"/>
  <c r="G28" i="12"/>
  <c r="M28" i="12" s="1"/>
  <c r="I28" i="12"/>
  <c r="K28" i="12"/>
  <c r="O28" i="12"/>
  <c r="Q28" i="12"/>
  <c r="V28" i="12"/>
  <c r="G33" i="12"/>
  <c r="M33" i="12" s="1"/>
  <c r="I33" i="12"/>
  <c r="K33" i="12"/>
  <c r="O33" i="12"/>
  <c r="Q33" i="12"/>
  <c r="V33" i="12"/>
  <c r="G37" i="12"/>
  <c r="M37" i="12" s="1"/>
  <c r="I37" i="12"/>
  <c r="K37" i="12"/>
  <c r="O37" i="12"/>
  <c r="Q37" i="12"/>
  <c r="V37" i="12"/>
  <c r="G40" i="12"/>
  <c r="M40" i="12" s="1"/>
  <c r="I40" i="12"/>
  <c r="K40" i="12"/>
  <c r="O40" i="12"/>
  <c r="Q40" i="12"/>
  <c r="V40" i="12"/>
  <c r="G44" i="12"/>
  <c r="M44" i="12" s="1"/>
  <c r="I44" i="12"/>
  <c r="K44" i="12"/>
  <c r="O44" i="12"/>
  <c r="Q44" i="12"/>
  <c r="V44" i="12"/>
  <c r="G48" i="12"/>
  <c r="M48" i="12" s="1"/>
  <c r="I48" i="12"/>
  <c r="K48" i="12"/>
  <c r="O48" i="12"/>
  <c r="Q48" i="12"/>
  <c r="V48" i="12"/>
  <c r="G52" i="12"/>
  <c r="M52" i="12" s="1"/>
  <c r="I52" i="12"/>
  <c r="K52" i="12"/>
  <c r="O52" i="12"/>
  <c r="Q52" i="12"/>
  <c r="V52" i="12"/>
  <c r="G57" i="12"/>
  <c r="M57" i="12" s="1"/>
  <c r="I57" i="12"/>
  <c r="K57" i="12"/>
  <c r="O57" i="12"/>
  <c r="Q57" i="12"/>
  <c r="V57" i="12"/>
  <c r="G61" i="12"/>
  <c r="M61" i="12" s="1"/>
  <c r="I61" i="12"/>
  <c r="K61" i="12"/>
  <c r="O61" i="12"/>
  <c r="Q61" i="12"/>
  <c r="V61" i="12"/>
  <c r="G66" i="12"/>
  <c r="M66" i="12" s="1"/>
  <c r="I66" i="12"/>
  <c r="K66" i="12"/>
  <c r="O66" i="12"/>
  <c r="Q66" i="12"/>
  <c r="V66" i="12"/>
  <c r="G70" i="12"/>
  <c r="M70" i="12" s="1"/>
  <c r="I70" i="12"/>
  <c r="K70" i="12"/>
  <c r="O70" i="12"/>
  <c r="Q70" i="12"/>
  <c r="V70" i="12"/>
  <c r="G74" i="12"/>
  <c r="M74" i="12" s="1"/>
  <c r="I74" i="12"/>
  <c r="K74" i="12"/>
  <c r="O74" i="12"/>
  <c r="Q74" i="12"/>
  <c r="V74" i="12"/>
  <c r="G78" i="12"/>
  <c r="M78" i="12" s="1"/>
  <c r="I78" i="12"/>
  <c r="K78" i="12"/>
  <c r="O78" i="12"/>
  <c r="Q78" i="12"/>
  <c r="V78" i="12"/>
  <c r="G86" i="12"/>
  <c r="M86" i="12" s="1"/>
  <c r="I86" i="12"/>
  <c r="K86" i="12"/>
  <c r="O86" i="12"/>
  <c r="Q86" i="12"/>
  <c r="V86" i="12"/>
  <c r="G94" i="12"/>
  <c r="M94" i="12" s="1"/>
  <c r="I94" i="12"/>
  <c r="K94" i="12"/>
  <c r="O94" i="12"/>
  <c r="Q94" i="12"/>
  <c r="V94" i="12"/>
  <c r="G96" i="12"/>
  <c r="M96" i="12" s="1"/>
  <c r="I96" i="12"/>
  <c r="K96" i="12"/>
  <c r="O96" i="12"/>
  <c r="Q96" i="12"/>
  <c r="V96" i="12"/>
  <c r="G98" i="12"/>
  <c r="M98" i="12" s="1"/>
  <c r="I98" i="12"/>
  <c r="K98" i="12"/>
  <c r="O98" i="12"/>
  <c r="Q98" i="12"/>
  <c r="V98" i="12"/>
  <c r="G103" i="12"/>
  <c r="M103" i="12" s="1"/>
  <c r="I103" i="12"/>
  <c r="K103" i="12"/>
  <c r="O103" i="12"/>
  <c r="Q103" i="12"/>
  <c r="V103" i="12"/>
  <c r="G107" i="12"/>
  <c r="M107" i="12" s="1"/>
  <c r="I107" i="12"/>
  <c r="K107" i="12"/>
  <c r="O107" i="12"/>
  <c r="Q107" i="12"/>
  <c r="V107" i="12"/>
  <c r="G110" i="12"/>
  <c r="I110" i="12"/>
  <c r="K110" i="12"/>
  <c r="O110" i="12"/>
  <c r="Q110" i="12"/>
  <c r="V110" i="12"/>
  <c r="G125" i="12"/>
  <c r="M125" i="12" s="1"/>
  <c r="I125" i="12"/>
  <c r="K125" i="12"/>
  <c r="O125" i="12"/>
  <c r="Q125" i="12"/>
  <c r="V125" i="12"/>
  <c r="G130" i="12"/>
  <c r="M130" i="12" s="1"/>
  <c r="I130" i="12"/>
  <c r="K130" i="12"/>
  <c r="O130" i="12"/>
  <c r="Q130" i="12"/>
  <c r="V130" i="12"/>
  <c r="G135" i="12"/>
  <c r="M135" i="12" s="1"/>
  <c r="I135" i="12"/>
  <c r="K135" i="12"/>
  <c r="O135" i="12"/>
  <c r="Q135" i="12"/>
  <c r="V135" i="12"/>
  <c r="G139" i="12"/>
  <c r="M139" i="12" s="1"/>
  <c r="I139" i="12"/>
  <c r="K139" i="12"/>
  <c r="O139" i="12"/>
  <c r="Q139" i="12"/>
  <c r="V139" i="12"/>
  <c r="G144" i="12"/>
  <c r="M144" i="12" s="1"/>
  <c r="I144" i="12"/>
  <c r="K144" i="12"/>
  <c r="O144" i="12"/>
  <c r="Q144" i="12"/>
  <c r="V144" i="12"/>
  <c r="G150" i="12"/>
  <c r="M150" i="12" s="1"/>
  <c r="I150" i="12"/>
  <c r="K150" i="12"/>
  <c r="O150" i="12"/>
  <c r="Q150" i="12"/>
  <c r="V150" i="12"/>
  <c r="G156" i="12"/>
  <c r="M156" i="12" s="1"/>
  <c r="I156" i="12"/>
  <c r="K156" i="12"/>
  <c r="O156" i="12"/>
  <c r="Q156" i="12"/>
  <c r="V156" i="12"/>
  <c r="G160" i="12"/>
  <c r="M160" i="12" s="1"/>
  <c r="I160" i="12"/>
  <c r="K160" i="12"/>
  <c r="O160" i="12"/>
  <c r="Q160" i="12"/>
  <c r="V160" i="12"/>
  <c r="G165" i="12"/>
  <c r="M165" i="12" s="1"/>
  <c r="I165" i="12"/>
  <c r="K165" i="12"/>
  <c r="O165" i="12"/>
  <c r="Q165" i="12"/>
  <c r="V165" i="12"/>
  <c r="G169" i="12"/>
  <c r="M169" i="12" s="1"/>
  <c r="I169" i="12"/>
  <c r="K169" i="12"/>
  <c r="O169" i="12"/>
  <c r="Q169" i="12"/>
  <c r="V169" i="12"/>
  <c r="G172" i="12"/>
  <c r="M172" i="12" s="1"/>
  <c r="I172" i="12"/>
  <c r="K172" i="12"/>
  <c r="O172" i="12"/>
  <c r="Q172" i="12"/>
  <c r="V172" i="12"/>
  <c r="G181" i="12"/>
  <c r="M181" i="12" s="1"/>
  <c r="I181" i="12"/>
  <c r="K181" i="12"/>
  <c r="O181" i="12"/>
  <c r="Q181" i="12"/>
  <c r="V181" i="12"/>
  <c r="G188" i="12"/>
  <c r="M188" i="12" s="1"/>
  <c r="I188" i="12"/>
  <c r="K188" i="12"/>
  <c r="O188" i="12"/>
  <c r="Q188" i="12"/>
  <c r="V188" i="12"/>
  <c r="G196" i="12"/>
  <c r="M196" i="12" s="1"/>
  <c r="I196" i="12"/>
  <c r="K196" i="12"/>
  <c r="O196" i="12"/>
  <c r="Q196" i="12"/>
  <c r="V196" i="12"/>
  <c r="G199" i="12"/>
  <c r="M199" i="12" s="1"/>
  <c r="I199" i="12"/>
  <c r="K199" i="12"/>
  <c r="O199" i="12"/>
  <c r="Q199" i="12"/>
  <c r="V199" i="12"/>
  <c r="G203" i="12"/>
  <c r="M203" i="12" s="1"/>
  <c r="I203" i="12"/>
  <c r="K203" i="12"/>
  <c r="O203" i="12"/>
  <c r="Q203" i="12"/>
  <c r="V203" i="12"/>
  <c r="G207" i="12"/>
  <c r="M207" i="12" s="1"/>
  <c r="I207" i="12"/>
  <c r="K207" i="12"/>
  <c r="O207" i="12"/>
  <c r="Q207" i="12"/>
  <c r="V207" i="12"/>
  <c r="G212" i="12"/>
  <c r="M212" i="12" s="1"/>
  <c r="I212" i="12"/>
  <c r="K212" i="12"/>
  <c r="O212" i="12"/>
  <c r="Q212" i="12"/>
  <c r="V212" i="12"/>
  <c r="G223" i="12"/>
  <c r="M223" i="12" s="1"/>
  <c r="I223" i="12"/>
  <c r="K223" i="12"/>
  <c r="O223" i="12"/>
  <c r="Q223" i="12"/>
  <c r="V223" i="12"/>
  <c r="G227" i="12"/>
  <c r="M227" i="12" s="1"/>
  <c r="I227" i="12"/>
  <c r="K227" i="12"/>
  <c r="O227" i="12"/>
  <c r="Q227" i="12"/>
  <c r="V227" i="12"/>
  <c r="G229" i="12"/>
  <c r="M229" i="12" s="1"/>
  <c r="I229" i="12"/>
  <c r="K229" i="12"/>
  <c r="O229" i="12"/>
  <c r="Q229" i="12"/>
  <c r="V229" i="12"/>
  <c r="G236" i="12"/>
  <c r="M236" i="12" s="1"/>
  <c r="I236" i="12"/>
  <c r="K236" i="12"/>
  <c r="O236" i="12"/>
  <c r="Q236" i="12"/>
  <c r="V236" i="12"/>
  <c r="G243" i="12"/>
  <c r="M243" i="12" s="1"/>
  <c r="I243" i="12"/>
  <c r="K243" i="12"/>
  <c r="O243" i="12"/>
  <c r="Q243" i="12"/>
  <c r="V243" i="12"/>
  <c r="G248" i="12"/>
  <c r="M248" i="12" s="1"/>
  <c r="I248" i="12"/>
  <c r="K248" i="12"/>
  <c r="O248" i="12"/>
  <c r="Q248" i="12"/>
  <c r="V248" i="12"/>
  <c r="G252" i="12"/>
  <c r="M252" i="12" s="1"/>
  <c r="I252" i="12"/>
  <c r="K252" i="12"/>
  <c r="O252" i="12"/>
  <c r="Q252" i="12"/>
  <c r="V252" i="12"/>
  <c r="G253" i="12"/>
  <c r="M253" i="12" s="1"/>
  <c r="I253" i="12"/>
  <c r="K253" i="12"/>
  <c r="O253" i="12"/>
  <c r="Q253" i="12"/>
  <c r="V253" i="12"/>
  <c r="G254" i="12"/>
  <c r="M254" i="12" s="1"/>
  <c r="I254" i="12"/>
  <c r="K254" i="12"/>
  <c r="O254" i="12"/>
  <c r="Q254" i="12"/>
  <c r="V254" i="12"/>
  <c r="G255" i="12"/>
  <c r="M255" i="12" s="1"/>
  <c r="I255" i="12"/>
  <c r="K255" i="12"/>
  <c r="O255" i="12"/>
  <c r="Q255" i="12"/>
  <c r="V255" i="12"/>
  <c r="G260" i="12"/>
  <c r="M260" i="12" s="1"/>
  <c r="I260" i="12"/>
  <c r="K260" i="12"/>
  <c r="O260" i="12"/>
  <c r="Q260" i="12"/>
  <c r="V260" i="12"/>
  <c r="G264" i="12"/>
  <c r="M264" i="12" s="1"/>
  <c r="I264" i="12"/>
  <c r="K264" i="12"/>
  <c r="O264" i="12"/>
  <c r="Q264" i="12"/>
  <c r="V264" i="12"/>
  <c r="G267" i="12"/>
  <c r="M267" i="12" s="1"/>
  <c r="I267" i="12"/>
  <c r="K267" i="12"/>
  <c r="O267" i="12"/>
  <c r="Q267" i="12"/>
  <c r="V267" i="12"/>
  <c r="G271" i="12"/>
  <c r="M271" i="12" s="1"/>
  <c r="I271" i="12"/>
  <c r="K271" i="12"/>
  <c r="O271" i="12"/>
  <c r="Q271" i="12"/>
  <c r="V271" i="12"/>
  <c r="G293" i="12"/>
  <c r="M293" i="12" s="1"/>
  <c r="I293" i="12"/>
  <c r="K293" i="12"/>
  <c r="O293" i="12"/>
  <c r="Q293" i="12"/>
  <c r="V293" i="12"/>
  <c r="G312" i="12"/>
  <c r="M312" i="12" s="1"/>
  <c r="I312" i="12"/>
  <c r="K312" i="12"/>
  <c r="O312" i="12"/>
  <c r="Q312" i="12"/>
  <c r="V312" i="12"/>
  <c r="G317" i="12"/>
  <c r="M317" i="12" s="1"/>
  <c r="I317" i="12"/>
  <c r="K317" i="12"/>
  <c r="O317" i="12"/>
  <c r="Q317" i="12"/>
  <c r="V317" i="12"/>
  <c r="G322" i="12"/>
  <c r="M322" i="12" s="1"/>
  <c r="I322" i="12"/>
  <c r="K322" i="12"/>
  <c r="O322" i="12"/>
  <c r="Q322" i="12"/>
  <c r="V322" i="12"/>
  <c r="G327" i="12"/>
  <c r="M327" i="12" s="1"/>
  <c r="I327" i="12"/>
  <c r="K327" i="12"/>
  <c r="O327" i="12"/>
  <c r="Q327" i="12"/>
  <c r="V327" i="12"/>
  <c r="G330" i="12"/>
  <c r="M330" i="12" s="1"/>
  <c r="I330" i="12"/>
  <c r="K330" i="12"/>
  <c r="O330" i="12"/>
  <c r="Q330" i="12"/>
  <c r="V330" i="12"/>
  <c r="G333" i="12"/>
  <c r="M333" i="12" s="1"/>
  <c r="I333" i="12"/>
  <c r="K333" i="12"/>
  <c r="O333" i="12"/>
  <c r="Q333" i="12"/>
  <c r="V333" i="12"/>
  <c r="G338" i="12"/>
  <c r="M338" i="12" s="1"/>
  <c r="I338" i="12"/>
  <c r="K338" i="12"/>
  <c r="O338" i="12"/>
  <c r="Q338" i="12"/>
  <c r="V338" i="12"/>
  <c r="G341" i="12"/>
  <c r="M341" i="12" s="1"/>
  <c r="I341" i="12"/>
  <c r="K341" i="12"/>
  <c r="O341" i="12"/>
  <c r="Q341" i="12"/>
  <c r="V341" i="12"/>
  <c r="G344" i="12"/>
  <c r="M344" i="12" s="1"/>
  <c r="I344" i="12"/>
  <c r="K344" i="12"/>
  <c r="O344" i="12"/>
  <c r="Q344" i="12"/>
  <c r="V344" i="12"/>
  <c r="G347" i="12"/>
  <c r="M347" i="12" s="1"/>
  <c r="I347" i="12"/>
  <c r="K347" i="12"/>
  <c r="O347" i="12"/>
  <c r="Q347" i="12"/>
  <c r="V347" i="12"/>
  <c r="G350" i="12"/>
  <c r="M350" i="12" s="1"/>
  <c r="I350" i="12"/>
  <c r="K350" i="12"/>
  <c r="O350" i="12"/>
  <c r="Q350" i="12"/>
  <c r="V350" i="12"/>
  <c r="G354" i="12"/>
  <c r="M354" i="12" s="1"/>
  <c r="I354" i="12"/>
  <c r="K354" i="12"/>
  <c r="O354" i="12"/>
  <c r="Q354" i="12"/>
  <c r="V354" i="12"/>
  <c r="G360" i="12"/>
  <c r="M360" i="12" s="1"/>
  <c r="I360" i="12"/>
  <c r="K360" i="12"/>
  <c r="O360" i="12"/>
  <c r="Q360" i="12"/>
  <c r="V360" i="12"/>
  <c r="G365" i="12"/>
  <c r="M365" i="12" s="1"/>
  <c r="I365" i="12"/>
  <c r="K365" i="12"/>
  <c r="O365" i="12"/>
  <c r="Q365" i="12"/>
  <c r="V365" i="12"/>
  <c r="G368" i="12"/>
  <c r="M368" i="12" s="1"/>
  <c r="I368" i="12"/>
  <c r="K368" i="12"/>
  <c r="O368" i="12"/>
  <c r="Q368" i="12"/>
  <c r="V368" i="12"/>
  <c r="G373" i="12"/>
  <c r="M373" i="12" s="1"/>
  <c r="I373" i="12"/>
  <c r="K373" i="12"/>
  <c r="O373" i="12"/>
  <c r="Q373" i="12"/>
  <c r="V373" i="12"/>
  <c r="G377" i="12"/>
  <c r="M377" i="12" s="1"/>
  <c r="I377" i="12"/>
  <c r="K377" i="12"/>
  <c r="O377" i="12"/>
  <c r="Q377" i="12"/>
  <c r="V377" i="12"/>
  <c r="G382" i="12"/>
  <c r="M382" i="12" s="1"/>
  <c r="I382" i="12"/>
  <c r="K382" i="12"/>
  <c r="O382" i="12"/>
  <c r="Q382" i="12"/>
  <c r="V382" i="12"/>
  <c r="G388" i="12"/>
  <c r="M388" i="12" s="1"/>
  <c r="I388" i="12"/>
  <c r="K388" i="12"/>
  <c r="O388" i="12"/>
  <c r="Q388" i="12"/>
  <c r="V388" i="12"/>
  <c r="G392" i="12"/>
  <c r="M392" i="12" s="1"/>
  <c r="I392" i="12"/>
  <c r="K392" i="12"/>
  <c r="O392" i="12"/>
  <c r="Q392" i="12"/>
  <c r="V392" i="12"/>
  <c r="G396" i="12"/>
  <c r="M396" i="12" s="1"/>
  <c r="I396" i="12"/>
  <c r="K396" i="12"/>
  <c r="O396" i="12"/>
  <c r="Q396" i="12"/>
  <c r="V396" i="12"/>
  <c r="G400" i="12"/>
  <c r="M400" i="12" s="1"/>
  <c r="I400" i="12"/>
  <c r="K400" i="12"/>
  <c r="O400" i="12"/>
  <c r="Q400" i="12"/>
  <c r="V400" i="12"/>
  <c r="G403" i="12"/>
  <c r="M403" i="12" s="1"/>
  <c r="I403" i="12"/>
  <c r="K403" i="12"/>
  <c r="O403" i="12"/>
  <c r="Q403" i="12"/>
  <c r="V403" i="12"/>
  <c r="G409" i="12"/>
  <c r="M409" i="12" s="1"/>
  <c r="I409" i="12"/>
  <c r="K409" i="12"/>
  <c r="O409" i="12"/>
  <c r="Q409" i="12"/>
  <c r="V409" i="12"/>
  <c r="G412" i="12"/>
  <c r="M412" i="12" s="1"/>
  <c r="M411" i="12" s="1"/>
  <c r="I412" i="12"/>
  <c r="I411" i="12" s="1"/>
  <c r="K412" i="12"/>
  <c r="K411" i="12" s="1"/>
  <c r="O412" i="12"/>
  <c r="O411" i="12" s="1"/>
  <c r="Q412" i="12"/>
  <c r="Q411" i="12" s="1"/>
  <c r="V412" i="12"/>
  <c r="V411" i="12" s="1"/>
  <c r="G417" i="12"/>
  <c r="M417" i="12" s="1"/>
  <c r="I417" i="12"/>
  <c r="K417" i="12"/>
  <c r="O417" i="12"/>
  <c r="Q417" i="12"/>
  <c r="V417" i="12"/>
  <c r="G422" i="12"/>
  <c r="M422" i="12" s="1"/>
  <c r="I422" i="12"/>
  <c r="K422" i="12"/>
  <c r="O422" i="12"/>
  <c r="Q422" i="12"/>
  <c r="V422" i="12"/>
  <c r="G438" i="12"/>
  <c r="M438" i="12" s="1"/>
  <c r="I438" i="12"/>
  <c r="K438" i="12"/>
  <c r="O438" i="12"/>
  <c r="Q438" i="12"/>
  <c r="V438" i="12"/>
  <c r="G443" i="12"/>
  <c r="M443" i="12" s="1"/>
  <c r="I443" i="12"/>
  <c r="K443" i="12"/>
  <c r="O443" i="12"/>
  <c r="Q443" i="12"/>
  <c r="V443" i="12"/>
  <c r="G461" i="12"/>
  <c r="M461" i="12" s="1"/>
  <c r="I461" i="12"/>
  <c r="K461" i="12"/>
  <c r="O461" i="12"/>
  <c r="Q461" i="12"/>
  <c r="V461" i="12"/>
  <c r="G508" i="12"/>
  <c r="M508" i="12" s="1"/>
  <c r="I508" i="12"/>
  <c r="K508" i="12"/>
  <c r="O508" i="12"/>
  <c r="Q508" i="12"/>
  <c r="V508" i="12"/>
  <c r="G515" i="12"/>
  <c r="M515" i="12" s="1"/>
  <c r="I515" i="12"/>
  <c r="K515" i="12"/>
  <c r="O515" i="12"/>
  <c r="Q515" i="12"/>
  <c r="V515" i="12"/>
  <c r="G521" i="12"/>
  <c r="M521" i="12" s="1"/>
  <c r="I521" i="12"/>
  <c r="K521" i="12"/>
  <c r="O521" i="12"/>
  <c r="Q521" i="12"/>
  <c r="V521" i="12"/>
  <c r="G524" i="12"/>
  <c r="I524" i="12"/>
  <c r="K524" i="12"/>
  <c r="O524" i="12"/>
  <c r="Q524" i="12"/>
  <c r="V524" i="12"/>
  <c r="G532" i="12"/>
  <c r="M532" i="12" s="1"/>
  <c r="I532" i="12"/>
  <c r="K532" i="12"/>
  <c r="O532" i="12"/>
  <c r="Q532" i="12"/>
  <c r="V532" i="12"/>
  <c r="G548" i="12"/>
  <c r="M548" i="12" s="1"/>
  <c r="I548" i="12"/>
  <c r="K548" i="12"/>
  <c r="O548" i="12"/>
  <c r="Q548" i="12"/>
  <c r="V548" i="12"/>
  <c r="G550" i="12"/>
  <c r="M550" i="12" s="1"/>
  <c r="I550" i="12"/>
  <c r="K550" i="12"/>
  <c r="O550" i="12"/>
  <c r="Q550" i="12"/>
  <c r="V550" i="12"/>
  <c r="G552" i="12"/>
  <c r="M552" i="12" s="1"/>
  <c r="I552" i="12"/>
  <c r="K552" i="12"/>
  <c r="O552" i="12"/>
  <c r="Q552" i="12"/>
  <c r="V552" i="12"/>
  <c r="G557" i="12"/>
  <c r="M557" i="12" s="1"/>
  <c r="I557" i="12"/>
  <c r="K557" i="12"/>
  <c r="O557" i="12"/>
  <c r="Q557" i="12"/>
  <c r="V557" i="12"/>
  <c r="G566" i="12"/>
  <c r="M566" i="12" s="1"/>
  <c r="I566" i="12"/>
  <c r="K566" i="12"/>
  <c r="O566" i="12"/>
  <c r="Q566" i="12"/>
  <c r="V566" i="12"/>
  <c r="G569" i="12"/>
  <c r="M569" i="12" s="1"/>
  <c r="I569" i="12"/>
  <c r="K569" i="12"/>
  <c r="O569" i="12"/>
  <c r="Q569" i="12"/>
  <c r="V569" i="12"/>
  <c r="G573" i="12"/>
  <c r="M573" i="12" s="1"/>
  <c r="I573" i="12"/>
  <c r="K573" i="12"/>
  <c r="O573" i="12"/>
  <c r="Q573" i="12"/>
  <c r="V573" i="12"/>
  <c r="G580" i="12"/>
  <c r="M580" i="12" s="1"/>
  <c r="I580" i="12"/>
  <c r="K580" i="12"/>
  <c r="O580" i="12"/>
  <c r="Q580" i="12"/>
  <c r="V580" i="12"/>
  <c r="G594" i="12"/>
  <c r="M594" i="12" s="1"/>
  <c r="I594" i="12"/>
  <c r="K594" i="12"/>
  <c r="O594" i="12"/>
  <c r="Q594" i="12"/>
  <c r="V594" i="12"/>
  <c r="G599" i="12"/>
  <c r="M599" i="12" s="1"/>
  <c r="I599" i="12"/>
  <c r="K599" i="12"/>
  <c r="O599" i="12"/>
  <c r="Q599" i="12"/>
  <c r="V599" i="12"/>
  <c r="G603" i="12"/>
  <c r="M603" i="12" s="1"/>
  <c r="I603" i="12"/>
  <c r="K603" i="12"/>
  <c r="O603" i="12"/>
  <c r="Q603" i="12"/>
  <c r="V603" i="12"/>
  <c r="G605" i="12"/>
  <c r="M605" i="12" s="1"/>
  <c r="I605" i="12"/>
  <c r="K605" i="12"/>
  <c r="O605" i="12"/>
  <c r="Q605" i="12"/>
  <c r="V605" i="12"/>
  <c r="G614" i="12"/>
  <c r="M614" i="12" s="1"/>
  <c r="I614" i="12"/>
  <c r="K614" i="12"/>
  <c r="O614" i="12"/>
  <c r="Q614" i="12"/>
  <c r="V614" i="12"/>
  <c r="G615" i="12"/>
  <c r="M615" i="12" s="1"/>
  <c r="I615" i="12"/>
  <c r="K615" i="12"/>
  <c r="O615" i="12"/>
  <c r="Q615" i="12"/>
  <c r="V615" i="12"/>
  <c r="G619" i="12"/>
  <c r="M619" i="12" s="1"/>
  <c r="I619" i="12"/>
  <c r="K619" i="12"/>
  <c r="O619" i="12"/>
  <c r="Q619" i="12"/>
  <c r="V619" i="12"/>
  <c r="G626" i="12"/>
  <c r="M626" i="12" s="1"/>
  <c r="I626" i="12"/>
  <c r="K626" i="12"/>
  <c r="O626" i="12"/>
  <c r="Q626" i="12"/>
  <c r="V626" i="12"/>
  <c r="G634" i="12"/>
  <c r="M634" i="12" s="1"/>
  <c r="I634" i="12"/>
  <c r="K634" i="12"/>
  <c r="O634" i="12"/>
  <c r="Q634" i="12"/>
  <c r="V634" i="12"/>
  <c r="G638" i="12"/>
  <c r="M638" i="12" s="1"/>
  <c r="I638" i="12"/>
  <c r="K638" i="12"/>
  <c r="O638" i="12"/>
  <c r="Q638" i="12"/>
  <c r="V638" i="12"/>
  <c r="G648" i="12"/>
  <c r="M648" i="12" s="1"/>
  <c r="I648" i="12"/>
  <c r="K648" i="12"/>
  <c r="O648" i="12"/>
  <c r="Q648" i="12"/>
  <c r="V648" i="12"/>
  <c r="G652" i="12"/>
  <c r="M652" i="12" s="1"/>
  <c r="I652" i="12"/>
  <c r="K652" i="12"/>
  <c r="O652" i="12"/>
  <c r="Q652" i="12"/>
  <c r="V652" i="12"/>
  <c r="G656" i="12"/>
  <c r="M656" i="12" s="1"/>
  <c r="I656" i="12"/>
  <c r="K656" i="12"/>
  <c r="O656" i="12"/>
  <c r="Q656" i="12"/>
  <c r="V656" i="12"/>
  <c r="G659" i="12"/>
  <c r="M659" i="12" s="1"/>
  <c r="I659" i="12"/>
  <c r="K659" i="12"/>
  <c r="O659" i="12"/>
  <c r="Q659" i="12"/>
  <c r="V659" i="12"/>
  <c r="G661" i="12"/>
  <c r="M661" i="12" s="1"/>
  <c r="I661" i="12"/>
  <c r="K661" i="12"/>
  <c r="O661" i="12"/>
  <c r="Q661" i="12"/>
  <c r="V661" i="12"/>
  <c r="G666" i="12"/>
  <c r="M666" i="12" s="1"/>
  <c r="I666" i="12"/>
  <c r="K666" i="12"/>
  <c r="O666" i="12"/>
  <c r="Q666" i="12"/>
  <c r="V666" i="12"/>
  <c r="G669" i="12"/>
  <c r="M669" i="12" s="1"/>
  <c r="I669" i="12"/>
  <c r="K669" i="12"/>
  <c r="O669" i="12"/>
  <c r="Q669" i="12"/>
  <c r="V669" i="12"/>
  <c r="G674" i="12"/>
  <c r="M674" i="12" s="1"/>
  <c r="I674" i="12"/>
  <c r="K674" i="12"/>
  <c r="O674" i="12"/>
  <c r="Q674" i="12"/>
  <c r="V674" i="12"/>
  <c r="G680" i="12"/>
  <c r="M680" i="12" s="1"/>
  <c r="I680" i="12"/>
  <c r="K680" i="12"/>
  <c r="O680" i="12"/>
  <c r="Q680" i="12"/>
  <c r="V680" i="12"/>
  <c r="G681" i="12"/>
  <c r="M681" i="12" s="1"/>
  <c r="I681" i="12"/>
  <c r="K681" i="12"/>
  <c r="O681" i="12"/>
  <c r="Q681" i="12"/>
  <c r="V681" i="12"/>
  <c r="G682" i="12"/>
  <c r="M682" i="12" s="1"/>
  <c r="I682" i="12"/>
  <c r="K682" i="12"/>
  <c r="O682" i="12"/>
  <c r="Q682" i="12"/>
  <c r="V682" i="12"/>
  <c r="G683" i="12"/>
  <c r="M683" i="12" s="1"/>
  <c r="I683" i="12"/>
  <c r="K683" i="12"/>
  <c r="O683" i="12"/>
  <c r="Q683" i="12"/>
  <c r="V683" i="12"/>
  <c r="G684" i="12"/>
  <c r="M684" i="12" s="1"/>
  <c r="I684" i="12"/>
  <c r="K684" i="12"/>
  <c r="O684" i="12"/>
  <c r="Q684" i="12"/>
  <c r="V684" i="12"/>
  <c r="G685" i="12"/>
  <c r="M685" i="12" s="1"/>
  <c r="I685" i="12"/>
  <c r="K685" i="12"/>
  <c r="O685" i="12"/>
  <c r="Q685" i="12"/>
  <c r="V685" i="12"/>
  <c r="G686" i="12"/>
  <c r="M686" i="12" s="1"/>
  <c r="I686" i="12"/>
  <c r="K686" i="12"/>
  <c r="O686" i="12"/>
  <c r="Q686" i="12"/>
  <c r="V686" i="12"/>
  <c r="G687" i="12"/>
  <c r="M687" i="12" s="1"/>
  <c r="I687" i="12"/>
  <c r="K687" i="12"/>
  <c r="O687" i="12"/>
  <c r="Q687" i="12"/>
  <c r="V687" i="12"/>
  <c r="G688" i="12"/>
  <c r="M688" i="12" s="1"/>
  <c r="I688" i="12"/>
  <c r="K688" i="12"/>
  <c r="O688" i="12"/>
  <c r="Q688" i="12"/>
  <c r="V688" i="12"/>
  <c r="G689" i="12"/>
  <c r="M689" i="12" s="1"/>
  <c r="I689" i="12"/>
  <c r="K689" i="12"/>
  <c r="O689" i="12"/>
  <c r="Q689" i="12"/>
  <c r="V689" i="12"/>
  <c r="G690" i="12"/>
  <c r="M690" i="12" s="1"/>
  <c r="I690" i="12"/>
  <c r="K690" i="12"/>
  <c r="O690" i="12"/>
  <c r="Q690" i="12"/>
  <c r="V690" i="12"/>
  <c r="G691" i="12"/>
  <c r="M691" i="12" s="1"/>
  <c r="I691" i="12"/>
  <c r="K691" i="12"/>
  <c r="O691" i="12"/>
  <c r="Q691" i="12"/>
  <c r="V691" i="12"/>
  <c r="G692" i="12"/>
  <c r="M692" i="12" s="1"/>
  <c r="I692" i="12"/>
  <c r="K692" i="12"/>
  <c r="O692" i="12"/>
  <c r="Q692" i="12"/>
  <c r="V692" i="12"/>
  <c r="G693" i="12"/>
  <c r="M693" i="12" s="1"/>
  <c r="I693" i="12"/>
  <c r="K693" i="12"/>
  <c r="O693" i="12"/>
  <c r="Q693" i="12"/>
  <c r="V693" i="12"/>
  <c r="G694" i="12"/>
  <c r="M694" i="12" s="1"/>
  <c r="I694" i="12"/>
  <c r="K694" i="12"/>
  <c r="O694" i="12"/>
  <c r="Q694" i="12"/>
  <c r="V694" i="12"/>
  <c r="G695" i="12"/>
  <c r="M695" i="12" s="1"/>
  <c r="I695" i="12"/>
  <c r="K695" i="12"/>
  <c r="O695" i="12"/>
  <c r="Q695" i="12"/>
  <c r="V695" i="12"/>
  <c r="G696" i="12"/>
  <c r="M696" i="12" s="1"/>
  <c r="I696" i="12"/>
  <c r="K696" i="12"/>
  <c r="O696" i="12"/>
  <c r="Q696" i="12"/>
  <c r="V696" i="12"/>
  <c r="G704" i="12"/>
  <c r="M704" i="12" s="1"/>
  <c r="I704" i="12"/>
  <c r="K704" i="12"/>
  <c r="O704" i="12"/>
  <c r="Q704" i="12"/>
  <c r="V704" i="12"/>
  <c r="G705" i="12"/>
  <c r="M705" i="12" s="1"/>
  <c r="I705" i="12"/>
  <c r="K705" i="12"/>
  <c r="O705" i="12"/>
  <c r="Q705" i="12"/>
  <c r="V705" i="12"/>
  <c r="G707" i="12"/>
  <c r="M707" i="12" s="1"/>
  <c r="M706" i="12" s="1"/>
  <c r="I707" i="12"/>
  <c r="I706" i="12" s="1"/>
  <c r="K707" i="12"/>
  <c r="K706" i="12" s="1"/>
  <c r="O707" i="12"/>
  <c r="O706" i="12" s="1"/>
  <c r="Q707" i="12"/>
  <c r="Q706" i="12" s="1"/>
  <c r="V707" i="12"/>
  <c r="V706" i="12" s="1"/>
  <c r="G710" i="12"/>
  <c r="G709" i="12" s="1"/>
  <c r="I710" i="12"/>
  <c r="I709" i="12" s="1"/>
  <c r="K710" i="12"/>
  <c r="K709" i="12" s="1"/>
  <c r="O710" i="12"/>
  <c r="O709" i="12" s="1"/>
  <c r="Q710" i="12"/>
  <c r="Q709" i="12" s="1"/>
  <c r="V710" i="12"/>
  <c r="V709" i="12" s="1"/>
  <c r="G713" i="12"/>
  <c r="M713" i="12" s="1"/>
  <c r="I713" i="12"/>
  <c r="K713" i="12"/>
  <c r="O713" i="12"/>
  <c r="Q713" i="12"/>
  <c r="V713" i="12"/>
  <c r="G719" i="12"/>
  <c r="M719" i="12" s="1"/>
  <c r="I719" i="12"/>
  <c r="K719" i="12"/>
  <c r="O719" i="12"/>
  <c r="Q719" i="12"/>
  <c r="V719" i="12"/>
  <c r="G723" i="12"/>
  <c r="M723" i="12" s="1"/>
  <c r="I723" i="12"/>
  <c r="K723" i="12"/>
  <c r="O723" i="12"/>
  <c r="Q723" i="12"/>
  <c r="V723" i="12"/>
  <c r="G725" i="12"/>
  <c r="M725" i="12" s="1"/>
  <c r="I725" i="12"/>
  <c r="K725" i="12"/>
  <c r="O725" i="12"/>
  <c r="Q725" i="12"/>
  <c r="V725" i="12"/>
  <c r="G740" i="12"/>
  <c r="M740" i="12" s="1"/>
  <c r="I740" i="12"/>
  <c r="K740" i="12"/>
  <c r="O740" i="12"/>
  <c r="Q740" i="12"/>
  <c r="V740" i="12"/>
  <c r="G743" i="12"/>
  <c r="M743" i="12" s="1"/>
  <c r="I743" i="12"/>
  <c r="K743" i="12"/>
  <c r="O743" i="12"/>
  <c r="Q743" i="12"/>
  <c r="V743" i="12"/>
  <c r="G746" i="12"/>
  <c r="I746" i="12"/>
  <c r="K746" i="12"/>
  <c r="O746" i="12"/>
  <c r="Q746" i="12"/>
  <c r="V746" i="12"/>
  <c r="G748" i="12"/>
  <c r="M748" i="12" s="1"/>
  <c r="I748" i="12"/>
  <c r="K748" i="12"/>
  <c r="O748" i="12"/>
  <c r="Q748" i="12"/>
  <c r="V748" i="12"/>
  <c r="G754" i="12"/>
  <c r="M754" i="12" s="1"/>
  <c r="I754" i="12"/>
  <c r="K754" i="12"/>
  <c r="O754" i="12"/>
  <c r="Q754" i="12"/>
  <c r="V754" i="12"/>
  <c r="G758" i="12"/>
  <c r="M758" i="12" s="1"/>
  <c r="I758" i="12"/>
  <c r="K758" i="12"/>
  <c r="O758" i="12"/>
  <c r="Q758" i="12"/>
  <c r="V758" i="12"/>
  <c r="G767" i="12"/>
  <c r="M767" i="12" s="1"/>
  <c r="I767" i="12"/>
  <c r="K767" i="12"/>
  <c r="O767" i="12"/>
  <c r="Q767" i="12"/>
  <c r="V767" i="12"/>
  <c r="G772" i="12"/>
  <c r="M772" i="12" s="1"/>
  <c r="I772" i="12"/>
  <c r="K772" i="12"/>
  <c r="O772" i="12"/>
  <c r="Q772" i="12"/>
  <c r="V772" i="12"/>
  <c r="G793" i="12"/>
  <c r="M793" i="12" s="1"/>
  <c r="I793" i="12"/>
  <c r="K793" i="12"/>
  <c r="O793" i="12"/>
  <c r="Q793" i="12"/>
  <c r="V793" i="12"/>
  <c r="G798" i="12"/>
  <c r="M798" i="12" s="1"/>
  <c r="I798" i="12"/>
  <c r="K798" i="12"/>
  <c r="O798" i="12"/>
  <c r="Q798" i="12"/>
  <c r="V798" i="12"/>
  <c r="G805" i="12"/>
  <c r="M805" i="12" s="1"/>
  <c r="I805" i="12"/>
  <c r="K805" i="12"/>
  <c r="O805" i="12"/>
  <c r="Q805" i="12"/>
  <c r="V805" i="12"/>
  <c r="G814" i="12"/>
  <c r="M814" i="12" s="1"/>
  <c r="I814" i="12"/>
  <c r="K814" i="12"/>
  <c r="O814" i="12"/>
  <c r="Q814" i="12"/>
  <c r="V814" i="12"/>
  <c r="G816" i="12"/>
  <c r="M816" i="12" s="1"/>
  <c r="I816" i="12"/>
  <c r="K816" i="12"/>
  <c r="O816" i="12"/>
  <c r="Q816" i="12"/>
  <c r="V816" i="12"/>
  <c r="G820" i="12"/>
  <c r="M820" i="12" s="1"/>
  <c r="I820" i="12"/>
  <c r="K820" i="12"/>
  <c r="O820" i="12"/>
  <c r="Q820" i="12"/>
  <c r="V820" i="12"/>
  <c r="G822" i="12"/>
  <c r="M822" i="12" s="1"/>
  <c r="I822" i="12"/>
  <c r="K822" i="12"/>
  <c r="O822" i="12"/>
  <c r="Q822" i="12"/>
  <c r="V822" i="12"/>
  <c r="G824" i="12"/>
  <c r="M824" i="12" s="1"/>
  <c r="I824" i="12"/>
  <c r="K824" i="12"/>
  <c r="O824" i="12"/>
  <c r="Q824" i="12"/>
  <c r="V824" i="12"/>
  <c r="G829" i="12"/>
  <c r="M829" i="12" s="1"/>
  <c r="I829" i="12"/>
  <c r="K829" i="12"/>
  <c r="O829" i="12"/>
  <c r="Q829" i="12"/>
  <c r="V829" i="12"/>
  <c r="G834" i="12"/>
  <c r="M834" i="12" s="1"/>
  <c r="I834" i="12"/>
  <c r="K834" i="12"/>
  <c r="O834" i="12"/>
  <c r="Q834" i="12"/>
  <c r="V834" i="12"/>
  <c r="G839" i="12"/>
  <c r="M839" i="12" s="1"/>
  <c r="I839" i="12"/>
  <c r="K839" i="12"/>
  <c r="O839" i="12"/>
  <c r="Q839" i="12"/>
  <c r="V839" i="12"/>
  <c r="G844" i="12"/>
  <c r="M844" i="12" s="1"/>
  <c r="I844" i="12"/>
  <c r="K844" i="12"/>
  <c r="O844" i="12"/>
  <c r="Q844" i="12"/>
  <c r="V844" i="12"/>
  <c r="G848" i="12"/>
  <c r="M848" i="12" s="1"/>
  <c r="I848" i="12"/>
  <c r="K848" i="12"/>
  <c r="O848" i="12"/>
  <c r="Q848" i="12"/>
  <c r="V848" i="12"/>
  <c r="G854" i="12"/>
  <c r="M854" i="12" s="1"/>
  <c r="I854" i="12"/>
  <c r="K854" i="12"/>
  <c r="O854" i="12"/>
  <c r="Q854" i="12"/>
  <c r="V854" i="12"/>
  <c r="G863" i="12"/>
  <c r="M863" i="12" s="1"/>
  <c r="I863" i="12"/>
  <c r="K863" i="12"/>
  <c r="O863" i="12"/>
  <c r="Q863" i="12"/>
  <c r="V863" i="12"/>
  <c r="G868" i="12"/>
  <c r="M868" i="12" s="1"/>
  <c r="I868" i="12"/>
  <c r="K868" i="12"/>
  <c r="O868" i="12"/>
  <c r="Q868" i="12"/>
  <c r="V868" i="12"/>
  <c r="G871" i="12"/>
  <c r="M871" i="12" s="1"/>
  <c r="I871" i="12"/>
  <c r="K871" i="12"/>
  <c r="O871" i="12"/>
  <c r="Q871" i="12"/>
  <c r="V871" i="12"/>
  <c r="G878" i="12"/>
  <c r="M878" i="12" s="1"/>
  <c r="I878" i="12"/>
  <c r="K878" i="12"/>
  <c r="O878" i="12"/>
  <c r="Q878" i="12"/>
  <c r="V878" i="12"/>
  <c r="G884" i="12"/>
  <c r="M884" i="12" s="1"/>
  <c r="I884" i="12"/>
  <c r="K884" i="12"/>
  <c r="O884" i="12"/>
  <c r="Q884" i="12"/>
  <c r="V884" i="12"/>
  <c r="G887" i="12"/>
  <c r="M887" i="12" s="1"/>
  <c r="I887" i="12"/>
  <c r="K887" i="12"/>
  <c r="O887" i="12"/>
  <c r="Q887" i="12"/>
  <c r="V887" i="12"/>
  <c r="G895" i="12"/>
  <c r="M895" i="12" s="1"/>
  <c r="I895" i="12"/>
  <c r="K895" i="12"/>
  <c r="O895" i="12"/>
  <c r="Q895" i="12"/>
  <c r="V895" i="12"/>
  <c r="G901" i="12"/>
  <c r="M901" i="12" s="1"/>
  <c r="I901" i="12"/>
  <c r="K901" i="12"/>
  <c r="O901" i="12"/>
  <c r="Q901" i="12"/>
  <c r="V901" i="12"/>
  <c r="G907" i="12"/>
  <c r="M907" i="12" s="1"/>
  <c r="I907" i="12"/>
  <c r="K907" i="12"/>
  <c r="O907" i="12"/>
  <c r="Q907" i="12"/>
  <c r="V907" i="12"/>
  <c r="G908" i="12"/>
  <c r="M908" i="12" s="1"/>
  <c r="I908" i="12"/>
  <c r="K908" i="12"/>
  <c r="O908" i="12"/>
  <c r="Q908" i="12"/>
  <c r="V908" i="12"/>
  <c r="G949" i="12"/>
  <c r="M949" i="12" s="1"/>
  <c r="I949" i="12"/>
  <c r="K949" i="12"/>
  <c r="O949" i="12"/>
  <c r="Q949" i="12"/>
  <c r="V949" i="12"/>
  <c r="G967" i="12"/>
  <c r="M967" i="12" s="1"/>
  <c r="I967" i="12"/>
  <c r="K967" i="12"/>
  <c r="O967" i="12"/>
  <c r="Q967" i="12"/>
  <c r="V967" i="12"/>
  <c r="G975" i="12"/>
  <c r="M975" i="12" s="1"/>
  <c r="I975" i="12"/>
  <c r="K975" i="12"/>
  <c r="O975" i="12"/>
  <c r="Q975" i="12"/>
  <c r="V975" i="12"/>
  <c r="G979" i="12"/>
  <c r="M979" i="12" s="1"/>
  <c r="I979" i="12"/>
  <c r="K979" i="12"/>
  <c r="O979" i="12"/>
  <c r="Q979" i="12"/>
  <c r="V979" i="12"/>
  <c r="G982" i="12"/>
  <c r="M982" i="12" s="1"/>
  <c r="I982" i="12"/>
  <c r="K982" i="12"/>
  <c r="O982" i="12"/>
  <c r="Q982" i="12"/>
  <c r="V982" i="12"/>
  <c r="G986" i="12"/>
  <c r="M986" i="12" s="1"/>
  <c r="I986" i="12"/>
  <c r="K986" i="12"/>
  <c r="O986" i="12"/>
  <c r="Q986" i="12"/>
  <c r="V986" i="12"/>
  <c r="G988" i="12"/>
  <c r="M988" i="12" s="1"/>
  <c r="I988" i="12"/>
  <c r="K988" i="12"/>
  <c r="O988" i="12"/>
  <c r="Q988" i="12"/>
  <c r="V988" i="12"/>
  <c r="G993" i="12"/>
  <c r="I993" i="12"/>
  <c r="I992" i="12" s="1"/>
  <c r="K993" i="12"/>
  <c r="K992" i="12" s="1"/>
  <c r="O993" i="12"/>
  <c r="O992" i="12" s="1"/>
  <c r="Q993" i="12"/>
  <c r="Q992" i="12" s="1"/>
  <c r="V993" i="12"/>
  <c r="V992" i="12" s="1"/>
  <c r="G996" i="12"/>
  <c r="M996" i="12" s="1"/>
  <c r="I996" i="12"/>
  <c r="K996" i="12"/>
  <c r="O996" i="12"/>
  <c r="Q996" i="12"/>
  <c r="V996" i="12"/>
  <c r="G1000" i="12"/>
  <c r="M1000" i="12" s="1"/>
  <c r="I1000" i="12"/>
  <c r="K1000" i="12"/>
  <c r="O1000" i="12"/>
  <c r="Q1000" i="12"/>
  <c r="V1000" i="12"/>
  <c r="G1004" i="12"/>
  <c r="M1004" i="12" s="1"/>
  <c r="I1004" i="12"/>
  <c r="K1004" i="12"/>
  <c r="O1004" i="12"/>
  <c r="Q1004" i="12"/>
  <c r="V1004" i="12"/>
  <c r="G1007" i="12"/>
  <c r="M1007" i="12" s="1"/>
  <c r="I1007" i="12"/>
  <c r="K1007" i="12"/>
  <c r="O1007" i="12"/>
  <c r="Q1007" i="12"/>
  <c r="V1007" i="12"/>
  <c r="G1010" i="12"/>
  <c r="M1010" i="12" s="1"/>
  <c r="I1010" i="12"/>
  <c r="K1010" i="12"/>
  <c r="O1010" i="12"/>
  <c r="Q1010" i="12"/>
  <c r="V1010" i="12"/>
  <c r="G1012" i="12"/>
  <c r="M1012" i="12" s="1"/>
  <c r="I1012" i="12"/>
  <c r="K1012" i="12"/>
  <c r="O1012" i="12"/>
  <c r="Q1012" i="12"/>
  <c r="V1012" i="12"/>
  <c r="G1014" i="12"/>
  <c r="M1014" i="12" s="1"/>
  <c r="I1014" i="12"/>
  <c r="K1014" i="12"/>
  <c r="O1014" i="12"/>
  <c r="Q1014" i="12"/>
  <c r="V1014" i="12"/>
  <c r="G1020" i="12"/>
  <c r="M1020" i="12" s="1"/>
  <c r="I1020" i="12"/>
  <c r="K1020" i="12"/>
  <c r="O1020" i="12"/>
  <c r="Q1020" i="12"/>
  <c r="V1020" i="12"/>
  <c r="G1026" i="12"/>
  <c r="M1026" i="12" s="1"/>
  <c r="I1026" i="12"/>
  <c r="K1026" i="12"/>
  <c r="O1026" i="12"/>
  <c r="Q1026" i="12"/>
  <c r="V1026" i="12"/>
  <c r="G1028" i="12"/>
  <c r="M1028" i="12" s="1"/>
  <c r="I1028" i="12"/>
  <c r="K1028" i="12"/>
  <c r="O1028" i="12"/>
  <c r="Q1028" i="12"/>
  <c r="V1028" i="12"/>
  <c r="G1030" i="12"/>
  <c r="M1030" i="12" s="1"/>
  <c r="I1030" i="12"/>
  <c r="K1030" i="12"/>
  <c r="O1030" i="12"/>
  <c r="Q1030" i="12"/>
  <c r="V1030" i="12"/>
  <c r="G1034" i="12"/>
  <c r="M1034" i="12" s="1"/>
  <c r="I1034" i="12"/>
  <c r="K1034" i="12"/>
  <c r="O1034" i="12"/>
  <c r="Q1034" i="12"/>
  <c r="V1034" i="12"/>
  <c r="G1037" i="12"/>
  <c r="M1037" i="12" s="1"/>
  <c r="I1037" i="12"/>
  <c r="K1037" i="12"/>
  <c r="O1037" i="12"/>
  <c r="Q1037" i="12"/>
  <c r="V1037" i="12"/>
  <c r="G1041" i="12"/>
  <c r="M1041" i="12" s="1"/>
  <c r="I1041" i="12"/>
  <c r="K1041" i="12"/>
  <c r="O1041" i="12"/>
  <c r="Q1041" i="12"/>
  <c r="V1041" i="12"/>
  <c r="G1043" i="12"/>
  <c r="M1043" i="12" s="1"/>
  <c r="I1043" i="12"/>
  <c r="K1043" i="12"/>
  <c r="O1043" i="12"/>
  <c r="Q1043" i="12"/>
  <c r="V1043" i="12"/>
  <c r="G1045" i="12"/>
  <c r="M1045" i="12" s="1"/>
  <c r="I1045" i="12"/>
  <c r="K1045" i="12"/>
  <c r="O1045" i="12"/>
  <c r="Q1045" i="12"/>
  <c r="V1045" i="12"/>
  <c r="G1047" i="12"/>
  <c r="M1047" i="12" s="1"/>
  <c r="I1047" i="12"/>
  <c r="K1047" i="12"/>
  <c r="O1047" i="12"/>
  <c r="Q1047" i="12"/>
  <c r="V1047" i="12"/>
  <c r="G1049" i="12"/>
  <c r="M1049" i="12" s="1"/>
  <c r="I1049" i="12"/>
  <c r="K1049" i="12"/>
  <c r="O1049" i="12"/>
  <c r="Q1049" i="12"/>
  <c r="V1049" i="12"/>
  <c r="G1058" i="12"/>
  <c r="M1058" i="12" s="1"/>
  <c r="I1058" i="12"/>
  <c r="K1058" i="12"/>
  <c r="O1058" i="12"/>
  <c r="Q1058" i="12"/>
  <c r="V1058" i="12"/>
  <c r="G1060" i="12"/>
  <c r="M1060" i="12" s="1"/>
  <c r="I1060" i="12"/>
  <c r="K1060" i="12"/>
  <c r="O1060" i="12"/>
  <c r="Q1060" i="12"/>
  <c r="V1060" i="12"/>
  <c r="G1067" i="12"/>
  <c r="M1067" i="12" s="1"/>
  <c r="I1067" i="12"/>
  <c r="K1067" i="12"/>
  <c r="O1067" i="12"/>
  <c r="Q1067" i="12"/>
  <c r="V1067" i="12"/>
  <c r="G1070" i="12"/>
  <c r="M1070" i="12" s="1"/>
  <c r="I1070" i="12"/>
  <c r="K1070" i="12"/>
  <c r="O1070" i="12"/>
  <c r="Q1070" i="12"/>
  <c r="V1070" i="12"/>
  <c r="G1074" i="12"/>
  <c r="M1074" i="12" s="1"/>
  <c r="I1074" i="12"/>
  <c r="K1074" i="12"/>
  <c r="O1074" i="12"/>
  <c r="Q1074" i="12"/>
  <c r="V1074" i="12"/>
  <c r="G1077" i="12"/>
  <c r="M1077" i="12" s="1"/>
  <c r="I1077" i="12"/>
  <c r="K1077" i="12"/>
  <c r="O1077" i="12"/>
  <c r="Q1077" i="12"/>
  <c r="V1077" i="12"/>
  <c r="G1079" i="12"/>
  <c r="M1079" i="12" s="1"/>
  <c r="I1079" i="12"/>
  <c r="K1079" i="12"/>
  <c r="O1079" i="12"/>
  <c r="Q1079" i="12"/>
  <c r="V1079" i="12"/>
  <c r="G1081" i="12"/>
  <c r="M1081" i="12" s="1"/>
  <c r="I1081" i="12"/>
  <c r="K1081" i="12"/>
  <c r="O1081" i="12"/>
  <c r="Q1081" i="12"/>
  <c r="V1081" i="12"/>
  <c r="G1084" i="12"/>
  <c r="M1084" i="12" s="1"/>
  <c r="I1084" i="12"/>
  <c r="K1084" i="12"/>
  <c r="O1084" i="12"/>
  <c r="Q1084" i="12"/>
  <c r="V1084" i="12"/>
  <c r="G1089" i="12"/>
  <c r="M1089" i="12" s="1"/>
  <c r="I1089" i="12"/>
  <c r="K1089" i="12"/>
  <c r="O1089" i="12"/>
  <c r="Q1089" i="12"/>
  <c r="V1089" i="12"/>
  <c r="G1092" i="12"/>
  <c r="M1092" i="12" s="1"/>
  <c r="I1092" i="12"/>
  <c r="K1092" i="12"/>
  <c r="O1092" i="12"/>
  <c r="Q1092" i="12"/>
  <c r="V1092" i="12"/>
  <c r="G1094" i="12"/>
  <c r="M1094" i="12" s="1"/>
  <c r="I1094" i="12"/>
  <c r="K1094" i="12"/>
  <c r="O1094" i="12"/>
  <c r="Q1094" i="12"/>
  <c r="V1094" i="12"/>
  <c r="G1096" i="12"/>
  <c r="M1096" i="12" s="1"/>
  <c r="I1096" i="12"/>
  <c r="K1096" i="12"/>
  <c r="O1096" i="12"/>
  <c r="Q1096" i="12"/>
  <c r="V1096" i="12"/>
  <c r="G1099" i="12"/>
  <c r="M1099" i="12" s="1"/>
  <c r="I1099" i="12"/>
  <c r="K1099" i="12"/>
  <c r="O1099" i="12"/>
  <c r="Q1099" i="12"/>
  <c r="V1099" i="12"/>
  <c r="G1102" i="12"/>
  <c r="M1102" i="12" s="1"/>
  <c r="I1102" i="12"/>
  <c r="K1102" i="12"/>
  <c r="O1102" i="12"/>
  <c r="Q1102" i="12"/>
  <c r="V1102" i="12"/>
  <c r="G1107" i="12"/>
  <c r="M1107" i="12" s="1"/>
  <c r="I1107" i="12"/>
  <c r="K1107" i="12"/>
  <c r="O1107" i="12"/>
  <c r="Q1107" i="12"/>
  <c r="V1107" i="12"/>
  <c r="G1109" i="12"/>
  <c r="M1109" i="12" s="1"/>
  <c r="I1109" i="12"/>
  <c r="K1109" i="12"/>
  <c r="O1109" i="12"/>
  <c r="Q1109" i="12"/>
  <c r="V1109" i="12"/>
  <c r="G1112" i="12"/>
  <c r="M1112" i="12" s="1"/>
  <c r="I1112" i="12"/>
  <c r="K1112" i="12"/>
  <c r="O1112" i="12"/>
  <c r="Q1112" i="12"/>
  <c r="V1112" i="12"/>
  <c r="G1115" i="12"/>
  <c r="M1115" i="12" s="1"/>
  <c r="I1115" i="12"/>
  <c r="K1115" i="12"/>
  <c r="O1115" i="12"/>
  <c r="Q1115" i="12"/>
  <c r="V1115" i="12"/>
  <c r="G1118" i="12"/>
  <c r="M1118" i="12" s="1"/>
  <c r="I1118" i="12"/>
  <c r="K1118" i="12"/>
  <c r="O1118" i="12"/>
  <c r="Q1118" i="12"/>
  <c r="V1118" i="12"/>
  <c r="G1121" i="12"/>
  <c r="M1121" i="12" s="1"/>
  <c r="I1121" i="12"/>
  <c r="K1121" i="12"/>
  <c r="O1121" i="12"/>
  <c r="Q1121" i="12"/>
  <c r="V1121" i="12"/>
  <c r="G1124" i="12"/>
  <c r="M1124" i="12" s="1"/>
  <c r="I1124" i="12"/>
  <c r="K1124" i="12"/>
  <c r="O1124" i="12"/>
  <c r="Q1124" i="12"/>
  <c r="V1124" i="12"/>
  <c r="G1127" i="12"/>
  <c r="M1127" i="12" s="1"/>
  <c r="I1127" i="12"/>
  <c r="K1127" i="12"/>
  <c r="O1127" i="12"/>
  <c r="Q1127" i="12"/>
  <c r="V1127" i="12"/>
  <c r="G1130" i="12"/>
  <c r="M1130" i="12" s="1"/>
  <c r="I1130" i="12"/>
  <c r="K1130" i="12"/>
  <c r="O1130" i="12"/>
  <c r="Q1130" i="12"/>
  <c r="V1130" i="12"/>
  <c r="G1134" i="12"/>
  <c r="M1134" i="12" s="1"/>
  <c r="I1134" i="12"/>
  <c r="K1134" i="12"/>
  <c r="O1134" i="12"/>
  <c r="Q1134" i="12"/>
  <c r="V1134" i="12"/>
  <c r="G1137" i="12"/>
  <c r="I1137" i="12"/>
  <c r="K1137" i="12"/>
  <c r="O1137" i="12"/>
  <c r="Q1137" i="12"/>
  <c r="V1137" i="12"/>
  <c r="G1139" i="12"/>
  <c r="M1139" i="12" s="1"/>
  <c r="I1139" i="12"/>
  <c r="K1139" i="12"/>
  <c r="O1139" i="12"/>
  <c r="Q1139" i="12"/>
  <c r="V1139" i="12"/>
  <c r="G1142" i="12"/>
  <c r="M1142" i="12" s="1"/>
  <c r="I1142" i="12"/>
  <c r="K1142" i="12"/>
  <c r="O1142" i="12"/>
  <c r="Q1142" i="12"/>
  <c r="V1142" i="12"/>
  <c r="G1143" i="12"/>
  <c r="M1143" i="12" s="1"/>
  <c r="I1143" i="12"/>
  <c r="K1143" i="12"/>
  <c r="O1143" i="12"/>
  <c r="Q1143" i="12"/>
  <c r="V1143" i="12"/>
  <c r="G1144" i="12"/>
  <c r="M1144" i="12" s="1"/>
  <c r="I1144" i="12"/>
  <c r="K1144" i="12"/>
  <c r="O1144" i="12"/>
  <c r="Q1144" i="12"/>
  <c r="V1144" i="12"/>
  <c r="G1147" i="12"/>
  <c r="M1147" i="12" s="1"/>
  <c r="I1147" i="12"/>
  <c r="K1147" i="12"/>
  <c r="O1147" i="12"/>
  <c r="Q1147" i="12"/>
  <c r="V1147" i="12"/>
  <c r="G1148" i="12"/>
  <c r="M1148" i="12" s="1"/>
  <c r="I1148" i="12"/>
  <c r="K1148" i="12"/>
  <c r="O1148" i="12"/>
  <c r="Q1148" i="12"/>
  <c r="V1148" i="12"/>
  <c r="G1149" i="12"/>
  <c r="M1149" i="12" s="1"/>
  <c r="I1149" i="12"/>
  <c r="K1149" i="12"/>
  <c r="O1149" i="12"/>
  <c r="Q1149" i="12"/>
  <c r="V1149" i="12"/>
  <c r="G1152" i="12"/>
  <c r="M1152" i="12" s="1"/>
  <c r="I1152" i="12"/>
  <c r="K1152" i="12"/>
  <c r="O1152" i="12"/>
  <c r="Q1152" i="12"/>
  <c r="V1152" i="12"/>
  <c r="G1153" i="12"/>
  <c r="M1153" i="12" s="1"/>
  <c r="I1153" i="12"/>
  <c r="K1153" i="12"/>
  <c r="O1153" i="12"/>
  <c r="Q1153" i="12"/>
  <c r="V1153" i="12"/>
  <c r="G1156" i="12"/>
  <c r="M1156" i="12" s="1"/>
  <c r="I1156" i="12"/>
  <c r="K1156" i="12"/>
  <c r="O1156" i="12"/>
  <c r="Q1156" i="12"/>
  <c r="V1156" i="12"/>
  <c r="G1159" i="12"/>
  <c r="M1159" i="12" s="1"/>
  <c r="I1159" i="12"/>
  <c r="K1159" i="12"/>
  <c r="O1159" i="12"/>
  <c r="Q1159" i="12"/>
  <c r="V1159" i="12"/>
  <c r="G1161" i="12"/>
  <c r="M1161" i="12" s="1"/>
  <c r="I1161" i="12"/>
  <c r="K1161" i="12"/>
  <c r="O1161" i="12"/>
  <c r="Q1161" i="12"/>
  <c r="V1161" i="12"/>
  <c r="G1164" i="12"/>
  <c r="M1164" i="12" s="1"/>
  <c r="I1164" i="12"/>
  <c r="K1164" i="12"/>
  <c r="O1164" i="12"/>
  <c r="Q1164" i="12"/>
  <c r="V1164" i="12"/>
  <c r="G1167" i="12"/>
  <c r="M1167" i="12" s="1"/>
  <c r="I1167" i="12"/>
  <c r="K1167" i="12"/>
  <c r="O1167" i="12"/>
  <c r="Q1167" i="12"/>
  <c r="V1167" i="12"/>
  <c r="G1171" i="12"/>
  <c r="M1171" i="12" s="1"/>
  <c r="I1171" i="12"/>
  <c r="K1171" i="12"/>
  <c r="O1171" i="12"/>
  <c r="Q1171" i="12"/>
  <c r="V1171" i="12"/>
  <c r="G1175" i="12"/>
  <c r="M1175" i="12" s="1"/>
  <c r="I1175" i="12"/>
  <c r="K1175" i="12"/>
  <c r="O1175" i="12"/>
  <c r="Q1175" i="12"/>
  <c r="V1175" i="12"/>
  <c r="G1177" i="12"/>
  <c r="M1177" i="12" s="1"/>
  <c r="I1177" i="12"/>
  <c r="K1177" i="12"/>
  <c r="O1177" i="12"/>
  <c r="Q1177" i="12"/>
  <c r="V1177" i="12"/>
  <c r="G1179" i="12"/>
  <c r="M1179" i="12" s="1"/>
  <c r="I1179" i="12"/>
  <c r="K1179" i="12"/>
  <c r="O1179" i="12"/>
  <c r="Q1179" i="12"/>
  <c r="V1179" i="12"/>
  <c r="G1182" i="12"/>
  <c r="M1182" i="12" s="1"/>
  <c r="I1182" i="12"/>
  <c r="K1182" i="12"/>
  <c r="O1182" i="12"/>
  <c r="Q1182" i="12"/>
  <c r="V1182" i="12"/>
  <c r="G1184" i="12"/>
  <c r="M1184" i="12" s="1"/>
  <c r="I1184" i="12"/>
  <c r="K1184" i="12"/>
  <c r="O1184" i="12"/>
  <c r="Q1184" i="12"/>
  <c r="V1184" i="12"/>
  <c r="G1190" i="12"/>
  <c r="M1190" i="12" s="1"/>
  <c r="I1190" i="12"/>
  <c r="K1190" i="12"/>
  <c r="O1190" i="12"/>
  <c r="Q1190" i="12"/>
  <c r="V1190" i="12"/>
  <c r="G1192" i="12"/>
  <c r="M1192" i="12" s="1"/>
  <c r="I1192" i="12"/>
  <c r="K1192" i="12"/>
  <c r="O1192" i="12"/>
  <c r="Q1192" i="12"/>
  <c r="V1192" i="12"/>
  <c r="G1193" i="12"/>
  <c r="M1193" i="12" s="1"/>
  <c r="I1193" i="12"/>
  <c r="K1193" i="12"/>
  <c r="O1193" i="12"/>
  <c r="Q1193" i="12"/>
  <c r="V1193" i="12"/>
  <c r="G1201" i="12"/>
  <c r="M1201" i="12" s="1"/>
  <c r="I1201" i="12"/>
  <c r="K1201" i="12"/>
  <c r="O1201" i="12"/>
  <c r="Q1201" i="12"/>
  <c r="V1201" i="12"/>
  <c r="G1202" i="12"/>
  <c r="M1202" i="12" s="1"/>
  <c r="I1202" i="12"/>
  <c r="K1202" i="12"/>
  <c r="O1202" i="12"/>
  <c r="Q1202" i="12"/>
  <c r="V1202" i="12"/>
  <c r="G1205" i="12"/>
  <c r="M1205" i="12" s="1"/>
  <c r="I1205" i="12"/>
  <c r="K1205" i="12"/>
  <c r="O1205" i="12"/>
  <c r="Q1205" i="12"/>
  <c r="V1205" i="12"/>
  <c r="G1206" i="12"/>
  <c r="M1206" i="12" s="1"/>
  <c r="I1206" i="12"/>
  <c r="K1206" i="12"/>
  <c r="O1206" i="12"/>
  <c r="Q1206" i="12"/>
  <c r="V1206" i="12"/>
  <c r="G1211" i="12"/>
  <c r="M1211" i="12" s="1"/>
  <c r="I1211" i="12"/>
  <c r="K1211" i="12"/>
  <c r="O1211" i="12"/>
  <c r="Q1211" i="12"/>
  <c r="V1211" i="12"/>
  <c r="G1216" i="12"/>
  <c r="M1216" i="12" s="1"/>
  <c r="I1216" i="12"/>
  <c r="K1216" i="12"/>
  <c r="O1216" i="12"/>
  <c r="Q1216" i="12"/>
  <c r="V1216" i="12"/>
  <c r="G1218" i="12"/>
  <c r="M1218" i="12" s="1"/>
  <c r="I1218" i="12"/>
  <c r="K1218" i="12"/>
  <c r="O1218" i="12"/>
  <c r="Q1218" i="12"/>
  <c r="V1218" i="12"/>
  <c r="G1220" i="12"/>
  <c r="M1220" i="12" s="1"/>
  <c r="I1220" i="12"/>
  <c r="K1220" i="12"/>
  <c r="O1220" i="12"/>
  <c r="Q1220" i="12"/>
  <c r="V1220" i="12"/>
  <c r="G1223" i="12"/>
  <c r="M1223" i="12" s="1"/>
  <c r="I1223" i="12"/>
  <c r="K1223" i="12"/>
  <c r="O1223" i="12"/>
  <c r="Q1223" i="12"/>
  <c r="V1223" i="12"/>
  <c r="G1226" i="12"/>
  <c r="I1226" i="12"/>
  <c r="K1226" i="12"/>
  <c r="O1226" i="12"/>
  <c r="Q1226" i="12"/>
  <c r="V1226" i="12"/>
  <c r="G1235" i="12"/>
  <c r="M1235" i="12" s="1"/>
  <c r="I1235" i="12"/>
  <c r="K1235" i="12"/>
  <c r="O1235" i="12"/>
  <c r="Q1235" i="12"/>
  <c r="V1235" i="12"/>
  <c r="G1236" i="12"/>
  <c r="M1236" i="12" s="1"/>
  <c r="I1236" i="12"/>
  <c r="K1236" i="12"/>
  <c r="O1236" i="12"/>
  <c r="Q1236" i="12"/>
  <c r="V1236" i="12"/>
  <c r="G1250" i="12"/>
  <c r="M1250" i="12" s="1"/>
  <c r="I1250" i="12"/>
  <c r="K1250" i="12"/>
  <c r="O1250" i="12"/>
  <c r="Q1250" i="12"/>
  <c r="V1250" i="12"/>
  <c r="G1253" i="12"/>
  <c r="M1253" i="12" s="1"/>
  <c r="I1253" i="12"/>
  <c r="K1253" i="12"/>
  <c r="O1253" i="12"/>
  <c r="Q1253" i="12"/>
  <c r="V1253" i="12"/>
  <c r="G1254" i="12"/>
  <c r="M1254" i="12" s="1"/>
  <c r="I1254" i="12"/>
  <c r="K1254" i="12"/>
  <c r="O1254" i="12"/>
  <c r="Q1254" i="12"/>
  <c r="V1254" i="12"/>
  <c r="G1257" i="12"/>
  <c r="M1257" i="12" s="1"/>
  <c r="I1257" i="12"/>
  <c r="K1257" i="12"/>
  <c r="O1257" i="12"/>
  <c r="Q1257" i="12"/>
  <c r="V1257" i="12"/>
  <c r="G1259" i="12"/>
  <c r="M1259" i="12" s="1"/>
  <c r="I1259" i="12"/>
  <c r="K1259" i="12"/>
  <c r="O1259" i="12"/>
  <c r="Q1259" i="12"/>
  <c r="V1259" i="12"/>
  <c r="G1261" i="12"/>
  <c r="M1261" i="12" s="1"/>
  <c r="I1261" i="12"/>
  <c r="K1261" i="12"/>
  <c r="O1261" i="12"/>
  <c r="Q1261" i="12"/>
  <c r="V1261" i="12"/>
  <c r="G1263" i="12"/>
  <c r="M1263" i="12" s="1"/>
  <c r="I1263" i="12"/>
  <c r="K1263" i="12"/>
  <c r="O1263" i="12"/>
  <c r="Q1263" i="12"/>
  <c r="V1263" i="12"/>
  <c r="G1265" i="12"/>
  <c r="M1265" i="12" s="1"/>
  <c r="I1265" i="12"/>
  <c r="K1265" i="12"/>
  <c r="O1265" i="12"/>
  <c r="Q1265" i="12"/>
  <c r="V1265" i="12"/>
  <c r="G1266" i="12"/>
  <c r="M1266" i="12" s="1"/>
  <c r="I1266" i="12"/>
  <c r="K1266" i="12"/>
  <c r="O1266" i="12"/>
  <c r="Q1266" i="12"/>
  <c r="V1266" i="12"/>
  <c r="G1268" i="12"/>
  <c r="M1268" i="12" s="1"/>
  <c r="I1268" i="12"/>
  <c r="K1268" i="12"/>
  <c r="O1268" i="12"/>
  <c r="Q1268" i="12"/>
  <c r="V1268" i="12"/>
  <c r="G1275" i="12"/>
  <c r="M1275" i="12" s="1"/>
  <c r="I1275" i="12"/>
  <c r="K1275" i="12"/>
  <c r="O1275" i="12"/>
  <c r="Q1275" i="12"/>
  <c r="V1275" i="12"/>
  <c r="G1276" i="12"/>
  <c r="M1276" i="12" s="1"/>
  <c r="I1276" i="12"/>
  <c r="K1276" i="12"/>
  <c r="O1276" i="12"/>
  <c r="Q1276" i="12"/>
  <c r="V1276" i="12"/>
  <c r="G1277" i="12"/>
  <c r="M1277" i="12" s="1"/>
  <c r="I1277" i="12"/>
  <c r="K1277" i="12"/>
  <c r="O1277" i="12"/>
  <c r="Q1277" i="12"/>
  <c r="V1277" i="12"/>
  <c r="G1280" i="12"/>
  <c r="M1280" i="12" s="1"/>
  <c r="I1280" i="12"/>
  <c r="K1280" i="12"/>
  <c r="O1280" i="12"/>
  <c r="Q1280" i="12"/>
  <c r="V1280" i="12"/>
  <c r="G1281" i="12"/>
  <c r="M1281" i="12" s="1"/>
  <c r="I1281" i="12"/>
  <c r="K1281" i="12"/>
  <c r="O1281" i="12"/>
  <c r="Q1281" i="12"/>
  <c r="V1281" i="12"/>
  <c r="G1282" i="12"/>
  <c r="M1282" i="12" s="1"/>
  <c r="I1282" i="12"/>
  <c r="K1282" i="12"/>
  <c r="O1282" i="12"/>
  <c r="Q1282" i="12"/>
  <c r="V1282" i="12"/>
  <c r="G1287" i="12"/>
  <c r="M1287" i="12" s="1"/>
  <c r="I1287" i="12"/>
  <c r="K1287" i="12"/>
  <c r="O1287" i="12"/>
  <c r="Q1287" i="12"/>
  <c r="V1287" i="12"/>
  <c r="G1291" i="12"/>
  <c r="M1291" i="12" s="1"/>
  <c r="I1291" i="12"/>
  <c r="K1291" i="12"/>
  <c r="O1291" i="12"/>
  <c r="Q1291" i="12"/>
  <c r="V1291" i="12"/>
  <c r="G1293" i="12"/>
  <c r="M1293" i="12" s="1"/>
  <c r="I1293" i="12"/>
  <c r="K1293" i="12"/>
  <c r="O1293" i="12"/>
  <c r="Q1293" i="12"/>
  <c r="V1293" i="12"/>
  <c r="G1299" i="12"/>
  <c r="M1299" i="12" s="1"/>
  <c r="I1299" i="12"/>
  <c r="K1299" i="12"/>
  <c r="O1299" i="12"/>
  <c r="Q1299" i="12"/>
  <c r="V1299" i="12"/>
  <c r="G1305" i="12"/>
  <c r="M1305" i="12" s="1"/>
  <c r="I1305" i="12"/>
  <c r="K1305" i="12"/>
  <c r="O1305" i="12"/>
  <c r="Q1305" i="12"/>
  <c r="V1305" i="12"/>
  <c r="G1308" i="12"/>
  <c r="M1308" i="12" s="1"/>
  <c r="I1308" i="12"/>
  <c r="K1308" i="12"/>
  <c r="O1308" i="12"/>
  <c r="Q1308" i="12"/>
  <c r="V1308" i="12"/>
  <c r="G1310" i="12"/>
  <c r="M1310" i="12" s="1"/>
  <c r="I1310" i="12"/>
  <c r="K1310" i="12"/>
  <c r="O1310" i="12"/>
  <c r="Q1310" i="12"/>
  <c r="V1310" i="12"/>
  <c r="G1313" i="12"/>
  <c r="M1313" i="12" s="1"/>
  <c r="I1313" i="12"/>
  <c r="K1313" i="12"/>
  <c r="O1313" i="12"/>
  <c r="Q1313" i="12"/>
  <c r="V1313" i="12"/>
  <c r="G1315" i="12"/>
  <c r="M1315" i="12" s="1"/>
  <c r="I1315" i="12"/>
  <c r="K1315" i="12"/>
  <c r="O1315" i="12"/>
  <c r="Q1315" i="12"/>
  <c r="V1315" i="12"/>
  <c r="G1318" i="12"/>
  <c r="M1318" i="12" s="1"/>
  <c r="I1318" i="12"/>
  <c r="K1318" i="12"/>
  <c r="O1318" i="12"/>
  <c r="Q1318" i="12"/>
  <c r="V1318" i="12"/>
  <c r="G1321" i="12"/>
  <c r="M1321" i="12" s="1"/>
  <c r="I1321" i="12"/>
  <c r="K1321" i="12"/>
  <c r="O1321" i="12"/>
  <c r="Q1321" i="12"/>
  <c r="V1321" i="12"/>
  <c r="G1322" i="12"/>
  <c r="M1322" i="12" s="1"/>
  <c r="I1322" i="12"/>
  <c r="K1322" i="12"/>
  <c r="O1322" i="12"/>
  <c r="Q1322" i="12"/>
  <c r="V1322" i="12"/>
  <c r="G1323" i="12"/>
  <c r="M1323" i="12" s="1"/>
  <c r="I1323" i="12"/>
  <c r="K1323" i="12"/>
  <c r="O1323" i="12"/>
  <c r="Q1323" i="12"/>
  <c r="V1323" i="12"/>
  <c r="G1324" i="12"/>
  <c r="M1324" i="12" s="1"/>
  <c r="I1324" i="12"/>
  <c r="K1324" i="12"/>
  <c r="O1324" i="12"/>
  <c r="Q1324" i="12"/>
  <c r="V1324" i="12"/>
  <c r="G1325" i="12"/>
  <c r="M1325" i="12" s="1"/>
  <c r="I1325" i="12"/>
  <c r="K1325" i="12"/>
  <c r="O1325" i="12"/>
  <c r="Q1325" i="12"/>
  <c r="V1325" i="12"/>
  <c r="G1326" i="12"/>
  <c r="M1326" i="12" s="1"/>
  <c r="I1326" i="12"/>
  <c r="K1326" i="12"/>
  <c r="O1326" i="12"/>
  <c r="Q1326" i="12"/>
  <c r="V1326" i="12"/>
  <c r="G1340" i="12"/>
  <c r="M1340" i="12" s="1"/>
  <c r="I1340" i="12"/>
  <c r="K1340" i="12"/>
  <c r="O1340" i="12"/>
  <c r="Q1340" i="12"/>
  <c r="V1340" i="12"/>
  <c r="G1341" i="12"/>
  <c r="M1341" i="12" s="1"/>
  <c r="I1341" i="12"/>
  <c r="K1341" i="12"/>
  <c r="O1341" i="12"/>
  <c r="Q1341" i="12"/>
  <c r="V1341" i="12"/>
  <c r="G1342" i="12"/>
  <c r="M1342" i="12" s="1"/>
  <c r="I1342" i="12"/>
  <c r="K1342" i="12"/>
  <c r="O1342" i="12"/>
  <c r="Q1342" i="12"/>
  <c r="V1342" i="12"/>
  <c r="G1345" i="12"/>
  <c r="I1345" i="12"/>
  <c r="K1345" i="12"/>
  <c r="O1345" i="12"/>
  <c r="Q1345" i="12"/>
  <c r="V1345" i="12"/>
  <c r="G1350" i="12"/>
  <c r="M1350" i="12" s="1"/>
  <c r="I1350" i="12"/>
  <c r="K1350" i="12"/>
  <c r="O1350" i="12"/>
  <c r="Q1350" i="12"/>
  <c r="V1350" i="12"/>
  <c r="G1352" i="12"/>
  <c r="M1352" i="12" s="1"/>
  <c r="I1352" i="12"/>
  <c r="K1352" i="12"/>
  <c r="O1352" i="12"/>
  <c r="Q1352" i="12"/>
  <c r="V1352" i="12"/>
  <c r="G1356" i="12"/>
  <c r="M1356" i="12" s="1"/>
  <c r="I1356" i="12"/>
  <c r="K1356" i="12"/>
  <c r="O1356" i="12"/>
  <c r="Q1356" i="12"/>
  <c r="V1356" i="12"/>
  <c r="G1367" i="12"/>
  <c r="M1367" i="12" s="1"/>
  <c r="I1367" i="12"/>
  <c r="K1367" i="12"/>
  <c r="O1367" i="12"/>
  <c r="Q1367" i="12"/>
  <c r="V1367" i="12"/>
  <c r="G1370" i="12"/>
  <c r="M1370" i="12" s="1"/>
  <c r="I1370" i="12"/>
  <c r="K1370" i="12"/>
  <c r="O1370" i="12"/>
  <c r="Q1370" i="12"/>
  <c r="V1370" i="12"/>
  <c r="G1377" i="12"/>
  <c r="M1377" i="12" s="1"/>
  <c r="I1377" i="12"/>
  <c r="K1377" i="12"/>
  <c r="O1377" i="12"/>
  <c r="Q1377" i="12"/>
  <c r="V1377" i="12"/>
  <c r="G1381" i="12"/>
  <c r="M1381" i="12" s="1"/>
  <c r="I1381" i="12"/>
  <c r="K1381" i="12"/>
  <c r="O1381" i="12"/>
  <c r="Q1381" i="12"/>
  <c r="V1381" i="12"/>
  <c r="G1384" i="12"/>
  <c r="M1384" i="12" s="1"/>
  <c r="I1384" i="12"/>
  <c r="K1384" i="12"/>
  <c r="O1384" i="12"/>
  <c r="Q1384" i="12"/>
  <c r="V1384" i="12"/>
  <c r="G1386" i="12"/>
  <c r="M1386" i="12" s="1"/>
  <c r="I1386" i="12"/>
  <c r="K1386" i="12"/>
  <c r="O1386" i="12"/>
  <c r="Q1386" i="12"/>
  <c r="V1386" i="12"/>
  <c r="G1387" i="12"/>
  <c r="M1387" i="12" s="1"/>
  <c r="I1387" i="12"/>
  <c r="K1387" i="12"/>
  <c r="O1387" i="12"/>
  <c r="Q1387" i="12"/>
  <c r="V1387" i="12"/>
  <c r="G1388" i="12"/>
  <c r="M1388" i="12" s="1"/>
  <c r="I1388" i="12"/>
  <c r="K1388" i="12"/>
  <c r="O1388" i="12"/>
  <c r="Q1388" i="12"/>
  <c r="V1388" i="12"/>
  <c r="G1390" i="12"/>
  <c r="M1390" i="12" s="1"/>
  <c r="I1390" i="12"/>
  <c r="K1390" i="12"/>
  <c r="O1390" i="12"/>
  <c r="Q1390" i="12"/>
  <c r="V1390" i="12"/>
  <c r="G1394" i="12"/>
  <c r="M1394" i="12" s="1"/>
  <c r="I1394" i="12"/>
  <c r="K1394" i="12"/>
  <c r="O1394" i="12"/>
  <c r="Q1394" i="12"/>
  <c r="V1394" i="12"/>
  <c r="G1398" i="12"/>
  <c r="M1398" i="12" s="1"/>
  <c r="I1398" i="12"/>
  <c r="K1398" i="12"/>
  <c r="O1398" i="12"/>
  <c r="Q1398" i="12"/>
  <c r="V1398" i="12"/>
  <c r="G1399" i="12"/>
  <c r="M1399" i="12" s="1"/>
  <c r="I1399" i="12"/>
  <c r="K1399" i="12"/>
  <c r="O1399" i="12"/>
  <c r="Q1399" i="12"/>
  <c r="V1399" i="12"/>
  <c r="G1401" i="12"/>
  <c r="M1401" i="12" s="1"/>
  <c r="I1401" i="12"/>
  <c r="K1401" i="12"/>
  <c r="O1401" i="12"/>
  <c r="Q1401" i="12"/>
  <c r="V1401" i="12"/>
  <c r="G1404" i="12"/>
  <c r="M1404" i="12" s="1"/>
  <c r="I1404" i="12"/>
  <c r="K1404" i="12"/>
  <c r="O1404" i="12"/>
  <c r="Q1404" i="12"/>
  <c r="V1404" i="12"/>
  <c r="G1408" i="12"/>
  <c r="I1408" i="12"/>
  <c r="K1408" i="12"/>
  <c r="O1408" i="12"/>
  <c r="Q1408" i="12"/>
  <c r="V1408" i="12"/>
  <c r="G1413" i="12"/>
  <c r="M1413" i="12" s="1"/>
  <c r="I1413" i="12"/>
  <c r="K1413" i="12"/>
  <c r="O1413" i="12"/>
  <c r="Q1413" i="12"/>
  <c r="V1413" i="12"/>
  <c r="G1416" i="12"/>
  <c r="M1416" i="12" s="1"/>
  <c r="I1416" i="12"/>
  <c r="K1416" i="12"/>
  <c r="O1416" i="12"/>
  <c r="Q1416" i="12"/>
  <c r="V1416" i="12"/>
  <c r="G1419" i="12"/>
  <c r="M1419" i="12" s="1"/>
  <c r="I1419" i="12"/>
  <c r="K1419" i="12"/>
  <c r="O1419" i="12"/>
  <c r="Q1419" i="12"/>
  <c r="V1419" i="12"/>
  <c r="G1422" i="12"/>
  <c r="M1422" i="12" s="1"/>
  <c r="I1422" i="12"/>
  <c r="K1422" i="12"/>
  <c r="O1422" i="12"/>
  <c r="Q1422" i="12"/>
  <c r="V1422" i="12"/>
  <c r="G1425" i="12"/>
  <c r="M1425" i="12" s="1"/>
  <c r="I1425" i="12"/>
  <c r="K1425" i="12"/>
  <c r="O1425" i="12"/>
  <c r="Q1425" i="12"/>
  <c r="V1425" i="12"/>
  <c r="G1426" i="12"/>
  <c r="M1426" i="12" s="1"/>
  <c r="I1426" i="12"/>
  <c r="K1426" i="12"/>
  <c r="O1426" i="12"/>
  <c r="Q1426" i="12"/>
  <c r="V1426" i="12"/>
  <c r="G1429" i="12"/>
  <c r="M1429" i="12" s="1"/>
  <c r="I1429" i="12"/>
  <c r="K1429" i="12"/>
  <c r="O1429" i="12"/>
  <c r="Q1429" i="12"/>
  <c r="V1429" i="12"/>
  <c r="G1432" i="12"/>
  <c r="M1432" i="12" s="1"/>
  <c r="I1432" i="12"/>
  <c r="K1432" i="12"/>
  <c r="O1432" i="12"/>
  <c r="Q1432" i="12"/>
  <c r="V1432" i="12"/>
  <c r="G1434" i="12"/>
  <c r="M1434" i="12" s="1"/>
  <c r="I1434" i="12"/>
  <c r="K1434" i="12"/>
  <c r="O1434" i="12"/>
  <c r="Q1434" i="12"/>
  <c r="V1434" i="12"/>
  <c r="G1436" i="12"/>
  <c r="M1436" i="12" s="1"/>
  <c r="I1436" i="12"/>
  <c r="K1436" i="12"/>
  <c r="O1436" i="12"/>
  <c r="Q1436" i="12"/>
  <c r="V1436" i="12"/>
  <c r="G1454" i="12"/>
  <c r="M1454" i="12" s="1"/>
  <c r="I1454" i="12"/>
  <c r="K1454" i="12"/>
  <c r="O1454" i="12"/>
  <c r="Q1454" i="12"/>
  <c r="V1454" i="12"/>
  <c r="G1457" i="12"/>
  <c r="M1457" i="12" s="1"/>
  <c r="I1457" i="12"/>
  <c r="K1457" i="12"/>
  <c r="O1457" i="12"/>
  <c r="Q1457" i="12"/>
  <c r="V1457" i="12"/>
  <c r="G1461" i="12"/>
  <c r="M1461" i="12" s="1"/>
  <c r="I1461" i="12"/>
  <c r="K1461" i="12"/>
  <c r="O1461" i="12"/>
  <c r="Q1461" i="12"/>
  <c r="V1461" i="12"/>
  <c r="G1465" i="12"/>
  <c r="M1465" i="12" s="1"/>
  <c r="I1465" i="12"/>
  <c r="K1465" i="12"/>
  <c r="O1465" i="12"/>
  <c r="Q1465" i="12"/>
  <c r="V1465" i="12"/>
  <c r="G1482" i="12"/>
  <c r="M1482" i="12" s="1"/>
  <c r="I1482" i="12"/>
  <c r="K1482" i="12"/>
  <c r="O1482" i="12"/>
  <c r="Q1482" i="12"/>
  <c r="V1482" i="12"/>
  <c r="G1501" i="12"/>
  <c r="M1501" i="12" s="1"/>
  <c r="I1501" i="12"/>
  <c r="K1501" i="12"/>
  <c r="O1501" i="12"/>
  <c r="Q1501" i="12"/>
  <c r="V1501" i="12"/>
  <c r="G1504" i="12"/>
  <c r="M1504" i="12" s="1"/>
  <c r="I1504" i="12"/>
  <c r="K1504" i="12"/>
  <c r="O1504" i="12"/>
  <c r="Q1504" i="12"/>
  <c r="V1504" i="12"/>
  <c r="G1506" i="12"/>
  <c r="M1506" i="12" s="1"/>
  <c r="I1506" i="12"/>
  <c r="K1506" i="12"/>
  <c r="O1506" i="12"/>
  <c r="Q1506" i="12"/>
  <c r="V1506" i="12"/>
  <c r="G1511" i="12"/>
  <c r="M1511" i="12" s="1"/>
  <c r="I1511" i="12"/>
  <c r="K1511" i="12"/>
  <c r="O1511" i="12"/>
  <c r="Q1511" i="12"/>
  <c r="V1511" i="12"/>
  <c r="G1513" i="12"/>
  <c r="M1513" i="12" s="1"/>
  <c r="I1513" i="12"/>
  <c r="K1513" i="12"/>
  <c r="O1513" i="12"/>
  <c r="Q1513" i="12"/>
  <c r="V1513" i="12"/>
  <c r="G1515" i="12"/>
  <c r="M1515" i="12" s="1"/>
  <c r="I1515" i="12"/>
  <c r="K1515" i="12"/>
  <c r="O1515" i="12"/>
  <c r="Q1515" i="12"/>
  <c r="V1515" i="12"/>
  <c r="G1518" i="12"/>
  <c r="I1518" i="12"/>
  <c r="K1518" i="12"/>
  <c r="O1518" i="12"/>
  <c r="Q1518" i="12"/>
  <c r="V1518" i="12"/>
  <c r="G1524" i="12"/>
  <c r="M1524" i="12" s="1"/>
  <c r="I1524" i="12"/>
  <c r="K1524" i="12"/>
  <c r="O1524" i="12"/>
  <c r="Q1524" i="12"/>
  <c r="V1524" i="12"/>
  <c r="G1531" i="12"/>
  <c r="M1531" i="12" s="1"/>
  <c r="I1531" i="12"/>
  <c r="K1531" i="12"/>
  <c r="O1531" i="12"/>
  <c r="Q1531" i="12"/>
  <c r="V1531" i="12"/>
  <c r="G1533" i="12"/>
  <c r="M1533" i="12" s="1"/>
  <c r="I1533" i="12"/>
  <c r="K1533" i="12"/>
  <c r="O1533" i="12"/>
  <c r="Q1533" i="12"/>
  <c r="V1533" i="12"/>
  <c r="G1535" i="12"/>
  <c r="M1535" i="12" s="1"/>
  <c r="I1535" i="12"/>
  <c r="K1535" i="12"/>
  <c r="O1535" i="12"/>
  <c r="Q1535" i="12"/>
  <c r="V1535" i="12"/>
  <c r="G1538" i="12"/>
  <c r="G1537" i="12" s="1"/>
  <c r="I182" i="1" s="1"/>
  <c r="I1538" i="12"/>
  <c r="I1537" i="12" s="1"/>
  <c r="K1538" i="12"/>
  <c r="K1537" i="12" s="1"/>
  <c r="O1538" i="12"/>
  <c r="O1537" i="12" s="1"/>
  <c r="Q1538" i="12"/>
  <c r="Q1537" i="12" s="1"/>
  <c r="V1538" i="12"/>
  <c r="V1537" i="12" s="1"/>
  <c r="G1540" i="12"/>
  <c r="I1540" i="12"/>
  <c r="K1540" i="12"/>
  <c r="O1540" i="12"/>
  <c r="Q1540" i="12"/>
  <c r="V1540" i="12"/>
  <c r="G1542" i="12"/>
  <c r="M1542" i="12" s="1"/>
  <c r="I1542" i="12"/>
  <c r="K1542" i="12"/>
  <c r="O1542" i="12"/>
  <c r="Q1542" i="12"/>
  <c r="V1542" i="12"/>
  <c r="G1543" i="12"/>
  <c r="M1543" i="12" s="1"/>
  <c r="I1543" i="12"/>
  <c r="K1543" i="12"/>
  <c r="O1543" i="12"/>
  <c r="Q1543" i="12"/>
  <c r="V1543" i="12"/>
  <c r="G1544" i="12"/>
  <c r="M1544" i="12" s="1"/>
  <c r="I1544" i="12"/>
  <c r="K1544" i="12"/>
  <c r="O1544" i="12"/>
  <c r="Q1544" i="12"/>
  <c r="V1544" i="12"/>
  <c r="G1545" i="12"/>
  <c r="M1545" i="12" s="1"/>
  <c r="I1545" i="12"/>
  <c r="K1545" i="12"/>
  <c r="O1545" i="12"/>
  <c r="Q1545" i="12"/>
  <c r="V1545" i="12"/>
  <c r="G1546" i="12"/>
  <c r="M1546" i="12" s="1"/>
  <c r="I1546" i="12"/>
  <c r="K1546" i="12"/>
  <c r="O1546" i="12"/>
  <c r="Q1546" i="12"/>
  <c r="V1546" i="12"/>
  <c r="G1547" i="12"/>
  <c r="M1547" i="12" s="1"/>
  <c r="I1547" i="12"/>
  <c r="K1547" i="12"/>
  <c r="O1547" i="12"/>
  <c r="Q1547" i="12"/>
  <c r="V1547" i="12"/>
  <c r="G1548" i="12"/>
  <c r="M1548" i="12" s="1"/>
  <c r="I1548" i="12"/>
  <c r="K1548" i="12"/>
  <c r="O1548" i="12"/>
  <c r="Q1548" i="12"/>
  <c r="V1548" i="12"/>
  <c r="G1549" i="12"/>
  <c r="M1549" i="12" s="1"/>
  <c r="I1549" i="12"/>
  <c r="K1549" i="12"/>
  <c r="O1549" i="12"/>
  <c r="Q1549" i="12"/>
  <c r="V1549" i="12"/>
  <c r="G1550" i="12"/>
  <c r="M1550" i="12" s="1"/>
  <c r="I1550" i="12"/>
  <c r="K1550" i="12"/>
  <c r="O1550" i="12"/>
  <c r="Q1550" i="12"/>
  <c r="V1550" i="12"/>
  <c r="G1551" i="12"/>
  <c r="M1551" i="12" s="1"/>
  <c r="I1551" i="12"/>
  <c r="K1551" i="12"/>
  <c r="O1551" i="12"/>
  <c r="Q1551" i="12"/>
  <c r="V1551" i="12"/>
  <c r="G1552" i="12"/>
  <c r="M1552" i="12" s="1"/>
  <c r="I1552" i="12"/>
  <c r="K1552" i="12"/>
  <c r="O1552" i="12"/>
  <c r="Q1552" i="12"/>
  <c r="V1552" i="12"/>
  <c r="G1554" i="12"/>
  <c r="M1554" i="12" s="1"/>
  <c r="I1554" i="12"/>
  <c r="K1554" i="12"/>
  <c r="O1554" i="12"/>
  <c r="Q1554" i="12"/>
  <c r="V1554" i="12"/>
  <c r="G1559" i="12"/>
  <c r="M1559" i="12" s="1"/>
  <c r="I1559" i="12"/>
  <c r="K1559" i="12"/>
  <c r="O1559" i="12"/>
  <c r="Q1559" i="12"/>
  <c r="V1559" i="12"/>
  <c r="G1561" i="12"/>
  <c r="M1561" i="12" s="1"/>
  <c r="I1561" i="12"/>
  <c r="K1561" i="12"/>
  <c r="O1561" i="12"/>
  <c r="Q1561" i="12"/>
  <c r="V1561" i="12"/>
  <c r="G1563" i="12"/>
  <c r="M1563" i="12" s="1"/>
  <c r="I1563" i="12"/>
  <c r="K1563" i="12"/>
  <c r="O1563" i="12"/>
  <c r="Q1563" i="12"/>
  <c r="V1563" i="12"/>
  <c r="AE1566" i="12"/>
  <c r="AZ97" i="1"/>
  <c r="AZ95" i="1"/>
  <c r="AZ93" i="1"/>
  <c r="AZ91" i="1"/>
  <c r="AZ89" i="1"/>
  <c r="AZ87" i="1"/>
  <c r="AZ85" i="1"/>
  <c r="AZ82" i="1"/>
  <c r="AZ80" i="1"/>
  <c r="AZ78" i="1"/>
  <c r="AZ74" i="1"/>
  <c r="AZ72" i="1"/>
  <c r="AZ70" i="1"/>
  <c r="AZ68" i="1"/>
  <c r="AZ65" i="1"/>
  <c r="AZ63" i="1"/>
  <c r="H40" i="1"/>
  <c r="G53" i="22" l="1"/>
  <c r="O68" i="22"/>
  <c r="K68" i="22"/>
  <c r="Q44" i="22"/>
  <c r="O44" i="22"/>
  <c r="V53" i="22"/>
  <c r="G133" i="13"/>
  <c r="Q112" i="13"/>
  <c r="O8" i="13"/>
  <c r="G8" i="13"/>
  <c r="V136" i="13"/>
  <c r="G592" i="21"/>
  <c r="M592" i="21" s="1"/>
  <c r="M580" i="21" s="1"/>
  <c r="Q826" i="21"/>
  <c r="V822" i="21"/>
  <c r="V826" i="21"/>
  <c r="G849" i="21"/>
  <c r="I664" i="21"/>
  <c r="K348" i="21"/>
  <c r="Q652" i="21"/>
  <c r="V348" i="21"/>
  <c r="Q348" i="21"/>
  <c r="O377" i="21"/>
  <c r="O789" i="21"/>
  <c r="V652" i="21"/>
  <c r="Q1358" i="12"/>
  <c r="Q1344" i="12" s="1"/>
  <c r="O1358" i="12"/>
  <c r="K1358" i="12"/>
  <c r="K1344" i="12" s="1"/>
  <c r="V1358" i="12"/>
  <c r="V1344" i="12" s="1"/>
  <c r="I1358" i="12"/>
  <c r="I1344" i="12" s="1"/>
  <c r="G1136" i="12"/>
  <c r="I154" i="1" s="1"/>
  <c r="M710" i="12"/>
  <c r="M709" i="12" s="1"/>
  <c r="G1517" i="12"/>
  <c r="G739" i="12"/>
  <c r="V1151" i="12"/>
  <c r="G411" i="12"/>
  <c r="M1518" i="12"/>
  <c r="M1517" i="12" s="1"/>
  <c r="K1463" i="12"/>
  <c r="I1517" i="12"/>
  <c r="M1538" i="12"/>
  <c r="M1537" i="12" s="1"/>
  <c r="V1553" i="12"/>
  <c r="I1406" i="12"/>
  <c r="K399" i="12"/>
  <c r="I1553" i="12"/>
  <c r="Q1517" i="12"/>
  <c r="V1505" i="12"/>
  <c r="K1424" i="12"/>
  <c r="O1141" i="12"/>
  <c r="K739" i="12"/>
  <c r="K1505" i="12"/>
  <c r="O1431" i="12"/>
  <c r="Q657" i="21"/>
  <c r="G348" i="21"/>
  <c r="K789" i="21"/>
  <c r="O822" i="21"/>
  <c r="K377" i="21"/>
  <c r="K822" i="21"/>
  <c r="O799" i="21"/>
  <c r="V131" i="21"/>
  <c r="I849" i="21"/>
  <c r="O652" i="21"/>
  <c r="Q377" i="21"/>
  <c r="O168" i="21"/>
  <c r="V664" i="21"/>
  <c r="I168" i="21"/>
  <c r="K300" i="21"/>
  <c r="K826" i="21"/>
  <c r="K652" i="21"/>
  <c r="I808" i="21"/>
  <c r="V384" i="21"/>
  <c r="I799" i="21"/>
  <c r="Q556" i="21"/>
  <c r="K356" i="21"/>
  <c r="Q300" i="21"/>
  <c r="V799" i="21"/>
  <c r="O1505" i="12"/>
  <c r="Q1155" i="12"/>
  <c r="Q1136" i="12"/>
  <c r="O399" i="12"/>
  <c r="K1155" i="12"/>
  <c r="O1136" i="12"/>
  <c r="K202" i="12"/>
  <c r="K1517" i="12"/>
  <c r="I1151" i="12"/>
  <c r="M1137" i="12"/>
  <c r="M1136" i="12" s="1"/>
  <c r="I1136" i="12"/>
  <c r="O739" i="12"/>
  <c r="O664" i="21"/>
  <c r="O112" i="13"/>
  <c r="V8" i="19"/>
  <c r="I1505" i="12"/>
  <c r="V1225" i="12"/>
  <c r="M208" i="18"/>
  <c r="M207" i="18" s="1"/>
  <c r="G207" i="18"/>
  <c r="I147" i="1" s="1"/>
  <c r="V8" i="12"/>
  <c r="I136" i="13"/>
  <c r="K1530" i="12"/>
  <c r="O1517" i="12"/>
  <c r="K1406" i="12"/>
  <c r="I618" i="12"/>
  <c r="K64" i="13"/>
  <c r="K1076" i="12"/>
  <c r="O178" i="17"/>
  <c r="K1151" i="12"/>
  <c r="K156" i="14"/>
  <c r="V156" i="14"/>
  <c r="V26" i="15"/>
  <c r="K514" i="12"/>
  <c r="Q416" i="12"/>
  <c r="I93" i="17"/>
  <c r="G1344" i="12"/>
  <c r="M1345" i="12"/>
  <c r="M1344" i="12" s="1"/>
  <c r="G1225" i="12"/>
  <c r="M1226" i="12"/>
  <c r="M1225" i="12" s="1"/>
  <c r="G992" i="12"/>
  <c r="M993" i="12"/>
  <c r="M992" i="12" s="1"/>
  <c r="V1155" i="12"/>
  <c r="Q995" i="12"/>
  <c r="M136" i="13"/>
  <c r="I52" i="14"/>
  <c r="K116" i="16"/>
  <c r="Q131" i="17"/>
  <c r="M141" i="18"/>
  <c r="M140" i="18" s="1"/>
  <c r="G140" i="18"/>
  <c r="I143" i="1" s="1"/>
  <c r="M1424" i="12"/>
  <c r="K712" i="12"/>
  <c r="Q109" i="12"/>
  <c r="G195" i="18"/>
  <c r="I146" i="1" s="1"/>
  <c r="M196" i="18"/>
  <c r="M195" i="18" s="1"/>
  <c r="K1431" i="12"/>
  <c r="I1181" i="12"/>
  <c r="I1155" i="12"/>
  <c r="K136" i="13"/>
  <c r="Q309" i="14"/>
  <c r="K304" i="14"/>
  <c r="K178" i="17"/>
  <c r="Q836" i="21"/>
  <c r="M1530" i="12"/>
  <c r="K1225" i="12"/>
  <c r="K1181" i="12"/>
  <c r="Q1141" i="12"/>
  <c r="Q1036" i="12"/>
  <c r="V739" i="12"/>
  <c r="V663" i="12"/>
  <c r="Q618" i="12"/>
  <c r="Q353" i="12"/>
  <c r="O202" i="12"/>
  <c r="V109" i="12"/>
  <c r="O8" i="12"/>
  <c r="O43" i="13"/>
  <c r="V8" i="13"/>
  <c r="K8" i="13"/>
  <c r="Q331" i="14"/>
  <c r="I304" i="14"/>
  <c r="V52" i="14"/>
  <c r="M36" i="15"/>
  <c r="Q26" i="15"/>
  <c r="G51" i="16"/>
  <c r="I164" i="1" s="1"/>
  <c r="I58" i="17"/>
  <c r="M131" i="18"/>
  <c r="I93" i="18"/>
  <c r="I58" i="18"/>
  <c r="O50" i="18"/>
  <c r="Q849" i="21"/>
  <c r="Q168" i="21"/>
  <c r="Q8" i="12"/>
  <c r="O1225" i="12"/>
  <c r="K1553" i="12"/>
  <c r="Q1539" i="12"/>
  <c r="V1539" i="12"/>
  <c r="Q1530" i="12"/>
  <c r="Q1505" i="12"/>
  <c r="G1431" i="12"/>
  <c r="I172" i="1" s="1"/>
  <c r="Q1181" i="12"/>
  <c r="V1136" i="12"/>
  <c r="V1076" i="12"/>
  <c r="O1036" i="12"/>
  <c r="Q739" i="12"/>
  <c r="V712" i="12"/>
  <c r="O353" i="12"/>
  <c r="O331" i="14"/>
  <c r="G304" i="14"/>
  <c r="G34" i="15"/>
  <c r="O26" i="15"/>
  <c r="K8" i="15"/>
  <c r="Q85" i="16"/>
  <c r="G85" i="16"/>
  <c r="I165" i="1" s="1"/>
  <c r="O33" i="16"/>
  <c r="G8" i="16"/>
  <c r="G178" i="17"/>
  <c r="I189" i="1" s="1"/>
  <c r="M179" i="17"/>
  <c r="M178" i="17" s="1"/>
  <c r="I169" i="17"/>
  <c r="K169" i="17"/>
  <c r="O217" i="18"/>
  <c r="K207" i="18"/>
  <c r="G131" i="18"/>
  <c r="I142" i="1" s="1"/>
  <c r="O73" i="18"/>
  <c r="V58" i="18"/>
  <c r="G8" i="18"/>
  <c r="M9" i="18"/>
  <c r="O1553" i="12"/>
  <c r="I1530" i="12"/>
  <c r="I1076" i="12"/>
  <c r="Q747" i="12"/>
  <c r="M618" i="12"/>
  <c r="G652" i="21"/>
  <c r="M654" i="21"/>
  <c r="M652" i="21" s="1"/>
  <c r="I1539" i="12"/>
  <c r="K1141" i="12"/>
  <c r="Q1076" i="12"/>
  <c r="K1036" i="12"/>
  <c r="Q712" i="12"/>
  <c r="G706" i="12"/>
  <c r="I134" i="1" s="1"/>
  <c r="Q663" i="12"/>
  <c r="Q514" i="12"/>
  <c r="I112" i="13"/>
  <c r="V49" i="13"/>
  <c r="V309" i="14"/>
  <c r="O309" i="14"/>
  <c r="O34" i="14"/>
  <c r="I8" i="15"/>
  <c r="O131" i="16"/>
  <c r="V116" i="16"/>
  <c r="I85" i="16"/>
  <c r="V151" i="17"/>
  <c r="I151" i="17"/>
  <c r="K72" i="17"/>
  <c r="Q39" i="17"/>
  <c r="G128" i="18"/>
  <c r="I121" i="1" s="1"/>
  <c r="M826" i="21"/>
  <c r="I356" i="21"/>
  <c r="Q1424" i="12"/>
  <c r="V1141" i="12"/>
  <c r="V1036" i="12"/>
  <c r="I8" i="13"/>
  <c r="Q156" i="14"/>
  <c r="O8" i="15"/>
  <c r="K1539" i="12"/>
  <c r="O1539" i="12"/>
  <c r="V1463" i="12"/>
  <c r="Q1406" i="12"/>
  <c r="V1406" i="12"/>
  <c r="O1344" i="12"/>
  <c r="Q1225" i="12"/>
  <c r="I1225" i="12"/>
  <c r="O1076" i="12"/>
  <c r="V995" i="12"/>
  <c r="O712" i="12"/>
  <c r="O663" i="12"/>
  <c r="O514" i="12"/>
  <c r="V416" i="12"/>
  <c r="I353" i="12"/>
  <c r="V112" i="13"/>
  <c r="Q49" i="13"/>
  <c r="I309" i="14"/>
  <c r="Q143" i="14"/>
  <c r="G90" i="14"/>
  <c r="K90" i="14"/>
  <c r="G25" i="14"/>
  <c r="I139" i="1" s="1"/>
  <c r="I26" i="15"/>
  <c r="V8" i="15"/>
  <c r="G8" i="15"/>
  <c r="M111" i="16"/>
  <c r="I33" i="16"/>
  <c r="Q178" i="17"/>
  <c r="K117" i="17"/>
  <c r="K217" i="18"/>
  <c r="Q78" i="18"/>
  <c r="I78" i="18"/>
  <c r="I73" i="18"/>
  <c r="G611" i="21"/>
  <c r="G109" i="12"/>
  <c r="M1076" i="12"/>
  <c r="K995" i="12"/>
  <c r="I712" i="12"/>
  <c r="M663" i="12"/>
  <c r="V618" i="12"/>
  <c r="G514" i="12"/>
  <c r="K416" i="12"/>
  <c r="K8" i="12"/>
  <c r="Q64" i="13"/>
  <c r="K49" i="13"/>
  <c r="Q43" i="13"/>
  <c r="I143" i="14"/>
  <c r="V34" i="14"/>
  <c r="O151" i="17"/>
  <c r="V117" i="17"/>
  <c r="V93" i="17"/>
  <c r="V58" i="17"/>
  <c r="I11" i="17"/>
  <c r="O195" i="18"/>
  <c r="I156" i="18"/>
  <c r="K156" i="18"/>
  <c r="I99" i="18"/>
  <c r="G58" i="18"/>
  <c r="I108" i="1" s="1"/>
  <c r="V30" i="20"/>
  <c r="K8" i="20"/>
  <c r="G44" i="22"/>
  <c r="M50" i="22"/>
  <c r="M44" i="22" s="1"/>
  <c r="M331" i="14"/>
  <c r="K309" i="14"/>
  <c r="K52" i="14"/>
  <c r="O52" i="14"/>
  <c r="G26" i="15"/>
  <c r="M27" i="15"/>
  <c r="Q8" i="15"/>
  <c r="O116" i="16"/>
  <c r="Q111" i="16"/>
  <c r="O85" i="16"/>
  <c r="V33" i="16"/>
  <c r="O11" i="17"/>
  <c r="G73" i="18"/>
  <c r="I110" i="1" s="1"/>
  <c r="M74" i="18"/>
  <c r="M73" i="18" s="1"/>
  <c r="V32" i="27"/>
  <c r="Q1463" i="12"/>
  <c r="I1431" i="12"/>
  <c r="V1424" i="12"/>
  <c r="O1406" i="12"/>
  <c r="K1136" i="12"/>
  <c r="O995" i="12"/>
  <c r="V747" i="12"/>
  <c r="I739" i="12"/>
  <c r="I663" i="12"/>
  <c r="I514" i="12"/>
  <c r="O416" i="12"/>
  <c r="I399" i="12"/>
  <c r="V353" i="12"/>
  <c r="Q202" i="12"/>
  <c r="I109" i="12"/>
  <c r="V64" i="13"/>
  <c r="M49" i="13"/>
  <c r="M132" i="16"/>
  <c r="M131" i="16" s="1"/>
  <c r="G131" i="16"/>
  <c r="K58" i="18"/>
  <c r="K799" i="21"/>
  <c r="G678" i="21"/>
  <c r="M317" i="21"/>
  <c r="M313" i="21" s="1"/>
  <c r="G313" i="21"/>
  <c r="O8" i="22"/>
  <c r="M19" i="26"/>
  <c r="AF125" i="26"/>
  <c r="G56" i="1" s="1"/>
  <c r="H56" i="1" s="1"/>
  <c r="I56" i="1" s="1"/>
  <c r="F42" i="1"/>
  <c r="F41" i="1"/>
  <c r="F39" i="1"/>
  <c r="G1539" i="12"/>
  <c r="O1463" i="12"/>
  <c r="M1431" i="12"/>
  <c r="V1431" i="12"/>
  <c r="O1424" i="12"/>
  <c r="V1181" i="12"/>
  <c r="O747" i="12"/>
  <c r="G712" i="12"/>
  <c r="V514" i="12"/>
  <c r="I416" i="12"/>
  <c r="V399" i="12"/>
  <c r="K353" i="12"/>
  <c r="K112" i="13"/>
  <c r="I64" i="13"/>
  <c r="O64" i="13"/>
  <c r="I49" i="13"/>
  <c r="G331" i="14"/>
  <c r="V304" i="14"/>
  <c r="M143" i="14"/>
  <c r="I8" i="14"/>
  <c r="G31" i="15"/>
  <c r="M32" i="15"/>
  <c r="M31" i="15" s="1"/>
  <c r="K151" i="17"/>
  <c r="Q93" i="17"/>
  <c r="G172" i="18"/>
  <c r="I145" i="1" s="1"/>
  <c r="G8" i="20"/>
  <c r="M157" i="21"/>
  <c r="M156" i="21" s="1"/>
  <c r="G156" i="21"/>
  <c r="Q1553" i="12"/>
  <c r="V1530" i="12"/>
  <c r="I1463" i="12"/>
  <c r="Q1431" i="12"/>
  <c r="G1406" i="12"/>
  <c r="O1155" i="12"/>
  <c r="Q1151" i="12"/>
  <c r="I995" i="12"/>
  <c r="K747" i="12"/>
  <c r="O618" i="12"/>
  <c r="Q399" i="12"/>
  <c r="V202" i="12"/>
  <c r="I202" i="12"/>
  <c r="Q136" i="13"/>
  <c r="G49" i="13"/>
  <c r="K43" i="13"/>
  <c r="Q304" i="14"/>
  <c r="I156" i="14"/>
  <c r="K143" i="14"/>
  <c r="V143" i="14"/>
  <c r="I25" i="14"/>
  <c r="Q51" i="16"/>
  <c r="Q8" i="16"/>
  <c r="V178" i="17"/>
  <c r="K11" i="17"/>
  <c r="V211" i="18"/>
  <c r="O172" i="18"/>
  <c r="Q131" i="18"/>
  <c r="V93" i="18"/>
  <c r="K8" i="19"/>
  <c r="K30" i="20"/>
  <c r="O30" i="20"/>
  <c r="V789" i="21"/>
  <c r="Q761" i="21"/>
  <c r="M51" i="21"/>
  <c r="AF862" i="21"/>
  <c r="K663" i="12"/>
  <c r="G1505" i="12"/>
  <c r="M1553" i="12"/>
  <c r="O1530" i="12"/>
  <c r="V1517" i="12"/>
  <c r="I1424" i="12"/>
  <c r="O1181" i="12"/>
  <c r="O1151" i="12"/>
  <c r="I1141" i="12"/>
  <c r="I1036" i="12"/>
  <c r="G995" i="12"/>
  <c r="I747" i="12"/>
  <c r="K618" i="12"/>
  <c r="O136" i="13"/>
  <c r="O49" i="13"/>
  <c r="I43" i="13"/>
  <c r="I90" i="14"/>
  <c r="I34" i="14"/>
  <c r="V36" i="15"/>
  <c r="Q19" i="16"/>
  <c r="O8" i="16"/>
  <c r="I72" i="17"/>
  <c r="Q211" i="18"/>
  <c r="Q99" i="18"/>
  <c r="Q93" i="18"/>
  <c r="AF45" i="19"/>
  <c r="G49" i="1" s="1"/>
  <c r="H49" i="1" s="1"/>
  <c r="I49" i="1" s="1"/>
  <c r="M11" i="19"/>
  <c r="I8" i="19"/>
  <c r="I826" i="21"/>
  <c r="Q580" i="21"/>
  <c r="O384" i="21"/>
  <c r="M76" i="23"/>
  <c r="G70" i="23"/>
  <c r="V849" i="21"/>
  <c r="M789" i="21"/>
  <c r="I678" i="21"/>
  <c r="Q664" i="21"/>
  <c r="K611" i="21"/>
  <c r="G377" i="21"/>
  <c r="M378" i="21"/>
  <c r="M377" i="21" s="1"/>
  <c r="Q211" i="21"/>
  <c r="I38" i="21"/>
  <c r="O8" i="21"/>
  <c r="K44" i="22"/>
  <c r="K8" i="21"/>
  <c r="G163" i="23"/>
  <c r="M164" i="23"/>
  <c r="M163" i="23" s="1"/>
  <c r="V20" i="24"/>
  <c r="Q90" i="14"/>
  <c r="K34" i="14"/>
  <c r="O25" i="14"/>
  <c r="V25" i="14"/>
  <c r="K8" i="14"/>
  <c r="V8" i="14"/>
  <c r="O51" i="16"/>
  <c r="K19" i="16"/>
  <c r="O19" i="16"/>
  <c r="I178" i="17"/>
  <c r="O93" i="17"/>
  <c r="Q58" i="17"/>
  <c r="V11" i="17"/>
  <c r="V217" i="18"/>
  <c r="V195" i="18"/>
  <c r="K195" i="18"/>
  <c r="K172" i="18"/>
  <c r="O131" i="18"/>
  <c r="O8" i="19"/>
  <c r="V8" i="20"/>
  <c r="O836" i="21"/>
  <c r="I657" i="21"/>
  <c r="M348" i="21"/>
  <c r="M300" i="21"/>
  <c r="G168" i="21"/>
  <c r="Q131" i="21"/>
  <c r="I74" i="21"/>
  <c r="O169" i="17"/>
  <c r="V169" i="17"/>
  <c r="Q72" i="17"/>
  <c r="Q11" i="17"/>
  <c r="Q217" i="18"/>
  <c r="I195" i="18"/>
  <c r="V172" i="18"/>
  <c r="I172" i="18"/>
  <c r="K131" i="18"/>
  <c r="O78" i="18"/>
  <c r="Q8" i="20"/>
  <c r="K849" i="21"/>
  <c r="M799" i="21"/>
  <c r="M657" i="21"/>
  <c r="I580" i="21"/>
  <c r="K580" i="21"/>
  <c r="V556" i="21"/>
  <c r="G300" i="21"/>
  <c r="V168" i="21"/>
  <c r="O131" i="21"/>
  <c r="V8" i="22"/>
  <c r="V96" i="23"/>
  <c r="Q38" i="23"/>
  <c r="O611" i="21"/>
  <c r="V580" i="21"/>
  <c r="O556" i="21"/>
  <c r="O356" i="21"/>
  <c r="K168" i="21"/>
  <c r="AF83" i="22"/>
  <c r="G53" i="1" s="1"/>
  <c r="Q8" i="22"/>
  <c r="O151" i="23"/>
  <c r="F52" i="1"/>
  <c r="F51" i="1"/>
  <c r="V836" i="21"/>
  <c r="M837" i="21"/>
  <c r="M836" i="21" s="1"/>
  <c r="G836" i="21"/>
  <c r="O826" i="21"/>
  <c r="G799" i="21"/>
  <c r="I173" i="1" s="1"/>
  <c r="G657" i="21"/>
  <c r="I611" i="21"/>
  <c r="I313" i="21"/>
  <c r="K313" i="21"/>
  <c r="O211" i="21"/>
  <c r="V211" i="21"/>
  <c r="G211" i="21"/>
  <c r="I131" i="21"/>
  <c r="V68" i="22"/>
  <c r="O96" i="23"/>
  <c r="G23" i="27"/>
  <c r="I19" i="16"/>
  <c r="K8" i="16"/>
  <c r="I131" i="17"/>
  <c r="O131" i="17"/>
  <c r="Q117" i="17"/>
  <c r="O72" i="17"/>
  <c r="V72" i="17"/>
  <c r="K39" i="17"/>
  <c r="I8" i="17"/>
  <c r="V140" i="18"/>
  <c r="V113" i="18"/>
  <c r="O99" i="18"/>
  <c r="V73" i="18"/>
  <c r="Q8" i="18"/>
  <c r="O8" i="18"/>
  <c r="V808" i="21"/>
  <c r="Q789" i="21"/>
  <c r="K709" i="21"/>
  <c r="O709" i="21"/>
  <c r="K664" i="21"/>
  <c r="V611" i="21"/>
  <c r="V38" i="21"/>
  <c r="I8" i="21"/>
  <c r="Q27" i="24"/>
  <c r="K8" i="24"/>
  <c r="K72" i="27"/>
  <c r="K109" i="12"/>
  <c r="O109" i="12"/>
  <c r="I8" i="12"/>
  <c r="V43" i="13"/>
  <c r="G43" i="13"/>
  <c r="Q8" i="13"/>
  <c r="O156" i="14"/>
  <c r="Q25" i="14"/>
  <c r="Q8" i="14"/>
  <c r="I131" i="16"/>
  <c r="K111" i="16"/>
  <c r="O111" i="16"/>
  <c r="I51" i="16"/>
  <c r="K33" i="16"/>
  <c r="V8" i="16"/>
  <c r="I8" i="16"/>
  <c r="O117" i="17"/>
  <c r="K93" i="17"/>
  <c r="V39" i="17"/>
  <c r="I39" i="17"/>
  <c r="V8" i="17"/>
  <c r="G8" i="17"/>
  <c r="V156" i="18"/>
  <c r="Q140" i="18"/>
  <c r="Q113" i="18"/>
  <c r="K99" i="18"/>
  <c r="O93" i="18"/>
  <c r="Q58" i="18"/>
  <c r="G50" i="18"/>
  <c r="I106" i="1" s="1"/>
  <c r="K50" i="18"/>
  <c r="G826" i="21"/>
  <c r="Q808" i="21"/>
  <c r="Q678" i="21"/>
  <c r="I556" i="21"/>
  <c r="I384" i="21"/>
  <c r="V300" i="21"/>
  <c r="Q38" i="21"/>
  <c r="V8" i="21"/>
  <c r="H53" i="1"/>
  <c r="I53" i="1" s="1"/>
  <c r="I146" i="23"/>
  <c r="V21" i="23"/>
  <c r="I82" i="24"/>
  <c r="K8" i="25"/>
  <c r="K131" i="17"/>
  <c r="V131" i="17"/>
  <c r="O58" i="17"/>
  <c r="G39" i="17"/>
  <c r="I107" i="1" s="1"/>
  <c r="Q8" i="17"/>
  <c r="V207" i="18"/>
  <c r="Q156" i="18"/>
  <c r="O140" i="18"/>
  <c r="O113" i="18"/>
  <c r="G99" i="18"/>
  <c r="I117" i="1" s="1"/>
  <c r="O58" i="18"/>
  <c r="V50" i="18"/>
  <c r="I50" i="18"/>
  <c r="K8" i="18"/>
  <c r="I822" i="21"/>
  <c r="I761" i="21"/>
  <c r="G709" i="21"/>
  <c r="M556" i="21"/>
  <c r="Q384" i="21"/>
  <c r="V74" i="21"/>
  <c r="O38" i="21"/>
  <c r="G146" i="23"/>
  <c r="M147" i="23"/>
  <c r="M146" i="23" s="1"/>
  <c r="K51" i="25"/>
  <c r="O90" i="14"/>
  <c r="V90" i="14"/>
  <c r="Q52" i="14"/>
  <c r="Q34" i="14"/>
  <c r="K36" i="15"/>
  <c r="I116" i="16"/>
  <c r="Q116" i="16"/>
  <c r="V51" i="16"/>
  <c r="Q33" i="16"/>
  <c r="G33" i="16"/>
  <c r="I163" i="1" s="1"/>
  <c r="G19" i="16"/>
  <c r="Q169" i="17"/>
  <c r="I117" i="17"/>
  <c r="K58" i="17"/>
  <c r="O39" i="17"/>
  <c r="Q207" i="18"/>
  <c r="Q195" i="18"/>
  <c r="I140" i="18"/>
  <c r="K140" i="18"/>
  <c r="G113" i="18"/>
  <c r="I119" i="1" s="1"/>
  <c r="K113" i="18"/>
  <c r="V8" i="18"/>
  <c r="I8" i="18"/>
  <c r="K808" i="21"/>
  <c r="Q799" i="21"/>
  <c r="G761" i="21"/>
  <c r="O300" i="21"/>
  <c r="M172" i="21"/>
  <c r="M168" i="21" s="1"/>
  <c r="Q74" i="21"/>
  <c r="Q8" i="21"/>
  <c r="Q43" i="24"/>
  <c r="O73" i="20"/>
  <c r="O8" i="20"/>
  <c r="O849" i="21"/>
  <c r="Q822" i="21"/>
  <c r="Q709" i="21"/>
  <c r="V709" i="21"/>
  <c r="I709" i="21"/>
  <c r="K384" i="21"/>
  <c r="G356" i="21"/>
  <c r="O348" i="21"/>
  <c r="I68" i="22"/>
  <c r="I53" i="22"/>
  <c r="Q95" i="24"/>
  <c r="M92" i="24"/>
  <c r="M91" i="24" s="1"/>
  <c r="Q8" i="25"/>
  <c r="Q111" i="26"/>
  <c r="O72" i="27"/>
  <c r="G72" i="27"/>
  <c r="M26" i="27"/>
  <c r="O8" i="27"/>
  <c r="V70" i="28"/>
  <c r="I8" i="28"/>
  <c r="I83" i="28"/>
  <c r="O70" i="28"/>
  <c r="Q70" i="28"/>
  <c r="K32" i="28"/>
  <c r="V8" i="28"/>
  <c r="Q8" i="26"/>
  <c r="Q32" i="27"/>
  <c r="K8" i="27"/>
  <c r="Q68" i="22"/>
  <c r="I44" i="22"/>
  <c r="K165" i="23"/>
  <c r="K151" i="23"/>
  <c r="Q70" i="23"/>
  <c r="Q21" i="23"/>
  <c r="O43" i="24"/>
  <c r="O27" i="24"/>
  <c r="I51" i="25"/>
  <c r="M44" i="25"/>
  <c r="M43" i="25" s="1"/>
  <c r="K111" i="26"/>
  <c r="O8" i="26"/>
  <c r="O32" i="27"/>
  <c r="AF76" i="27"/>
  <c r="G58" i="1" s="1"/>
  <c r="H58" i="1" s="1"/>
  <c r="I58" i="1" s="1"/>
  <c r="Q8" i="28"/>
  <c r="G8" i="19"/>
  <c r="G45" i="19" s="1"/>
  <c r="Q30" i="20"/>
  <c r="I836" i="21"/>
  <c r="K836" i="21"/>
  <c r="G822" i="21"/>
  <c r="O808" i="21"/>
  <c r="K761" i="21"/>
  <c r="O761" i="21"/>
  <c r="V761" i="21"/>
  <c r="K657" i="21"/>
  <c r="O657" i="21"/>
  <c r="V657" i="21"/>
  <c r="G556" i="21"/>
  <c r="V377" i="21"/>
  <c r="Q313" i="21"/>
  <c r="I300" i="21"/>
  <c r="K131" i="21"/>
  <c r="O70" i="23"/>
  <c r="O21" i="23"/>
  <c r="M94" i="24"/>
  <c r="M93" i="24" s="1"/>
  <c r="Q82" i="24"/>
  <c r="K43" i="24"/>
  <c r="K27" i="24"/>
  <c r="G51" i="25"/>
  <c r="I111" i="1" s="1"/>
  <c r="K43" i="25"/>
  <c r="V111" i="26"/>
  <c r="I111" i="26"/>
  <c r="M71" i="27"/>
  <c r="M70" i="27" s="1"/>
  <c r="K32" i="27"/>
  <c r="O83" i="28"/>
  <c r="V32" i="28"/>
  <c r="I23" i="28"/>
  <c r="V44" i="22"/>
  <c r="M8" i="22"/>
  <c r="G165" i="23"/>
  <c r="G151" i="23"/>
  <c r="K21" i="23"/>
  <c r="K8" i="23"/>
  <c r="O82" i="24"/>
  <c r="V77" i="24"/>
  <c r="I43" i="24"/>
  <c r="I27" i="24"/>
  <c r="Q20" i="24"/>
  <c r="V51" i="25"/>
  <c r="G111" i="26"/>
  <c r="I184" i="1" s="1"/>
  <c r="K8" i="26"/>
  <c r="Q72" i="27"/>
  <c r="Q23" i="27"/>
  <c r="M70" i="28"/>
  <c r="O32" i="28"/>
  <c r="Q32" i="28"/>
  <c r="M23" i="28"/>
  <c r="K8" i="22"/>
  <c r="K70" i="23"/>
  <c r="O38" i="23"/>
  <c r="V38" i="23"/>
  <c r="I38" i="23"/>
  <c r="I21" i="23"/>
  <c r="V8" i="23"/>
  <c r="I8" i="23"/>
  <c r="V82" i="24"/>
  <c r="V43" i="24"/>
  <c r="G43" i="24"/>
  <c r="V27" i="24"/>
  <c r="G27" i="24"/>
  <c r="O20" i="24"/>
  <c r="Q8" i="24"/>
  <c r="V8" i="26"/>
  <c r="I8" i="26"/>
  <c r="AF87" i="28"/>
  <c r="G59" i="1" s="1"/>
  <c r="H59" i="1" s="1"/>
  <c r="I59" i="1" s="1"/>
  <c r="K8" i="28"/>
  <c r="I30" i="20"/>
  <c r="I652" i="21"/>
  <c r="Q611" i="21"/>
  <c r="O580" i="21"/>
  <c r="V356" i="21"/>
  <c r="O313" i="21"/>
  <c r="V313" i="21"/>
  <c r="K38" i="21"/>
  <c r="G8" i="21"/>
  <c r="I8" i="22"/>
  <c r="Q165" i="23"/>
  <c r="Q151" i="23"/>
  <c r="V70" i="23"/>
  <c r="I70" i="23"/>
  <c r="G8" i="23"/>
  <c r="O77" i="24"/>
  <c r="V65" i="24"/>
  <c r="O8" i="24"/>
  <c r="G8" i="26"/>
  <c r="G125" i="26" s="1"/>
  <c r="M23" i="27"/>
  <c r="G83" i="28"/>
  <c r="Q23" i="28"/>
  <c r="V99" i="18"/>
  <c r="G78" i="18"/>
  <c r="I113" i="1" s="1"/>
  <c r="K78" i="18"/>
  <c r="Q8" i="19"/>
  <c r="I8" i="20"/>
  <c r="I789" i="21"/>
  <c r="K678" i="21"/>
  <c r="O678" i="21"/>
  <c r="V678" i="21"/>
  <c r="K556" i="21"/>
  <c r="I377" i="21"/>
  <c r="Q356" i="21"/>
  <c r="I348" i="21"/>
  <c r="I211" i="21"/>
  <c r="K211" i="21"/>
  <c r="K74" i="21"/>
  <c r="O74" i="21"/>
  <c r="G74" i="21"/>
  <c r="G38" i="21"/>
  <c r="Q53" i="22"/>
  <c r="K146" i="23"/>
  <c r="I96" i="23"/>
  <c r="O8" i="23"/>
  <c r="M77" i="24"/>
  <c r="Q65" i="24"/>
  <c r="G20" i="24"/>
  <c r="K20" i="24"/>
  <c r="O8" i="25"/>
  <c r="I72" i="27"/>
  <c r="K23" i="27"/>
  <c r="I8" i="27"/>
  <c r="O23" i="28"/>
  <c r="I32" i="27"/>
  <c r="I23" i="27"/>
  <c r="Q83" i="28"/>
  <c r="K70" i="28"/>
  <c r="O8" i="28"/>
  <c r="I95" i="24"/>
  <c r="V8" i="24"/>
  <c r="I8" i="24"/>
  <c r="I8" i="25"/>
  <c r="V8" i="27"/>
  <c r="O146" i="23"/>
  <c r="K96" i="23"/>
  <c r="K38" i="23"/>
  <c r="M95" i="24"/>
  <c r="I65" i="24"/>
  <c r="K65" i="24"/>
  <c r="G8" i="24"/>
  <c r="V8" i="25"/>
  <c r="G8" i="25"/>
  <c r="Q8" i="27"/>
  <c r="I32" i="28"/>
  <c r="M32" i="28"/>
  <c r="M79" i="28"/>
  <c r="M78" i="28" s="1"/>
  <c r="M85" i="28"/>
  <c r="M83" i="28" s="1"/>
  <c r="G70" i="28"/>
  <c r="I186" i="1" s="1"/>
  <c r="G32" i="28"/>
  <c r="I180" i="1" s="1"/>
  <c r="M13" i="28"/>
  <c r="M8" i="28" s="1"/>
  <c r="G8" i="28"/>
  <c r="G81" i="28"/>
  <c r="M32" i="27"/>
  <c r="M72" i="27"/>
  <c r="G32" i="27"/>
  <c r="M13" i="27"/>
  <c r="M8" i="27" s="1"/>
  <c r="G8" i="27"/>
  <c r="M111" i="26"/>
  <c r="M8" i="26"/>
  <c r="G122" i="26"/>
  <c r="I183" i="1" s="1"/>
  <c r="M51" i="25"/>
  <c r="M9" i="25"/>
  <c r="M8" i="25" s="1"/>
  <c r="G49" i="25"/>
  <c r="G47" i="25"/>
  <c r="AF58" i="25"/>
  <c r="G57" i="1" s="1"/>
  <c r="H57" i="1" s="1"/>
  <c r="I57" i="1" s="1"/>
  <c r="M82" i="24"/>
  <c r="M8" i="24"/>
  <c r="M65" i="24"/>
  <c r="G65" i="24"/>
  <c r="M44" i="24"/>
  <c r="M43" i="24" s="1"/>
  <c r="M28" i="24"/>
  <c r="M27" i="24" s="1"/>
  <c r="G95" i="24"/>
  <c r="G82" i="24"/>
  <c r="AF99" i="24"/>
  <c r="G55" i="1" s="1"/>
  <c r="H55" i="1" s="1"/>
  <c r="I55" i="1" s="1"/>
  <c r="M23" i="24"/>
  <c r="M20" i="24" s="1"/>
  <c r="M38" i="23"/>
  <c r="M8" i="23"/>
  <c r="M70" i="23"/>
  <c r="M21" i="23"/>
  <c r="M96" i="23"/>
  <c r="M167" i="23"/>
  <c r="M165" i="23" s="1"/>
  <c r="M153" i="23"/>
  <c r="M151" i="23" s="1"/>
  <c r="G21" i="23"/>
  <c r="G96" i="23"/>
  <c r="G38" i="23"/>
  <c r="AF169" i="23"/>
  <c r="G54" i="1" s="1"/>
  <c r="H54" i="1" s="1"/>
  <c r="I54" i="1" s="1"/>
  <c r="M73" i="22"/>
  <c r="M68" i="22" s="1"/>
  <c r="G8" i="22"/>
  <c r="G68" i="22"/>
  <c r="G65" i="22"/>
  <c r="M74" i="21"/>
  <c r="M808" i="21"/>
  <c r="M664" i="21"/>
  <c r="M211" i="21"/>
  <c r="M384" i="21"/>
  <c r="M849" i="21"/>
  <c r="M131" i="21"/>
  <c r="G789" i="21"/>
  <c r="M823" i="21"/>
  <c r="M822" i="21" s="1"/>
  <c r="M762" i="21"/>
  <c r="M761" i="21" s="1"/>
  <c r="M162" i="21"/>
  <c r="M161" i="21" s="1"/>
  <c r="G384" i="21"/>
  <c r="G131" i="21"/>
  <c r="G664" i="21"/>
  <c r="G553" i="21"/>
  <c r="M723" i="21"/>
  <c r="M709" i="21" s="1"/>
  <c r="M699" i="21"/>
  <c r="M678" i="21" s="1"/>
  <c r="M618" i="21"/>
  <c r="M611" i="21" s="1"/>
  <c r="M365" i="21"/>
  <c r="M356" i="21" s="1"/>
  <c r="M66" i="21"/>
  <c r="M28" i="21"/>
  <c r="M8" i="21" s="1"/>
  <c r="G834" i="21"/>
  <c r="G808" i="21"/>
  <c r="M30" i="20"/>
  <c r="G73" i="20"/>
  <c r="AF77" i="20"/>
  <c r="G50" i="1" s="1"/>
  <c r="H50" i="1" s="1"/>
  <c r="I50" i="1" s="1"/>
  <c r="M12" i="20"/>
  <c r="M8" i="20" s="1"/>
  <c r="G30" i="20"/>
  <c r="I133" i="1" s="1"/>
  <c r="M8" i="19"/>
  <c r="M12" i="19"/>
  <c r="M156" i="18"/>
  <c r="M172" i="18"/>
  <c r="M211" i="18"/>
  <c r="M93" i="18"/>
  <c r="M99" i="18"/>
  <c r="M217" i="18"/>
  <c r="M113" i="18"/>
  <c r="M8" i="18"/>
  <c r="G217" i="18"/>
  <c r="I177" i="1" s="1"/>
  <c r="M120" i="18"/>
  <c r="G93" i="18"/>
  <c r="I115" i="1" s="1"/>
  <c r="M104" i="18"/>
  <c r="M63" i="18"/>
  <c r="M58" i="18" s="1"/>
  <c r="G156" i="18"/>
  <c r="I144" i="1" s="1"/>
  <c r="AF224" i="18"/>
  <c r="G48" i="1" s="1"/>
  <c r="H48" i="1" s="1"/>
  <c r="I48" i="1" s="1"/>
  <c r="M83" i="18"/>
  <c r="M78" i="18" s="1"/>
  <c r="M55" i="18"/>
  <c r="M50" i="18" s="1"/>
  <c r="M58" i="17"/>
  <c r="M72" i="17"/>
  <c r="M169" i="17"/>
  <c r="M131" i="17"/>
  <c r="M93" i="17"/>
  <c r="M11" i="17"/>
  <c r="M151" i="17"/>
  <c r="M39" i="17"/>
  <c r="M9" i="17"/>
  <c r="M8" i="17" s="1"/>
  <c r="G131" i="17"/>
  <c r="I118" i="1" s="1"/>
  <c r="G11" i="17"/>
  <c r="I105" i="1" s="1"/>
  <c r="G117" i="17"/>
  <c r="I116" i="1" s="1"/>
  <c r="G93" i="17"/>
  <c r="I114" i="1" s="1"/>
  <c r="G151" i="17"/>
  <c r="I120" i="1" s="1"/>
  <c r="G72" i="17"/>
  <c r="I112" i="1" s="1"/>
  <c r="AF191" i="17"/>
  <c r="G47" i="1" s="1"/>
  <c r="H47" i="1" s="1"/>
  <c r="I47" i="1" s="1"/>
  <c r="G58" i="17"/>
  <c r="I109" i="1" s="1"/>
  <c r="M116" i="16"/>
  <c r="M19" i="16"/>
  <c r="M85" i="16"/>
  <c r="M8" i="16"/>
  <c r="M33" i="16"/>
  <c r="AF135" i="16"/>
  <c r="G46" i="1" s="1"/>
  <c r="H46" i="1" s="1"/>
  <c r="I46" i="1" s="1"/>
  <c r="G129" i="16"/>
  <c r="G116" i="16"/>
  <c r="M54" i="16"/>
  <c r="M51" i="16" s="1"/>
  <c r="M26" i="15"/>
  <c r="M8" i="15"/>
  <c r="AF40" i="15"/>
  <c r="G45" i="1" s="1"/>
  <c r="H45" i="1" s="1"/>
  <c r="I45" i="1" s="1"/>
  <c r="M34" i="14"/>
  <c r="M304" i="14"/>
  <c r="M52" i="14"/>
  <c r="M156" i="14"/>
  <c r="M25" i="14"/>
  <c r="M8" i="14"/>
  <c r="M309" i="14"/>
  <c r="AF335" i="14"/>
  <c r="G44" i="1" s="1"/>
  <c r="H44" i="1" s="1"/>
  <c r="I44" i="1" s="1"/>
  <c r="G329" i="14"/>
  <c r="I190" i="1" s="1"/>
  <c r="G34" i="14"/>
  <c r="I150" i="1" s="1"/>
  <c r="G156" i="14"/>
  <c r="M94" i="14"/>
  <c r="M90" i="14" s="1"/>
  <c r="M27" i="14"/>
  <c r="G309" i="14"/>
  <c r="G52" i="14"/>
  <c r="G143" i="14"/>
  <c r="I158" i="1" s="1"/>
  <c r="G8" i="14"/>
  <c r="M64" i="13"/>
  <c r="M8" i="13"/>
  <c r="M112" i="13"/>
  <c r="M44" i="13"/>
  <c r="M43" i="13" s="1"/>
  <c r="AF151" i="13"/>
  <c r="G43" i="1" s="1"/>
  <c r="H43" i="1" s="1"/>
  <c r="I43" i="1" s="1"/>
  <c r="G136" i="13"/>
  <c r="G64" i="13"/>
  <c r="G112" i="13"/>
  <c r="M1505" i="12"/>
  <c r="M995" i="12"/>
  <c r="M1181" i="12"/>
  <c r="M1151" i="12"/>
  <c r="M399" i="12"/>
  <c r="M1155" i="12"/>
  <c r="M1141" i="12"/>
  <c r="M1036" i="12"/>
  <c r="M712" i="12"/>
  <c r="M353" i="12"/>
  <c r="M8" i="12"/>
  <c r="M416" i="12"/>
  <c r="M1463" i="12"/>
  <c r="M747" i="12"/>
  <c r="M202" i="12"/>
  <c r="G202" i="12"/>
  <c r="M1540" i="12"/>
  <c r="M1539" i="12" s="1"/>
  <c r="M1408" i="12"/>
  <c r="M1406" i="12" s="1"/>
  <c r="G1141" i="12"/>
  <c r="G1076" i="12"/>
  <c r="G1036" i="12"/>
  <c r="G399" i="12"/>
  <c r="I126" i="1" s="1"/>
  <c r="M110" i="12"/>
  <c r="M109" i="12" s="1"/>
  <c r="G1151" i="12"/>
  <c r="I160" i="1" s="1"/>
  <c r="G663" i="12"/>
  <c r="I132" i="1" s="1"/>
  <c r="G1155" i="12"/>
  <c r="AF1566" i="12"/>
  <c r="G1553" i="12"/>
  <c r="G1530" i="12"/>
  <c r="G1424" i="12"/>
  <c r="I171" i="1" s="1"/>
  <c r="G1181" i="12"/>
  <c r="G747" i="12"/>
  <c r="G618" i="12"/>
  <c r="M524" i="12"/>
  <c r="M514" i="12" s="1"/>
  <c r="G353" i="12"/>
  <c r="G8" i="12"/>
  <c r="G1463" i="12"/>
  <c r="G416" i="12"/>
  <c r="M746" i="12"/>
  <c r="M739" i="12" s="1"/>
  <c r="J28" i="1"/>
  <c r="J26" i="1"/>
  <c r="G38" i="1"/>
  <c r="F38" i="1"/>
  <c r="J23" i="1"/>
  <c r="J24" i="1"/>
  <c r="J25" i="1"/>
  <c r="J27" i="1"/>
  <c r="E24" i="1"/>
  <c r="E26" i="1"/>
  <c r="G580" i="21" l="1"/>
  <c r="I152" i="1" s="1"/>
  <c r="G151" i="13"/>
  <c r="I135" i="1"/>
  <c r="I138" i="1"/>
  <c r="I167" i="1"/>
  <c r="I129" i="1"/>
  <c r="I155" i="1"/>
  <c r="I127" i="1"/>
  <c r="I176" i="1"/>
  <c r="I137" i="1"/>
  <c r="I124" i="1"/>
  <c r="I166" i="1"/>
  <c r="I174" i="1"/>
  <c r="I131" i="1"/>
  <c r="I170" i="1"/>
  <c r="I159" i="1"/>
  <c r="I151" i="1"/>
  <c r="G83" i="22"/>
  <c r="I179" i="1"/>
  <c r="G87" i="28"/>
  <c r="G77" i="20"/>
  <c r="I191" i="1"/>
  <c r="I20" i="1" s="1"/>
  <c r="I188" i="1"/>
  <c r="I157" i="1"/>
  <c r="G40" i="15"/>
  <c r="I140" i="1"/>
  <c r="G42" i="1"/>
  <c r="H42" i="1" s="1"/>
  <c r="I42" i="1" s="1"/>
  <c r="G41" i="1"/>
  <c r="H41" i="1" s="1"/>
  <c r="I41" i="1" s="1"/>
  <c r="G39" i="1"/>
  <c r="H39" i="1" s="1"/>
  <c r="H60" i="1" s="1"/>
  <c r="G169" i="23"/>
  <c r="F60" i="1"/>
  <c r="G335" i="14"/>
  <c r="I181" i="1"/>
  <c r="G58" i="25"/>
  <c r="I123" i="1"/>
  <c r="I168" i="1"/>
  <c r="I103" i="1"/>
  <c r="G191" i="17"/>
  <c r="I136" i="1"/>
  <c r="I156" i="1"/>
  <c r="I19" i="1"/>
  <c r="I122" i="1"/>
  <c r="G1566" i="12"/>
  <c r="G99" i="24"/>
  <c r="I169" i="1"/>
  <c r="I178" i="1"/>
  <c r="M38" i="21"/>
  <c r="G76" i="27"/>
  <c r="I175" i="1"/>
  <c r="I125" i="1"/>
  <c r="I161" i="1"/>
  <c r="G135" i="16"/>
  <c r="I153" i="1"/>
  <c r="I162" i="1"/>
  <c r="G52" i="1"/>
  <c r="H52" i="1" s="1"/>
  <c r="I52" i="1" s="1"/>
  <c r="G51" i="1"/>
  <c r="H51" i="1" s="1"/>
  <c r="I51" i="1" s="1"/>
  <c r="I130" i="1"/>
  <c r="I104" i="1"/>
  <c r="G224" i="18"/>
  <c r="G862" i="21" l="1"/>
  <c r="I18" i="1"/>
  <c r="I17" i="1"/>
  <c r="I16" i="1"/>
  <c r="I192" i="1"/>
  <c r="G23" i="1"/>
  <c r="G60" i="1"/>
  <c r="G25" i="1" s="1"/>
  <c r="A25" i="1" s="1"/>
  <c r="I39" i="1"/>
  <c r="I60" i="1" s="1"/>
  <c r="I21" i="1" l="1"/>
  <c r="A23" i="1"/>
  <c r="J51" i="1"/>
  <c r="J50" i="1"/>
  <c r="J52" i="1"/>
  <c r="J43" i="1"/>
  <c r="J58" i="1"/>
  <c r="J54" i="1"/>
  <c r="J53" i="1"/>
  <c r="J42" i="1"/>
  <c r="J45" i="1"/>
  <c r="J47" i="1"/>
  <c r="J57" i="1"/>
  <c r="J56" i="1"/>
  <c r="J44" i="1"/>
  <c r="J39" i="1"/>
  <c r="J60" i="1" s="1"/>
  <c r="J48" i="1"/>
  <c r="J55" i="1"/>
  <c r="J59" i="1"/>
  <c r="J46" i="1"/>
  <c r="J41" i="1"/>
  <c r="J49" i="1"/>
  <c r="G28" i="1"/>
  <c r="J191" i="1"/>
  <c r="J184" i="1"/>
  <c r="J178" i="1"/>
  <c r="J168" i="1"/>
  <c r="J175" i="1"/>
  <c r="J169" i="1"/>
  <c r="J105" i="1"/>
  <c r="J136" i="1"/>
  <c r="J162" i="1"/>
  <c r="J183" i="1"/>
  <c r="J176" i="1"/>
  <c r="J145" i="1"/>
  <c r="J128" i="1"/>
  <c r="J127" i="1"/>
  <c r="J186" i="1"/>
  <c r="J126" i="1"/>
  <c r="J182" i="1"/>
  <c r="J180" i="1"/>
  <c r="J131" i="1"/>
  <c r="J125" i="1"/>
  <c r="J132" i="1"/>
  <c r="J106" i="1"/>
  <c r="J189" i="1"/>
  <c r="J152" i="1"/>
  <c r="J117" i="1"/>
  <c r="J174" i="1"/>
  <c r="J159" i="1"/>
  <c r="J165" i="1"/>
  <c r="J160" i="1"/>
  <c r="J148" i="1"/>
  <c r="J119" i="1"/>
  <c r="J177" i="1"/>
  <c r="J181" i="1"/>
  <c r="J124" i="1"/>
  <c r="J116" i="1"/>
  <c r="J144" i="1"/>
  <c r="J108" i="1"/>
  <c r="J109" i="1"/>
  <c r="J167" i="1"/>
  <c r="J112" i="1"/>
  <c r="J170" i="1"/>
  <c r="J137" i="1"/>
  <c r="J172" i="1"/>
  <c r="J122" i="1"/>
  <c r="J163" i="1"/>
  <c r="J135" i="1"/>
  <c r="J107" i="1"/>
  <c r="J147" i="1"/>
  <c r="J140" i="1"/>
  <c r="J142" i="1"/>
  <c r="J134" i="1"/>
  <c r="J190" i="1"/>
  <c r="J158" i="1"/>
  <c r="J150" i="1"/>
  <c r="J114" i="1"/>
  <c r="J153" i="1"/>
  <c r="J146" i="1"/>
  <c r="J133" i="1"/>
  <c r="J157" i="1"/>
  <c r="J110" i="1"/>
  <c r="J187" i="1"/>
  <c r="J141" i="1"/>
  <c r="J154" i="1"/>
  <c r="J138" i="1"/>
  <c r="J123" i="1"/>
  <c r="J139" i="1"/>
  <c r="J121" i="1"/>
  <c r="J118" i="1"/>
  <c r="J129" i="1"/>
  <c r="J120" i="1"/>
  <c r="J115" i="1"/>
  <c r="J188" i="1"/>
  <c r="J164" i="1"/>
  <c r="J111" i="1"/>
  <c r="J179" i="1"/>
  <c r="J161" i="1"/>
  <c r="J143" i="1"/>
  <c r="J104" i="1"/>
  <c r="J130" i="1"/>
  <c r="J185" i="1"/>
  <c r="J103" i="1"/>
  <c r="J156" i="1"/>
  <c r="J149" i="1"/>
  <c r="J113" i="1"/>
  <c r="J171" i="1"/>
  <c r="J151" i="1"/>
  <c r="J166" i="1"/>
  <c r="J155" i="1"/>
  <c r="J173" i="1"/>
  <c r="A26" i="1"/>
  <c r="G26" i="1"/>
  <c r="J192" i="1" l="1"/>
  <c r="G24" i="1"/>
  <c r="A27" i="1" s="1"/>
  <c r="A24" i="1"/>
  <c r="G29" i="1" l="1"/>
  <c r="G27" i="1" s="1"/>
  <c r="A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B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B00-000002000000}">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C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C00-000002000000}">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D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D00-000002000000}">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E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E00-000002000000}">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F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F00-000002000000}">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0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000-000002000000}">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1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100-000002000000}">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2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200-000002000000}">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3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300-000002000000}">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3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300-00000200000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4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400-00000200000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5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500-00000200000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6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600-00000200000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7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700-00000200000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8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800-000002000000}">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9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900-000002000000}">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A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A00-00000200000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<sst xmlns="http://schemas.openxmlformats.org/spreadsheetml/2006/main" count="22252" uniqueCount="3842">
  <si>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</si>
  <si>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</si>
  <si>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</si>
  <si>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</si>
  <si>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</si>
  <si>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</si>
  <si>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</si>
  <si>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</si>
  <si>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</si>
  <si>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</si>
  <si>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</si>
  <si>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</si>
  <si>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</si>
  <si>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</si>
  <si>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</si>
  <si>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</si>
  <si>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</si>
  <si>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</si>
  <si>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</si>
  <si>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</si>
  <si>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</si>
  <si>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</si>
  <si>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</si>
  <si>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</si>
  <si>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</si>
  <si>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</si>
  <si>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</si>
  <si>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</si>
  <si>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</si>
  <si>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</si>
  <si>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</si>
  <si>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</si>
  <si>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</si>
  <si>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</si>
  <si>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</si>
  <si>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</si>
  <si>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</si>
  <si>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</si>
  <si>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</si>
  <si>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</si>
  <si>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</si>
  <si>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</si>
  <si>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</si>
  <si>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2023-006</t>
  </si>
  <si>
    <t>Obec Grygov</t>
  </si>
  <si>
    <t>Stavba</t>
  </si>
  <si>
    <t>Stavební objekt</t>
  </si>
  <si>
    <t>01</t>
  </si>
  <si>
    <t>Komunitní centrum</t>
  </si>
  <si>
    <t>2023006-001</t>
  </si>
  <si>
    <t>VV centrum</t>
  </si>
  <si>
    <t>2023006-002</t>
  </si>
  <si>
    <t>VV komunikace</t>
  </si>
  <si>
    <t>2023006-003</t>
  </si>
  <si>
    <t>ZTI</t>
  </si>
  <si>
    <t>2023006-004</t>
  </si>
  <si>
    <t>Plyn</t>
  </si>
  <si>
    <t>2023006-005</t>
  </si>
  <si>
    <t>Vytápění</t>
  </si>
  <si>
    <t>2023006-006</t>
  </si>
  <si>
    <t>Elektro</t>
  </si>
  <si>
    <t>2023006-007</t>
  </si>
  <si>
    <t>Vzduchotechnika</t>
  </si>
  <si>
    <t>2023006-008</t>
  </si>
  <si>
    <t>VO</t>
  </si>
  <si>
    <t>2023006-009</t>
  </si>
  <si>
    <t>Dešťová kanalizace</t>
  </si>
  <si>
    <t>02</t>
  </si>
  <si>
    <t>Prodejna</t>
  </si>
  <si>
    <t>2023006-021</t>
  </si>
  <si>
    <t>VV Prodejna</t>
  </si>
  <si>
    <t>2023006-022</t>
  </si>
  <si>
    <t>VV Komunikace</t>
  </si>
  <si>
    <t>2023006-023</t>
  </si>
  <si>
    <t>2023006-024</t>
  </si>
  <si>
    <t>2023006-026</t>
  </si>
  <si>
    <t>VZT</t>
  </si>
  <si>
    <t>2023006-027</t>
  </si>
  <si>
    <t>Vodovodní přípojka</t>
  </si>
  <si>
    <t>2023006-028</t>
  </si>
  <si>
    <t>Plynovodní přípojka</t>
  </si>
  <si>
    <t>Celkem za stavbu</t>
  </si>
  <si>
    <t>CZK</t>
  </si>
  <si>
    <t>#POPS</t>
  </si>
  <si>
    <t>Popis stavby: 2023-006 - Obec Grygov</t>
  </si>
  <si>
    <t>#POPO</t>
  </si>
  <si>
    <t>Popis objektu: 01 - Komunitní centrum</t>
  </si>
  <si>
    <t>Popis rozpočtu: 2023006-001 - VV centrum</t>
  </si>
  <si>
    <t>#POPR</t>
  </si>
  <si>
    <t>Popis rozpočtu: 2023006-002 - VV komunikace</t>
  </si>
  <si>
    <t>Popis rozpočtu: 2023006-003 - ZTI</t>
  </si>
  <si>
    <t>Popis rozpočtu: 2023006-004 - Plyn</t>
  </si>
  <si>
    <t>Popis rozpočtu: 2023006-005 - Vytápění</t>
  </si>
  <si>
    <t>Popis rozpočtu: 2023006-006 - Elektro</t>
  </si>
  <si>
    <t>Popis rozpočtu: 2023006-007 - Vzduchotechnika</t>
  </si>
  <si>
    <t>Popis rozpočtu: 2023006-008 - VO</t>
  </si>
  <si>
    <t>Popis rozpočtu: 2023006-009 - Dešťová kanalizace</t>
  </si>
  <si>
    <t>Popis objektu: 02 - Prodejna</t>
  </si>
  <si>
    <t>Popis rozpočtu: 2023006-021 - VV Prodejna</t>
  </si>
  <si>
    <t>Popis rozpočtu: 2023006-022 - VV Komunikace</t>
  </si>
  <si>
    <t>Popis rozpočtu: 2023006-023 - ZTI</t>
  </si>
  <si>
    <t>Popis rozpočtu: 2023006-024 - Vytápění</t>
  </si>
  <si>
    <t>Popis rozpočtu: 2023006-026 - VZT</t>
  </si>
  <si>
    <t>Popis rozpočtu: 2023006-026 - Elektro</t>
  </si>
  <si>
    <t>Popis rozpočtu: 2023006-027 - Vodovodní přípojka</t>
  </si>
  <si>
    <t>Popis rozpočtu: 2023006-028 - Plynovodní přípojka</t>
  </si>
  <si>
    <t>Rekapitulace dílů</t>
  </si>
  <si>
    <t>Typ dílu</t>
  </si>
  <si>
    <t>_1</t>
  </si>
  <si>
    <t>Rozvaděč RE</t>
  </si>
  <si>
    <t>Zařízení č. 1 - Větrání  a chlazení konferenčního sálu v 1. NP (m. č. 129)</t>
  </si>
  <si>
    <t>_2</t>
  </si>
  <si>
    <t>Rozvaděč RH</t>
  </si>
  <si>
    <t>Zařízení č. 2 - Větrání technické místnosti v 1. NP (m. č. 139)</t>
  </si>
  <si>
    <t>_3</t>
  </si>
  <si>
    <t>Rozvaděč RS1</t>
  </si>
  <si>
    <t>Zařízení č. 3 - Větrání skladu a WC mužů a žen v 1. NP ( m.č. 103, 104, 107 až 110)</t>
  </si>
  <si>
    <t>_4</t>
  </si>
  <si>
    <t>Nosný systém, trubkování</t>
  </si>
  <si>
    <t>Zařízení č. 4 - Větrání izolační místnosti v 1. NP (m. č. 105 )</t>
  </si>
  <si>
    <t>_5</t>
  </si>
  <si>
    <t>Hodinová zúčtovací sazba</t>
  </si>
  <si>
    <t>Kabely</t>
  </si>
  <si>
    <t>Zařízení č. 5 - Větrání WC a hygienických zařízení v 1. NP (m. č. 118 )</t>
  </si>
  <si>
    <t>_6</t>
  </si>
  <si>
    <t>Přístroje</t>
  </si>
  <si>
    <t>Zařízení č. 6 - Větrání technické místnosti v 1. NP (m. č. 122 )</t>
  </si>
  <si>
    <t>_7</t>
  </si>
  <si>
    <t>Strukturovaná kabeláž</t>
  </si>
  <si>
    <t>Zařízení č. 7 - Větrání hygienických zařízení mužů a žen v 1. NP (m. č. 125, 126, 127 )</t>
  </si>
  <si>
    <t>_8</t>
  </si>
  <si>
    <t>Svítidla vč. zdrojů</t>
  </si>
  <si>
    <t>Zařízení č. 8 - Větrání hygienických zařízení mužů a žen ve 2. NP (m. č. 209 až 212 )</t>
  </si>
  <si>
    <t>_9</t>
  </si>
  <si>
    <t>Bleskosvod a uzemnění</t>
  </si>
  <si>
    <t>Zařízení č. 9 - Větrání prostoru výtahové šachty</t>
  </si>
  <si>
    <t>1</t>
  </si>
  <si>
    <t>Zemní práce</t>
  </si>
  <si>
    <t>2</t>
  </si>
  <si>
    <t>Základy a zvláštní zakládání</t>
  </si>
  <si>
    <t>3</t>
  </si>
  <si>
    <t>Svislé a kompletní konstrukce</t>
  </si>
  <si>
    <t>4</t>
  </si>
  <si>
    <t>Vodorovné konstrukce</t>
  </si>
  <si>
    <t>416</t>
  </si>
  <si>
    <t>Podhledy a mezistropy montované lehké</t>
  </si>
  <si>
    <t>5</t>
  </si>
  <si>
    <t>Komunikace</t>
  </si>
  <si>
    <t>6</t>
  </si>
  <si>
    <t>Úpravy povrchu, podlahy</t>
  </si>
  <si>
    <t>61</t>
  </si>
  <si>
    <t>Úpravy povrchů vnitřní</t>
  </si>
  <si>
    <t>62</t>
  </si>
  <si>
    <t>Úpravy povrchů vnější</t>
  </si>
  <si>
    <t>63</t>
  </si>
  <si>
    <t>Podlahy a podlahové konstrukce</t>
  </si>
  <si>
    <t>64</t>
  </si>
  <si>
    <t>Výplně otvorů</t>
  </si>
  <si>
    <t>87</t>
  </si>
  <si>
    <t>Potrubí z trub z plastických hmot</t>
  </si>
  <si>
    <t>89</t>
  </si>
  <si>
    <t>Ostatní konstrukce na trubním vedení</t>
  </si>
  <si>
    <t>91</t>
  </si>
  <si>
    <t>Doplňující práce na komunikaci</t>
  </si>
  <si>
    <t>94</t>
  </si>
  <si>
    <t>Lešení a stavební výtahy</t>
  </si>
  <si>
    <t>95</t>
  </si>
  <si>
    <t>Dokončovací konstrukce na pozemních stavbách</t>
  </si>
  <si>
    <t>96</t>
  </si>
  <si>
    <t>Bourání konstrukcí</t>
  </si>
  <si>
    <t>97</t>
  </si>
  <si>
    <t>Přesuny suti a vybouraných hmot</t>
  </si>
  <si>
    <t>99</t>
  </si>
  <si>
    <t>Staveništní přesun hmot</t>
  </si>
  <si>
    <t>_10</t>
  </si>
  <si>
    <t>Vyrovnání potenciálu</t>
  </si>
  <si>
    <t>Zařízení č. 10 - Odvod vzduchu z kuchyňské digestoře v 1. NP</t>
  </si>
  <si>
    <t>_11</t>
  </si>
  <si>
    <t>Zařízení č. 11 - Klimatizace ordinace a sesterny  v 1. NP (m. č. 108, 109 )</t>
  </si>
  <si>
    <t>_12</t>
  </si>
  <si>
    <t>Zařízení č. 12 - Klimatizace ordinace a sesterny  v 1. NP (m. č. 110, 111 )</t>
  </si>
  <si>
    <t>_13</t>
  </si>
  <si>
    <t>Zařízení č. 13 - Klimatizace místností pro zájmovou činnost ve 2. NP (m. č. 203, 204, 205 )</t>
  </si>
  <si>
    <t>_14</t>
  </si>
  <si>
    <t>Montážní, spojovací a těsnicí materiál</t>
  </si>
  <si>
    <t>_15</t>
  </si>
  <si>
    <t>PSV nátěry</t>
  </si>
  <si>
    <t>_16</t>
  </si>
  <si>
    <t>PSV tepelné a protipožární  izolace</t>
  </si>
  <si>
    <t>_17</t>
  </si>
  <si>
    <t>HSV lešení</t>
  </si>
  <si>
    <t>721 - Dešťová kanalizace</t>
  </si>
  <si>
    <t>711</t>
  </si>
  <si>
    <t>Izolace proti vodě</t>
  </si>
  <si>
    <t>712</t>
  </si>
  <si>
    <t>Povlakové krytiny</t>
  </si>
  <si>
    <t>713</t>
  </si>
  <si>
    <t>Izolace tepelné</t>
  </si>
  <si>
    <t>714</t>
  </si>
  <si>
    <t>Izolace akustické a protiotřesové</t>
  </si>
  <si>
    <t>721</t>
  </si>
  <si>
    <t>Vnitřní kanalizace</t>
  </si>
  <si>
    <t>722</t>
  </si>
  <si>
    <t>Vnitřní vodovod</t>
  </si>
  <si>
    <t>723</t>
  </si>
  <si>
    <t>Vnitřní plynovod</t>
  </si>
  <si>
    <t>724</t>
  </si>
  <si>
    <t>Strojní vybavení</t>
  </si>
  <si>
    <t>725</t>
  </si>
  <si>
    <t>Zařizovací předměty</t>
  </si>
  <si>
    <t>728</t>
  </si>
  <si>
    <t>731</t>
  </si>
  <si>
    <t>Kotelny</t>
  </si>
  <si>
    <t>732</t>
  </si>
  <si>
    <t>Strojovny</t>
  </si>
  <si>
    <t>733</t>
  </si>
  <si>
    <t>Rozvod potrubí</t>
  </si>
  <si>
    <t>734</t>
  </si>
  <si>
    <t>Armatury</t>
  </si>
  <si>
    <t>735</t>
  </si>
  <si>
    <t>Otopná tělesa</t>
  </si>
  <si>
    <t>762</t>
  </si>
  <si>
    <t>Konstrukce tesařské</t>
  </si>
  <si>
    <t>764</t>
  </si>
  <si>
    <t>Konstrukce klempířské</t>
  </si>
  <si>
    <t>766</t>
  </si>
  <si>
    <t>Konstrukce truhlářské, okna a dveře</t>
  </si>
  <si>
    <t>767</t>
  </si>
  <si>
    <t>Konstrukce zámečnické</t>
  </si>
  <si>
    <t>771</t>
  </si>
  <si>
    <t>Podlahy z dlaždic a obklady</t>
  </si>
  <si>
    <t>775</t>
  </si>
  <si>
    <t>Podlahy vlysové a parketové</t>
  </si>
  <si>
    <t>776</t>
  </si>
  <si>
    <t>Podlahy a stěny povlakové</t>
  </si>
  <si>
    <t>Podlahy povlakové</t>
  </si>
  <si>
    <t>781</t>
  </si>
  <si>
    <t>Obklady keramické</t>
  </si>
  <si>
    <t>783</t>
  </si>
  <si>
    <t>Nátěry</t>
  </si>
  <si>
    <t>784</t>
  </si>
  <si>
    <t>Malby</t>
  </si>
  <si>
    <t>_18</t>
  </si>
  <si>
    <t>M21</t>
  </si>
  <si>
    <t>Elektromontáže</t>
  </si>
  <si>
    <t>M23</t>
  </si>
  <si>
    <t>Montáže potrubí</t>
  </si>
  <si>
    <t>M24</t>
  </si>
  <si>
    <t>Montáže vzduchotechnických zařízení</t>
  </si>
  <si>
    <t>M33</t>
  </si>
  <si>
    <t>Montáže dopravních zařízení a vah-výtahy</t>
  </si>
  <si>
    <t>M46</t>
  </si>
  <si>
    <t>Zemní práce při montážích</t>
  </si>
  <si>
    <t>M99</t>
  </si>
  <si>
    <t>Ostatní práce "M"</t>
  </si>
  <si>
    <t>789 - HZS</t>
  </si>
  <si>
    <t>PSU</t>
  </si>
  <si>
    <t>D96</t>
  </si>
  <si>
    <t>Revize, zkoušky, HZS</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</si>
  <si>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</si>
  <si>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</si>
  <si>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</si>
  <si>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</si>
  <si>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</si>
  <si>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</si>
  <si>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</si>
  <si>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</si>
  <si>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</si>
  <si>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</si>
  <si>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</si>
  <si>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</si>
  <si>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</si>
  <si>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</si>
  <si>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</si>
  <si>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</si>
  <si>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</si>
  <si>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</si>
  <si>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</si>
  <si>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</si>
  <si>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</si>
  <si>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</si>
  <si>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</si>
  <si>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</si>
  <si>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</si>
  <si>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</si>
  <si>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</si>
  <si>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</si>
  <si>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</si>
  <si>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</si>
  <si>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</si>
  <si>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112101102R00</t>
  </si>
  <si>
    <t>Kácení stromů listnatých  o průměru kmene přes 300 do 500 mm</t>
  </si>
  <si>
    <t>kus</t>
  </si>
  <si>
    <t>800-1</t>
  </si>
  <si>
    <t>RTS 25/ I</t>
  </si>
  <si>
    <t>Práce</t>
  </si>
  <si>
    <t>Běžná</t>
  </si>
  <si>
    <t>POL1_</t>
  </si>
  <si>
    <t>s odřezáním kmene a odvětvením, včetně případného odklizení kmene a větví na oddělené hromady na vzdálenost do 50 m nebo s naložením na dopravní prostředek,</t>
  </si>
  <si>
    <t>SPI</t>
  </si>
  <si>
    <t>POP</t>
  </si>
  <si>
    <t>112111111R00</t>
  </si>
  <si>
    <t>Spálení větví stromů spálení větví všech druhů stromů o průměru kmene přes 100 mm na hromadách</t>
  </si>
  <si>
    <t>823-2</t>
  </si>
  <si>
    <t>o průměru kmene přes 10 cm na hromadách,</t>
  </si>
  <si>
    <t>112201102R00</t>
  </si>
  <si>
    <t>Odstranění pařezů pod úrovní terénu vykopáním  o průměru přes 300 do 500 mm</t>
  </si>
  <si>
    <t>s jejich vykopáním nebo vytrháním, s přesekáním kořenů a s případným nutným přemístěním pařezů na hromady do vzdálenosti do 50 m nebo s naložením na dopravní prostředek,</t>
  </si>
  <si>
    <t>113106121R00</t>
  </si>
  <si>
    <t>Rozebrání komunikací pro pěší s jakýmkoliv ložem a výplní spár  z betonových nebo kameninových dlaždic nebo tvarovek</t>
  </si>
  <si>
    <t>m2</t>
  </si>
  <si>
    <t>822-1</t>
  </si>
  <si>
    <t>s přemístěním hmot na skládku na vzdálenost do 3 m nebo s naložením na dopravní prostředek</t>
  </si>
  <si>
    <t>0,5*(12,67+14,83+4,55+9+5,3+16,2+15,8+0,8+11,66+2,4)</t>
  </si>
  <si>
    <t>VV</t>
  </si>
  <si>
    <t>0,5*(5,25+8,35+14+16,86)</t>
  </si>
  <si>
    <t>pozn 2,35,6,10 : 49+65+12+43</t>
  </si>
  <si>
    <t>113106212R00</t>
  </si>
  <si>
    <t>Rozebrání vozovek a ploch s jakoukoliv výplní spár   v ploše jednotlivě do 200 m2, z velkých kostek, kladených do lože ze živice</t>
  </si>
  <si>
    <t>pozn 23 : 12*0,1</t>
  </si>
  <si>
    <t>113106231R00</t>
  </si>
  <si>
    <t>Rozebrání vozovek a ploch s jakoukoliv výplní spár   v jakékoliv ploše, ze zámkové dlažky, kladených do lože z kameniva</t>
  </si>
  <si>
    <t>pozn 1,9 : 139+19</t>
  </si>
  <si>
    <t>pozn 22 : 30*0,2</t>
  </si>
  <si>
    <t>113151111R00</t>
  </si>
  <si>
    <t>Rozebrání zpevněných ploch rozebrání ploch ze silničních panelů</t>
  </si>
  <si>
    <t>800-2</t>
  </si>
  <si>
    <t>s přemístěním na skládku na vzdálenost do 20 m nebo s naložením na dopravní prostředek,</t>
  </si>
  <si>
    <t>pozn 7 : 228</t>
  </si>
  <si>
    <t>113201111R00</t>
  </si>
  <si>
    <t>Vytrhání obrub chodníkových ležatých</t>
  </si>
  <si>
    <t>m</t>
  </si>
  <si>
    <t>s vybouráním lože, s přemístěním hmot na skládku na vzdálenost do 3 m nebo naložením na dopravní prostředek</t>
  </si>
  <si>
    <t>113202111R00</t>
  </si>
  <si>
    <t>Vytrhání obrub z krajníků nebo obrubníků stojatých</t>
  </si>
  <si>
    <t>ležatý : 28</t>
  </si>
  <si>
    <t>132201110R00</t>
  </si>
  <si>
    <t>Hloubení rýh šířky do 60 cm do 50 m3, v hornině 3, hloubení strojně</t>
  </si>
  <si>
    <t>m3</t>
  </si>
  <si>
    <t>zapažených i nezapažených s urovnáním dna do předepsaného profilu a spádu, s přehozením výkopku na přilehlém terénu na vzdálenost do 3 m od podélné osy rýhy nebo s naložením výkopku na dopravní prostředek.</t>
  </si>
  <si>
    <t>oplocení : 8,97*0,5*0,9</t>
  </si>
  <si>
    <t>132201119R00</t>
  </si>
  <si>
    <t xml:space="preserve">Hloubení rýh šířky do 60 cm příplatek za lepivost, v hornině 3,  </t>
  </si>
  <si>
    <t>Odkaz na mn. položky pořadí 10 : 4,03650</t>
  </si>
  <si>
    <t>132301110R00</t>
  </si>
  <si>
    <t>Hloubení rýh šířky do 60 cm do 50 m3, v hornině 4, hloubení strojně</t>
  </si>
  <si>
    <t>6,15*0,5*0,9</t>
  </si>
  <si>
    <t>(2,765+1,22)*0,5*0,9</t>
  </si>
  <si>
    <t>132301119R00</t>
  </si>
  <si>
    <t xml:space="preserve">Hloubení rýh šířky do 60 cm příplatek za lepivost, v hornině 4,  </t>
  </si>
  <si>
    <t>Odkaz na mn. položky pořadí 12 : 4,56075</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</si>
  <si>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</si>
  <si>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</si>
  <si>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</si>
  <si>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1,06*(0,8+0,6)*0,9</t>
  </si>
  <si>
    <t>0,8*1,75*0,9</t>
  </si>
  <si>
    <t>132201219R00</t>
  </si>
  <si>
    <t xml:space="preserve">Hloubení rýh šířky přes 60 do 200 cm příplatek za lepivost, v hornině 3,  </t>
  </si>
  <si>
    <t>Odkaz na mn. položky pořadí 14 : 2,59560</t>
  </si>
  <si>
    <t>132301210R00</t>
  </si>
  <si>
    <t xml:space="preserve">Hloubení rýh šířky přes 60 do 200 cm do 50 m3, v hornině 4, hloubení strojně </t>
  </si>
  <si>
    <t>výtah : 3,05*2,57*1,45</t>
  </si>
  <si>
    <t>132301219R00</t>
  </si>
  <si>
    <t xml:space="preserve">Hloubení rýh šířky přes 60 do 200 cm příplatek za lepivost, v hornině 4,  </t>
  </si>
  <si>
    <t>Odkaz na mn. položky pořadí 16 : 11,36583</t>
  </si>
  <si>
    <t>139601103R00</t>
  </si>
  <si>
    <t>Ruční výkop jam, rýh a šachet v hornině 4</t>
  </si>
  <si>
    <t>s přehozením na vzdálenost do 5 m nebo s naložením na ruční dopravní prostředek</t>
  </si>
  <si>
    <t>patky : 0,5*0,5*0,9</t>
  </si>
  <si>
    <t>0,8*0,8*0,9</t>
  </si>
  <si>
    <t>1,2*0,6*0,9</t>
  </si>
  <si>
    <t>1,35*0,6*0,9</t>
  </si>
  <si>
    <t>1,16*0,6*0,9</t>
  </si>
  <si>
    <t>162701105R00</t>
  </si>
  <si>
    <t>Vodorovné přemístění výkopku z horniny 1 až 4, na vzdálenost přes 9 000  do 10 000 m</t>
  </si>
  <si>
    <t>po suchu, bez naložení výkopku, avšak se složením bez rozhrnutí, zpáteční cesta vozidla.</t>
  </si>
  <si>
    <t>Odkaz na mn. položky pořadí 18 : 2,80440</t>
  </si>
  <si>
    <t>167101101R00</t>
  </si>
  <si>
    <t>Nakládání, skládání, překládání neulehlého výkopku nakládání výkopku  do 100 m3, z horniny 1 až 4</t>
  </si>
  <si>
    <t>171201201R00</t>
  </si>
  <si>
    <t>Uložení sypaniny na dočasnou skládku tak, že na 1 m2 plochy připadá přes 2 m3 výkopku nebo ornice</t>
  </si>
  <si>
    <t>Odkaz na mn. položky pořadí 19 : 25,36308</t>
  </si>
  <si>
    <t>174101101R00</t>
  </si>
  <si>
    <t>Zásyp sypaninou se zhutněním jam, šachet, rýh nebo kolem objektů v těchto vykopávkách</t>
  </si>
  <si>
    <t>z jakékoliv horniny s uložením výkopku po vrstvách,</t>
  </si>
  <si>
    <t>jímka : 60</t>
  </si>
  <si>
    <t>pozn 16 : 0,7*0,7*pi*2,5*3</t>
  </si>
  <si>
    <t>181101102R00</t>
  </si>
  <si>
    <t>Úprava pláně v zářezech v hornině 1 až 4, se zhutněním</t>
  </si>
  <si>
    <t>vyrovnáním výškových rozdílů, ploch vodorovných a ploch do sklonu 1 : 5.</t>
  </si>
  <si>
    <t>výtah : 3,05*2,57</t>
  </si>
  <si>
    <t>199000002R00</t>
  </si>
  <si>
    <t>Poplatky za skládku horniny 1- 4, skupina 17 05 04 z Katalogu odpadů</t>
  </si>
  <si>
    <t>271571111R00</t>
  </si>
  <si>
    <t xml:space="preserve">Polštáře zhutněné pod základy štěrkopísek tříděný,  </t>
  </si>
  <si>
    <t>výtah : 3,05*2,57*0,1</t>
  </si>
  <si>
    <t>základy : 0,8*1,75*0,1</t>
  </si>
  <si>
    <t>(2,765+1,22)*0,5*0,1</t>
  </si>
  <si>
    <t>1,06*(0,8+0,6)*0,1</t>
  </si>
  <si>
    <t>6,15*0,5*0,1</t>
  </si>
  <si>
    <t>patky : 0,5*0,5*0,1</t>
  </si>
  <si>
    <t>0,8*0,8*0,1</t>
  </si>
  <si>
    <t>1,2*0,6*0,1</t>
  </si>
  <si>
    <t>1,35*0,6*0,1</t>
  </si>
  <si>
    <t>oplocení : 8,97*0,5*0,1</t>
  </si>
  <si>
    <t>Mezisoučet</t>
  </si>
  <si>
    <t>S9 5 cm : (3,5*2,72+1,415*0,07+3,64*0,4)*0,05</t>
  </si>
  <si>
    <t>pod desku : 353,24*0,05</t>
  </si>
  <si>
    <t>272323411RT7</t>
  </si>
  <si>
    <t>Beton základových kleneb železový vodostavební třídy C 25/30, stupeň vlivu prostředí XA1, odolnost proti chemicky agresivnímu prostředí</t>
  </si>
  <si>
    <t>801-1</t>
  </si>
  <si>
    <t>bez dodání a uložení výztuže,</t>
  </si>
  <si>
    <t>šachta výtahu - dno : 2,75*2,4*0,3</t>
  </si>
  <si>
    <t>stěny : (2,75+1,8)*2*1*0,3</t>
  </si>
  <si>
    <t>272351215R00</t>
  </si>
  <si>
    <t>Bednění stěn základových kleneb zřízení</t>
  </si>
  <si>
    <t>svislé nebo šikmé (odkloněné), půdorysně přímé nebo zalomené, stěn základových kleneb ve volných nebo zapažených jámách, rýhách, šachtách, včetně případných vzpěr,</t>
  </si>
  <si>
    <t>venkovní : (2,75+2,4*2)*0,32</t>
  </si>
  <si>
    <t>vnitřní : (2,15+1,8)*2*1</t>
  </si>
  <si>
    <t>272351216R00</t>
  </si>
  <si>
    <t>Bednění stěn základových kleneb odstranění</t>
  </si>
  <si>
    <t>Odkaz na mn. položky pořadí 27 : 10,31600</t>
  </si>
  <si>
    <t>272361821R00</t>
  </si>
  <si>
    <t>Výztuž základových kleneb z betonářské oceli 10 505(R)</t>
  </si>
  <si>
    <t>t</t>
  </si>
  <si>
    <t>rovných nebo s náběhy nebo hřibových nebo upnutých do žeber. Včetně distančních prvků.</t>
  </si>
  <si>
    <t xml:space="preserve">předpoklad 90 kg/m3 - výtahová šachta : </t>
  </si>
  <si>
    <t>Odkaz na mn. položky pořadí 26 : 4,71000*0,09</t>
  </si>
  <si>
    <t>273321311R00</t>
  </si>
  <si>
    <t>Beton základových desek železový třídy C 16/20</t>
  </si>
  <si>
    <t>bez dodávky a uložení výztuže</t>
  </si>
  <si>
    <t>S9 : (3,5*2,72+1,415*0,07+3,64*0,4)*0,1</t>
  </si>
  <si>
    <t>základová deska pod celý objekt : 353,24*0,1</t>
  </si>
  <si>
    <t>273351215R00</t>
  </si>
  <si>
    <t>Bednění stěn základových desek zřízení</t>
  </si>
  <si>
    <t>svislé nebo šikmé (odkloněné) , půdorysně přímé nebo zalomené, stěn základových desek ve volných nebo zapažených jámách, rýhách, šachtách, včetně případných vzpěr,</t>
  </si>
  <si>
    <t>(3,5+2,72+1,415+3,64)*0,1</t>
  </si>
  <si>
    <t>základová deska pod celý objekt část : 2,5</t>
  </si>
  <si>
    <t>273351216R00</t>
  </si>
  <si>
    <t>Bednění stěn základových desek odstranění</t>
  </si>
  <si>
    <t>3,62750</t>
  </si>
  <si>
    <t>273361921RT8</t>
  </si>
  <si>
    <t>Uložení výztuže základových desek ze svařovaných sítí průměr drátu 8 mm, velikost oka 100/100 mm</t>
  </si>
  <si>
    <t>včetně distančních prvků</t>
  </si>
  <si>
    <t>(3,5*2,72+1,415*0,07+3,64*0,4)*7,9*1,3/1000</t>
  </si>
  <si>
    <t>(353,24)*7,9*1,3/1000</t>
  </si>
  <si>
    <t>274272110RT3</t>
  </si>
  <si>
    <t>Zdivo základové z bednicích tvárnic tloušťky 150 mm, výplň betonem C 16/20</t>
  </si>
  <si>
    <t>s výplní betonem, bez výztuže,</t>
  </si>
  <si>
    <t>0 : (2,57+2,48)*1</t>
  </si>
  <si>
    <t>274272130RT4</t>
  </si>
  <si>
    <t>Zdivo základové z bednicích tvárnic tloušťky 250 mm, výplň betonem C 20/25</t>
  </si>
  <si>
    <t>výtah : (2,75+1,95)*2*7,07-1,415*2,22-1,38*2,25</t>
  </si>
  <si>
    <t>274321321R00</t>
  </si>
  <si>
    <t>Beton základových pasů železový třídy C 20/25</t>
  </si>
  <si>
    <t>včetně dodávky a uložení betonu, bez výztuže</t>
  </si>
  <si>
    <t>(2,765+1,22)*0,5*0,8</t>
  </si>
  <si>
    <t>1,06*(0,8+0,6)*0,8</t>
  </si>
  <si>
    <t>0,8*1,75*0,8</t>
  </si>
  <si>
    <t>6,15*0,5*0,8</t>
  </si>
  <si>
    <t>oplocení : 8,97*0,5*0,8</t>
  </si>
  <si>
    <t>Koeficient : 0,035</t>
  </si>
  <si>
    <t>274361821R00</t>
  </si>
  <si>
    <t xml:space="preserve">Výztuž a svařované sítě základových pasů výztuž, z oceli 10505,  ,  </t>
  </si>
  <si>
    <t>821-1</t>
  </si>
  <si>
    <t xml:space="preserve">předpoklad 70 kg/m3 zákl. pasů : </t>
  </si>
  <si>
    <t>Odkaz na mn. položky pořadí 36 : 10,29743*0,07</t>
  </si>
  <si>
    <t xml:space="preserve">předpoklad bednicí tvárnice 15 kg/m2 : </t>
  </si>
  <si>
    <t>Odkaz na mn. položky pořadí 34 : 5,05000*0,015</t>
  </si>
  <si>
    <t xml:space="preserve">předpoklad bednicí tvárnice š 30cm : </t>
  </si>
  <si>
    <t>Odkaz na mn. položky pořadí 35 : 0,65615</t>
  </si>
  <si>
    <t>275321321R00</t>
  </si>
  <si>
    <t>Beton základových patek železový třídy C 20/25</t>
  </si>
  <si>
    <t>0,5*0,5*0,8</t>
  </si>
  <si>
    <t>0,8*0,8*0,8</t>
  </si>
  <si>
    <t>1,2*0,6*0,8</t>
  </si>
  <si>
    <t>1,35*0,6*0,8</t>
  </si>
  <si>
    <t>275361821R00</t>
  </si>
  <si>
    <t xml:space="preserve">Výztuž a svařované sítě základových patek z prutové oceli, B500B,  ,  ,  </t>
  </si>
  <si>
    <t xml:space="preserve">předpoklad 70 kg/m3 patek : </t>
  </si>
  <si>
    <t>Odkaz na mn. položky pořadí 38 : 2,00376*0,07</t>
  </si>
  <si>
    <t>931961115RR1</t>
  </si>
  <si>
    <t>Vložky do dilatačních spár z polystyrenu, tloušťky 30 mm</t>
  </si>
  <si>
    <t>včetně dodání a osazení v jakémkoliv zdivu, včetně jednostranného zajištění polohy vložek proti sesmeknutí (např. přibitím, maltovými terči).</t>
  </si>
  <si>
    <t>10,5</t>
  </si>
  <si>
    <t>311271176RT6</t>
  </si>
  <si>
    <t>Zdivo nosné z tvárnic porobetonových hladkých tloušťky 250 mm, charakteristická pevnost v tlaku fk = 3,93 MPa, součinitel prostupu tepla U=0,637 W/m2.K</t>
  </si>
  <si>
    <t>1NP : (0,64+0,39+2,025+0,75+0,45+0,75+1,05+0,45+0,55)*2,25</t>
  </si>
  <si>
    <t>2NP : (0,4+0,4+1+0,755+0,45+1,2+0,75+0,45+0,55)*2,27</t>
  </si>
  <si>
    <t>201 : 4,94*3,1-(0,8+0,9)*1,97</t>
  </si>
  <si>
    <t>311271181R00</t>
  </si>
  <si>
    <t>Zdivo nosné z tvárnic porobetonových pero-drážka tloušťky 375 mm, charakteristická pevnost v tlaku fk = 1,25 MPa, součinitel prostupu tepla U=0,213 W/m2.K</t>
  </si>
  <si>
    <t>1NP : (0,25+5,96+4,1+6,76+5,56+4,35+5,55+4,07)*2,25</t>
  </si>
  <si>
    <t>-(0,75*1,9*4+2,1*1,9*8+0,9*2,1*2)</t>
  </si>
  <si>
    <t>2NP : (4,03+5,69+4,35+6,76+5,56+4,35+5,55+4,1)*2,27</t>
  </si>
  <si>
    <t>-(3,23*2,1+0,75*1,9*6+2,1*1,9*7)</t>
  </si>
  <si>
    <t>311271187RT5</t>
  </si>
  <si>
    <t>Zdivo nosné z tvárnic porobetonových pero-drážka tloušťky 300 mm, charakteristická pevnost v tlaku fk = 3,14 MPa, součinitel prostupu tepla U=0,452 W/m2.K</t>
  </si>
  <si>
    <t>112,113 : 0,68*2,1+0,6*1</t>
  </si>
  <si>
    <t>115 : 0,88*2,01</t>
  </si>
  <si>
    <t>121 : 3,3*2,05+6,3*(0,85-0,7)+2,4*2,1+3,05*3,2+0,88*2,01*2</t>
  </si>
  <si>
    <t>123 : 0,9*0,55*2+0,71*0,55</t>
  </si>
  <si>
    <t>125 : 0,88*2,01</t>
  </si>
  <si>
    <t>127 : 0,8*0,55+0,55*0,55</t>
  </si>
  <si>
    <t>132 : (3,5-2,8)*0,55*2+2,5*2,4*2+(2,25-1,45)*0,55</t>
  </si>
  <si>
    <t>214 : 3,3*2,05+6,3*(0,85-0,7)+0,68*2,01+0,6*1+0,88*2,01</t>
  </si>
  <si>
    <t>atika : (1,36+7,42)*0,83</t>
  </si>
  <si>
    <t>317121101R00</t>
  </si>
  <si>
    <t>Překlady betonové prefabrikované bez dodávky překladu,  ,  , světlost otvoru do 1050 mm</t>
  </si>
  <si>
    <t>123 : 2</t>
  </si>
  <si>
    <t>125 : 2</t>
  </si>
  <si>
    <t>131-132 : 2</t>
  </si>
  <si>
    <t>317121102R00</t>
  </si>
  <si>
    <t>Překlady betonové prefabrikované bez dodávky překladu,  ,  , světlost otvoru do 1800 mm</t>
  </si>
  <si>
    <t>117 : 3</t>
  </si>
  <si>
    <t>317121103R00</t>
  </si>
  <si>
    <t>Překlady betonové prefabrikované bez dodávky překladu,  ,  , světlost otvoru do 3750 mm</t>
  </si>
  <si>
    <t>121 : 2</t>
  </si>
  <si>
    <t>123-121 : 4</t>
  </si>
  <si>
    <t>123-132 : 2</t>
  </si>
  <si>
    <t>132 : 2+2</t>
  </si>
  <si>
    <t>201-208 : 3</t>
  </si>
  <si>
    <t>201 : 2</t>
  </si>
  <si>
    <t>317121047RT2</t>
  </si>
  <si>
    <t>Překlady pórobetonové nenosné délky 1240 mm, šířky 100 mm, výšky 249 mm</t>
  </si>
  <si>
    <t>103,104,105,106,108,118,119 : 1*7</t>
  </si>
  <si>
    <t>126,127,129,130 : 1*4</t>
  </si>
  <si>
    <t>206,208,210,211 : 1*4</t>
  </si>
  <si>
    <t>209 : 2</t>
  </si>
  <si>
    <t>212 : 3</t>
  </si>
  <si>
    <t>139,117 : 2</t>
  </si>
  <si>
    <t>317121047RT4</t>
  </si>
  <si>
    <t>Překlady pórobetonové nenosné délky 1240 mm, šířky 150 mm, výšky 249 mm</t>
  </si>
  <si>
    <t>119,124,203 : 1*3</t>
  </si>
  <si>
    <t>106,111 : 2*2</t>
  </si>
  <si>
    <t>113,114 : 3</t>
  </si>
  <si>
    <t>137, 138 : 2</t>
  </si>
  <si>
    <t>342241162R00</t>
  </si>
  <si>
    <t>Příčky z tvárnic pálených Příčky z tvárnic keramických pálených tloušťky 140 mm, z cihel plných, P 15, na maltu MVC 2,5</t>
  </si>
  <si>
    <t>jednoduché nebo příčky zděné do svislé dřevěné, cihelné, betonové nebo ocelové konstrukce na jakoukoliv maltu vápenocementovou (MVC) nebo cementovou (MC),</t>
  </si>
  <si>
    <t>Včetně pomocného lešení výšky do 1900 mm a pro zatížení do 1,5 kPa.</t>
  </si>
  <si>
    <t>136, 137, 138, 139 : 3,2*(5,1+1,85+1,65+3,1)-0,8*1,97*2</t>
  </si>
  <si>
    <t>317121043RT1</t>
  </si>
  <si>
    <t>Překlady pórobetonové nosné délky 1250 mm, výšky 249 mm, šířky 250 mm</t>
  </si>
  <si>
    <t>317121043RT3</t>
  </si>
  <si>
    <t>Překlady pórobetonové nosné délky 1250 mm, výšky 249 mm, šířky 200 mm</t>
  </si>
  <si>
    <t>317121044RT1</t>
  </si>
  <si>
    <t>Překlady pórobetonové nosné délky 1490 mm, výšky 249 mm, šířky 250 mm</t>
  </si>
  <si>
    <t>317944313RT3</t>
  </si>
  <si>
    <t>Dodání a osazení válcovaných nosníků do připravených otvorů profil I 160</t>
  </si>
  <si>
    <t>801-4</t>
  </si>
  <si>
    <t>bez zazdění hlav, s nařezáním nosníků na potřebný rozměr,</t>
  </si>
  <si>
    <t>132 : 3*3,5*2*17,9/1000</t>
  </si>
  <si>
    <t>101 : 2,25*2*17,9/1000</t>
  </si>
  <si>
    <t>317944313RT4</t>
  </si>
  <si>
    <t>Dodání a osazení válcovaných nosníků do připravených otvorů profil I 180</t>
  </si>
  <si>
    <t>2*3*3,8*21,9/1000</t>
  </si>
  <si>
    <t>318261112RT4</t>
  </si>
  <si>
    <t>Ploty z betonových tvárnic s výztuží a betonovou zálivkou tvárnice, tloušťky 190 mm, oboustranně štípané, barevné</t>
  </si>
  <si>
    <t>oplocení : 9*0,8</t>
  </si>
  <si>
    <t>6,15*0,4</t>
  </si>
  <si>
    <t>342255022R00</t>
  </si>
  <si>
    <t>Příčky z cihel a tvárnic nepálených příčky z příčkovek pórobetonových tloušťky 75 mm</t>
  </si>
  <si>
    <t>včetně pomocného lešení</t>
  </si>
  <si>
    <t>přizdívka ostění  131 : 1,9*0,3</t>
  </si>
  <si>
    <t>342255024R00</t>
  </si>
  <si>
    <t>Příčky z cihel a tvárnic nepálených příčky z příčkovek pórobetonových tloušťky 100 mm</t>
  </si>
  <si>
    <t>103 : 2,05*3,2-0,8*1,97</t>
  </si>
  <si>
    <t>104 : (1,88+2,1)*3,2-0,8*1,97</t>
  </si>
  <si>
    <t>105 : 2,39*3,2-0,9*1,97</t>
  </si>
  <si>
    <t>106 : 3,5*3,2-0,9*1,97</t>
  </si>
  <si>
    <t>108 : 1,72*3,2*2-0,7*1,97</t>
  </si>
  <si>
    <t>118 : 1,5*3,2-0,7*1,97</t>
  </si>
  <si>
    <t>119 : 3,24*3,2-0,8*1,97</t>
  </si>
  <si>
    <t>126,127 : (3,05+0,9)*3,2-0,7*1,97*2</t>
  </si>
  <si>
    <t>128 : (0,2+0,3)*3,2</t>
  </si>
  <si>
    <t>129,130 : (1,9+1,65)*3,2-0,7*1,97*2</t>
  </si>
  <si>
    <t>132 : (0,2+0,65)*3,2+(0,2+0,25)*3,2</t>
  </si>
  <si>
    <t>206 : 2,7*3,1-0,8*1,97</t>
  </si>
  <si>
    <t>208 : 2,1*3,1-0,8*1,97</t>
  </si>
  <si>
    <t>209 : (2,1+1,68)*3,1-0,7*1,97*2</t>
  </si>
  <si>
    <t>210,211 : (2,9+2,3)*3,1-(0,6+0,8)*1,97</t>
  </si>
  <si>
    <t>212 : (2,3+1,9+3,15+1,68)*3,1-(0,7*2+0,8)*1,97</t>
  </si>
  <si>
    <t>139, 117 : 3,2*(1,7+2,66)-(0,8*1,97+0,9*1,97)</t>
  </si>
  <si>
    <t>přístavba vstupního portálu : 10,78*0,18</t>
  </si>
  <si>
    <t>342255028R00</t>
  </si>
  <si>
    <t>Příčky z cihel a tvárnic nepálených příčky z příčkovek pórobetonových tloušťky 150 mm</t>
  </si>
  <si>
    <t>103,104 : (2+1,9+0,15+1,88+0,1)*3,2</t>
  </si>
  <si>
    <t>105 : (1,03+0,1)*3,2</t>
  </si>
  <si>
    <t>106 : (3,7+3,03)*3,2-(0,8+0,9)*1,97</t>
  </si>
  <si>
    <t>107-109 : 3,88*3,2</t>
  </si>
  <si>
    <t>110 : (1,83+3,088)*3,2</t>
  </si>
  <si>
    <t>111 : (4,98+3,02)*3,2-0,9*1,97*2</t>
  </si>
  <si>
    <t>112 : (3,87+1)*3,2</t>
  </si>
  <si>
    <t>134, 135 : (4,98)*3,2+0,5*2,02-0,8*1,97</t>
  </si>
  <si>
    <t>117 : 2,66*3,2-0,8*1,97</t>
  </si>
  <si>
    <t>119,120 : (2,85+0,1+1,85)*3,2-0,8*1,97</t>
  </si>
  <si>
    <t>124,128,130 : 5,5*3,2-0,8*1,97</t>
  </si>
  <si>
    <t>131 : 3,05*3,2</t>
  </si>
  <si>
    <t>203 : (6,1+5,02)*3,1-0,9*1,97</t>
  </si>
  <si>
    <t>204 : 0,88*2,1+1,1*2,15</t>
  </si>
  <si>
    <t>205 : 6,44*3,1</t>
  </si>
  <si>
    <t>206,207 : 5,42*3,1</t>
  </si>
  <si>
    <t>342941113R00</t>
  </si>
  <si>
    <t>Kotvení příček ke konstrukci kotvou uchycenou turbošrouby</t>
  </si>
  <si>
    <t>Včetně dodávky kotev a spojovacího materiálu.</t>
  </si>
  <si>
    <t>1NP : (19+10+1)*3,2</t>
  </si>
  <si>
    <t>2NP : 15*3,1</t>
  </si>
  <si>
    <t>346244381RT2</t>
  </si>
  <si>
    <t>Plentování ocelových nosníků jednostranné výšky do 200 mm</t>
  </si>
  <si>
    <t>jakýmikoliv cihlami,</t>
  </si>
  <si>
    <t>101,201 : (0,2*2+0,4)*3,8*2</t>
  </si>
  <si>
    <t>132 : (0,2*2+0,3)*3,5*2</t>
  </si>
  <si>
    <t>311271663R00</t>
  </si>
  <si>
    <t xml:space="preserve">Zdivo nosné z vápenopískových bloků tloušťky 200 mm, charakteristická pevnost v tlaku fk = 10,21 MPa, vzduchová neprůzvučnost Rw = 54 dB,  </t>
  </si>
  <si>
    <t>s pomocným lešením o výšce podlahy do 1900 mm a pro zatížení 1,5 kPa,</t>
  </si>
  <si>
    <t>112 : (4,16+0,19)*3,2</t>
  </si>
  <si>
    <t>117 : (1,3+3,84)*3,2-(0,7+0,8)*1,97</t>
  </si>
  <si>
    <t>204 : 4,35*3,1</t>
  </si>
  <si>
    <t>593211085R</t>
  </si>
  <si>
    <t>Překlad prefabrikovaný betonový jednoduchý; vylehčený dutinou; dl = 2 090 mm; š = 115 mm; v = 190 mm</t>
  </si>
  <si>
    <t>SPCM</t>
  </si>
  <si>
    <t>Specifikace</t>
  </si>
  <si>
    <t>POL3_</t>
  </si>
  <si>
    <t>Koeficient : 0,01</t>
  </si>
  <si>
    <t>593211090R</t>
  </si>
  <si>
    <t>Překlad prefabrikovaný betonový jednoduchý; vylehčený dutinou; dl = 2 390 mm; š = 115 mm; v = 190 mm</t>
  </si>
  <si>
    <t>59321120R</t>
  </si>
  <si>
    <t>Překlad prefabrikovaný betonový jednoduchý; vylehčený dutinou; dl = 1 190 mm; š = 140 mm; v = 190 mm</t>
  </si>
  <si>
    <t>1131-132 : 2</t>
  </si>
  <si>
    <t>59321122R</t>
  </si>
  <si>
    <t>Překlad prefabrikovaný betonový jednoduchý; vylehčený dutinou; dl = 1 990 mm; š = 140 mm; v = 190 mm</t>
  </si>
  <si>
    <t>59321124R</t>
  </si>
  <si>
    <t>Překlad prefabrikovaný betonový jednoduchý; vylehčený dutinou; dl = 2 790 mm; š = 140 mm; v = 190 mm</t>
  </si>
  <si>
    <t>59321125R</t>
  </si>
  <si>
    <t>Překlad prefabrikovaný betonový jednoduchý; vylehčený dutinou; dl = 3 190 mm; š = 140 mm; v = 190 mm</t>
  </si>
  <si>
    <t>59321211R</t>
  </si>
  <si>
    <t>Překlad prefabrikovaný betonový jednoduchý; vylehčený dutinou; dl = 1 490 mm; š = 140 mm; v = 140 mm</t>
  </si>
  <si>
    <t>117-101 : 3</t>
  </si>
  <si>
    <t>59321230.AR</t>
  </si>
  <si>
    <t>Překlad prefabrikovaný betonový jednoduchý; vylehčený dutinou; dl = 2 090 mm; š = 140 mm; v = 240 mm</t>
  </si>
  <si>
    <t>411321414R00</t>
  </si>
  <si>
    <t>Beton stropů železový stropů deskových, desek plochých střech, desek balkónových, desek hřibových stropů včetně hlavic hřibových sloupů, železový (bez výztuže) třídy C 25/30</t>
  </si>
  <si>
    <t>původní m.č. 113 - výtah : 1,2*0,25</t>
  </si>
  <si>
    <t>124 : 0,65*0,51*0,25</t>
  </si>
  <si>
    <t>1NP : (47-2,15*1,95)*0,09</t>
  </si>
  <si>
    <t>2NP : (16,14-,15-1,95)*0,09</t>
  </si>
  <si>
    <t>411351101RT4</t>
  </si>
  <si>
    <t>Bednění stropů deskových, balkonových nebo plošných konzol plné, rovné, popř. s náběhy včetně podpěrné konstrukce systémové, včetně podepření, tloušťka stropu 240 mm, zřízení</t>
  </si>
  <si>
    <t>s pomocným lešením</t>
  </si>
  <si>
    <t>113 : 1,2</t>
  </si>
  <si>
    <t>124 : 0,65*0,51</t>
  </si>
  <si>
    <t>411351102R00</t>
  </si>
  <si>
    <t>Bednění stropů deskových, balkonových nebo plošných konzol plné, rovné, popř. s náběhy včetně podpěrné konstrukce  , odstranění</t>
  </si>
  <si>
    <t>411351801R00</t>
  </si>
  <si>
    <t>Bednění stropů bednění svislých ploch zřízení</t>
  </si>
  <si>
    <t>1NP : 19,5*0,1</t>
  </si>
  <si>
    <t>2NP : 11,6*0,1</t>
  </si>
  <si>
    <t>411351802R00</t>
  </si>
  <si>
    <t>Bednění stropů bednění svislých ploch odstranění</t>
  </si>
  <si>
    <t>Odkaz na mn. položky pořadí 71 : 3,11000</t>
  </si>
  <si>
    <t>411354256R00</t>
  </si>
  <si>
    <t>Bednění stropů zabudované (ztracené) z ocelových trapézových plechů pozinkovaných, vlna 50 mm, tloušťky 1 mm</t>
  </si>
  <si>
    <t>otevřeného podhledu, bez podpěrné konstrukce, s osazením na sucho na zdech do připravených ozubů, popř. na rovných zdech, trámech, průvlacích, nebo do traverz, bez úpravy povrchu plechů, s pomocným lešením.</t>
  </si>
  <si>
    <t>1NP : 47-2,15*1,95</t>
  </si>
  <si>
    <t>2NP : 16,14-,15-1,95</t>
  </si>
  <si>
    <t>411361921RT8</t>
  </si>
  <si>
    <t>Výztuž stropů ze svařovaných sítí průměr drátu 8 mm, velikost oka 100 / 100 mm</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</si>
  <si>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</si>
  <si>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113 : 1,2*7,9*1,3/1000</t>
  </si>
  <si>
    <t>1NP : (47-2,15*1,95)*7,9*1,3/1000</t>
  </si>
  <si>
    <t>2NP : (16,14-,15-1,95)*7,9*1,3/1000</t>
  </si>
  <si>
    <t>430000000RAA</t>
  </si>
  <si>
    <t>Schodišťové stupně stupeň betonový 30 x 15 cm, včetně bednění, na přímém schodišti</t>
  </si>
  <si>
    <t>AP-HSV</t>
  </si>
  <si>
    <t>Agregovaná položka</t>
  </si>
  <si>
    <t>POL2_</t>
  </si>
  <si>
    <t>beton stupňů z betonu prostého B 12,5, bez potěru, se zahlazením povrchu, bednění stupňů.</t>
  </si>
  <si>
    <t>Schod 2.NP na terasu : 2,15</t>
  </si>
  <si>
    <t>430320030RAA</t>
  </si>
  <si>
    <t>Schodiště ze železobetonu přímočaré, z betonu C 16/20, výztuž 90 kg/m3</t>
  </si>
  <si>
    <t>Beton, výztuž, bednění schodnic a podest, podepření bednění.</t>
  </si>
  <si>
    <t>Schod 2.NP na terasu : 2,15*0,35*0,15</t>
  </si>
  <si>
    <t>457311117R00</t>
  </si>
  <si>
    <t>Vyrovnávací beton beton C 20/25</t>
  </si>
  <si>
    <t>na vodorovné mostní konstrukci s očištěním podkladních ploch, provedený v předepsaném spádu,</t>
  </si>
  <si>
    <t>S20 : 27,62*0,05</t>
  </si>
  <si>
    <t>416021121R00</t>
  </si>
  <si>
    <t>Podhledy na kovové konstrukci opláštěné deskami sádrokartonovými nosná konstrukce z profilů CD s přímým uchycením 1x deska, tloušťky 12,5 mm, standard, bez izolace</t>
  </si>
  <si>
    <t>100,110 : 9,24+7,14</t>
  </si>
  <si>
    <t>201,206,207,208 : 39,7+6+10,29+4,35</t>
  </si>
  <si>
    <t>416021123R00</t>
  </si>
  <si>
    <t>Podhledy na kovové konstrukci opláštěné deskami sádrokartonovými nosná konstrukce z profilů CD s přímým uchycením 1x deska, tloušťky 12,5 mm, impregnovaná, bez izolace</t>
  </si>
  <si>
    <t>103,104,107,108,109,118 : 3,76+3,8+2,06+1,55+2,72+7,28</t>
  </si>
  <si>
    <t>124-127 : 3,8+5+1,33+1,33</t>
  </si>
  <si>
    <t>128-130 : 2,85+1,5+1,5</t>
  </si>
  <si>
    <t>209-212 : 7,77+2,07+4,14+6,17</t>
  </si>
  <si>
    <t>134, 135, 136, 137, 138, 139, 117 : 17,15+13,54+20,91+2,77+10,23+2,25+3,86</t>
  </si>
  <si>
    <t>416022121R00</t>
  </si>
  <si>
    <t xml:space="preserve">Podhledy na kovové konstrukci opláštěné deskami sádrokartonovými dvouúrovňový křížový rošt z profilů CD zavěšený 1x deska, tloušťky 12,5 mm, standard, bez izolace,  </t>
  </si>
  <si>
    <t>100 : 9,24</t>
  </si>
  <si>
    <t>596215040R00</t>
  </si>
  <si>
    <t>Kladení zámkové dlažby do drtě tloušťka dlažby 80 mm, tloušťka lože 40 mm</t>
  </si>
  <si>
    <t>s provedením lože z kameniva drceného, s vyplněním spár, s dvojitým hutněním a se smetením přebytečného materiálu na krajnici. S dodáním hmot pro lože a výplň spár.</t>
  </si>
  <si>
    <t>601016191R00</t>
  </si>
  <si>
    <t>Omítka stropů a podhledů z hotových směsí doplňkové práce penetrační natěr stropů akrylátový</t>
  </si>
  <si>
    <t>po jednotlivých vrstvách</t>
  </si>
  <si>
    <t>122 : 5,08</t>
  </si>
  <si>
    <t>213,214 : 3,98+18,94</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</si>
  <si>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</si>
  <si>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</si>
  <si>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</si>
  <si>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1NP : 0,9*2,1*2</t>
  </si>
  <si>
    <t>0,75*1,9*4</t>
  </si>
  <si>
    <t>2,1*1,9*8</t>
  </si>
  <si>
    <t>1,95*2,15</t>
  </si>
  <si>
    <t>0,75*1,9*2</t>
  </si>
  <si>
    <t>3,1*2,75*2</t>
  </si>
  <si>
    <t>2,8*1,2*2</t>
  </si>
  <si>
    <t>2,1*1,85*3</t>
  </si>
  <si>
    <t>0,9*1,2</t>
  </si>
  <si>
    <t>2NP : 0,75*1,9*3</t>
  </si>
  <si>
    <t>2,1*1,9*7</t>
  </si>
  <si>
    <t>0,75*0,75*3</t>
  </si>
  <si>
    <t>611471413R00</t>
  </si>
  <si>
    <t>Tenkovrstvá úprava stropů aktivovaným štukem tloušťky 2÷3 mm, maltou vápenocementovou s disperzní přísadou</t>
  </si>
  <si>
    <t>vodorovných, šikmých, žebrových a klenutých a schodišťových konstrukcí, s nejnutnějším obroušením podkladu (pemzou apod.) a oprášením, s pomocným lešením o výšce podlahy do 1900 mm a pro zatížení do 1,5 kPa,</t>
  </si>
  <si>
    <t>612421615R00</t>
  </si>
  <si>
    <t>Omítky vnitřní stěn vápenné nebo vápenocementové v podlaží i ve schodišti hrubé zatřené</t>
  </si>
  <si>
    <t xml:space="preserve">pod obklad : </t>
  </si>
  <si>
    <t>103 : (2+1,9)*2*2-0,8*1,97</t>
  </si>
  <si>
    <t>104 : (2+1,88)*2*2-0,8*1,97</t>
  </si>
  <si>
    <t>107 : ((1,72+1,2)*2-0,7-0,8)*1,5</t>
  </si>
  <si>
    <t>108 : (1,72+0,9)*2*2-0,7*1,97</t>
  </si>
  <si>
    <t>109 : ((1,72+1,58)*2-0,7)*1,5</t>
  </si>
  <si>
    <t>118 : ((2,85+2,66)*2-0,8-0,7)*1,5+(1,5+0,9)*2*2-0,7*1,97</t>
  </si>
  <si>
    <t>124 : (2+1,9)*2*2-0,8*1,97*2</t>
  </si>
  <si>
    <t>125 : (1,8+3,05)*2*2-(0,7*2+0,8)*1,97</t>
  </si>
  <si>
    <t>126 : (0,9+1,475)*2*2-0,7*1,97</t>
  </si>
  <si>
    <t>127 : (0,9+1,475)*2*2-0,7*1,97</t>
  </si>
  <si>
    <t>128 : (1,55+1,9)*2*2-(0,7*2+0,8)*1,97</t>
  </si>
  <si>
    <t>129,130 : ((1,65+0,9)*2*2-0,7*1,97)*2</t>
  </si>
  <si>
    <t>209 : (2,1+2,1)*2*2-(0,7*2+0,8)*1,97+((1+1,68)*2-0,7*1,97)*2</t>
  </si>
  <si>
    <t>210 : (2,3+1,8)*2*2-0,8*1,97</t>
  </si>
  <si>
    <t>211 : ((2,3+0,9)*2-0,6)*1,5</t>
  </si>
  <si>
    <t>212 : (2,3+1,41)*2*2-(0,7*2+0,8)*1,97+((0,9+1,68)*2*2-0,7*1,97)*2</t>
  </si>
  <si>
    <t>612421637R00</t>
  </si>
  <si>
    <t>Omítky vnitřní stěn vápenné nebo vápenocementové v podlaží i ve schodišti štukové</t>
  </si>
  <si>
    <t>100 : (3,23+2,54)*2,8+(0,9+2,1*2)*0,25*2-0,9*2,1*2-1,415*2,22+(1,415+2,22*2)*0,3</t>
  </si>
  <si>
    <t>101 : (6,79+7,53)*2*3-1,2*2,6-0,9*2,1-(0,8+0,9)*1,97</t>
  </si>
  <si>
    <t>102 : (2,48+7,53)*2*3-0,9*2,1-0,9*1,97+(0,9+2*2)*0,2</t>
  </si>
  <si>
    <t>103 : (2+1,9)*2*1</t>
  </si>
  <si>
    <t>104 : (2+1,88)*2*1</t>
  </si>
  <si>
    <t>105 : (2,39+1,9)*2*3-0,9*1,97</t>
  </si>
  <si>
    <t>106 : (3,7+3,5)*2*3-2,1*1,9-0,9*1,97</t>
  </si>
  <si>
    <t>107 : (1,72+1,2)*2*1,5</t>
  </si>
  <si>
    <t>108 : (1,72+0,9)*2*1</t>
  </si>
  <si>
    <t>109 : (1,72+1,58)*2*1</t>
  </si>
  <si>
    <t>110 : (1,83+3,88)*2*3-0,8*1,97</t>
  </si>
  <si>
    <t>111 : (4,98+3,5)*2*3-2,1*1,9-0,9*1,97</t>
  </si>
  <si>
    <t>112 : (4,98+3,94)*2*3-2,1*1,9</t>
  </si>
  <si>
    <t>134 : (4,98+3,49)*2*3-2,1*1,9-0,8*1,97</t>
  </si>
  <si>
    <t>135 : (4,98+2,8)*2*3-2,1*1,9-0,8*1,97</t>
  </si>
  <si>
    <t>136 : (5,1+3,9+0,25+1,2)*3-0,8*1,97*3-0,9*1,97</t>
  </si>
  <si>
    <t>137 : (1,85*2+1,5*2)*3-0,8*1,97</t>
  </si>
  <si>
    <t>138 : (3,3+3,1)*3-0,8*1,97</t>
  </si>
  <si>
    <t>139 : (1,8*2+1,36*2)*3-0,8*1,97</t>
  </si>
  <si>
    <t>117 : 2,66*3-0,9*1,97</t>
  </si>
  <si>
    <t>118 : (2,85+2,66)*2*1+(1,5+0,9)*2*1</t>
  </si>
  <si>
    <t>119 : (2,85+3,24)*2*3-2,1*1,9</t>
  </si>
  <si>
    <t>120 : (1,85+3,24)*2*3-0,8*1,97</t>
  </si>
  <si>
    <t>121 : (1,35+17,85)*2*3-1,9*2,15-0,8*1,97-2,1*1,85*3</t>
  </si>
  <si>
    <t>122 : (1,35+3,85)*2*3-0,8*1,97</t>
  </si>
  <si>
    <t>123 : (5,45+3,05)*2*3-1,6*2,1*2-0,8*1,97*2</t>
  </si>
  <si>
    <t>124 : (2+1,9)*2*1</t>
  </si>
  <si>
    <t>125 : (1,8+3,05)*2*1</t>
  </si>
  <si>
    <t>126,127 : (0,9+1,475)*2*1*2</t>
  </si>
  <si>
    <t>128 : (1,55+1,9)*2*1</t>
  </si>
  <si>
    <t>129,130 : (1,65+0,9)*2*1*2</t>
  </si>
  <si>
    <t>131 : (2,5+3,05)*2*3-0,8*1,97</t>
  </si>
  <si>
    <t>132 : (10+8,2+0,65)*2*3-3,1*2,75*2-2,8*1,2*2-0,8*1,97+(2,8+1,2*2)*0,25*2+(3,1+2,75*2)*0,25*2</t>
  </si>
  <si>
    <t>201 : (12,45+7,53+0,67)*2*3-2,48*3-3,24*2,8-(0,8+0,9*2)*1,97+2,55*2,8</t>
  </si>
  <si>
    <t>202 : (2,48+4,93*2)*3</t>
  </si>
  <si>
    <t>203 : (5,94+5,875)*2*3-2,1*1,9-0,9*1,97</t>
  </si>
  <si>
    <t>204 : (4,98+7,39)*2*3-2,1*1,9*2-0,9*1,97+(2,1+1,9*2)*0,25*2</t>
  </si>
  <si>
    <t>205 : (8,43+6,44)*2*3-2,1*1,9*3+(2,1+1,9*2)*0,25*3</t>
  </si>
  <si>
    <t>206 : (2,7+2,27)*2*3-0,8*1,97</t>
  </si>
  <si>
    <t>207 : (2,7+3,88)*2*3-2,1-1,9</t>
  </si>
  <si>
    <t>208 : (2,1+2,07)*2*3-(0,6+0,8*2)*1,97</t>
  </si>
  <si>
    <t>209 : (2,1+2,1)*2*1+(1+1,68)*2*1*2</t>
  </si>
  <si>
    <t>210 : (2,3+1,8)*2*1</t>
  </si>
  <si>
    <t>211 : (2,3+0,9)*2*1,5</t>
  </si>
  <si>
    <t>212 : (2,3+1,41)*2*1+(0,9+1,68)*2*1*2</t>
  </si>
  <si>
    <t>214 : (1,35+14,03)*2*3-2,1*1,85*3</t>
  </si>
  <si>
    <t>601021151R00</t>
  </si>
  <si>
    <t xml:space="preserve">Omítka stropů a podhledů z hotových směsí jednovrstvá, sanační, vápenotrassová, lehčená, tloušťka vrstvy 10 mm,  </t>
  </si>
  <si>
    <t>Včetně pomocného lešení.</t>
  </si>
  <si>
    <t>Betonový strop nad 2.NP : 66</t>
  </si>
  <si>
    <t>602011187RT6</t>
  </si>
  <si>
    <t>Omítka stěn z hotových směsí vrchní tenkovrstvá, silikonová, zatřená, tloušťka vrstvy 1,5 mm, bílá</t>
  </si>
  <si>
    <t>Odkaz na mn. položky pořadí 92 : 81,66000</t>
  </si>
  <si>
    <t>Odkaz na mn. položky pořadí 93 : 616,22000</t>
  </si>
  <si>
    <t>Odkaz na mn. položky pořadí 97 : 193,35000*0,15</t>
  </si>
  <si>
    <t>602011193R00</t>
  </si>
  <si>
    <t>Omítka stěn z hotových směsí Doplňkové práce pro omítky stěn z hotových směsí  podkladní nátěr pod tenkovrstvé omítky</t>
  </si>
  <si>
    <t>Odkaz na mn. položky pořadí 86 : 726,88250</t>
  </si>
  <si>
    <t>602016195R00</t>
  </si>
  <si>
    <t>Omítka stěn z hotových směsí Doplňkové práce pro omítky stěn z hotových směsí  hloubková penetrace stěn silikátová</t>
  </si>
  <si>
    <t>11,185*8,46</t>
  </si>
  <si>
    <t>14,83*7,8*2</t>
  </si>
  <si>
    <t>133,4+109,98</t>
  </si>
  <si>
    <t>31,91+76,36+37,15+71,99</t>
  </si>
  <si>
    <t>komín : 1,4*2*7,17+(1,4+1,5)*2*2,4+0,8*4*5</t>
  </si>
  <si>
    <t>Odkaz na mn. položky pořadí 89 : 130,49500*-1</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</si>
  <si>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</si>
  <si>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</si>
  <si>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</si>
  <si>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622300131R00</t>
  </si>
  <si>
    <t>Příprava podkladu vyrovnání podkladu tmelem tl. do 5 mm, včetně dodávky materiálu</t>
  </si>
  <si>
    <t>Odkaz na mn. položky pořadí 88 : 706,26410</t>
  </si>
  <si>
    <t>622300141R00</t>
  </si>
  <si>
    <t>Příprava podkladu montáž vyrovnávací vrstvy izolantem</t>
  </si>
  <si>
    <t>S8 : 14,58+4,3+8,14+17,2+16,4+1,3+2,7+18,76+19,15+5,8</t>
  </si>
  <si>
    <t>622311524RV1</t>
  </si>
  <si>
    <t>Zateplení soklu extrudovaným polystyrénem, tloušťky 140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</si>
  <si>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</si>
  <si>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13,26+11,39+10,55+10,35</t>
  </si>
  <si>
    <t>16,19+3,53+13+3,39</t>
  </si>
  <si>
    <t>622311134RV1</t>
  </si>
  <si>
    <t xml:space="preserve">Zateplení fasády  , expandovaným polystyrénem, tloušťky 140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</si>
  <si>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</si>
  <si>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S1 : 14,58+4,3+8,14+17,2+16,4+1,3+2,7+18,76+19,15+5,8</t>
  </si>
  <si>
    <t>S2 : 64-0,54*2+2,64+89,1-24,16</t>
  </si>
  <si>
    <t>127,2+72,7-41,6-33,2-2,6</t>
  </si>
  <si>
    <t>138,4-30,6-5,17</t>
  </si>
  <si>
    <t>137,4-2,5*2,1*2</t>
  </si>
  <si>
    <t>S3 : 2,1*2,5*2+7,43*2</t>
  </si>
  <si>
    <t>622318131RV1</t>
  </si>
  <si>
    <t xml:space="preserve">Zateplení fasády  , deskami z fenolické pěny, tloušťky 80 mm, zakončené stěrkou s výztužnou tkaninou,  </t>
  </si>
  <si>
    <t>622311563R00</t>
  </si>
  <si>
    <t>Zateplení parapetu extrudovaným polystyrénem, tloušťky 30 mm</t>
  </si>
  <si>
    <t>nanesení lepicího tmelu na izolační desky, nalepení desek, natažení stěrky, vtlačení výztužné tkaniny a přehlazení stěrky. Včetně parapetních lišt.</t>
  </si>
  <si>
    <t>Odkaz na mn. položky pořadí 98 : 59,60000*0,15</t>
  </si>
  <si>
    <t>622421121R00</t>
  </si>
  <si>
    <t xml:space="preserve">Omítky vnější stěn vápenocementové hrubé zatřené,  ,  </t>
  </si>
  <si>
    <t>Začátek provozního součtu</t>
  </si>
  <si>
    <t xml:space="preserve">    13,26+11,39+10,55+10,35</t>
  </si>
  <si>
    <t xml:space="preserve">    16,19+3,53+13+3,39</t>
  </si>
  <si>
    <t>Konec provozního součtu</t>
  </si>
  <si>
    <t>81,66*0,25</t>
  </si>
  <si>
    <t>8,22</t>
  </si>
  <si>
    <t>622421492R00</t>
  </si>
  <si>
    <t>Doplňky zateplovacích systémů okenní lišta</t>
  </si>
  <si>
    <t>RTS 24/ I</t>
  </si>
  <si>
    <t>Kompletační prvky nad rámec obsahu položek zateplovacích systémů.</t>
  </si>
  <si>
    <t>1NP : (0,75+1,9*2)*(4+2)</t>
  </si>
  <si>
    <t>(2,1+1,9*2)*8</t>
  </si>
  <si>
    <t>(2,1*3+1,85*2)</t>
  </si>
  <si>
    <t>(1,95+2,15*2)</t>
  </si>
  <si>
    <t>(3,1+2,75*2)*2</t>
  </si>
  <si>
    <t>(2,8+1,2*2)*2</t>
  </si>
  <si>
    <t>(0,9+1,2*2)</t>
  </si>
  <si>
    <t>2NP : (0,75+1,9*2)*3</t>
  </si>
  <si>
    <t>(2,1+1,9*2)*7</t>
  </si>
  <si>
    <t>0,75*3*3</t>
  </si>
  <si>
    <t>622421494R00</t>
  </si>
  <si>
    <t>Doplňky zateplovacích systémů podparapetní lišta s tkaninou</t>
  </si>
  <si>
    <t>0,75*4+2,1*8+0,75*2+2,8*2+0,9+2,1*3</t>
  </si>
  <si>
    <t>0,75*6+2,1*7+2,1*3</t>
  </si>
  <si>
    <t>622481211RT2</t>
  </si>
  <si>
    <t>Vyztužení povrchových úprav vnějších stěn stěrkou s výztužnou sklotextilní tkaninou, s dodávkou sítě a stěrkového tmelu</t>
  </si>
  <si>
    <t>komín : 1,4*2*7,17</t>
  </si>
  <si>
    <t>(1,4+1,5)*2*2,4</t>
  </si>
  <si>
    <t>0,8*4*5</t>
  </si>
  <si>
    <t>622904112R00</t>
  </si>
  <si>
    <t>Očištění fasád tlakovou vodou, složitost fasády 1 - 2</t>
  </si>
  <si>
    <t>6229</t>
  </si>
  <si>
    <t>Obklad stěn kompozitním materiálem (dřevo+PVC)</t>
  </si>
  <si>
    <t>Vlastní</t>
  </si>
  <si>
    <t>Indiv</t>
  </si>
  <si>
    <t>Dodávka a montáž kompozitního materiálu vč. prořezu , lišt apod.</t>
  </si>
  <si>
    <t>Povrchová úprava na řez</t>
  </si>
  <si>
    <t>Dodávka a mntáž podkladního roštu na OK</t>
  </si>
  <si>
    <t>Dodávka a montáž difúzní fólie</t>
  </si>
  <si>
    <t>(3,85+1,1+2,64+3,68*2)*7,55</t>
  </si>
  <si>
    <t>(13+1,23+1,85)*4</t>
  </si>
  <si>
    <t>(15,84-1,93)*2</t>
  </si>
  <si>
    <t>629</t>
  </si>
  <si>
    <t>Nípis "KOMUNITNÍ CENTRUM"</t>
  </si>
  <si>
    <t>KUS</t>
  </si>
  <si>
    <t>28375930R</t>
  </si>
  <si>
    <t>Výrobek izolační pro budovy z pěnového polystyrenu (EPS) tvar: deska; typ: F; tl = 20 mm; OH = 17 kg/m3; lambda = 0,039 W/(m.K); pevnost v tlaku = 70 kPa</t>
  </si>
  <si>
    <t>Odkaz na mn. položky pořadí 91 : 108,33000</t>
  </si>
  <si>
    <t>Koeficient : 0,08</t>
  </si>
  <si>
    <t>631312621R00</t>
  </si>
  <si>
    <t xml:space="preserve">Mazanina z betonu prostého tl. přes 50 do 80 mm třídy C 20/25,  </t>
  </si>
  <si>
    <t>(z kameniva) hlazená dřevěným hladítkem</t>
  </si>
  <si>
    <t>S9,S10 - 50 mm : (9,24+18,06+3,8+3,76+2,06+1,55+2,72+7,14+7,38+9,04+5,3+24,1+5,08+16,06+3,8+5+1,33*2+2,85+1,5*2+7,52+81,48+3,86)*0,05</t>
  </si>
  <si>
    <t>S11 - 55 mm : (18,48+4,33+12,95+16,88+18,62)*0,055</t>
  </si>
  <si>
    <t>S21 - 70 mm : (3,4*2,95-1,38*0,3)*0,07</t>
  </si>
  <si>
    <t>S1 - 60 mm : (17,15+13,54+20,91+2,77+10,23+2,25)*0,06</t>
  </si>
  <si>
    <t>631315611R00</t>
  </si>
  <si>
    <t xml:space="preserve">Mazanina z betonu prostého tl. přes 120 do 240 mm třídy C 16/20 ,  </t>
  </si>
  <si>
    <t>podklad výtah : 3,05*2,57*0,15</t>
  </si>
  <si>
    <t>631319161R00</t>
  </si>
  <si>
    <t xml:space="preserve">Příplatek za přehlazení povrchu tloušťka mazaniny do 80 mm </t>
  </si>
  <si>
    <t>betonové mazaniny min. B 10 ocelovým hladítkem s poprášením cementem pro konečnou úpravu mazaniny</t>
  </si>
  <si>
    <t>19,87642</t>
  </si>
  <si>
    <t>631319175R00</t>
  </si>
  <si>
    <t>Příplatek za stržení povrchu tloušťka mazaniny od 120 mm do 240 mm</t>
  </si>
  <si>
    <t>spodní vrstvy mazaniny latí před vložením výztuže nebo pletiva pro tloušťku obou vrstev mazaniny</t>
  </si>
  <si>
    <t>Odkaz na mn. položky pořadí 105 : 1,17578</t>
  </si>
  <si>
    <t>631361921RT3</t>
  </si>
  <si>
    <t>Výztuž mazanin z betonů a z lehkých betonů ze svařovaných sítí průměr drátu 5 mm, velikost oka 150/150 mm</t>
  </si>
  <si>
    <t xml:space="preserve">  S9,S10 - 50 mm : (9,24+18,06+3,8+3,76+2,06+1,55+2,72+7,14+3,86+7,38+9,04+5,3+24,1+5,08+16,06+3,8+5+1,33*2+2,85+1,5*2+7,52+81,48)</t>
  </si>
  <si>
    <t xml:space="preserve">  S11 - 55 mm : (18,48+4,33+12,95+16,88+18,62)</t>
  </si>
  <si>
    <t xml:space="preserve">  S21 - 70 mm : (3,4*2,95-1,38*0,3)</t>
  </si>
  <si>
    <t xml:space="preserve">  S1 - 60 mm : (17,15+13,54+20,91+2,77+10,23+2,25)</t>
  </si>
  <si>
    <t>373,186*2,117*1,3/1000</t>
  </si>
  <si>
    <t>632421113RT1</t>
  </si>
  <si>
    <t>Potěr ze suchých směsí samonivelační podlahová hmota na bázi cementu, tloušťky 3 mm, včetně penetrace</t>
  </si>
  <si>
    <t>s rozprostřením a uhlazením</t>
  </si>
  <si>
    <t>S14  dlažba 2-3 mm : 38,37+6+10,29+4,35+7,77+4,14+2,07+6,17+18,94</t>
  </si>
  <si>
    <t>632421115RT3</t>
  </si>
  <si>
    <t>Potěr ze suchých směsí samonivelační podlahová modifikovaná hmota na bázi cementu, tloušťka 5 mm, včetně penetrace</t>
  </si>
  <si>
    <t>S14 vinyl  4-5 mm : 12,26+34,79+36,41+52,66</t>
  </si>
  <si>
    <t>639570010RA0</t>
  </si>
  <si>
    <t>Okapový chodník kolem budovy Skladba: podkladní textílie, vrstva štěrku tl. 150 mm, vrstva tříděného říčního kameniva tl. 100 mm</t>
  </si>
  <si>
    <t>včetně obrubníku</t>
  </si>
  <si>
    <t>632922953RT2</t>
  </si>
  <si>
    <t>Kladení dlaždic na terče - podložky podstavce výškově stavitelné dlaždice 500 x 500 mm, výškově stavitelné podstavce 55-70 mm</t>
  </si>
  <si>
    <t>S20 : 27,62</t>
  </si>
  <si>
    <t>630001</t>
  </si>
  <si>
    <t>Dlaždice betonové 50 x 50 x 2 cm</t>
  </si>
  <si>
    <t>27,62*1,05</t>
  </si>
  <si>
    <t>642944221R00</t>
  </si>
  <si>
    <t>Osazování ocelových zárubní dodatečně plochy přes 2,5 m2</t>
  </si>
  <si>
    <t>lisovaných nebo z úhelníků s vybetonováním prahu</t>
  </si>
  <si>
    <t>642942111RT3</t>
  </si>
  <si>
    <t>Osazení zárubní dveřních ocelových bez dveřních křídel, do zdiva včetně kotvení, na jakoukoliv cementovou maltu, s vybetonováním prahu v zárubni a s osazením špalíků nebo latí pro dřevěný práh  včetně dodávky zárubní  70 x 197 x 10 cm</t>
  </si>
  <si>
    <t>včetně dodávky zárubní  70 x 197 x 10 cm</t>
  </si>
  <si>
    <t>viz PD</t>
  </si>
  <si>
    <t>Z2 : 5</t>
  </si>
  <si>
    <t>Z3 : 5</t>
  </si>
  <si>
    <t>642942111RT4</t>
  </si>
  <si>
    <t>Osazení zárubní dveřních ocelových bez dveřních křídel, do zdiva včetně kotvení, na jakoukoliv cementovou maltu, s vybetonováním prahu v zárubni a s osazením špalíků nebo latí pro dřevěný práh  včetně dodávky zárubní  800 x 1970 x 100 mm</t>
  </si>
  <si>
    <t>včetně dodávky zárubní  800 x 1970 x 100 mm</t>
  </si>
  <si>
    <t>L05 : 2</t>
  </si>
  <si>
    <t>L04 : 1</t>
  </si>
  <si>
    <t>D1</t>
  </si>
  <si>
    <t>D+M automatických posuvných Al dveří 3500x2800 mm - parametry viz PD</t>
  </si>
  <si>
    <t>D2</t>
  </si>
  <si>
    <t>D+M plastových vstupních dveří vč. kotvení, těsnění, pásek apod, - viz PD, 2000x2750 mm, sklo min 2B2, madla</t>
  </si>
  <si>
    <t>O1</t>
  </si>
  <si>
    <t>O10</t>
  </si>
  <si>
    <t>O11</t>
  </si>
  <si>
    <t>O12</t>
  </si>
  <si>
    <t>O2</t>
  </si>
  <si>
    <t>O3</t>
  </si>
  <si>
    <t>O4</t>
  </si>
  <si>
    <t>O5</t>
  </si>
  <si>
    <t>O6</t>
  </si>
  <si>
    <t>O7</t>
  </si>
  <si>
    <t>O8</t>
  </si>
  <si>
    <t>O9</t>
  </si>
  <si>
    <t>žal</t>
  </si>
  <si>
    <t>D+M vnitřní lamelové žalizie + kuličkový řetízek</t>
  </si>
  <si>
    <t>O1 : 2,1*1,9*11</t>
  </si>
  <si>
    <t>O2 : 2,1*1,9*2</t>
  </si>
  <si>
    <t>O3 : 2,1*1,9*2</t>
  </si>
  <si>
    <t>O4 : 0,75*1,9*6</t>
  </si>
  <si>
    <t>O5 : 0,75*1,9</t>
  </si>
  <si>
    <t>O8. : 0,75*1,9*2</t>
  </si>
  <si>
    <t>O2. : 3,1*2,75*2</t>
  </si>
  <si>
    <t>55330430R</t>
  </si>
  <si>
    <t>Zárubeň kovová pro zdění; průchozí š. = 1600 mm; průchozí v. = 1970 mm; tl. stěny = 150 mm</t>
  </si>
  <si>
    <t>5533301336R</t>
  </si>
  <si>
    <t>Zárubeň kovová - polodrážková (klasická); pro přesné zdění; H' = 1 970 mm; B' = 900 mm; t = 150 mm; počet křídel: 1; materiál těsnění: PVC; typ závěsů: stavitelné; požární odolnost: E, I, W; 30</t>
  </si>
  <si>
    <t>891</t>
  </si>
  <si>
    <t>Vyčerpání jímky, odvoz a likvidace</t>
  </si>
  <si>
    <t>odhad : 60</t>
  </si>
  <si>
    <t>917931121R00</t>
  </si>
  <si>
    <t>Osazení silniční přídlažby  z kamenných kostek, kladených v jedné řadě, lože z betonu C16/20, bez dodávky přídlažby</t>
  </si>
  <si>
    <t>použijí se vybourané dlažební kostky</t>
  </si>
  <si>
    <t>941941041R00</t>
  </si>
  <si>
    <t>Montáž lešení lehkého pracovního řadového s podlahami šířky od 1,00 do 1,20 m, výšky do 10 m</t>
  </si>
  <si>
    <t>800-3</t>
  </si>
  <si>
    <t>včetně kotvení</t>
  </si>
  <si>
    <t>(23,5+16)*2*6</t>
  </si>
  <si>
    <t>(8+21,5+10+18)*2,8</t>
  </si>
  <si>
    <t>komín : 15*7</t>
  </si>
  <si>
    <t>941941291R00</t>
  </si>
  <si>
    <t>Montáž lešení lehkého pracovního řadového s podlahami příplatek za každý další i započatý měsíc použití lešení  šířky od 1,00 do 1,20 m a výšky do 10 m</t>
  </si>
  <si>
    <t>Odkaz na mn. položky pořadí 137 : 740,00000*4</t>
  </si>
  <si>
    <t>941941841R00</t>
  </si>
  <si>
    <t>Demontáž lešení lehkého řadového s podlahami šířky přes 1 do 1,2 m, výšky do 10 m</t>
  </si>
  <si>
    <t>Odkaz na mn. položky pořadí 137 : 740,00000</t>
  </si>
  <si>
    <t>941955002R00</t>
  </si>
  <si>
    <t>Lešení lehké pracovní pomocné pomocné, o výšce lešeňové podlahy přes 1,2 do 1,9 m</t>
  </si>
  <si>
    <t>76,72000*0,5</t>
  </si>
  <si>
    <t>129,34*0,5</t>
  </si>
  <si>
    <t>9,24000*0,5</t>
  </si>
  <si>
    <t>28,00000*0,5</t>
  </si>
  <si>
    <t>218,13400*0,5</t>
  </si>
  <si>
    <t>1541,11820*0,5</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</si>
  <si>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</si>
  <si>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</si>
  <si>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zárubněmi, umytí a vyčištění jiných zasklených a natíraných ploch a zařizovacích předmětů před předáním do užívání světlá výška podlaží do 4 m</t>
  </si>
  <si>
    <t>367,4+238,07</t>
  </si>
  <si>
    <t>953943111R00</t>
  </si>
  <si>
    <t>Osazování jiných kovových výrobků do vynechaných nebo vysekaných kapes zdiva, se zajištěním polohy, se zalitím cementovou maltou  do 1kg/kus</t>
  </si>
  <si>
    <t>osazování výrobků ostatních jinde neuvedených, bez dodání</t>
  </si>
  <si>
    <t>42972893111R</t>
  </si>
  <si>
    <t>Mřížka do stěny; materiál: nerez; tvar: hranatý; dl = 200 mm; š = 200 mm</t>
  </si>
  <si>
    <t>960321271R00</t>
  </si>
  <si>
    <t>Bourání konstrukcí vodních staveb konstrukce ze železobetonu</t>
  </si>
  <si>
    <t>s naložením vybouraných hmot a suti na dopravní prostředek nebo s odklizením na hromady do vzdálenosti 20 m</t>
  </si>
  <si>
    <t>pozn 14 : 0,5*0,5*pi*(0,7+0,4)</t>
  </si>
  <si>
    <t>pozn 15 : 45,65*0,25+(9+5)*2*0,5*0,4</t>
  </si>
  <si>
    <t>pozn 16 : 1,24*pi*0,12*2,5*3</t>
  </si>
  <si>
    <t>střecha nad vstupem : 4,46*2,46*0,25</t>
  </si>
  <si>
    <t>961044111R00</t>
  </si>
  <si>
    <t>Bourání základů z betonu prostého</t>
  </si>
  <si>
    <t>801-3</t>
  </si>
  <si>
    <t>nebo vybourání otvorů průřezové plochy přes 4 m2 v základech,</t>
  </si>
  <si>
    <t>pozn 12 - odhad : 13*(0,2*0,15+0,4*0,4)</t>
  </si>
  <si>
    <t>962031113R00</t>
  </si>
  <si>
    <t>Bourání příček z cihel pálených plných, tloušťky 65 mm</t>
  </si>
  <si>
    <t>nebo vybourání otvorů průřezové plochy přes 4 m2 v příčkách, včetně pomocného lešení o výšce podlahy do 1900 mm a pro zatížení do 1,5 kPa  (150 kg/m2),</t>
  </si>
  <si>
    <t>1NP : (1,9+0,35+5,14+0,75+4,69+1,5*4)*3,2-(0,6+0,8)*2*3+0,8*1,2</t>
  </si>
  <si>
    <t>(6,05+2,66)*3,2-(0,6+0,8)*2</t>
  </si>
  <si>
    <t>(1,63+2,25+5,5+2,087+2,73+5+3,1+1,55+1,3)*3,2-(0,6+0,64+0,7)*2-2,4*2,35</t>
  </si>
  <si>
    <t>2NP : (1,8+4,95+0,35+0,75+4,69+1,5*4)*3,1-(0,6*3+0,7+0,8*3)*2+0,88*1,1</t>
  </si>
  <si>
    <t>(6,05+2,66)*3,1-0,8*2</t>
  </si>
  <si>
    <t>1,35*3,1-0,8*2</t>
  </si>
  <si>
    <t>962031116R00</t>
  </si>
  <si>
    <t>Bourání příček z cihel pálených plných, tloušťky 140 mm</t>
  </si>
  <si>
    <t>1NP : (6,9+7,53*2-1,9+1,83+0,2+2,2+1)*3,2-0,8*2*2-1,1*2,15</t>
  </si>
  <si>
    <t>2NP : (7,53*2-1,8+0,2+2,2+1)*3,1-0,8*2-1*2,1</t>
  </si>
  <si>
    <t>962032241R00</t>
  </si>
  <si>
    <t>Bourání zdiva nadzákladového z cihel pálených nebo vápenopískových, na maltu cementovou</t>
  </si>
  <si>
    <t>nebo vybourání otvorů průřezové plochy přes 4 m2 ve zdivu nadzákladovém, včetně pomocného lešení o výšce podlahy do 1900 mm a pro zatížení do 1,5 kPa  (150 kg/m2)</t>
  </si>
  <si>
    <t>101 : 1,05*2,8*0,4+(2*3,2-0,8*2)*0,3</t>
  </si>
  <si>
    <t>105 : 1,2*2,5*0,45</t>
  </si>
  <si>
    <t>109 : 0,3*0,3*3,2</t>
  </si>
  <si>
    <t>116 : (6,3*3,88-2,4*2,1*2)*0,3+6,3*4,3*0,4+(1,95*2,15-0,88*2,01)*0,3</t>
  </si>
  <si>
    <t>120 : (1,7*2,15-1*2,1)*0,3</t>
  </si>
  <si>
    <t>((3,5-2,7)*0,55+2,8*(2,25-1,55))*0,3*2</t>
  </si>
  <si>
    <t>(3,1*2,75-0,8*0,55*2)*0,3</t>
  </si>
  <si>
    <t>121 : 1*2,1+(3,1*2,75-(0,8*2+0,07)*0,55)*0,3</t>
  </si>
  <si>
    <t>122 : 0,9*2,02*0,3</t>
  </si>
  <si>
    <t>123 : 0,75*(1,9-0,55)*0,3</t>
  </si>
  <si>
    <t>124 : (0,75*1,9-0,25*0,5)*0,3</t>
  </si>
  <si>
    <t>202 : 2,4*1,5*0,3</t>
  </si>
  <si>
    <t>205 : 1,5*2,5*0,45</t>
  </si>
  <si>
    <t>201 : 3,23*0,8*0,3</t>
  </si>
  <si>
    <t>213 : 0,25*0,75*0,4</t>
  </si>
  <si>
    <t>atika : (7,12*0,55+1,13*0,25)*0,83</t>
  </si>
  <si>
    <t>962032641R00</t>
  </si>
  <si>
    <t>Bourání zdiva nadzákladového komínového z jakýchkoliv cihel pálených, šamotových nebo vápenopískových nad střechou, na maltu cementovou</t>
  </si>
  <si>
    <t>uvnitř : 0,55*0,4*3,35</t>
  </si>
  <si>
    <t>nad střechou : 0,65*0,5*1,6</t>
  </si>
  <si>
    <t>962042321R00</t>
  </si>
  <si>
    <t>Bourání zdiva z betonu prostého nadzákladového</t>
  </si>
  <si>
    <t>nebo vybourání otvorů průřezové plochy přes 4 m2 ve zdivu z betonu prostého, včetně pomocného lešení o výšce podlahy do 1900 mm a pro zatížení do 1,5 kPa  (150 kg/m2),</t>
  </si>
  <si>
    <t>pozn 8  - stávající schodiště : 1,6*1,1*0,6</t>
  </si>
  <si>
    <t>pozn 3 bourání stávajícího pomníku - odhad : 2,5</t>
  </si>
  <si>
    <t>schody z terasy : 1,2*1,1*0,5</t>
  </si>
  <si>
    <t>schody vstup : 3,75*2,5*0,5</t>
  </si>
  <si>
    <t>964011231R00</t>
  </si>
  <si>
    <t>Vybourání železobetonových prefabrikovaných překladů délky do 3 mm, hmotnosti do 150 kg/m</t>
  </si>
  <si>
    <t>uložených ve zdivu, včetně pomocného lešení o výšce podlahy do 1900 mm a pro zatížení do 1,5 kPa  (150 kg/m2),</t>
  </si>
  <si>
    <t>101 : 1,5*0,15*0,15*3*2</t>
  </si>
  <si>
    <t>121,123 : 1,2*0,15*0,15*(2+4+2)</t>
  </si>
  <si>
    <t>123 : 1,5*0,15*0,15*2</t>
  </si>
  <si>
    <t>132 : 1,2*0,15*0,15*18</t>
  </si>
  <si>
    <t>125 : 1,2*0,15*0,15*2</t>
  </si>
  <si>
    <t>201 : 4,2*0,15*0,15*3</t>
  </si>
  <si>
    <t>965042141R00</t>
  </si>
  <si>
    <t>Bourání podkladů pod dlažby nebo litých celistvých dlažeb a mazanin  betonových nebo z litého asfaltu, tloušťky do 100 mm, plochy přes 4 m2</t>
  </si>
  <si>
    <t>201-215 : (23,12+1,13+1,29+1,85+2,93+122,26+8,66+5,35+12,51+18,58+15,97+2,86+6,58+3,19+1,26)*0,09</t>
  </si>
  <si>
    <t>965042241R00</t>
  </si>
  <si>
    <t>Bourání podkladů pod dlažby nebo litých celistvých dlažeb a mazanin  betonových nebo z litého asfaltu, tloušťky přes 100 mm, plochy přes 4 m2</t>
  </si>
  <si>
    <t>pozn 4 : 47*0,15</t>
  </si>
  <si>
    <t>1NP podlahy 101-124 : (3,84+1,13+1,29+1,85+2,93+122,08+8,66+5,25+12,45+18,57+18,84+1,3+1,17+3,25+6,42+56,11+25,3+3,29+1,86+65,24+14,7+2,2+3,15+8,27)*(0,1+0,15)</t>
  </si>
  <si>
    <t>965049111RT1</t>
  </si>
  <si>
    <t>Bourání podkladů pod dlažby nebo litých celistvých dlažeb a mazanin  příplatek za bourání mazanin vyztužených svařovanou sítí, tloušťky do 100 mm</t>
  </si>
  <si>
    <t>Odkaz na mn. položky pořadí 152 : 20,47860</t>
  </si>
  <si>
    <t>965049112RT1</t>
  </si>
  <si>
    <t>Bourání podkladů pod dlažby nebo litých celistvých dlažeb a mazanin  příplatek za bourání mazanin vyztužených svařovanou sítí, tloušťky přes 100 mm</t>
  </si>
  <si>
    <t>Odkaz na mn. položky pořadí 153 : 104,33750</t>
  </si>
  <si>
    <t>965081713RT1</t>
  </si>
  <si>
    <t>Bourání podlah z keramických dlaždic, tloušťky do 10 mm, plochy přes 1 m2</t>
  </si>
  <si>
    <t>bez podkladního lože, s jakoukoliv výplní spár</t>
  </si>
  <si>
    <t>102-104,107,109,112,115,116 : 1,13+1,29+1,85+8,66+12,45+1,3+6,42+(56,11-13,17*1,35)</t>
  </si>
  <si>
    <t>202-204,207,209,211-213 : 1,13+1,29+1,85+8,66+12,51+15,97+2,86+6,58</t>
  </si>
  <si>
    <t>968061112R00</t>
  </si>
  <si>
    <t>Vyvěšení nebo zavěšení dřevěných křídel oken, plochy do 1,5 m2</t>
  </si>
  <si>
    <t>oken, dveří a vrat, s uložením a opětovným zavěšením po provedení stavebních změn,</t>
  </si>
  <si>
    <t>1NP : 23*2+15*2+8*2+6*2+1*2</t>
  </si>
  <si>
    <t>2NP : 29*2+8*2</t>
  </si>
  <si>
    <t>968061113R00</t>
  </si>
  <si>
    <t>Vyvěšení nebo zavěšení dřevěných křídel oken, plochy přes 1,5 m2</t>
  </si>
  <si>
    <t>1NP : 23*2+4*2+3*2</t>
  </si>
  <si>
    <t>2NP : 29*2+4*2</t>
  </si>
  <si>
    <t>968061125R00</t>
  </si>
  <si>
    <t>Vyvěšení nebo zavěšení dřevěných křídel dveří, plochy do 2 m2</t>
  </si>
  <si>
    <t>1NP : 19</t>
  </si>
  <si>
    <t>2NP : 16</t>
  </si>
  <si>
    <t>968061126R00</t>
  </si>
  <si>
    <t>Vyvěšení nebo zavěšení dřevěných křídel dveří, plochy přes 2 m2</t>
  </si>
  <si>
    <t>1NP : 2+2+2</t>
  </si>
  <si>
    <t>968062354R00</t>
  </si>
  <si>
    <t>Vybourání dřevěných rámů oken dvojitých nebo zdvojených, plochy do 1 m2</t>
  </si>
  <si>
    <t>včetně pomocného lešení o výšce podlahy do 1900 mm a pro zatížení do 1,5 kPa  (150 kg/m2),</t>
  </si>
  <si>
    <t>1NP : 0,9*0,55*4</t>
  </si>
  <si>
    <t>0,8*0,55*6</t>
  </si>
  <si>
    <t>0,6*1*2</t>
  </si>
  <si>
    <t>968062356R00</t>
  </si>
  <si>
    <t>Vybourání dřevěných rámů oken dvojitých nebo zdvojených, plochy do 4 m2</t>
  </si>
  <si>
    <t>1NP : 1,25*2,05*(22+3)</t>
  </si>
  <si>
    <t>1*2,05</t>
  </si>
  <si>
    <t>2NP : 1,25*2,05*27</t>
  </si>
  <si>
    <t>1,45*2,05</t>
  </si>
  <si>
    <t>1,15*2,05</t>
  </si>
  <si>
    <t>968062357R00</t>
  </si>
  <si>
    <t>Vybourání dřevěných rámů oken dvojitých nebo zdvojených, plochy přes 4 m2</t>
  </si>
  <si>
    <t>1NP : 2,4*2,05*4</t>
  </si>
  <si>
    <t>2NP : 2,4*2,05*4</t>
  </si>
  <si>
    <t>968071136R00</t>
  </si>
  <si>
    <t>Vyvěšení nebo zavěšení kovových křídel vrat, plochy do 4 m2</t>
  </si>
  <si>
    <t>s případným uložením a opětovným zavěšením po provedení stavebních změn,</t>
  </si>
  <si>
    <t>968072455R00</t>
  </si>
  <si>
    <t>Vybourání a vyjmutí kovových rámů a rolet rámů, včetně pomocného lešení o výšce podlahy do 1900 mm a pro zatížení do 1,5 kPa  (150 kg/m2) dveřních zárubní, plochy do 2 m2</t>
  </si>
  <si>
    <t>1NP : 0,8*2*12</t>
  </si>
  <si>
    <t>0,6*2*(3+2)</t>
  </si>
  <si>
    <t>0,7*2</t>
  </si>
  <si>
    <t>2NP : 0,8*2*10</t>
  </si>
  <si>
    <t>0,6*2*5</t>
  </si>
  <si>
    <t>0,7*2*1</t>
  </si>
  <si>
    <t>968072456R00</t>
  </si>
  <si>
    <t>Vybourání a vyjmutí kovových rámů a rolet rámů, včetně pomocného lešení o výšce podlahy do 1900 mm a pro zatížení do 1,5 kPa  (150 kg/m2) dveřních zárubní, plochy přes 2 m2</t>
  </si>
  <si>
    <t>1NP : 1,2*2,8*2</t>
  </si>
  <si>
    <t>1,1*2,15</t>
  </si>
  <si>
    <t>1,4*2,1</t>
  </si>
  <si>
    <t>2,4*2,35</t>
  </si>
  <si>
    <t>2NP : 1,15*2,15</t>
  </si>
  <si>
    <t>970231150R00</t>
  </si>
  <si>
    <t>Řezání cihelného zdiva hloubka řezu 150 mm</t>
  </si>
  <si>
    <t>1NP : 22*3,2</t>
  </si>
  <si>
    <t>2NP : 2,1*2+11*3,1</t>
  </si>
  <si>
    <t>970231300R00</t>
  </si>
  <si>
    <t>Řezání cihelného zdiva hloubka řezu 300 mm</t>
  </si>
  <si>
    <t>101 : 3,2</t>
  </si>
  <si>
    <t>105 : 2,5*2</t>
  </si>
  <si>
    <t>116 : 2,15+3,88+1,5*2</t>
  </si>
  <si>
    <t>117 : 1,2+0,7+2,15*4</t>
  </si>
  <si>
    <t>120 : 1,9+1,4</t>
  </si>
  <si>
    <t>121 : 2,02*2</t>
  </si>
  <si>
    <t>124 : 1,9</t>
  </si>
  <si>
    <t>970231400R00</t>
  </si>
  <si>
    <t>Řezání cihelného zdiva hloubka řezu 400 mm</t>
  </si>
  <si>
    <t>115 : 1,9</t>
  </si>
  <si>
    <t>116 : 4,3*2</t>
  </si>
  <si>
    <t>205 : 2,5*2</t>
  </si>
  <si>
    <t>213 : 0,75</t>
  </si>
  <si>
    <t>974031666R00</t>
  </si>
  <si>
    <t>Vysekání rýh v jakémkoliv zdivu cihelném pro vtahování nosníků do zdí, před vybouráním otvorů  do hloubky 150 mm, při výšce nosníku do 250 mm</t>
  </si>
  <si>
    <t>101 : 2,25*2+1,4*2+1,55*3</t>
  </si>
  <si>
    <t>121 : 1,3*2+0,55*4</t>
  </si>
  <si>
    <t>123 : 0,7*2</t>
  </si>
  <si>
    <t>131 : 1,3*2</t>
  </si>
  <si>
    <t>201 : 2,9*2+2,1*3+3,8*3</t>
  </si>
  <si>
    <t>976085311R00</t>
  </si>
  <si>
    <t>Vybourání madel, objímek, rámů, mříží apod. kanalizačních rámů litinových, z rýhovaného plechu nebo betonových včetně poklopů nebo mříží  plochy do 0,6 m2</t>
  </si>
  <si>
    <t>978013191R00</t>
  </si>
  <si>
    <t>Otlučení omítek vápenných nebo vápenocementových vnitřních s vyškrabáním spár, s očištěním zdiva stěn, v rozsahu do 100 %</t>
  </si>
  <si>
    <t>101 : (1,68+2,35)*2*3-1,2*2,8-(0,6+0,8*2)*1,97</t>
  </si>
  <si>
    <t>102 : (1,5+0,75)*2*3-0,6*1,97</t>
  </si>
  <si>
    <t>103 : (1,5+0,86)*2*3-0,6*1,97</t>
  </si>
  <si>
    <t>104 : (1,5+1,23)*2*3-0,6*1,97*2</t>
  </si>
  <si>
    <t>105 : (1,5+1,95)*2*3-0,6*1,97*2</t>
  </si>
  <si>
    <t>106 : (13,65+14,27+0,75*3+0,35*2)*3-(0,8*5+0,6)*1,97-(0,75+6,76+5,56+4,3+5,55+2,2)*2,05</t>
  </si>
  <si>
    <t>107 : (2,06+4,51)*2*3-0,8*1,97*3-2,06*2,05</t>
  </si>
  <si>
    <t>108 : (1,83+2,87)*2*3-1,1*2,15</t>
  </si>
  <si>
    <t>109 : (1,72+0,75+7,53)*2*3-0,8*1,97*3-1,49*2,05</t>
  </si>
  <si>
    <t>110 : (2,57+7,53)*2*3-0,8*1,97*3-2,09*2,05</t>
  </si>
  <si>
    <t>111 : (2,48+7,53)*2*3-0,8*1,97*2-1,12*2,8</t>
  </si>
  <si>
    <t>112 : (1+1,26)*2*3-0,6*1,97</t>
  </si>
  <si>
    <t>113 : (1+1,25)*2*3-0,6*1</t>
  </si>
  <si>
    <t>114 : (1,3+2,66)*2*3-0,6*1,97</t>
  </si>
  <si>
    <t>115 : (2,4+3,24)*2*3-0,8*1,97*2</t>
  </si>
  <si>
    <t>116 : (1,35+28,15)*2*3-0,8*1,97*5-0,6*1,97-2,4*2,05*4-2,4*2,1*3</t>
  </si>
  <si>
    <t>117 : (5,5+5,42)*2*3-1*2,1-0,9*0,55*3</t>
  </si>
  <si>
    <t>118 : (1,53+2,15)*2*3</t>
  </si>
  <si>
    <t>119 : (1,55+1,2)*2*3-0,7*1,97-0,9*0,55</t>
  </si>
  <si>
    <t>120 : (10+8,25+0,65)*2*3-1*2,1-2,5*2,4*3-0,9*0,55*5</t>
  </si>
  <si>
    <t>121 : (4,9+3,1)*2*3-2,5*2,4-0,8*0,55*3</t>
  </si>
  <si>
    <t>122 : (2,08+1,06)*2*3-0,64*1,97</t>
  </si>
  <si>
    <t>123 : (2,08+1,57)*2*3-0,6*1,97-0,8*0,55</t>
  </si>
  <si>
    <t>124 : (3,27+2,73)*2*3-(0,6+0,64+0,8)*1,97-0,8*0,55*2</t>
  </si>
  <si>
    <t>201 : (4,46+7,53+0,42)*2*3-(0,7+0,8*2)*1,97-3,92*2,05</t>
  </si>
  <si>
    <t>202 : (1,5+0,75)*2*3-0,7*1,97</t>
  </si>
  <si>
    <t>203 : (1,5+0,86)*2*3-0,6*1,97</t>
  </si>
  <si>
    <t>204 : (1,5+1,23)*2*3-0,6*1,97*2</t>
  </si>
  <si>
    <t>205 : (1,5+1,95)*2*3-0,6*1,97</t>
  </si>
  <si>
    <t>206 : (1,65+14,27+0,75*3+0,35*2)*2*3-(0,6+0,8*4)*1,97-(4,35+6,76+5,56+4,35+5,55+2,2)*2,05</t>
  </si>
  <si>
    <t>207 : (2,06+4,51)*2*3-0,8*1,97*2-1,8*1,9</t>
  </si>
  <si>
    <t>208 : (1,83+2,87)*2*3-1,1*2,15</t>
  </si>
  <si>
    <t>209 : (2,02+7,53+0,75)*2*3-0,8*1,97*3-1,84*2,05</t>
  </si>
  <si>
    <t>210 : (2,57+7,53)*2*3-0,8*1,97*3-2,09*2,05</t>
  </si>
  <si>
    <t>211 : (1,35+11,83)*2*3-(0,6+0,8*3)*1,97-2,4*2,05*4</t>
  </si>
  <si>
    <t>212 : (1,35+2,1)*2*3-0,8*1,97-1,25*2,05</t>
  </si>
  <si>
    <t>213 : (2,3+3,64)*2*3-0,8*1,97*2-1,38*2,05</t>
  </si>
  <si>
    <t>214 : (1,2+2,66)*2*3-0,6*1,97</t>
  </si>
  <si>
    <t>215 : (1+1,26)*2*3-0,6*1,97</t>
  </si>
  <si>
    <t>216 : (1+1,25)*2*3,2</t>
  </si>
  <si>
    <t>978059531R00</t>
  </si>
  <si>
    <t>Odsekání a odebrání obkladů stěn z obkládaček vnitřních z jakýchkoliv materiálů, plochy přes 2 m2</t>
  </si>
  <si>
    <t>včetně otlučení podkladní omítky až na zdivo,</t>
  </si>
  <si>
    <t>102 : ((1,5+1,75)*2-0,6)*1,3</t>
  </si>
  <si>
    <t>103 : ((1,5+0,86)*2-0,6)*1,5</t>
  </si>
  <si>
    <t>104 : ((1,5+1,23)*2-0,6*2)*1,5</t>
  </si>
  <si>
    <t>107 : ((2,06+4,51)*-0,8*2)*1,4</t>
  </si>
  <si>
    <t>109 : ((1,72+0,75+7,53)*2-0,8*3)*1,35</t>
  </si>
  <si>
    <t>115 : ((2,22+3,24)*2-0,8*2)*1,8</t>
  </si>
  <si>
    <t>117 : ((5,5+5,42)*2-0,8*2)*1,7</t>
  </si>
  <si>
    <t>122 : ((2,08+1,06)*2-0,64)*1,8</t>
  </si>
  <si>
    <t>123 : ((2,08+1,57)*2-0,6)*1,35</t>
  </si>
  <si>
    <t>202 : ((1,5+0,75)*2-0,7)*1,3</t>
  </si>
  <si>
    <t>203 : ((1,5+0,86)*2-0,6)*1,5</t>
  </si>
  <si>
    <t>204 : ((1,5+1,23)*2-0,6*2)*1,5</t>
  </si>
  <si>
    <t>207 : ((2,06+4,51)*2-0,8*2)*1,4</t>
  </si>
  <si>
    <t>209 : ((2,02+0,75+7,53)*2-0,8*3)*1,35</t>
  </si>
  <si>
    <t>213 : ((2,2+3,64)*2-0,8*2)*1,8</t>
  </si>
  <si>
    <t>978059611R00</t>
  </si>
  <si>
    <t>Odsekání a odebrání obkladů stěn z obkladaček vnějších z jakýchkoliv materiálů, plochy do 1 m2</t>
  </si>
  <si>
    <t>978059631R00</t>
  </si>
  <si>
    <t>Odsekání a odebrání obkladů stěn z obkladaček vnějších z jakýchkoliv materiálů, plochy přes 2 m2</t>
  </si>
  <si>
    <t>979054441R00</t>
  </si>
  <si>
    <t xml:space="preserve">Očištění vybouraných obrubníků, dlaždic dlaždic, desek nebo tvarovek s původním vyplněním spár kamenivem těženým </t>
  </si>
  <si>
    <t>krajníků, desek nebo panelů od spojovacího materiálu s odklizením a uložením očištěných hmot a spojovacího materiálu na skládku na vzdálenost do 10 m</t>
  </si>
  <si>
    <t>979071112R00</t>
  </si>
  <si>
    <t>Očištění vybouraných dlažebních kostek velkých, s původním vyplněním spár živicí nebo cementovou maltou</t>
  </si>
  <si>
    <t>od spojovacího materiálu, s uložením očištěných kostek na skládku, s odklizením odpadových hmot na hromady a s odklizením vybouraných kostek na vzdálenost do 3 m</t>
  </si>
  <si>
    <t>12*0,1</t>
  </si>
  <si>
    <t>979096211R00</t>
  </si>
  <si>
    <t>Stavební suť drcení drticí jednotkou</t>
  </si>
  <si>
    <t>800-6</t>
  </si>
  <si>
    <t>Odkaz na mn. položky pořadí 22 : 71,54535*2,2</t>
  </si>
  <si>
    <t>900100002RA0</t>
  </si>
  <si>
    <t>Plot z drátěného pletiva poplastovaného, na ocelové sloupky, výšky 2 m, vrata, vrátka, ostnatý drát</t>
  </si>
  <si>
    <t>100 m</t>
  </si>
  <si>
    <t>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t>
  </si>
  <si>
    <t>3D oplocení - panely</t>
  </si>
  <si>
    <t>výška oplocení 1,53 m</t>
  </si>
  <si>
    <t>999281108R00</t>
  </si>
  <si>
    <t xml:space="preserve">Přesun hmot pro opravy a údržbu objektů pro opravy a údržbu dosavadních objektů včetně vnějších plášťů  výšky do 12 m,  </t>
  </si>
  <si>
    <t>Přesun hmot</t>
  </si>
  <si>
    <t>POL7_1</t>
  </si>
  <si>
    <t>oborů 801, 803, 811 a 812</t>
  </si>
  <si>
    <t>711111001RZ1</t>
  </si>
  <si>
    <t>Provedení izolace proti zemní vlhkosti natěradly za studena na ploše vodorovné nátěrem penetračním, 1 x nátěr, včetně dodávky penetračního laku ALP</t>
  </si>
  <si>
    <t>800-711</t>
  </si>
  <si>
    <t>S9,S10 - 50 mm : (9,24+18,06+3,8+3,76+2,06+1,55+2,72+7,14+15,07+7,38+9,04+5,3+24,1+5,08+16,06+3,8+5+1,33*2+2,85+1,5*2+7,52+81,48)</t>
  </si>
  <si>
    <t>S11 - 55 mm : (18,48+4,33+12,95+16,88+18,62+16,16+14,55+11,25+13,44)</t>
  </si>
  <si>
    <t>S21 - 70 mm : (3,4*2,95-1,38*0,3)</t>
  </si>
  <si>
    <t>711112001RZ1</t>
  </si>
  <si>
    <t>Provedení izolace proti zemní vlhkosti natěradly za studena na ploše svislé, včetně pomocného lešení o výšce podlahy do 1900 mm a pro zatížení do 1,5 kPa. nátěrem penetračním, 1x nátěr, včetně dodávky penetračního laku ALP</t>
  </si>
  <si>
    <t>dodávky penetračního laku ALP</t>
  </si>
  <si>
    <t>pod xps : 13,26+11,39+10,55+10,35</t>
  </si>
  <si>
    <t>711191271RT2</t>
  </si>
  <si>
    <t>Provedení izolace proti zemní vlhkosti ostatní svislé uložení, podkladní textilie, 300 g/m2</t>
  </si>
  <si>
    <t>xps pod terénem : 8,8+6,85+5,55+5,35</t>
  </si>
  <si>
    <t>10+1,5+8,85+1,25</t>
  </si>
  <si>
    <t>711823121RT2</t>
  </si>
  <si>
    <t>Ochrana konstrukcí nopovou fólií svisle, výška nopu 4 mm, včetně dodávky fólie</t>
  </si>
  <si>
    <t>711141559RT1</t>
  </si>
  <si>
    <t xml:space="preserve">Provedení izolace proti zemní vlhkosti pásy přitavením vodorovná, 1 vrstva, bez dodávky izolačních pásů,  </t>
  </si>
  <si>
    <t>Odkaz na mn. položky pořadí 181 : 372,94600</t>
  </si>
  <si>
    <t>711142559R00</t>
  </si>
  <si>
    <t xml:space="preserve">Provedení izolace proti zemní vlhkosti pásy přitavením svislá, 1 vrstva, bez dodávky izolačních pásů,  </t>
  </si>
  <si>
    <t>Odkaz na mn. položky pořadí 182 : 81,66000</t>
  </si>
  <si>
    <t>711212002RT3</t>
  </si>
  <si>
    <t>Izolace proti vodě stěrka hydroizolační  proti zemní vlhkosti</t>
  </si>
  <si>
    <t>S20 : 28,41</t>
  </si>
  <si>
    <t>209 : 7,77+(2,1*2+1*2+1,68*2)*2*0,2</t>
  </si>
  <si>
    <t>210 : 4,14+(2,3+1,8)*2*0,2</t>
  </si>
  <si>
    <t>211 : 2,07+(2,3+0,9)*2*0,2</t>
  </si>
  <si>
    <t>212 : 6,17+(2,3+1,4+0,9*2+1,68*2)*2*0,2</t>
  </si>
  <si>
    <t>711212601RT2</t>
  </si>
  <si>
    <t>Izolace proti vodě doplňky  těsnicí pás š.100 mm do spoje podlaha-stěna</t>
  </si>
  <si>
    <t>S20 : 19,2</t>
  </si>
  <si>
    <t>209 : (2,1*2+1*2+1,68*2)*2</t>
  </si>
  <si>
    <t>210 : (2,3+1,8)*2</t>
  </si>
  <si>
    <t>211 : (2,3+0,9)*2</t>
  </si>
  <si>
    <t>212 : (2,3+1,4+0,9*2+1,68*2)*2</t>
  </si>
  <si>
    <t>711212602RT2</t>
  </si>
  <si>
    <t>Izolace proti vodě doplňky  těsnicí roh do spoje podlaha stěna</t>
  </si>
  <si>
    <t>12+4+4+12+6</t>
  </si>
  <si>
    <t>711212611RT2</t>
  </si>
  <si>
    <t>Izolace proti vodě doplňky  těsnicí pás šířky 100 mm do svislých koutů</t>
  </si>
  <si>
    <t>(12+4+4+12)*0,2+6*0,2</t>
  </si>
  <si>
    <t>Koeficient : 0,15</t>
  </si>
  <si>
    <t>998711202R00</t>
  </si>
  <si>
    <t>Přesun hmot pro izolace proti vodě svisle do 12 m</t>
  </si>
  <si>
    <t>POL7_7</t>
  </si>
  <si>
    <t>50 m vodorovně měřeno od těžiště půdorysné plochy skládky do těžiště půdorysné plochy objektu</t>
  </si>
  <si>
    <t>712300832R00</t>
  </si>
  <si>
    <t xml:space="preserve">Odstranění povlakové krytiny a mechu na střechách plochých do 10° povlakové krytiny  dvouvrstvé,  </t>
  </si>
  <si>
    <t>18,28*14,83</t>
  </si>
  <si>
    <t>16,62*8,75</t>
  </si>
  <si>
    <t>13,87*2</t>
  </si>
  <si>
    <t>712311101RZ1</t>
  </si>
  <si>
    <t>Povlakové krytiny střech do 10° za studena nátěrem 1 x, penetračním nebo asfaltovým lakem, včetně dodávky materiálu</t>
  </si>
  <si>
    <t>S6 - vodor : 18,28*15,83+159,6</t>
  </si>
  <si>
    <t>svisle : (17,68+14,23)*2*0,75</t>
  </si>
  <si>
    <t>(17,65+8,25)*2*0,83</t>
  </si>
  <si>
    <t>712331101RZ1</t>
  </si>
  <si>
    <t>Povlakové krytiny střech do 10° pásy na sucho 1 vrstva, včetně dodávky pásu izolačního z oxidovaného asfaltu volně uloženého; nosná vložka strojní hadrová lepenka</t>
  </si>
  <si>
    <t>S22,S23 : 47</t>
  </si>
  <si>
    <t>712341559RT1</t>
  </si>
  <si>
    <t>Povlakové krytiny střech do 10° pásy přitavením v celé ploše, 1 vrstva, bez dodávky pásu</t>
  </si>
  <si>
    <t>Odkaz na mn. položky pořadí 192 : 539,83140</t>
  </si>
  <si>
    <t>712372111RV3</t>
  </si>
  <si>
    <t>Povlakové krytiny střech do 10° z termoplastické fólie kotvené do betonu, 4 kotvy/m2, při tl. izolace do 300 mm, včetně dodávky fólie, tloušťky 1,5 mm</t>
  </si>
  <si>
    <t>Odkaz na mn. položky pořadí 196 : 586,83140</t>
  </si>
  <si>
    <t>712372111R00</t>
  </si>
  <si>
    <t xml:space="preserve">Povlakové krytiny střech do 10° z termoplastické fólie kotvené do betonu, 4 kotvy/m2, při tl. izolace do 160 mm, bez dodávky fólie,  </t>
  </si>
  <si>
    <t>včetně ukotvení k podkladu hmoždinkami, svaření všech spojů a překrytí kotev fólií.</t>
  </si>
  <si>
    <t>283220012R</t>
  </si>
  <si>
    <t>Fólie hladká hydroizolační tl = 1,50 mm; materiál: PVC-P; nosná vložka: PES tkanina</t>
  </si>
  <si>
    <t>27,62*1,15</t>
  </si>
  <si>
    <t>712391171RT1</t>
  </si>
  <si>
    <t>Textílie na střechách do 10° podkladní, položení - bez dodávky textílie</t>
  </si>
  <si>
    <t>S22+S23 : 47</t>
  </si>
  <si>
    <t>S20 přířezy : 27,62*0,5</t>
  </si>
  <si>
    <t>62852265R</t>
  </si>
  <si>
    <t>Pás hydroizolační asfaltový tl = 4,0 mm; funkce: protiradonová, parobrzdná; nosná vložka: skelná tkanina; asfalt: modifikovaný; horní strana: minerální posyp; spodní strana: spalitelná fólie</t>
  </si>
  <si>
    <t>67390503R</t>
  </si>
  <si>
    <t>Geosyntetika typ: geotextilie; netkaná; materiál: PP; tl (2 kPa) = 3,2 mm; plošná hmotnost = 300 g/m2; Pevnost v tahu podélně = 7,0 kN/m; Pevnost v tahu příčně = 8,0 kN/m</t>
  </si>
  <si>
    <t>13,81*1,15</t>
  </si>
  <si>
    <t>998712202R00</t>
  </si>
  <si>
    <t>Přesun hmot pro povlakové krytiny v objektech výšky od 6 do 12 m</t>
  </si>
  <si>
    <t>50 m vodorovně</t>
  </si>
  <si>
    <t>713111121RT1</t>
  </si>
  <si>
    <t xml:space="preserve">Montáž tepelné izolace stropů rovných, spodem, uchycení drátem,  </t>
  </si>
  <si>
    <t>800-713</t>
  </si>
  <si>
    <t>POD1 : (10-2,4)*(6,35+0,2*2)</t>
  </si>
  <si>
    <t>713111121RT2</t>
  </si>
  <si>
    <t>Montáž tepelné izolace stropů rovných, spodem, uchycení drátem, dvouvrstvá</t>
  </si>
  <si>
    <t>POD2 : 0,6*(6,35+0,2*2)*4</t>
  </si>
  <si>
    <t>713102111R00</t>
  </si>
  <si>
    <t>Odstranění tepelné izolace z desek, lamel, rohoží, pásů a foukané izolace podlah, volně uložené, z desek z expandovaného polystyrenu, tloušťky do 100 mm</t>
  </si>
  <si>
    <t>1NP podlahy 101-124 : (3,84+1,13+1,29+1,85+2,93+122,08+8,66+5,25+12,45+18,57+18,84+1,3+1,17+3,25+6,42+56,11+25,3+3,29+1,86+65,24+14,7+2,2+3,15+8,27)</t>
  </si>
  <si>
    <t>201-215 : (23,12+1,13+1,29+1,85+2,93+122,26+8,66+5,35+12,51+18,58+15,97+2,86+6,58+3,19+1,26)</t>
  </si>
  <si>
    <t>713104222R00</t>
  </si>
  <si>
    <t>Odstranění tepelné izolace z desek, lamel, rohoží, pásů a foukané izolace plochých střech, připevněné drátem, přibitím, přeistřelením nebo na trny, z minerálních desek, lamel, rohoží a pásů, tloušťky od 100 mm do 200 mm</t>
  </si>
  <si>
    <t>tloušťky od 100 mm do 200 mm</t>
  </si>
  <si>
    <t>17,68*14,23</t>
  </si>
  <si>
    <t>15,69*8,25</t>
  </si>
  <si>
    <t>krček : 13,87*1,95</t>
  </si>
  <si>
    <t>713104311R00</t>
  </si>
  <si>
    <t>Odstranění tepelné izolace z desek, lamel, rohoží, pásů a foukané izolace plochých střech, přilepené k podkladu, z desek z expandovaného polystyrenu, tloušťky do 100 mm</t>
  </si>
  <si>
    <t>tl. 50 mm : 17,68*14,23+15,69*8,25+13,87*1,95</t>
  </si>
  <si>
    <t>tl. 20 mm : 17,68*14,23+15,69*8,25+13,87*1,95</t>
  </si>
  <si>
    <t>713121111RT1</t>
  </si>
  <si>
    <t>Montáž tepelné izolace podlah  jednovrstvá, bez dodávky materiálu</t>
  </si>
  <si>
    <t>EPS 100 S tl. 100 mm - 1NP : 373,186</t>
  </si>
  <si>
    <t>713121121RT1</t>
  </si>
  <si>
    <t>Montáž tepelné izolace podlah  dvouvrstvá, bez dodávky materiálu</t>
  </si>
  <si>
    <t>S21 EPS 150 S 180 mm : 10,2</t>
  </si>
  <si>
    <t>713131121R00</t>
  </si>
  <si>
    <t>Montáž tepelné izolace stěn přichycením úchytnými dráty a závlačkami</t>
  </si>
  <si>
    <t>izolace překladů RZP : (2,39+1,19+3,19*2+1,19)*0,19</t>
  </si>
  <si>
    <t>izolace válcov. nosníků I160 : 3,5*2*0,16</t>
  </si>
  <si>
    <t>713131131R00</t>
  </si>
  <si>
    <t>Montáž tepelné izolace stěn lepením</t>
  </si>
  <si>
    <t>atika : (18,28+14,23)*2*0,3</t>
  </si>
  <si>
    <t>(7,28+17,68+8,85+15,87)*0,3</t>
  </si>
  <si>
    <t>S6 -  EPS200 160 mm : 18,28*15,83+159,6</t>
  </si>
  <si>
    <t>EPS150 100 mm spád : 448,9724</t>
  </si>
  <si>
    <t>S23 EPS100 260 spád : 47*2</t>
  </si>
  <si>
    <t>713191100RT9</t>
  </si>
  <si>
    <t>Izolace tepelné běžných konstrukcí - doplňky položení separační fólie, včetně dodávky PE fólie</t>
  </si>
  <si>
    <t>373,186+10,2</t>
  </si>
  <si>
    <t>28375704R</t>
  </si>
  <si>
    <t>Výrobek izolační pro budovy z pěnového polystyrenu (EPS) tvar: deska; OH = 20 kg/m3; lambda = 0,037 W/(m.K); pevnost v tlaku = 100 kPa</t>
  </si>
  <si>
    <t>RTS 24/ II</t>
  </si>
  <si>
    <t>Odkaz na mn. položky pořadí 207 : 3,23860*0,05</t>
  </si>
  <si>
    <t>Koeficient : 0,1</t>
  </si>
  <si>
    <t>Odkaz na mn. položky pořadí 205 : 373,186*0,1</t>
  </si>
  <si>
    <t>Koeficient : 0,03</t>
  </si>
  <si>
    <t>28375705R</t>
  </si>
  <si>
    <t>Výrobek izolační pro budovy z pěnového polystyrenu (EPS) tvar: deska; OH = 25 kg/m3; lambda = 0,035 W/(m.K); pevnost v tlaku = 150 kPa</t>
  </si>
  <si>
    <t>Odkaz na mn. položky pořadí 206 : 10,20000*0,18</t>
  </si>
  <si>
    <t>Koeficient : 0,05</t>
  </si>
  <si>
    <t>28375706R</t>
  </si>
  <si>
    <t>Výrobek izolační pro budovy z pěnového polystyrenu (EPS) tvar: deska; OH = 30 kg/m3; lambda = 0,034 W/(m.K); pevnost v tlaku = 200 kPa</t>
  </si>
  <si>
    <t>S6 : (18,28*15,83+159,6)*0,16</t>
  </si>
  <si>
    <t>28375971R</t>
  </si>
  <si>
    <t>Výrobek izolační pro budovy z pěnového polystyrenu (EPS) tvar: spádová deska; OH = 20 kg/m3; lambda = 0,037 W/(m.K); pevnost v tlaku = 100 kPa</t>
  </si>
  <si>
    <t>S23 : 47*0,26</t>
  </si>
  <si>
    <t>28375972R</t>
  </si>
  <si>
    <t>Výrobek izolační pro budovy z pěnového polystyrenu (EPS) tvar: spádová deska; OH = 25 kg/m3; lambda = 0,035 W/(m.K); pevnost v tlaku = 150 kPa</t>
  </si>
  <si>
    <t>EPS150 100 mm spád : 448,9724*0,15</t>
  </si>
  <si>
    <t>28376313R</t>
  </si>
  <si>
    <t>Výrobek izolační pro budovy z extrudovaného polystyrenu (XPS) tvar: deska; tloušťka d = 60,0 mm; OH = 35 kg/m3; lambda = 0,035 W/(m.K); pevnost v tlaku CS 500 kPa</t>
  </si>
  <si>
    <t>Odkaz na mn. položky pořadí 208 : 34,41000</t>
  </si>
  <si>
    <t>Koeficient : 0,07</t>
  </si>
  <si>
    <t>63150940R</t>
  </si>
  <si>
    <t>Výrobek izolační pro budovy z minerální vlny (MW) tvar: deska; tl = 50 mm; OH = 50 kg/m3; lambda = 0,034 W/(m.K)</t>
  </si>
  <si>
    <t>POD1 : (10-2,4)*6,35</t>
  </si>
  <si>
    <t>POD2 : 0,6*6,35*4*2</t>
  </si>
  <si>
    <t>998713202R00</t>
  </si>
  <si>
    <t>Přesun hmot pro izolace tepelné v objektech výšky do 12 m</t>
  </si>
  <si>
    <t>SAP</t>
  </si>
  <si>
    <t>Dodávka a osazení izolačního panelu v rámu Al - viz PD</t>
  </si>
  <si>
    <t>2,4*1,2</t>
  </si>
  <si>
    <t>998714201R00</t>
  </si>
  <si>
    <t>Přesun hmot v objektech výšky do 6 m</t>
  </si>
  <si>
    <t>800-714</t>
  </si>
  <si>
    <t>725110811R00</t>
  </si>
  <si>
    <t>Demontáž klozetů splachovacích</t>
  </si>
  <si>
    <t>soubor</t>
  </si>
  <si>
    <t>800-721</t>
  </si>
  <si>
    <t>725210821R00</t>
  </si>
  <si>
    <t>Demontáž umyvadel umyvadel bez výtokových armatur</t>
  </si>
  <si>
    <t>725330820R00</t>
  </si>
  <si>
    <t>Demontáž výlevek diturvitových</t>
  </si>
  <si>
    <t>bez výtokových armatur a bez nádrže a splachovacího potrubí,</t>
  </si>
  <si>
    <t>725820801R00</t>
  </si>
  <si>
    <t>Demontáž baterií nástěnných do G 3/4"</t>
  </si>
  <si>
    <t>725840851R00</t>
  </si>
  <si>
    <t>Demontáž baterií sprchových diferenciálních G 5/4x6/4</t>
  </si>
  <si>
    <t>998725202R00</t>
  </si>
  <si>
    <t>Přesun hmot pro zařizovací předměty v objektech výšky do 12 m</t>
  </si>
  <si>
    <t>vodorovně do 50 m</t>
  </si>
  <si>
    <t>728311817R00</t>
  </si>
  <si>
    <t>Demontáž ohřívače kruhového, do průměru d 600 mm</t>
  </si>
  <si>
    <t>800-728</t>
  </si>
  <si>
    <t>998728202R00</t>
  </si>
  <si>
    <t>Přesun hmot pro vzduchotechniku v objektech výšky do 12 m</t>
  </si>
  <si>
    <t>762441112RT4</t>
  </si>
  <si>
    <t>Obložení atiky s dodávkou dřevoštěpkových desek, tloušťky 22 mm, 1 vrstva, upevněním šroubováním</t>
  </si>
  <si>
    <t>800-762</t>
  </si>
  <si>
    <t>(18,28+14,23)*2*0,52</t>
  </si>
  <si>
    <t>(7,28+17,65+8,85+15,87)*0,52</t>
  </si>
  <si>
    <t>76213610001R</t>
  </si>
  <si>
    <t>Montáž obkladu stěn z latí hoblov., mezery 4 - 6cm, včetně nátěru a kotvení, včetně dodávky řeziva, hoblované latě 4/6 cm</t>
  </si>
  <si>
    <t>Zábradlí terasy 2.NP : 11,76*1</t>
  </si>
  <si>
    <t>762332120R00</t>
  </si>
  <si>
    <t>Vázané konstrukce krovů montáž  střech pultových, sedlových, valbových, stanových čtvercového nebo obdélníkového půdorysu z řeziva, průřezové plochy přes 120 do 224 cm2</t>
  </si>
  <si>
    <t>80/220 : 11,5</t>
  </si>
  <si>
    <t>80/120 : 17,31</t>
  </si>
  <si>
    <t>60515280R</t>
  </si>
  <si>
    <t>Hranol dřevina: SM</t>
  </si>
  <si>
    <t>80/220 : 11,5*0,08*0,22*1,1</t>
  </si>
  <si>
    <t>80/120 : 17,31*0,08*0,22*1,1</t>
  </si>
  <si>
    <t>762911121R00</t>
  </si>
  <si>
    <t xml:space="preserve">Impregnace řeziva tlakovakuová, ochrana proti dřevokazným houbám, plísním a dřevokaznému hmyzu </t>
  </si>
  <si>
    <t>80/220 : 11,5*0,08*0,22</t>
  </si>
  <si>
    <t>80/120 : 17,31*0,08*0,22</t>
  </si>
  <si>
    <t>fošna 50/180 : 10,74*0,05*0,18</t>
  </si>
  <si>
    <t>762795000R00</t>
  </si>
  <si>
    <t>Spojovací a ochranné prostředky hřebíky, svory, fiksační prkna, impregnace</t>
  </si>
  <si>
    <t>762332110R00</t>
  </si>
  <si>
    <t>Vázané konstrukce krovů montáž  střech pultových, sedlových, valbových, stanových čtvercového nebo obdélníkového půdorysu z řeziva, průřezové plochy do 120 cm2</t>
  </si>
  <si>
    <t>fošna 50/180 : 10,74</t>
  </si>
  <si>
    <t>60510440R</t>
  </si>
  <si>
    <t>Fošna dřevina: jehličnatá; opracování: neomítané; tl = 50 mm</t>
  </si>
  <si>
    <t>fošna 50/180 : 10,74*0,05*0,18*1,1</t>
  </si>
  <si>
    <t>998762202R00</t>
  </si>
  <si>
    <t>Přesun hmot pro konstrukce tesařské v objektech výšky do 12 m</t>
  </si>
  <si>
    <t>76430011R01</t>
  </si>
  <si>
    <t>Montáž okapnice balkony vč. dodávky okapnice</t>
  </si>
  <si>
    <t>S20 : 11,76</t>
  </si>
  <si>
    <t>764817138RT2</t>
  </si>
  <si>
    <t>Oplechování  zdí (atik), z lakovaného pozinkovaného plechu, rš 380 mm, dodávka + montáž lepením</t>
  </si>
  <si>
    <t>800-764</t>
  </si>
  <si>
    <t>včetně zhotovení rohů, spojů a dilatací</t>
  </si>
  <si>
    <t xml:space="preserve">r.š. 340 mm : </t>
  </si>
  <si>
    <t>K7 : 6,16</t>
  </si>
  <si>
    <t>K8 : 3</t>
  </si>
  <si>
    <t>764814525R00</t>
  </si>
  <si>
    <t>Závětrná lišta  , z lakovaného pozinkovaného plechu, rš 250 mm, dodávka a montáž</t>
  </si>
  <si>
    <t>K5 : 51,38+74,6</t>
  </si>
  <si>
    <t>764919601R00</t>
  </si>
  <si>
    <t>Ostatní prvky ke střechám střešního okna, z lakovaného pozinkovaného plechu,  , montáž</t>
  </si>
  <si>
    <t>764816131RT2</t>
  </si>
  <si>
    <t>Oplechování parapetů z lakovaného pozinkovaného plechu, rš 305 mm, dodávka a montáž, včetně rohů, lepené lepidlem</t>
  </si>
  <si>
    <t>včetně rohů</t>
  </si>
  <si>
    <t xml:space="preserve">r.š. 265 mm : </t>
  </si>
  <si>
    <t>K1 : 2,1*21</t>
  </si>
  <si>
    <t>K2 : 0,75*12</t>
  </si>
  <si>
    <t>K3 : 0,9*1</t>
  </si>
  <si>
    <t>K4 : 2,8*2</t>
  </si>
  <si>
    <t>764342821R00</t>
  </si>
  <si>
    <t>Demontáž ostatních kusových prvků demontáž lemování trub, konzol a držáků s dilatačním kloboučkem  na  hladké a drážkové krytině, průměru přes 75 do 100 mm, sklonu do 30°</t>
  </si>
  <si>
    <t>764342841R00</t>
  </si>
  <si>
    <t>Demontáž ostatních kusových prvků demontáž lemování trub, konzol a držáků s dilatačním kloboučkem  na  hladké a drážkové krytině, průměru přes 100 do 250 mm, sklonu do 30°</t>
  </si>
  <si>
    <t>D 150 mm : 1</t>
  </si>
  <si>
    <t>D 200 mm : 4</t>
  </si>
  <si>
    <t>764352810R00</t>
  </si>
  <si>
    <t>Demontáž žlabů podokapních půlkruhových rovných, rš 330 mm, sklonu do 30°</t>
  </si>
  <si>
    <t>764410850R00</t>
  </si>
  <si>
    <t>Demontáž oplechování parapetů rš od 100 do 330 mm</t>
  </si>
  <si>
    <t>1NP : 12,1+14,83+15,6</t>
  </si>
  <si>
    <t>0,9*9+0,8*6+2,4*3</t>
  </si>
  <si>
    <t>2NP : 15,9+14,83+15,6</t>
  </si>
  <si>
    <t>1,25+2,4*4</t>
  </si>
  <si>
    <t>764430840R00</t>
  </si>
  <si>
    <t>Demontáž oplechování zdí a nadezdívek rš od 330 do 500 mm</t>
  </si>
  <si>
    <t>r.š. 42 : 16,3+8,25+16,2</t>
  </si>
  <si>
    <t>r.š. 330 : 1,15</t>
  </si>
  <si>
    <t>r.š. 400 : (18,28+14,23)*2</t>
  </si>
  <si>
    <t>7,12</t>
  </si>
  <si>
    <t>764430850R00</t>
  </si>
  <si>
    <t>Demontáž oplechování zdí a nadezdívek rš 600 mm</t>
  </si>
  <si>
    <t>r.š. 650 : 7,6</t>
  </si>
  <si>
    <t>7649</t>
  </si>
  <si>
    <t>Dodávka a montáž zatepleného poklopu z lak. Pz  1800x1500 mm</t>
  </si>
  <si>
    <t>1,8*1,5</t>
  </si>
  <si>
    <t>13851063R</t>
  </si>
  <si>
    <t>Výrobek plochý ocelový s povlakem - plech; hladký; tl = 0,60 mm; povrchová úprava: PES tl. 25 mikronů; s ochrannou fólií</t>
  </si>
  <si>
    <t>K6 : 2,8</t>
  </si>
  <si>
    <t>998764202R00</t>
  </si>
  <si>
    <t>Přesun hmot pro konstrukce klempířské v objektech výšky do 12 m</t>
  </si>
  <si>
    <t>766661112R00</t>
  </si>
  <si>
    <t>Montáž dveřních křídel kompletizovaných otevíravých ,  , do ocelové nebo fošnové zárubně, jednokřídlových, šířky do 800 mm</t>
  </si>
  <si>
    <t>800-766</t>
  </si>
  <si>
    <t>L03 - 70 : 3</t>
  </si>
  <si>
    <t>P04 - 70 : 3</t>
  </si>
  <si>
    <t>L05 - 80 : 2</t>
  </si>
  <si>
    <t>L02 - 70 : 2</t>
  </si>
  <si>
    <t>P03 - 70 : 2</t>
  </si>
  <si>
    <t>L04 - 80 : 1</t>
  </si>
  <si>
    <t>L06 - 80 : 2</t>
  </si>
  <si>
    <t>766669116R00</t>
  </si>
  <si>
    <t>Montáž dveřních křídel kompletizovaných dokování  samozavírače na dřevěnou zárubeň</t>
  </si>
  <si>
    <t>766670011R00</t>
  </si>
  <si>
    <t>Montáž obložkové nebo rámové zárubně a dveřního křídla jednokřídlového</t>
  </si>
  <si>
    <t>L07 - 80 : 4</t>
  </si>
  <si>
    <t>P08 - 80 : 4</t>
  </si>
  <si>
    <t>L09 - 80 : 1</t>
  </si>
  <si>
    <t>L10 - 90 : 1</t>
  </si>
  <si>
    <t>P11 - 80 : 1</t>
  </si>
  <si>
    <t>P14 - 90 : 1</t>
  </si>
  <si>
    <t>L15 - 90 : 3</t>
  </si>
  <si>
    <t>P16 - 90 : 1</t>
  </si>
  <si>
    <t>P01 - 60 : 1</t>
  </si>
  <si>
    <t>P07 - 80 : 1</t>
  </si>
  <si>
    <t>L08 - 90 : 1</t>
  </si>
  <si>
    <t>P09 - 90 : 2</t>
  </si>
  <si>
    <t>766670013R00</t>
  </si>
  <si>
    <t>Montáž obložkové nebo rámové zárubně a dveřního křídla dveří dvoukřídlových</t>
  </si>
  <si>
    <t>O17 - 180 : 1</t>
  </si>
  <si>
    <t>O18 - 180 : 1</t>
  </si>
  <si>
    <t>766670021R00</t>
  </si>
  <si>
    <t xml:space="preserve">Doplňky ke dveřním křídlům - montáž </t>
  </si>
  <si>
    <t>766694111R00</t>
  </si>
  <si>
    <t>Ostatní montáž parapetních desek dřevěných pro jakékoliv upevnění   šířky do 300 mm, délky do 1000 mm</t>
  </si>
  <si>
    <t>E3 : 2</t>
  </si>
  <si>
    <t>E4 : 1</t>
  </si>
  <si>
    <t>766694114R00</t>
  </si>
  <si>
    <t>Ostatní montáž parapetních desek dřevěných pro jakékoliv upevnění   šířky do 300 mm, délky přes 2600 mm</t>
  </si>
  <si>
    <t>E5 : 2</t>
  </si>
  <si>
    <t>766694121R00</t>
  </si>
  <si>
    <t>Ostatní montáž parapetních desek dřevěných pro jakékoliv upevnění   šířky přes 300 mm, délky do 1000 mm</t>
  </si>
  <si>
    <t>E2 : 10</t>
  </si>
  <si>
    <t>766694123R00</t>
  </si>
  <si>
    <t>Ostatní montáž parapetních desek dřevěných pro jakékoliv upevnění   šířky přes 300 mm, délky přes 1600 do 2600 mm</t>
  </si>
  <si>
    <t>E1 : 21</t>
  </si>
  <si>
    <t>766695213R00</t>
  </si>
  <si>
    <t>Ostatní montáž prahů dveří  jednokřídlých, šířky přes 100 mm</t>
  </si>
  <si>
    <t>4+8+17+12+1</t>
  </si>
  <si>
    <t>766695233R00</t>
  </si>
  <si>
    <t>Ostatní montáž prahů dveří  dvoukřídlých, šířky přes 100 mm</t>
  </si>
  <si>
    <t>7666999</t>
  </si>
  <si>
    <t>Montáž obl. zárubně a křídla dveří  š. 90 cm EW 30 DP3 C</t>
  </si>
  <si>
    <t>76699</t>
  </si>
  <si>
    <t>Úprava dveří pro větracdí mřížku, D+M větrací mřížky</t>
  </si>
  <si>
    <t>P01 : 1</t>
  </si>
  <si>
    <t>L02 : 2</t>
  </si>
  <si>
    <t>P03 : 2</t>
  </si>
  <si>
    <t>L01</t>
  </si>
  <si>
    <t>D+M Al vnitřních dvěří se zárubní 2kř s nadsvětlíkem  1680x2800 mm - viz PD, panikové kování, izolační dvojsklo</t>
  </si>
  <si>
    <t>P02</t>
  </si>
  <si>
    <t>D+M Al vnitřních dvěří se zárubní, 2 kř s nadsvětlíkem  1450x2800 mm - viz PD, panikové kování, izolační dvojsklo</t>
  </si>
  <si>
    <t>7669950RAA</t>
  </si>
  <si>
    <t>Obklad stěn dřevěný na rošt, včetně roštu, včetně nátěrů a kotvení</t>
  </si>
  <si>
    <t>Podkladový rošt, obklad palubkami z měkkého dřeva šířky do 8 cm na pero a drážku, dodávka materiálu, nátěr dvojnásobný syntetickým lakem.</t>
  </si>
  <si>
    <t>U vstupního portálu : 17,22</t>
  </si>
  <si>
    <t>54914622R</t>
  </si>
  <si>
    <t>kování interiérové kliky se štíty pro klíč; povrch - kliky pochromované TiN (zlatá); povrch - štíty leštěná nerez TiN (zlatá)</t>
  </si>
  <si>
    <t>54917260R</t>
  </si>
  <si>
    <t>zavírač dveří hydraulický hmotnost dveří 30 až 60 kg; š. dveří 900 mm; zlatá bronz</t>
  </si>
  <si>
    <t>60780013R</t>
  </si>
  <si>
    <t>parapet vnitřní š = 300 mm; materiál - povrch laminátová fólie 0,6 mm; materiál - jádro vlhkuodolná DTD 16 mm; dekor bílý</t>
  </si>
  <si>
    <t>E3 : 0,75*2</t>
  </si>
  <si>
    <t>E4 : 0,9*1</t>
  </si>
  <si>
    <t>E5 : 2,8*2</t>
  </si>
  <si>
    <t>60780014R</t>
  </si>
  <si>
    <t>parapet vnitřní š = 350 mm; materiál - povrch laminátová fólie 0,6 mm; materiál - jádro vlhkuodolná DTD 16 mm; dekor bílý</t>
  </si>
  <si>
    <t>E1 : 2,1*21</t>
  </si>
  <si>
    <t>E2 : 0,75*10</t>
  </si>
  <si>
    <t>61181505R</t>
  </si>
  <si>
    <t>Zárubeň dřevěná obložková, polodrážková (klasická); průchozí š. = 600 mm; průchozí v. = 1970 mm; tl. stěny 60 až 170 mm; povrchová úprava: dýha</t>
  </si>
  <si>
    <t>61181507R</t>
  </si>
  <si>
    <t>Zárubeň dřevěná obložková, polodrážková (klasická); průchozí š. = 800 mm; průchozí v. = 1970 mm; tl. stěny 60 až 170 mm; povrchová úprava: dýha</t>
  </si>
  <si>
    <t>L07 : 1</t>
  </si>
  <si>
    <t>P08 : 4</t>
  </si>
  <si>
    <t>L09 : 1</t>
  </si>
  <si>
    <t>P11 : 1</t>
  </si>
  <si>
    <t>L06 : 1</t>
  </si>
  <si>
    <t>61181508R</t>
  </si>
  <si>
    <t>Zárubeň dřevěná obložková, polodrážková (klasická); průchozí š. = 900 mm; průchozí v. = 1970 mm; tl. stěny 60 až 170 mm; povrchová úprava: dýha</t>
  </si>
  <si>
    <t>L10 : 1</t>
  </si>
  <si>
    <t>P14 : 1</t>
  </si>
  <si>
    <t>L15 : 3</t>
  </si>
  <si>
    <t>L08 : 1</t>
  </si>
  <si>
    <t>P09 : 1</t>
  </si>
  <si>
    <t>61181527R</t>
  </si>
  <si>
    <t>Zárubeň dřevěná obložková, polodrážková (klasická); průchozí š. = 800 mm; průchozí v. = 1970 mm; tl. stěny 180 až 250 mm; povrchová úprava: dýha</t>
  </si>
  <si>
    <t>61181528R</t>
  </si>
  <si>
    <t>Zárubeň dřevěná obložková, polodrážková (klasická); průchozí š. = 900 mm; průchozí v. = 1970 mm; tl. stěny 180 až 250 mm; povrchová úprava: dýha</t>
  </si>
  <si>
    <t>611815303R</t>
  </si>
  <si>
    <t>Zárubeň dřevěná obložková, polodrážková (klasická); průchozí š. = 800 mm; průchozí v. = 1970 mm; tl. stěny 260 až 350 mm; povrchová úprava: dýha</t>
  </si>
  <si>
    <t>L07 : 2</t>
  </si>
  <si>
    <t>P07 : 1</t>
  </si>
  <si>
    <t>611815304R</t>
  </si>
  <si>
    <t>Zárubeň dřevěná obložková, polodrážková (klasická); průchozí š. = 900 mm; průchozí v. = 1970 mm; tl. stěny 360 až 500 mm; povrchová úprava: dýha</t>
  </si>
  <si>
    <t>P16 : 1</t>
  </si>
  <si>
    <t>611815495</t>
  </si>
  <si>
    <t>Zárubeň obložková NORMAL š. 900 mm/tl. stěny 60-170 mm dýha buk, dub, jasan, EW 30 DP3C</t>
  </si>
  <si>
    <t>P12 : 2</t>
  </si>
  <si>
    <t>L13 : 2</t>
  </si>
  <si>
    <t>61181563R</t>
  </si>
  <si>
    <t>Zárubeň dřevěná obložková, polodrážková (klasická); průchozí š. = 1850 mm; průchozí v. = 1970 mm; tl. stěny 60 až 170 mm; povrchová úprava: dýha</t>
  </si>
  <si>
    <t>O17 : 1</t>
  </si>
  <si>
    <t>O18 : 1</t>
  </si>
  <si>
    <t>61187181R</t>
  </si>
  <si>
    <t>práh dub; š = 150 mm; l = 900,0 mm; tl = 20,0 mm</t>
  </si>
  <si>
    <t>61187361R</t>
  </si>
  <si>
    <t>práh buk; š = 150 mm; l = 600,0 mm; tl = 20,0 mm</t>
  </si>
  <si>
    <t>61187381R</t>
  </si>
  <si>
    <t>práh buk; š = 150 mm; l = 700,0 mm; tl = 20,0 mm</t>
  </si>
  <si>
    <t>61187401R</t>
  </si>
  <si>
    <t>práh buk; š = 150 mm; l = 800,0 mm; tl = 20,0 mm</t>
  </si>
  <si>
    <t>61187509R</t>
  </si>
  <si>
    <t>Prah bukový dl. 1600 mm, š. 150 mm, tl. 20 mm</t>
  </si>
  <si>
    <t>61191</t>
  </si>
  <si>
    <t>61192</t>
  </si>
  <si>
    <t>61193</t>
  </si>
  <si>
    <t>998766202R00</t>
  </si>
  <si>
    <t>Přesun hmot pro konstrukce truhlářské v objektech výšky do 12 m</t>
  </si>
  <si>
    <t>767586206RV5</t>
  </si>
  <si>
    <t>Montáž podhledů lamelových a kazetových Podhledy podhled minerální, se skrytou hranou</t>
  </si>
  <si>
    <t>800-767</t>
  </si>
  <si>
    <t>101,105,106,111,112,119,120,121,123,131 : 18,06+3,8+4,33+12,95+16,88+18,62+9,04+5,3+24,1+16,06+7,52</t>
  </si>
  <si>
    <t>102 : 2,48*(2,57+0,15)</t>
  </si>
  <si>
    <t>132 : 81,48-10*6,35</t>
  </si>
  <si>
    <t>201,203-205,207 : 38,77+34,79+36,41+52,66+10,29</t>
  </si>
  <si>
    <t>767914830R00</t>
  </si>
  <si>
    <t>Demontáž oplocení demontáž rámového oplocení, výšky do 2,0 m</t>
  </si>
  <si>
    <t>pozn 12 : 13</t>
  </si>
  <si>
    <t>767996801R00</t>
  </si>
  <si>
    <t>Demontáž ostatních doplňků staveb atypických konstrukcí  o hmotnosti přes 20 do 50 kg</t>
  </si>
  <si>
    <t>kg</t>
  </si>
  <si>
    <t>stříška krček : 40</t>
  </si>
  <si>
    <t>přístřešek vstupu : 200</t>
  </si>
  <si>
    <t>POZN 3 SLOUPY : 14*8</t>
  </si>
  <si>
    <t>767392122T01</t>
  </si>
  <si>
    <t>Montáž krytiny střech, tvar. plechem, šroubováním, včetně dodávky trapézového plechu T50 pozink tl. 0,75 mm</t>
  </si>
  <si>
    <t>2NP : 31,11</t>
  </si>
  <si>
    <t>76758711T00</t>
  </si>
  <si>
    <t>Nosný rošt podhledu,kazeta 1200x600x25mm</t>
  </si>
  <si>
    <t>767587211R00</t>
  </si>
  <si>
    <t>Montáž podhledů lamelových a kazetových Podhledy podhled minerální,  , 600x600 mm, včetně dodávky kazet</t>
  </si>
  <si>
    <t>767995</t>
  </si>
  <si>
    <t>Výroba, dodávka a montáž OK přístavby, žár. zinkováno, vč. kotvení, spojovacího materiálu a pod.</t>
  </si>
  <si>
    <t>HEA 200 : 557,5</t>
  </si>
  <si>
    <t>I 180 : 1335,1</t>
  </si>
  <si>
    <t>I 160 : 238</t>
  </si>
  <si>
    <t>jäkl QRO 40x4 : 4,6</t>
  </si>
  <si>
    <t>QRO 160x6,3 : 66,4</t>
  </si>
  <si>
    <t>HEB 200 : 3383,4</t>
  </si>
  <si>
    <t>7679785</t>
  </si>
  <si>
    <t>Výroba, dodávka a montáž OK zábradlí, žár. zinkováno, vč. kotvení, spojovacího materiálu a pod.</t>
  </si>
  <si>
    <t xml:space="preserve">Zábradlí terasy 2.NP : </t>
  </si>
  <si>
    <t>sloupky 50/50 : 1,2*6,56*13*1,1</t>
  </si>
  <si>
    <t>heb 200 : 12,5*61,3*1,1</t>
  </si>
  <si>
    <t>7679785.1</t>
  </si>
  <si>
    <t>Výroba, dodávka a montáž ocell. prvků vč. nátěrů  a kotvení</t>
  </si>
  <si>
    <t>L úhelník 150/150 kotvený k bet.strop.desce : 23*11,5*1,1</t>
  </si>
  <si>
    <t>L úhelník 70/70 kotvený k bet.strop.desce : 17,31*6,24*1,1</t>
  </si>
  <si>
    <t>7679786</t>
  </si>
  <si>
    <t>Ocelové plotny pro kotvvení zábradlí D+M</t>
  </si>
  <si>
    <t>13</t>
  </si>
  <si>
    <t>7679951</t>
  </si>
  <si>
    <t>Dodávka a montáž záchytné konstrukce na komínu, žárově zinkováno</t>
  </si>
  <si>
    <t>7679952</t>
  </si>
  <si>
    <t>Dodávka a montáž čapího hnízdiště na komínu, žárově zinkováno</t>
  </si>
  <si>
    <t>7679963</t>
  </si>
  <si>
    <t>Plech P10 s vypálením písmenem "G", rozměr plechu 2,8x2,95 m, D+M</t>
  </si>
  <si>
    <t>SR</t>
  </si>
  <si>
    <t>Dodávka a montáž čistící rohože, vana, odpad</t>
  </si>
  <si>
    <t>SR1 : 1,7*0,9</t>
  </si>
  <si>
    <t>SR3 : 1,8*0,8*2</t>
  </si>
  <si>
    <t>TR</t>
  </si>
  <si>
    <t>Dodávka a montáž čistícírohože</t>
  </si>
  <si>
    <t>TR2 : 1,8*0,8*2</t>
  </si>
  <si>
    <t>TR3 : 1,35*3,55</t>
  </si>
  <si>
    <t>Z1</t>
  </si>
  <si>
    <t>Dodávka a montáž žebříku s košem na střechu, pomosný žebřík, kotvení, povrchová úprava - viz PD</t>
  </si>
  <si>
    <t>Z5</t>
  </si>
  <si>
    <t>Střešní výlez - horní víko - zámeč. výrobek Z5, D+M</t>
  </si>
  <si>
    <t>Z6</t>
  </si>
  <si>
    <t>Vchodová stříška - prvek Z6, D+M vč. kotvení</t>
  </si>
  <si>
    <t>998767202R00</t>
  </si>
  <si>
    <t>Přesun hmot pro kovové stavební doplňk. konstrukce v objektech výšky do 12 m</t>
  </si>
  <si>
    <t>771570014RAI</t>
  </si>
  <si>
    <t>Dlažba z dlaždic keramických 300 x 300 mm, položených do tmele,  , bez dodávky dlažby</t>
  </si>
  <si>
    <t>AP-PSV</t>
  </si>
  <si>
    <t>S14 : 38,37+6+10,29+4,35+7,77+4,14+2,07+6,17+18,94</t>
  </si>
  <si>
    <t>S9 : 9,24</t>
  </si>
  <si>
    <t>S10 : 18,06+3,8+3,76+2,06+1,55+2,72+7,14+7,38+9,04+5,3+24,1+5,08+16,06+3,8+5+1,33*2+2,85+1,5*2+7,52+81,48+3,86</t>
  </si>
  <si>
    <t>597642</t>
  </si>
  <si>
    <t>Dlažba  300x300x9 mm S9, Rio Negro</t>
  </si>
  <si>
    <t>9,24</t>
  </si>
  <si>
    <t>59764203R</t>
  </si>
  <si>
    <t>Dlažba keramická bez glazury (UGL); tl. = 9,0 mm; a = 298 mm; b = 298 mm; nasákavost = 0,5 %; protiskluznost: R9; povrch: hladký, matný; barva: šedá</t>
  </si>
  <si>
    <t>597643</t>
  </si>
  <si>
    <t>Keramická protiskluzná dlažba 300x300 x9 mm S10</t>
  </si>
  <si>
    <t>998771202R00</t>
  </si>
  <si>
    <t>Přesun hmot pro podlahy z dlaždic v objektech výšky do 12 m</t>
  </si>
  <si>
    <t>800-771</t>
  </si>
  <si>
    <t>77554</t>
  </si>
  <si>
    <t>Položení podlahoviny vinyl - schody vč hran a soklíku</t>
  </si>
  <si>
    <t>schod</t>
  </si>
  <si>
    <t>775540044RAC</t>
  </si>
  <si>
    <t>18,43+12,26</t>
  </si>
  <si>
    <t>34,79+36,41+52,66</t>
  </si>
  <si>
    <t>998775202R00</t>
  </si>
  <si>
    <t>Přesun hmot pro podlahy vlysové a parketové v objektech výšky do 12 m</t>
  </si>
  <si>
    <t>800-775</t>
  </si>
  <si>
    <t>776200810RT3</t>
  </si>
  <si>
    <t>Demontáž povlakových podlah ze schodišťových stupňů lepených, bez podložky, z ploch do 5 m2</t>
  </si>
  <si>
    <t>1,18*3,3*2</t>
  </si>
  <si>
    <t>776200830RT1</t>
  </si>
  <si>
    <t xml:space="preserve">Demontáž povlakových podlah ze schodišťových stupňů odstranění hran scodišťových stupňů a uložení na hromady,  ,  </t>
  </si>
  <si>
    <t>1,18*22</t>
  </si>
  <si>
    <t>776401800RT1</t>
  </si>
  <si>
    <t>Demontáž soklíků nebo lišt pryžových nebo PVC odstranění a uložení na hromady</t>
  </si>
  <si>
    <t>101 : (2,3+1,7)*2</t>
  </si>
  <si>
    <t>105 : (1,5+1,95)*2</t>
  </si>
  <si>
    <t>106 : (13,65+12,72+0,75*3+0,35*2)*2</t>
  </si>
  <si>
    <t>108 : (1,83+2,87)*2</t>
  </si>
  <si>
    <t>110 : (2,57+7,53)*2</t>
  </si>
  <si>
    <t>111 : (2,48+7,53)*2</t>
  </si>
  <si>
    <t>114 : (1,3+2,66)*2</t>
  </si>
  <si>
    <t>122 : (2,08+1,06)*2</t>
  </si>
  <si>
    <t>123 : (2,08+1,57)*2</t>
  </si>
  <si>
    <t>124 : (3,27+2,73)*2</t>
  </si>
  <si>
    <t>201 : (4,46+0,42+7,53)*2</t>
  </si>
  <si>
    <t>205 : (1,5+1,95)*2</t>
  </si>
  <si>
    <t>206 : (13,65+12,77+0,75*3+0,35*2)*2</t>
  </si>
  <si>
    <t>208 : (1,83+2,87)*2</t>
  </si>
  <si>
    <t>210 : (2,57+7,53)*2</t>
  </si>
  <si>
    <t>214 : (1,2+2,66)*2</t>
  </si>
  <si>
    <t>215 : (1+1,26)*2</t>
  </si>
  <si>
    <t>776511810R00</t>
  </si>
  <si>
    <t>Odstranění povlakových podlah z nášlapné plochy lepených, bez podložky, z ploch přes 20 m2</t>
  </si>
  <si>
    <t>101,105,106,108,110,111,114-122,124 : 3,84+2,93+122,08+5,29+18,57+18,84+3,25+2,2+3,15+8,27</t>
  </si>
  <si>
    <t>201,205,206,208,210,214,215 : 23,12+2,93+122,26+5,35+18,58+3,19+1,26</t>
  </si>
  <si>
    <t>776520110RAC</t>
  </si>
  <si>
    <t>Podlahy povlakové z PVC z podlahoviny dřevité moučky a pryskyřice, tl. 2,5 mm, z pásů, včetně soklíku, včetně vyrovnání podkladu samonivelační stěrkou, Penetrace na bázi vodné disperze polymer-křemičitého pojiva; funkce: zpevnění povrchu, úprava savosti; ředidlo: voda (disperzní)</t>
  </si>
  <si>
    <t>lepení a dodávka podlahoviny z PVC, bez podkladu. Svaření podlahoviny. Dodávka a lepení podlahových soklíků z měkčeného PVC. Pastování a vyleštění podlah.</t>
  </si>
  <si>
    <t>1NP : 4,3+12,95+16,88+18,62+17,15+13,54+20,91+2,77+10,23+2,25</t>
  </si>
  <si>
    <t>998776202R00</t>
  </si>
  <si>
    <t>Přesun hmot pro podlahy povlakové v objektech výšky do 12 m</t>
  </si>
  <si>
    <t>781497111RS3</t>
  </si>
  <si>
    <t xml:space="preserve">Lišty k obkladům profil ukončovací leštěný hliník, uložení do tmele, výška profilu 10 mm,  </t>
  </si>
  <si>
    <t>103 : (2+1,9)*2+2*2</t>
  </si>
  <si>
    <t>104 : (2+1,88)*2+2*2</t>
  </si>
  <si>
    <t>107 : (1,72+1,2)*2+2*1,5</t>
  </si>
  <si>
    <t>108 : (1,72+0,9)*2+2*2</t>
  </si>
  <si>
    <t>109 : (1,72+1,58)*2+2*1,5</t>
  </si>
  <si>
    <t>118 : ((2,85+2,66)*2-0,8-0,7)+(1,5+0,9)*2+2*1,5</t>
  </si>
  <si>
    <t>124 : (2+1,9)*2+2*2*2</t>
  </si>
  <si>
    <t>125 : (1,8+3,05)*2+2*2*3</t>
  </si>
  <si>
    <t>126 : (0,9+1,475)*2+2*2</t>
  </si>
  <si>
    <t>127 : (0,9+1,475)*2+2*2</t>
  </si>
  <si>
    <t>128 : (1,55+1,9)*2+2*2*3</t>
  </si>
  <si>
    <t>129,130 : (1,65+0,9)*2+2*2*2</t>
  </si>
  <si>
    <t>209 : (2,1+2,1)*2+2*2*3+((1+1,68)*2+2*2)*2</t>
  </si>
  <si>
    <t>210 : (2,3+1,8)*2+2*2</t>
  </si>
  <si>
    <t>211 : (2,3+0,9)*2+2*1,5</t>
  </si>
  <si>
    <t>212 : (2,3+1,41)*2+2*2*3+((0,9+1,68)*2+2*2)*2</t>
  </si>
  <si>
    <t>781470014RAI</t>
  </si>
  <si>
    <t xml:space="preserve">Obklad vnitřní keramický 300 x 300 mm, do malty, bez dodávky obkladu,  </t>
  </si>
  <si>
    <t>z dlaždic keramických kladených do malty, včetně spárování a podílu práce v omezeném prostoru a na malých plochách.</t>
  </si>
  <si>
    <t>597813708R</t>
  </si>
  <si>
    <t>Obklad keramický typ: běžný; s glazurou (GL); tl. = 7,0 mm; a = 250 mm; b = 330 mm; povrch: hladký, matný; barva: světle šedá</t>
  </si>
  <si>
    <t>Odkaz na mn. položky pořadí 314 : 218,13400</t>
  </si>
  <si>
    <t>998781202R00</t>
  </si>
  <si>
    <t>Přesun hmot pro obklady keramické v objektech výšky do 12 m</t>
  </si>
  <si>
    <t>783001R</t>
  </si>
  <si>
    <t>Očištění, odmaštění, odrezivění + 1x základní nátěr + 1x vrchní nátěr OK</t>
  </si>
  <si>
    <t>stupadla komín : 15*5</t>
  </si>
  <si>
    <t>žebřík ke komínové lávce : 40</t>
  </si>
  <si>
    <t>revizní lávka : 65</t>
  </si>
  <si>
    <t>madlo : 25</t>
  </si>
  <si>
    <t>783002R</t>
  </si>
  <si>
    <t>Stávaj. zábradlí - Ošetření OK zábradlí novým nátěrem + nátěr stávaj. dřev. madel bez. lakem</t>
  </si>
  <si>
    <t>kompl</t>
  </si>
  <si>
    <t>783222110R00</t>
  </si>
  <si>
    <t xml:space="preserve">Nátěry kov.stavebních doplňk.konstrukcí syntetické 2x email,  </t>
  </si>
  <si>
    <t>800-783</t>
  </si>
  <si>
    <t>zárubně : 1,3*44</t>
  </si>
  <si>
    <t>783903811R00</t>
  </si>
  <si>
    <t>Ostatní práce odmaštění chemickými rozpuštědly</t>
  </si>
  <si>
    <t>Odkaz na mn. položky pořadí 317 : 57,20000</t>
  </si>
  <si>
    <t>784191301R00</t>
  </si>
  <si>
    <t>Příprava povrchu Penetrace (napouštění) podkladu protiplísňová, jednonásobná</t>
  </si>
  <si>
    <t>800-784</t>
  </si>
  <si>
    <t>76,72000</t>
  </si>
  <si>
    <t>129,34</t>
  </si>
  <si>
    <t>9,24000</t>
  </si>
  <si>
    <t>28,00000</t>
  </si>
  <si>
    <t>1541,11820</t>
  </si>
  <si>
    <t>784195222R00</t>
  </si>
  <si>
    <t>Malby z malířských směsí otěruvzdorných,  , barevné, dvojnásobné</t>
  </si>
  <si>
    <t>210220021R00</t>
  </si>
  <si>
    <t xml:space="preserve">Montáž uzemňovacího vedení v zemi, včetně svorek, propojení a izolace spojů, z profilů ocelových pozinkovaných  (FeZn), průřezu do 120 mm2,  </t>
  </si>
  <si>
    <t>6,15+1+7+2,6+1,8+9</t>
  </si>
  <si>
    <t>2109</t>
  </si>
  <si>
    <t>Demontáž hromosvodu</t>
  </si>
  <si>
    <t>8*3+4,5*3</t>
  </si>
  <si>
    <t>21091</t>
  </si>
  <si>
    <t>Demontáž a přemístění stožáru VO</t>
  </si>
  <si>
    <t>v novém umístění vč. výkopu a betonáže patky sloupu, připojení a revize</t>
  </si>
  <si>
    <t>D+M Výtahová šachta</t>
  </si>
  <si>
    <t>979086112R00</t>
  </si>
  <si>
    <t xml:space="preserve">Vodorovná doprava suti a vybouraných hmot nakládání nebo překládání suti a vybouraných hmot na dopravní prostředek při vodorovné dopravě,  ,  </t>
  </si>
  <si>
    <t>POL1_9</t>
  </si>
  <si>
    <t>bez naložení, s vyložením a hrubým urovnáním</t>
  </si>
  <si>
    <t>979011111R00</t>
  </si>
  <si>
    <t>Svislá doprava suti a vybouraných hmot za prvé podlaží nad nebo pod základním podlažím</t>
  </si>
  <si>
    <t>979081111R00</t>
  </si>
  <si>
    <t>Odvoz suti a vybouraných hmot na skládku do 1 km</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</si>
  <si>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</si>
  <si>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</si>
  <si>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</si>
  <si>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</si>
  <si>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</si>
  <si>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</si>
  <si>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979990101R00</t>
  </si>
  <si>
    <t>Poplatek za uložení, směsi betonu a cihel,  , skupina 17 01 01 a 17 01 02 z Katalogu odpadů</t>
  </si>
  <si>
    <t>RTS 23/ II</t>
  </si>
  <si>
    <t>979990111R00</t>
  </si>
  <si>
    <t>Poplatek za uložení, tašky, stavební keramika,  , skupina 17 01 03 z Katalogu odpadů</t>
  </si>
  <si>
    <t>979990121R00</t>
  </si>
  <si>
    <t>Poplatek za uložení, asfaltové pásy,  , skupina 17 03 02 z Katalogu odpadů</t>
  </si>
  <si>
    <t>979990141R00</t>
  </si>
  <si>
    <t>Poplatek za uložení, polystyren+omítka,  , skupina 17 06 04 z Katalogu odpadů</t>
  </si>
  <si>
    <t>979990162R00</t>
  </si>
  <si>
    <t>Poplatek za uložení, dřevo+sklo,  , skupina 17 09 04 z Katalogu odpadů</t>
  </si>
  <si>
    <t>979990181R00</t>
  </si>
  <si>
    <t>Poplatek za uložení, PVC podlahová krytina,  , skupina 20 03 07 z Katalogu odpadů</t>
  </si>
  <si>
    <t>005121 R</t>
  </si>
  <si>
    <t>Zařízení staveniště</t>
  </si>
  <si>
    <t>Soubor</t>
  </si>
  <si>
    <t>VRN</t>
  </si>
  <si>
    <t>POL99_8</t>
  </si>
  <si>
    <t>2,4%</t>
  </si>
  <si>
    <t>Zařízení, provoz a likvidace zařízení staveniště</t>
  </si>
  <si>
    <t>zřízení přípojek vody a energie</t>
  </si>
  <si>
    <t>mobilní WC</t>
  </si>
  <si>
    <t>005122 R</t>
  </si>
  <si>
    <t>Provozní vlivy</t>
  </si>
  <si>
    <t>1%</t>
  </si>
  <si>
    <t>005124010R</t>
  </si>
  <si>
    <t>Koordinační činnost</t>
  </si>
  <si>
    <t>2%</t>
  </si>
  <si>
    <t>005211080R</t>
  </si>
  <si>
    <t xml:space="preserve">Bezpečnostní a hygienická opatření na staveništi </t>
  </si>
  <si>
    <t>0,3%</t>
  </si>
  <si>
    <t>SUM</t>
  </si>
  <si>
    <t>END</t>
  </si>
  <si>
    <t>122202202R00</t>
  </si>
  <si>
    <t>Odkopávky a prokopávky pro silnice v hornině 3 přes 100 do 1 000 m3</t>
  </si>
  <si>
    <t>s přemístěním výkopku v příčných profilech na vzdálenost do 15 m nebo s naložením na dopravní prostředek.</t>
  </si>
  <si>
    <t>chodník : (18+475)*0,26</t>
  </si>
  <si>
    <t>parkoviště : 360*0,51</t>
  </si>
  <si>
    <t>komunikace : 560*0,52</t>
  </si>
  <si>
    <t>zpevněná plocha : 20*0,26</t>
  </si>
  <si>
    <t>122202209R00</t>
  </si>
  <si>
    <t>Odkopávky a prokopávky pro silnice v hornině 3 příplatek za lepivost horniny</t>
  </si>
  <si>
    <t>Odkaz na mn. položky pořadí 1 : 608,18000</t>
  </si>
  <si>
    <t>139601102R00</t>
  </si>
  <si>
    <t>Ruční výkop jam, rýh a šachet v hornině 3</t>
  </si>
  <si>
    <t>9*0,5</t>
  </si>
  <si>
    <t>k zásypu : -600*0,3</t>
  </si>
  <si>
    <t>Odkaz na mn. položky pořadí 4 : 428,18000</t>
  </si>
  <si>
    <t>180402111R00</t>
  </si>
  <si>
    <t>Založení trávníku parkový trávník, výsevem, v rovině nebo na svahu do 1:5</t>
  </si>
  <si>
    <t>823-1</t>
  </si>
  <si>
    <t>na půdě předem připravené s pokosením, naložením, odvozem odpadu do 20 km a se složením,</t>
  </si>
  <si>
    <t>181006114R00</t>
  </si>
  <si>
    <t>Rozprostření zemin schopných zúrodnění sklon svahu do 1:5, tloušťka přes 200 do 300 mm</t>
  </si>
  <si>
    <t>v rovině a ve sklonu do 1:5 ve sklonu přes 1:5</t>
  </si>
  <si>
    <t>chodník : 18+475+20</t>
  </si>
  <si>
    <t>parkoviště : 360</t>
  </si>
  <si>
    <t>komunikace : 560</t>
  </si>
  <si>
    <t>979999979R00</t>
  </si>
  <si>
    <t>Poplatek za recyklaci, beton silně vyztužený, kusovost do 1600 cm2, skupina 17 01 01 z Katalogu odpadů</t>
  </si>
  <si>
    <t>183403114R00</t>
  </si>
  <si>
    <t>Obdělávání půdy kultivátorováním, v rovině nebo na svahu 1:5</t>
  </si>
  <si>
    <t>184102116R00</t>
  </si>
  <si>
    <t xml:space="preserve">Výsadba dřevin s balem průměr přes 600 do 800 mm, v rovině nebo na svahu do 1:5,  </t>
  </si>
  <si>
    <t>do předem vyhloubené jamky se zalitím,</t>
  </si>
  <si>
    <t>185803111R00</t>
  </si>
  <si>
    <t>Ošetření trávníku v rovině nebo na svahu do 1:5</t>
  </si>
  <si>
    <t>bez ohledu na způsob založení, tj. pokosení se shrabáním, naložením shrabků na dopravní prostředek s odvezením do 20 km a se složením,</t>
  </si>
  <si>
    <t>228</t>
  </si>
  <si>
    <t>00572400R</t>
  </si>
  <si>
    <t>směs travní parková, pro běžnou zátěž</t>
  </si>
  <si>
    <t>026</t>
  </si>
  <si>
    <t>Dodávka a ošetení stromu</t>
  </si>
  <si>
    <t>564231111R00</t>
  </si>
  <si>
    <t>Podklad nebo podsyp ze štěrkopísku tloušťka po zhutnění 100 mm</t>
  </si>
  <si>
    <t>s rozprostřením, vlhčením a zhutněním</t>
  </si>
  <si>
    <t>496,5+324,8</t>
  </si>
  <si>
    <t>564831111R00</t>
  </si>
  <si>
    <t>Podklad ze štěrkodrti s rozprostřením a zhutněním frakce 0-63 mm, tloušťka po zhutnění 100 mm</t>
  </si>
  <si>
    <t>8/16 : 496,5+324,8</t>
  </si>
  <si>
    <t>564851111R00</t>
  </si>
  <si>
    <t>Podklad ze štěrkodrti s rozprostřením a zhutněním frakce 0-63 mm, tloušťka po zhutnění 150 mm</t>
  </si>
  <si>
    <t>chodník : 421,6</t>
  </si>
  <si>
    <t>18</t>
  </si>
  <si>
    <t>564861111RT2</t>
  </si>
  <si>
    <t>Podklad ze štěrkodrti s rozprostřením a zhutněním frakce 0-32 mm, tloušťka po zhutnění 200 mm</t>
  </si>
  <si>
    <t>567211215R00</t>
  </si>
  <si>
    <t>Podklad z prostého betonu třídy II., tloušťky 150 mm</t>
  </si>
  <si>
    <t>Odkaz na mn. položky pořadí 29 : 228,20000*0,25</t>
  </si>
  <si>
    <t>Odkaz na mn. položky pořadí 30 : 149,60000*0,3</t>
  </si>
  <si>
    <t>Odkaz na mn. položky pořadí 31 : 19,45000*0,3</t>
  </si>
  <si>
    <t>596215041R00</t>
  </si>
  <si>
    <t>Kladení zámkové dlažby do drtě tloušťka dlažby 80 mm, tloušťka lože 50 mm</t>
  </si>
  <si>
    <t>parkoviště : 324,8</t>
  </si>
  <si>
    <t>komunikace : 496,5</t>
  </si>
  <si>
    <t>zpevněná plocha : 18</t>
  </si>
  <si>
    <t>596215022T00</t>
  </si>
  <si>
    <t>Kladení zámkové dlažby tl. 6 cm do drtě tl. 5 cm</t>
  </si>
  <si>
    <t>597101035RAA</t>
  </si>
  <si>
    <t>Odvodňovací žlaby komunikací a zpevněných ploch žlab odvodnovací polymerbetonový včetně dodávky roštu a žlabu, pro zatížení D400, Žlab odvodňovací polymerbetonový bez krytu; s odtokem ve dně; DN = 100; zatížení: F 900; l = 1 000 mm; b = 140 mm; h = 150 mm; hrana z litiny</t>
  </si>
  <si>
    <t>montáž odvodňovacích žlabů a vpustí k odvodňovacím žlabům z polymerbetonu, včetně betonového lože popř. obetonování, s dodávkou žlabů a vpustí.</t>
  </si>
  <si>
    <t>4,5+5</t>
  </si>
  <si>
    <t>592451151R</t>
  </si>
  <si>
    <t>Dlažba betonová typ: obdélníkový; dl = 200 mm; š = 100 mm; tl = 60,0 mm; povrchová úprava: reliéfní s bodovými výstupky; barva: dle vzorníku</t>
  </si>
  <si>
    <t>(5,8+2+1,5+3)*0,4</t>
  </si>
  <si>
    <t>5924511900R</t>
  </si>
  <si>
    <t>Dlažba betonová typ: čtvercový; dl = 200 mm; š = 200 mm; tl = 60,0 mm; barva: šedá</t>
  </si>
  <si>
    <t>421,6+18-(5,8+2+1,5+3)*0,4</t>
  </si>
  <si>
    <t>5924511910R</t>
  </si>
  <si>
    <t>Dlažba betonová typ: čtvercový; dl = 200 mm; š = 200 mm; tl = 80,0 mm; barva: šedá</t>
  </si>
  <si>
    <t>592452620R</t>
  </si>
  <si>
    <t>Dlažba betonová typ: čtvercový; dl = 200 mm; š = 200 mm; tl = 80,0 mm; povrchová úprava: impregnace; barva: šedá</t>
  </si>
  <si>
    <t>59248</t>
  </si>
  <si>
    <t>Dlažba vsakovací 170/170/80 přírodní, 240/135/80</t>
  </si>
  <si>
    <t>parkoviště : 496,5-(40,57+33+18+82,5)*0,17</t>
  </si>
  <si>
    <t>59249</t>
  </si>
  <si>
    <t>Dlažba vsakovací 170/170/80 mm červená</t>
  </si>
  <si>
    <t>(40,57+33+18+82,5)*0,2</t>
  </si>
  <si>
    <t>917862111RT5</t>
  </si>
  <si>
    <t>Osazení silničního nebo chodníkového obrubníku včetně dodávky betonovéího obrubníku  1000/100/250 mm, stojatého, s boční opěrou z betonu prostého, do lože z betonu prostého C 12/15</t>
  </si>
  <si>
    <t>S dodáním hmot pro lože tl. 80-100 mm.</t>
  </si>
  <si>
    <t>12/15</t>
  </si>
  <si>
    <t>25,5+38,5+76,5+19+26,5+25+2,2+15</t>
  </si>
  <si>
    <t>917862111RT7</t>
  </si>
  <si>
    <t>Osazení silničního nebo chodníkového obrubníku včetně dodávky betonovéího obrubníku  1000/150/250 mm, stojatého, s boční opěrou z betonu prostého, do lože z betonu prostého C 12/15</t>
  </si>
  <si>
    <t>14,5+64,6+6,5+46+18</t>
  </si>
  <si>
    <t>917862111RV3</t>
  </si>
  <si>
    <t>Osazení silničního nebo chodníkového obrubníku včetně dodávky betonovéího obrubníku  nájezdového 1000/150/150 mm, stojatého, s boční opěrou z betonu prostého, do lože z betonu prostého C 12/15</t>
  </si>
  <si>
    <t>C 12/15</t>
  </si>
  <si>
    <t>8+5,3+3,15+3</t>
  </si>
  <si>
    <t>9192</t>
  </si>
  <si>
    <t>Dodávka a osazení svislé dopravní značky IP12 + symbol 225, vč. zemních prací</t>
  </si>
  <si>
    <t>9193</t>
  </si>
  <si>
    <t>Dodávka a osazení směrového sloupku</t>
  </si>
  <si>
    <t>kus35000</t>
  </si>
  <si>
    <t>9195</t>
  </si>
  <si>
    <t>Vodorovná dopravní značka</t>
  </si>
  <si>
    <t>V10f : 4</t>
  </si>
  <si>
    <t>V10b : 25</t>
  </si>
  <si>
    <t>998223011R00</t>
  </si>
  <si>
    <t>Přesun hmot pozemních komunikací, kryt dlážděný jakékoliv délky objektu</t>
  </si>
  <si>
    <t>vodorovně do 200 m</t>
  </si>
  <si>
    <t>00511 R</t>
  </si>
  <si>
    <t xml:space="preserve">Geodetické práce </t>
  </si>
  <si>
    <t>zaměření stavby</t>
  </si>
  <si>
    <t>vytýčení sítí</t>
  </si>
  <si>
    <t>132201211R00</t>
  </si>
  <si>
    <t xml:space="preserve">Hloubení rýh šířky přes 60 do 200 cm do 100 m3, v hornině 3, hloubení strojně </t>
  </si>
  <si>
    <t>POL1_1</t>
  </si>
  <si>
    <t>451573111R00</t>
  </si>
  <si>
    <t>Lože pod potrubí, stoky a drobné objekty z písku a štěrkopísku  do 65 mm</t>
  </si>
  <si>
    <t>827-1</t>
  </si>
  <si>
    <t>v otevřeném výkopu,</t>
  </si>
  <si>
    <t>175101101R00</t>
  </si>
  <si>
    <t>Obsyp potrubí bez prohození sypaniny, bez dodávky obsypového materiálu</t>
  </si>
  <si>
    <t>sypaninou z vhodných hornin tř. 1 - 4 nebo materiálem připraveným podél výkopu ve vzdálenosti do 3 m od jeho kraje, pro jakoukoliv hloubku výkopu a jakoukoliv míru zhutnění,</t>
  </si>
  <si>
    <t>171201101R00</t>
  </si>
  <si>
    <t>Uložení sypaniny do násypů nezhutněných</t>
  </si>
  <si>
    <t>970051080R00</t>
  </si>
  <si>
    <t>Jádrové vrtání, kruhové prostupy v železobetonu jádrové vrtání , do D 80 mm</t>
  </si>
  <si>
    <t>970051130R00</t>
  </si>
  <si>
    <t>Jádrové vrtání, kruhové prostupy v železobetonu jádrové vrtání , do D 130 mm</t>
  </si>
  <si>
    <t>970051200R00</t>
  </si>
  <si>
    <t>Jádrové vrtání, kruhové prostupy v železobetonu jádrové vrtání , do D 200 mm</t>
  </si>
  <si>
    <t>721176723</t>
  </si>
  <si>
    <t>POTRUBÍ KANALIZAČNÍ Z PVC KG SYSTÉM SVODNÉ ( LEŽATÉ ) V ZEMI D 125 x 3,2</t>
  </si>
  <si>
    <t>721176224R00</t>
  </si>
  <si>
    <t>Potrubí KG svodné (ležaté) v zemi vnější průměr D 160 mm, tloušťka stěny 4,0 mm, DN 150</t>
  </si>
  <si>
    <t>včetně tvarovek, objímek. Bez zednických výpomocí.</t>
  </si>
  <si>
    <t>721151207R00</t>
  </si>
  <si>
    <t>Potrubí PE, dešťové vnější průměr D 90 mm, tloušťka stěny 3,5 mm, DN 90</t>
  </si>
  <si>
    <t>včetně tvarovek, objímek, popř. elektrospojek. Bez zednických výpomocí.</t>
  </si>
  <si>
    <t>721151208R00</t>
  </si>
  <si>
    <t>Potrubí PE, dešťové vnější průměr D 110 mm, tloušťka stěny 4,3 mm, DN 100</t>
  </si>
  <si>
    <t>721290111R00</t>
  </si>
  <si>
    <t>Zkouška těsnosti kanalizace v objektech vodou, DN 125</t>
  </si>
  <si>
    <t>721290112R00</t>
  </si>
  <si>
    <t>Zkouška těsnosti kanalizace v objektech vodou, DN 200</t>
  </si>
  <si>
    <t>Pol__0023</t>
  </si>
  <si>
    <t>SVG1 - STŘEŠNÍ VTOK GRAVITAČNÍ PRO PLOCHÉ STŘECHYS LEŽATÝM ODTOKEM S PVC PŘÍRUBOU, ZÁCHYTNÝM KOŠEM,, NÁSTAVCEM S ASFALTOVOU MANŽETOU A  S ELEKTRICKÝM OHŘEVEM SE SAMOREGULACÍ, 230 V, 10-30 W, VČETNĚ</t>
  </si>
  <si>
    <t>ks</t>
  </si>
  <si>
    <t>TERMOSTATU HL 64.1P/1, HL 65H - DN 110</t>
  </si>
  <si>
    <t>Pol__0024</t>
  </si>
  <si>
    <t>MONTÁŽ STŘEŠNÍCH VTOKŮ VYHŘÍVANÝCH DO DN 110</t>
  </si>
  <si>
    <t>Pol__0025</t>
  </si>
  <si>
    <t>DVÍŘKA REVIZNÍ PLASTOVÁ BÍLÁ D 150 x 200 mm</t>
  </si>
  <si>
    <t>725989901</t>
  </si>
  <si>
    <t>MONTÁŽ DVÍŘEK plastových nebo ocelových</t>
  </si>
  <si>
    <t>909 - .R00</t>
  </si>
  <si>
    <t>NEZMĚŘITELNÉ STAVEBNÍ PRÁCE vrtání a sekání nad rámec mont. položek</t>
  </si>
  <si>
    <t>hod</t>
  </si>
  <si>
    <t>998721202R00</t>
  </si>
  <si>
    <t>Přesun hmot pro vnitřní kanalizaci v objektech výšky do 12 m</t>
  </si>
  <si>
    <t>50 m vodorovně, měřeno od těžiště půdorysné plochy skládky do těžiště půdorysné plochy objektu</t>
  </si>
  <si>
    <t>721176222R00</t>
  </si>
  <si>
    <t>Potrubí KG svodné (ležaté) v zemi vnější průměr D 110 mm, tloušťka stěny 3,2 mm, DN 100</t>
  </si>
  <si>
    <t>721176102R00</t>
  </si>
  <si>
    <t>Potrubí HT připojovací vnější průměr D 40 mm, tloušťka stěny 1,8 mm, DN 40</t>
  </si>
  <si>
    <t>721176103R00</t>
  </si>
  <si>
    <t>Potrubí HT připojovací vnější průměr D 50 mm, tloušťka stěny 1,8 mm, DN 50</t>
  </si>
  <si>
    <t>721176104R00</t>
  </si>
  <si>
    <t>Potrubí HT připojovací vnější průměr D 75 mm, tloušťka stěny 1,9 mm, DN 70</t>
  </si>
  <si>
    <t>721176105R00</t>
  </si>
  <si>
    <t>Potrubí HT připojovací vnější průměr D 110 mm, tloušťka stěny 2,7 mm, DN 100</t>
  </si>
  <si>
    <t>721176114R00</t>
  </si>
  <si>
    <t>Potrubí HT odpadní svislé vnější průměr D 75 mm, tloušťka stěny 1,9 mm, DN 70</t>
  </si>
  <si>
    <t>721176116R00</t>
  </si>
  <si>
    <t>Potrubí HT odpadní svislé vnější průměr D 125 mm, tloušťka stěny 3,1 mm, DN 125</t>
  </si>
  <si>
    <t>721194104R00</t>
  </si>
  <si>
    <t>Zřízení přípojek na potrubí D 40 mm</t>
  </si>
  <si>
    <t>vyvedení a upevnění odpadních výpustek,</t>
  </si>
  <si>
    <t>721194105R00</t>
  </si>
  <si>
    <t>Zřízení přípojek na potrubí D 50 mm</t>
  </si>
  <si>
    <t>721194109R00</t>
  </si>
  <si>
    <t>Zřízení přípojek na potrubí D 110  mm</t>
  </si>
  <si>
    <t>Pol__0043</t>
  </si>
  <si>
    <t>SOUPRAVA VĚTRACÍ HLAVICE DN 110</t>
  </si>
  <si>
    <t>Pol__0044</t>
  </si>
  <si>
    <t>MONTÁŽ HL PRVKŮ DN 50 - 110</t>
  </si>
  <si>
    <t>Pol__0045</t>
  </si>
  <si>
    <t>KALICH PRO ÚKAPY VČETNĚ ZÁPACHOVÉ UZÁVĚRKY odvod kondenzátu, pojistné ventily</t>
  </si>
  <si>
    <t>Pol__0046</t>
  </si>
  <si>
    <t>PODOMÍTKOVÁ ZÁPACHOVÁ UZÁVĚRKA DN 40/50 s integrovanou tvarovkou pro přívod vody</t>
  </si>
  <si>
    <t>725869218R00</t>
  </si>
  <si>
    <t xml:space="preserve">Montáž zápachové uzávěrky U-sifonu,  </t>
  </si>
  <si>
    <t>Pol__0048</t>
  </si>
  <si>
    <t>PODLAHOVÁ VPUST SE SVISLÝM ODTOKEM DN 50/75/110, mřížka 115x115mm, Primus</t>
  </si>
  <si>
    <t>721211913</t>
  </si>
  <si>
    <t>MONTÁŽ PODLAHOVÝCH VPUSTÍ DN 110</t>
  </si>
  <si>
    <t>Pol__0050</t>
  </si>
  <si>
    <t>DVÍŘKA REVIZNÍ PLASTOVÁ BÍLÁ D 150 x 150 mm</t>
  </si>
  <si>
    <t>Pol__0055</t>
  </si>
  <si>
    <t>SACÍ POTRUBÍ sací hadice DN25, 35/25 mm, 20bar, EPDM, -40°C/+120°C</t>
  </si>
  <si>
    <t>Pol__0056</t>
  </si>
  <si>
    <t>MONTÁŽ SACÍHO POTRUBÍ vedené v chráničce</t>
  </si>
  <si>
    <t>Pol__0057</t>
  </si>
  <si>
    <t>POTRUBÍ Z TRUBEK PP-RCT WAVIN EVO S3,2/SDR7,4 SVAŘOVANÝCH POLYFUZNĚ VČ. ZEDNICKÝCH VÝPOMOCÍ D 20x2,3</t>
  </si>
  <si>
    <t>Pol__0058</t>
  </si>
  <si>
    <t>POTRUBÍ Z TRUBEK PP-RCT WAVIN EVO S3,2/SDR7,4 SVAŘOVANÝCH POLYFUZNĚ VČ. ZEDNICKÝCH VÝPOMOCÍ D 25x2,8</t>
  </si>
  <si>
    <t>Pol__0059</t>
  </si>
  <si>
    <t>POTRUBÍ Z TRUBEK PP-RCT WAVIN EVO S3,2/SDR7,4 SVAŘOVANÝCH POLYFUZNĚ VČ. ZEDNICKÝCH VÝPOMOCÍ D 32x3,6</t>
  </si>
  <si>
    <t>Pol__0060</t>
  </si>
  <si>
    <t>POTRUBÍ Z TRUBEK PP-RCT WAVIN EVO S3,2/SDR7,4 SVAŘOVANÝCH POLYFUZNĚ VČ. ZEDNICKÝCH VÝPOMOCÍ D 40x4,5</t>
  </si>
  <si>
    <t>722178811</t>
  </si>
  <si>
    <t>POTRUBÍ VÍCEVRSTVÉ Z TRUBEK WAVIN FIBER BASALT PLUS SVAŘOVANÝCH POLYFUZNĚ VČ. ZEDN. VÝPOMOCÍ D 20x2,, 8</t>
  </si>
  <si>
    <t>722178812</t>
  </si>
  <si>
    <t>POTRUBÍ VÍCEVRSTVÉ Z TRUBEK WAVIN FIBER BASALT PLUS SVAŘOVANÝCH POLYFUZNĚ VČ. ZEDN. VÝPOMOCÍ D 25x3,, 5</t>
  </si>
  <si>
    <t>722178813</t>
  </si>
  <si>
    <t>POTRUBÍ VÍCEVRSTVÉ Z TRUBEK WAVIN FIBER BASALT PLUS SVAŘOVANÝCH POLYFUZNĚ VČ. ZEDN. VÝPOMOCÍ D 32x4,, 4</t>
  </si>
  <si>
    <t>722280106R00</t>
  </si>
  <si>
    <t>Tlaková zkouška vodovodního potrubí do DN 32</t>
  </si>
  <si>
    <t>722290234R00</t>
  </si>
  <si>
    <t>Proplach a dezinfekce vodovodního potrubí do DN 80</t>
  </si>
  <si>
    <t>899721112</t>
  </si>
  <si>
    <t>VÝSTRAŽNÁ FÓLIE z PVC šířka 30 cm vč. dodávky fólie</t>
  </si>
  <si>
    <t>988731112</t>
  </si>
  <si>
    <t>SIGNALIZAČNÍ VODIČ CYY 2,5 mm2</t>
  </si>
  <si>
    <t>722190401R00</t>
  </si>
  <si>
    <t>Vyvedení a upevnění výpustek DN 15</t>
  </si>
  <si>
    <t>722190403R00</t>
  </si>
  <si>
    <t>Vyvedení a upevnění výpustek DN 25</t>
  </si>
  <si>
    <t>722202213R00</t>
  </si>
  <si>
    <t>Nástěnka vnitřní závit,  spoj svařováním, D 20 mm x DN 15, včetně dodávky materiálu</t>
  </si>
  <si>
    <t>Pol__0071</t>
  </si>
  <si>
    <t>NAPOJENÍ NA STÁVAJÍCÍ PŘÍPOJKU VODY 5/4"</t>
  </si>
  <si>
    <t>kpl</t>
  </si>
  <si>
    <t>Pol__0072</t>
  </si>
  <si>
    <t>KULOVÝ KOHOUT S INTEGROVANÝM TĚSNĚNÍM, VÝPOUŠTĚCÍ A NAPOUŠTĚCÍ S KRÁTKOU PÁČKOU S HADICOVOU VÝVODKOU, A ZÁTKOU G 3/8"</t>
  </si>
  <si>
    <t>Pol__0073</t>
  </si>
  <si>
    <t>KULOVÝ KOHOUT S INTEGROVANÝM TĚSNĚNÍM, VÝPOUŠTĚCÍ A NAPOUŠTĚCÍ S KRÁTKOU PÁČKOU S HADICOVOU VÝVODKOU, A ZÁTKOU G 1/2"</t>
  </si>
  <si>
    <t>Pol__0074</t>
  </si>
  <si>
    <t>KULOVÝ KOHOUT VYPOUŠTĚCÍ S INTEGROVANÝM TĚSNĚNÍM, KRÁTKÁ PÁČKA, S HADICOVOU VÝVODKOU A ZÁTKOU G 1/2"</t>
  </si>
  <si>
    <t>722229101R00</t>
  </si>
  <si>
    <t>Montáž armatury závitové s jedním závitem G 1/2"</t>
  </si>
  <si>
    <t>Pol__0076</t>
  </si>
  <si>
    <t>KULOVÝ KOHOUT UZAVÍRACÍ NÁTRUBKOVÝ VNITŘ./VNITŘNÍ ZÁVIT, NIKLOVANÁ MOSAZ OT58, S PÁČKOU A ATESTEM NA, PITNOU VODU G 3/4"</t>
  </si>
  <si>
    <t>Pol__0076.1</t>
  </si>
  <si>
    <t>KULOVÝ KOHOUT UZAVÍRACÍ NÁTRUBKOVÝ VNITŘ./VNITŘNÍ ZÁVIT, NIKLOVANÁ MOSAZ OT58, S PÁČKOU A ATESTEM NA, , PITNOU VODU G 1/2"</t>
  </si>
  <si>
    <t>Pol__0077</t>
  </si>
  <si>
    <t>KULOVÝ KOHOUT UZAVÍRACÍ NÁTRUBKOVÝ VNITŘ./VNITŘNÍ ZÁVIT, NIKLOVANÁ MOSAZ OT58, S PÁČKOU A ATESTEM NA, PITNOU VODU G 1"</t>
  </si>
  <si>
    <t>Pol__0078</t>
  </si>
  <si>
    <t>KULOVÝ KOHOUT UZAVÍRACÍ NÁTRUBKOVÝ VNITŘ./VNITŘNÍ ZÁVIT, NIKLOVANÁ MOSAZ OT58, S PÁČKOU A ATESTEM NA, PITNOU VODU G 5/4"</t>
  </si>
  <si>
    <t>Pol__0079</t>
  </si>
  <si>
    <t>ZPĚTNÝ VENTIL CELOMOSAZNÝ ZÁVITOVÝ MAX. 110°C G 1"</t>
  </si>
  <si>
    <t>Pol__0080</t>
  </si>
  <si>
    <t>ZPĚTNÝ VENTIL CELOMOSAZNÝ ZÁVITOVÝ MAX. 110°C G 5/4"</t>
  </si>
  <si>
    <t>Pol__0081</t>
  </si>
  <si>
    <t>FILTR ZÁVITOVÝ PRO ROZVOD PITNÉ VODY G 5/4"</t>
  </si>
  <si>
    <t>Pol__0081.1</t>
  </si>
  <si>
    <t>FILTR ZÁVITOVÝ PRO ROZVOD PITNÉ VODY G 1/2"</t>
  </si>
  <si>
    <t>Pol__0082</t>
  </si>
  <si>
    <t>MEMBRÁNOVÝ POJISTNÝ VENTIL ZÁVITOVÝ PRO UZAVŘENÉ OHŘÍVAČE VODY , PRAC. TEPL. 95°C G 1/2" x 3/4"</t>
  </si>
  <si>
    <t>Pol__0083</t>
  </si>
  <si>
    <t>POJISTNÝ VENTIL SE ZPĚTNOU KLAPKOU A UZÁVĚREM bezpečnostní skupina pro el. ohřívač, G 1"</t>
  </si>
  <si>
    <t>722239101R00</t>
  </si>
  <si>
    <t>Montáž armatury závitové se dvěma závity G 1/2"</t>
  </si>
  <si>
    <t>722239102R00</t>
  </si>
  <si>
    <t>Montáž armatury závitové se dvěma závity G 3/4"</t>
  </si>
  <si>
    <t>722239103R00</t>
  </si>
  <si>
    <t>Montáž armatury závitové se dvěma závity G 1"</t>
  </si>
  <si>
    <t>722239104R00</t>
  </si>
  <si>
    <t>Montáž armatury závitové se dvěma závity G 5/4"</t>
  </si>
  <si>
    <t>Pol__0088</t>
  </si>
  <si>
    <t>SMĚŠOVACÍ TERMOSTATICKÝ VENTIL SE ŠROUBENÍM PRO ROZVODY SANITY S HAVARIJNÍ FUNKCÍ PŘI VÝPADKU, DODÁVKY STUDENÉ VODY G 1", s nastavitelnou teplotou 30 - 55°C</t>
  </si>
  <si>
    <t>734209125R00</t>
  </si>
  <si>
    <t>Montáž závitové armatury se třemi závity, G 1", bez dodávky materiálu</t>
  </si>
  <si>
    <t>800-731</t>
  </si>
  <si>
    <t>Pol__0090</t>
  </si>
  <si>
    <t>ROHOVÝ VENTIL CHROMOVANÝ S FILTREM, PÁKOVÝ G 3/8" x 1/2"</t>
  </si>
  <si>
    <t>725819402R00</t>
  </si>
  <si>
    <t>Montáž ventilu rohového bez trubičky , G 1/2"</t>
  </si>
  <si>
    <t>Pol__0092</t>
  </si>
  <si>
    <t>V2 - PODRUŽNÝ VODOMĚR VÍCEVTOKOVÝ MOKROBĚŽNÝ tř. přesnosti B resp. C, PN 16, max 50°C, Q3= 2,5 m3/h,, R 1"/2</t>
  </si>
  <si>
    <t>Pol__0093</t>
  </si>
  <si>
    <t>V1 - PODRUŽNÝ VODOMĚR VÍCEVTOKOVÝ MOKROBĚŽNÝ tř. přesnosti B resp. C, PN 16, max 50°C, Q3= 4 m3/h, R, 3/4"</t>
  </si>
  <si>
    <t>722269111R00</t>
  </si>
  <si>
    <t>Montáž vodoměru závitového jednovtokového suchoběžného, G 1/2"</t>
  </si>
  <si>
    <t>722269112R00</t>
  </si>
  <si>
    <t>Montáž vodoměru závitového jednovtokového suchoběžného, G 3/4"</t>
  </si>
  <si>
    <t>Pol__0096</t>
  </si>
  <si>
    <t>DVÍŘKA REVIZNÍ PLASTOVÁ BÍLÁ D 200 x 200 mm</t>
  </si>
  <si>
    <t>Pol__0096.1</t>
  </si>
  <si>
    <t>Pol__0099</t>
  </si>
  <si>
    <t>NEZMĚŘITELNÉ STAVEBNÍ PRÁCE napuštění vody do systému</t>
  </si>
  <si>
    <t>soub</t>
  </si>
  <si>
    <t>998722202R00</t>
  </si>
  <si>
    <t>Přesun hmot pro vnitřní vodovod v objektech výšky do 12 m</t>
  </si>
  <si>
    <t>Pol__0101</t>
  </si>
  <si>
    <t>MEMBRÁNOVÉ EXPANZNÍ NÁDOBY 10 barů / 70°C SOUSTAVY PITNÉ VODY objem 12 l</t>
  </si>
  <si>
    <t>Pol__0102</t>
  </si>
  <si>
    <t>PŘÍSLUŠENSTVÍ PRO EXPANZNÍ NÁDOBY Flowjet 3/4" uzavírací armatura se zajištěním</t>
  </si>
  <si>
    <t>732339101R00</t>
  </si>
  <si>
    <t>Nádoby expanzní tlakové Montáž nádob expanzních tlakových o obsahu 12 l</t>
  </si>
  <si>
    <t>Pol__0104</t>
  </si>
  <si>
    <t>BLOKOVÁ ÚPRAVNA VODY, AS-RAINMAN ATYP průtok 1,01 l/s , jedná se o sestavu mechanických filtrů,, filtrů s aktivním uhlím a UV-lampy na hygienizaci vody.</t>
  </si>
  <si>
    <t>Pol__0105</t>
  </si>
  <si>
    <t>MONTÁŽ ÚPRAVNY VODY bloková úpravna dešťové vody</t>
  </si>
  <si>
    <t>Pol__0106</t>
  </si>
  <si>
    <t>SAMONASÁVACÍ ČERPADLO, AS-RAINMASTER 40 Q= 0,95 l/s, H= 4 m, automatická provozní a monitorovací, jednotka s čerpadlem, řídicí jednotkou a integrovaným systémem pro přepojení na pitnou vodu,</t>
  </si>
  <si>
    <t>plovákovým spínačem a bezpečnostním přepadem</t>
  </si>
  <si>
    <t>Pol__0107</t>
  </si>
  <si>
    <t>MONTÁŽ ČERPADLA samonasávací</t>
  </si>
  <si>
    <t>Pol__0108</t>
  </si>
  <si>
    <t>PŘÍDAVNÉ ČERPADLO PRO SAMONASÁVACÍ ČERPADLO, RMF-LP kalové črpadlo splovákem a plovákovým spínačem, pro vnitřní jednotku dešťové vody, včetně připjovací sady na sací potrubí</t>
  </si>
  <si>
    <t>Pol__0109</t>
  </si>
  <si>
    <t>MONTÁŽ ČERPADLA kalového</t>
  </si>
  <si>
    <t>998724202R00</t>
  </si>
  <si>
    <t>Přesun hmot pro strojní vybavení v objektech výšky do 12 m</t>
  </si>
  <si>
    <t>Pol__0111</t>
  </si>
  <si>
    <t>U1 - Umývadlo</t>
  </si>
  <si>
    <t>Pol__0112</t>
  </si>
  <si>
    <t>UMÝVADLO KERAMICKÉ rozměr 55 cm bílé, s otvorem pro baterii</t>
  </si>
  <si>
    <t>Pol__0113</t>
  </si>
  <si>
    <t>PŘÍSLUŠENSTVÍ instalační sada pro umývadlo</t>
  </si>
  <si>
    <t>Pol__0114</t>
  </si>
  <si>
    <t>PŘÍSLUŠENSTVÍ odpadní ventil 5/4" s nerez mřížkou</t>
  </si>
  <si>
    <t>Pol__0115</t>
  </si>
  <si>
    <t>PŘÍSLUŠENSTVÍ zápachová uzávěrka mosazná ( chrom ) 5/4" x 5/4"</t>
  </si>
  <si>
    <t>Pol__0116</t>
  </si>
  <si>
    <t>STOJÁNKOVÁ UMÝVADLOVÁ BATERIE PÁKOVÁ CHROMOVANÁ s keramickou kartuší, bez automaticé výpusti</t>
  </si>
  <si>
    <t>Pol__0117</t>
  </si>
  <si>
    <t>725219401R00</t>
  </si>
  <si>
    <t>Umyvadlo montáž na šrouby do zdiva</t>
  </si>
  <si>
    <t>725829301R00</t>
  </si>
  <si>
    <t>Montáž baterií umyvadlových a dřezových umyvadlové a dřezové stojánkové</t>
  </si>
  <si>
    <t>Pol__0121</t>
  </si>
  <si>
    <t>U2 - Umývadlo invalidní</t>
  </si>
  <si>
    <t>Pol__0122</t>
  </si>
  <si>
    <t>UMÝVADLO KERAMICKÉ rozměr 60 cm s otvorem pro baterii, zdravotní, s integrovaným madlem</t>
  </si>
  <si>
    <t>Pol__0123</t>
  </si>
  <si>
    <t>Pol__0124</t>
  </si>
  <si>
    <t>PŘÍSLUŠENSTVÍ zápachová uzávěrka podomítková (chromová krytka a potrubí) 5/4" x 5/4"</t>
  </si>
  <si>
    <t>Pol__0125</t>
  </si>
  <si>
    <t>STOJÁNKOVÁ UMÝVADLOVÁ BATERIE PÁKOVÁ CHROMOVANÁ s keramickou kartuší, lékařská páka</t>
  </si>
  <si>
    <t>Pol__0126</t>
  </si>
  <si>
    <t>Pol__0127</t>
  </si>
  <si>
    <t>SKLOPNÉ MADLO INVALIDNÍ VE TVARU U l =600 mm nerezové</t>
  </si>
  <si>
    <t>Pol__0128</t>
  </si>
  <si>
    <t>PEVNÉ MADLO INVALIDNÍ VE TVARU U l =600 mm nerezové</t>
  </si>
  <si>
    <t>725291734</t>
  </si>
  <si>
    <t>MONTÁŽ KOUPELNOVÝCH DOPLŇKŮ madel</t>
  </si>
  <si>
    <t>Pol__0133</t>
  </si>
  <si>
    <t>U3 - Umývadlo</t>
  </si>
  <si>
    <t>Pol__0134</t>
  </si>
  <si>
    <t>Pol__0135</t>
  </si>
  <si>
    <t>Pol__0136</t>
  </si>
  <si>
    <t>Pol__0137</t>
  </si>
  <si>
    <t>Pol__0138</t>
  </si>
  <si>
    <t>STOJÁNKOVÁ UMÝVADLOVÁ BATERIE S PRODLOUŽENOU PÁKOU - LÉKAŘSKÁ, CHROMOVANÁ s keramickou kartuší, bez, automaticé výpusti</t>
  </si>
  <si>
    <t>Pol__0139</t>
  </si>
  <si>
    <t>Pol__0143</t>
  </si>
  <si>
    <t>U4 - Umývadlo</t>
  </si>
  <si>
    <t>Pol__0144</t>
  </si>
  <si>
    <t>UMÝVÁTKO KERAMICKÉ DETSKÉ rozměr 45 x 41 cm bílé, s otvorem pro baterii</t>
  </si>
  <si>
    <t>Pol__0145</t>
  </si>
  <si>
    <t>Pol__0146</t>
  </si>
  <si>
    <t>Pol__0147</t>
  </si>
  <si>
    <t>Pol__0148</t>
  </si>
  <si>
    <t>Pol__0149</t>
  </si>
  <si>
    <t>Pol__0153</t>
  </si>
  <si>
    <t>U5 - Umývadlo</t>
  </si>
  <si>
    <t>Pol__0154</t>
  </si>
  <si>
    <t>UMÝVADLO KERAMICKÉ ZÁPUSTNÉ rozměr 60 cm bílé, s otvorem pro baterii,bezpečnostním přepadem</t>
  </si>
  <si>
    <t>Pol__0155</t>
  </si>
  <si>
    <t>Pol__0156</t>
  </si>
  <si>
    <t>Pol__0157</t>
  </si>
  <si>
    <t>Pol__0158</t>
  </si>
  <si>
    <t>Pol__0159</t>
  </si>
  <si>
    <t>Pol__0160</t>
  </si>
  <si>
    <t>MONTÁŽ UMYVADEL zápustných na desku</t>
  </si>
  <si>
    <t>Pol__0163</t>
  </si>
  <si>
    <t>K1 - Klozet kombinovaný</t>
  </si>
  <si>
    <t>Pol__0164</t>
  </si>
  <si>
    <t>KERAMICKÝ KLOZET KOMBINOVANÝ bílý, s vodorovným odpadem, keramická nádrž, bílá, boční přívod vody,, včetně nádržky proti rosení</t>
  </si>
  <si>
    <t>Pol__0165</t>
  </si>
  <si>
    <t>PŘÍSLUŠENSTVÍ instalační sada pro WC stojící</t>
  </si>
  <si>
    <t>Pol__0166</t>
  </si>
  <si>
    <t>PŘÍSLUŠENSTVÍ klozetové sedátko s ocelovými upevňovacími šrouby</t>
  </si>
  <si>
    <t>Pol__0167</t>
  </si>
  <si>
    <t>PŘÍSLUŠENSTVÍ kulový rohový ventil s filtrem 1/2" x 3/8"</t>
  </si>
  <si>
    <t>Pol__0168</t>
  </si>
  <si>
    <t>PŘÍSLUŠENSTVÍ sanitární flexi - ohebná hadice nerez 50 cm</t>
  </si>
  <si>
    <t>725119305R00</t>
  </si>
  <si>
    <t>Klozetové mísy montáž  kombinované</t>
  </si>
  <si>
    <t>725819401R00</t>
  </si>
  <si>
    <t>Montáž ventilu rohového s trubičkou, G 1/2"</t>
  </si>
  <si>
    <t>Pol__0171</t>
  </si>
  <si>
    <t>K2 - Klozet kombinovaný invalidní</t>
  </si>
  <si>
    <t>Pol__0172</t>
  </si>
  <si>
    <t>KERAMICKÝ KLOZET KOMBINOVANÝ PRO TP se zvýšenou sedací hranou, bílý, s šikmým odpadem,kerramická, nádrž, bílá, boční přívod vody, včetně nádržky proti rosení</t>
  </si>
  <si>
    <t>Pol__0173</t>
  </si>
  <si>
    <t>Pol__0174</t>
  </si>
  <si>
    <t>Pol__0175</t>
  </si>
  <si>
    <t>Pol__0176</t>
  </si>
  <si>
    <t>Pol__0177</t>
  </si>
  <si>
    <t>MADLO UNIVERZÁLNÍ INVALIDNÍ l = 600 mm nerezové</t>
  </si>
  <si>
    <t>Pol__0178</t>
  </si>
  <si>
    <t>SKLOPNÉ MADLO INVALIDNÍ VE TVARU U l =813 mm nerezové</t>
  </si>
  <si>
    <t>Pol__0182</t>
  </si>
  <si>
    <t>K4 - Klozet kombinovaný</t>
  </si>
  <si>
    <t>Pol__0183</t>
  </si>
  <si>
    <t>Pol__0184</t>
  </si>
  <si>
    <t>Pol__0185</t>
  </si>
  <si>
    <t>Pol__0186</t>
  </si>
  <si>
    <t>Pol__0187</t>
  </si>
  <si>
    <t>Pol__0190</t>
  </si>
  <si>
    <t>D1 - Dřez</t>
  </si>
  <si>
    <t>ROZMĚR DŘEZ. NÁDOBY 340 x 450 mm, DÉLKA 550 mm</t>
  </si>
  <si>
    <t>VČ. OTVORU PRO BATERII, SÍTKOVÝ VENTIL 3 1/2"</t>
  </si>
  <si>
    <t>Pol__0191</t>
  </si>
  <si>
    <t>NEREZOVÝ DŘEZ S ULOŽENÍM NA DESKU vč. záp. uzávěrky pro úsporu místa s montážním kováním</t>
  </si>
  <si>
    <t>Pol__0192</t>
  </si>
  <si>
    <t>STOJÁNKOVÁ DŘEZOVÁ  BATERIE PÁKOVÁ s keramickou kartuší</t>
  </si>
  <si>
    <t>Pol__0193</t>
  </si>
  <si>
    <t>725319101R00</t>
  </si>
  <si>
    <t>Montáž dřezu jednoduchého</t>
  </si>
  <si>
    <t>Pol__0197</t>
  </si>
  <si>
    <t>D3 - Dřez</t>
  </si>
  <si>
    <t>Pol__0198</t>
  </si>
  <si>
    <t>Pol__0199</t>
  </si>
  <si>
    <t>Pol__0200</t>
  </si>
  <si>
    <t>Pol__0204</t>
  </si>
  <si>
    <t>S1 - Sprcha</t>
  </si>
  <si>
    <t>Pol__0205</t>
  </si>
  <si>
    <t>PODLAHOVÝ ŽLÁBEK MEZI TŘI STĚNY NEREZOVÝ ASI 304 délka 1000 mm, výška 100 mm, hloubka 117 mm,, vodorovný odtok</t>
  </si>
  <si>
    <t>Pol__0206</t>
  </si>
  <si>
    <t>SPRCHOVÝ TERMOSTATICKÝ SLOUP, VÝŠKOVĚ NASTAVITELNÝ termostatická baterie, ruční sprcha O100 mm, 3-funkční, hlavovásprcha  O200 mm, kovová hadice 1,7 m</t>
  </si>
  <si>
    <t>Pol__0207</t>
  </si>
  <si>
    <t>SPRCHOVÁ ZÁSTĚNA délka 1000 mm, výška 2000 mm, výplň 5 mm bezp. sklo s povrchovou úpravou, pivotové, dveře</t>
  </si>
  <si>
    <t>Pol__0208</t>
  </si>
  <si>
    <t>MONTÁŽ ODTOKOVÝCH SPRCHOVÝCH ŽLABŮ délky do 1 m</t>
  </si>
  <si>
    <t>725849202R00</t>
  </si>
  <si>
    <t>Montáž baterie sprchové termostatické</t>
  </si>
  <si>
    <t>725849302R00</t>
  </si>
  <si>
    <t>Montáž baterie sprchové držáku sprchy</t>
  </si>
  <si>
    <t>Pol__0211</t>
  </si>
  <si>
    <t>MONTÁŽ SPRCHOVÉ ZÁSTĚNY pivotové dveře</t>
  </si>
  <si>
    <t>Pol__0212</t>
  </si>
  <si>
    <t>VY1 - Výlevka</t>
  </si>
  <si>
    <t>Pol__0213</t>
  </si>
  <si>
    <t>VÝLEVKA DITURVITOVÁ MIRA STOJÍCÍ H 85104 6 vč. plastové sklopné mřížky bílá</t>
  </si>
  <si>
    <t>Pol__0214</t>
  </si>
  <si>
    <t>PŘÍSLUŠENSTVÍ splachovací plastová nádržka, boční přívod vody</t>
  </si>
  <si>
    <t>Pol__0215</t>
  </si>
  <si>
    <t>PŘÍSLUŠENSTVÍ trubice splachovací DN 35</t>
  </si>
  <si>
    <t>Pol__0216</t>
  </si>
  <si>
    <t>PŘÍSLUŠENSTVÍ instalační sada pro WC</t>
  </si>
  <si>
    <t>Pol__0217</t>
  </si>
  <si>
    <t>Pol__0218</t>
  </si>
  <si>
    <t>Pol__0219</t>
  </si>
  <si>
    <t>DŘEZOVÁ NÁSTĚNNÁ PÁKOVÁ BATERIE s keramickou kartuší. otočný výtok 251 mm</t>
  </si>
  <si>
    <t>725339101R00</t>
  </si>
  <si>
    <t>Montáž výlevky diturvitové, bez nádrže a armatur</t>
  </si>
  <si>
    <t>725119105R00</t>
  </si>
  <si>
    <t>Nádrže splachovací montáž vysokopoložené</t>
  </si>
  <si>
    <t>725919401</t>
  </si>
  <si>
    <t>MONTÁŽ VENTILŮ rohových s připojovací trubičkou G 1/2"</t>
  </si>
  <si>
    <t>725829202R00</t>
  </si>
  <si>
    <t>Montáž baterií umyvadlových a dřezových umyvadlové a dřezové nástěnné</t>
  </si>
  <si>
    <t>Pol__0224</t>
  </si>
  <si>
    <t>P1 - Pisoár</t>
  </si>
  <si>
    <t>Pol__0225</t>
  </si>
  <si>
    <t>PISOÁR KERAMICKÝ S AUTOMATICKÝM INTELIGENTNÍM SPLACHOVACÍM ZAŘÍZENÍM REAGUJÍCÍM NA ZMĚNY vč., samonasávacího sifonu, roh. ventilu, elektroniky a snímače</t>
  </si>
  <si>
    <t>725129201R00</t>
  </si>
  <si>
    <t>Montáž pisoárového záchodku bez nádrže</t>
  </si>
  <si>
    <t>Pol__0227</t>
  </si>
  <si>
    <t>ZN - ZDROJ NAPÁJENÍ</t>
  </si>
  <si>
    <t>Pol__0228</t>
  </si>
  <si>
    <t>NAPÁJECÍ ZDROJ S VÝKONEM 20 VA 230 V, výstup 12 V</t>
  </si>
  <si>
    <t>Pol__0229</t>
  </si>
  <si>
    <t>MONTÁŽ NAPÁJECÍHO ZDROJE 20 kVA</t>
  </si>
  <si>
    <t>Pol__0230</t>
  </si>
  <si>
    <t>ZO1 - Zásobníkový ohřívač</t>
  </si>
  <si>
    <t>Pol__0231</t>
  </si>
  <si>
    <t>ELEKTRICKÝ ZÁSOBNÍKOVÝ OHŘÍVAČ VODY 230 V, krytí IP44 objem 80 l, příkon 2,2 kW, bílý</t>
  </si>
  <si>
    <t>Pol__0232</t>
  </si>
  <si>
    <t>PŘÍSLUŠENSTVÍ bezpečnostní skupina pro el. ohřívač</t>
  </si>
  <si>
    <t>Pol__0233</t>
  </si>
  <si>
    <t>MONTÁŽ ELEKTR. ZÁSOBNÍKOVÝCH OHŘÍVAČŮ ostatní typy do 100 l</t>
  </si>
  <si>
    <t>Pol__0234</t>
  </si>
  <si>
    <t>ZO2 - Zásobníkový ohřívač</t>
  </si>
  <si>
    <t>Pol__0235</t>
  </si>
  <si>
    <t>ELEKTRICKÝ ZÁSOBNÍKOVÝ OHŘÍVAČ VODY 230 V, krytí IP44 objem 50 l, příkon 2,2 kW, bílý</t>
  </si>
  <si>
    <t>Pol__0236</t>
  </si>
  <si>
    <t>Pol__0237</t>
  </si>
  <si>
    <t>Pol__0238</t>
  </si>
  <si>
    <t>PEO1 - Elektrický ohřívač vody</t>
  </si>
  <si>
    <t>Pol__0239</t>
  </si>
  <si>
    <t>ELEKTRICKÝ PRŮTOKOVÝ OHŘÍVAČ příkon 3,5 kW, 230 V. 50 Hz, krytí IP 24, s nastavením výstupní teploty</t>
  </si>
  <si>
    <t>Pol__0240</t>
  </si>
  <si>
    <t>MONTÁŽ PRŮTOKOVÝCH ELEKTR. OHŘÍVAČŮ instalace pod odběrné místo</t>
  </si>
  <si>
    <t>Pol-01</t>
  </si>
  <si>
    <t>T1 - TECHNOLOGIE</t>
  </si>
  <si>
    <t>Pol-2</t>
  </si>
  <si>
    <t>725819402R01</t>
  </si>
  <si>
    <t>Montáž ventilu rohového bez trubičky G 1/2"</t>
  </si>
  <si>
    <t>Pol-3</t>
  </si>
  <si>
    <t>T2 - TECHNOLOGIE</t>
  </si>
  <si>
    <t>Pol-4</t>
  </si>
  <si>
    <t>T3 - TECHNOLOGIE</t>
  </si>
  <si>
    <t>Pol-5</t>
  </si>
  <si>
    <t>725869218R01</t>
  </si>
  <si>
    <t>Montáž U-sifonu</t>
  </si>
  <si>
    <t>Pol__0242</t>
  </si>
  <si>
    <t>ULOŽENÍ A DOPLŇKOVÉ KONSTRUKCE z pozinkovaných profilů ( Muepro, Hilti )</t>
  </si>
  <si>
    <t>Pol__0243</t>
  </si>
  <si>
    <t>MONTÁŽ ULOŽENÍ A KONSTRUKCÍ z pozinkovaných profilů ( Muepro, Hilti )</t>
  </si>
  <si>
    <t>Pol__0245</t>
  </si>
  <si>
    <t>TERMOIZOLAČNÍ TRUBICE MIRELON PRO Z PĚNOVÉHO PE tl. 6 mm 20 mm</t>
  </si>
  <si>
    <t>bm</t>
  </si>
  <si>
    <t>Pol__0246</t>
  </si>
  <si>
    <t>TERMOIZOLAČNÍ TRUBICE MIRELON PRO Z PĚNOVÉHO PE tl. 6 mm 25 mm</t>
  </si>
  <si>
    <t>Pol__0247</t>
  </si>
  <si>
    <t>TERMOIZOLAČNÍ TRUBICE MIRELON PRO Z PĚNOVÉHO PE tl. 6 mm 32 mm</t>
  </si>
  <si>
    <t>Pol__0248</t>
  </si>
  <si>
    <t>TERMOIZOLAČNÍ TRUBICE MIRELON PRO Z PĚNOVÉHO PE tl. 6 mm 40 mm</t>
  </si>
  <si>
    <t>Pol__0249</t>
  </si>
  <si>
    <t>TERMOIZOLAČNÍ TRUBICE MIRELON PRO Z PĚNOVÉHO PE tl. 13 mm 20 mm</t>
  </si>
  <si>
    <t>Pol__0250</t>
  </si>
  <si>
    <t>TERMOIZOLAČNÍ TRUBICE MIRELON PRO Z PĚNOVÉHO PE tl. 13 mm 25 mm</t>
  </si>
  <si>
    <t>Pol__0251</t>
  </si>
  <si>
    <t>TERMOIZOLAČNÍ TRUBICE MIRELON PRO Z PĚNOVÉHO PE tl. 13 mm 32 mm</t>
  </si>
  <si>
    <t>Pol__0252</t>
  </si>
  <si>
    <t>TERMOIZOLAČNÍ TRUBICE MIRELON POLAR Z PĚNOVÉHO PE LAMINOVANÉ AL FÓLIÍ tl. 9 mm 32 mm</t>
  </si>
  <si>
    <t>Pol__0253</t>
  </si>
  <si>
    <t>TERMOIZOLAČNÍ TRUBICE MIRELON POLAR Z PĚNOVÉHO PE LAMINOVANÉ AL FÓLIÍ tl. 9 mm 40 mm</t>
  </si>
  <si>
    <t>Pol__0254</t>
  </si>
  <si>
    <t>POTRUBNÍ IZOLAČNÍ POUZDRO Z MINERÁLNÍ PLSTI IZOTUB AL S POVRCHOVOU ÚPRAVOU AL FÓLIÍ tl. 30 mm D 32</t>
  </si>
  <si>
    <t>722182001R00</t>
  </si>
  <si>
    <t>Montáž tepelné izolace potrubí samolepicí spoj nebo rychlouzávěr, do DN 25</t>
  </si>
  <si>
    <t>722182004R00</t>
  </si>
  <si>
    <t>Montáž tepelné izolace potrubí samolepicí spoj nebo rychlouzávěr, přes DN 25 do DN 40</t>
  </si>
  <si>
    <t>90 - dešťová kanalizace / 14 m x 0,346 = 4,85 m2</t>
  </si>
  <si>
    <t>110 - dešťová kanalizace / 16 m x 0,408 = 6,53 m2</t>
  </si>
  <si>
    <t>Pol__0257</t>
  </si>
  <si>
    <t>IZOLAČNÍ ROLE ZE SYNTETICKÉHO KAUČUKU SAMOLEPÍCÍ AF ARMAFLEX tl. 10 mm - celkem ( 11,38 m2 + 5% na, prořez )</t>
  </si>
  <si>
    <t>713411111R00</t>
  </si>
  <si>
    <t>Montáž tepelné izolace potrubí a ohybů pásy nebo rohožemi ovinutými kolem potrubí a staženými ocelovým drátem  jednovrstvá</t>
  </si>
  <si>
    <t>bez povrchové úpravy</t>
  </si>
  <si>
    <t>POL99_</t>
  </si>
  <si>
    <t>005231010R</t>
  </si>
  <si>
    <t>Revize</t>
  </si>
  <si>
    <t>005241010R</t>
  </si>
  <si>
    <t xml:space="preserve">Dokumentace skutečného provedení </t>
  </si>
  <si>
    <t>723120204R00</t>
  </si>
  <si>
    <t>Potrubí z trubek černých závitových svařovaných DN 25</t>
  </si>
  <si>
    <t>bezešvých ČSN 42 0250 a běžných ČSN 42 5710 - jakost 11353.0,</t>
  </si>
  <si>
    <t>723120205R00</t>
  </si>
  <si>
    <t>Potrubí z trubek černých závitových svařovaných DN 32</t>
  </si>
  <si>
    <t>230230076</t>
  </si>
  <si>
    <t>ČIŠTĚNÍ POTRUBÍ PN 38 6416 DN 200</t>
  </si>
  <si>
    <t>230230016R00</t>
  </si>
  <si>
    <t>Hlavní tlaková zkouška vzduchem 0,6 MPa, DN 50</t>
  </si>
  <si>
    <t>723190907R00</t>
  </si>
  <si>
    <t>Opravy plynovodního potrubí doplňkové práce  odvzdušnění a napuštění plynového potrubí</t>
  </si>
  <si>
    <t>723150366R00</t>
  </si>
  <si>
    <t>Potrubí ocelové černé svařované - chráničky D 44,5 mm, s 2,6 mm</t>
  </si>
  <si>
    <t>723150367R00</t>
  </si>
  <si>
    <t>Potrubí ocelové černé svařované - chráničky D 57 mm, s 2,9 mm</t>
  </si>
  <si>
    <t>723190253R00</t>
  </si>
  <si>
    <t>Vyvedení a upevnění plynovodních výpustek nástěnka na, DN 25</t>
  </si>
  <si>
    <t>Pol__0009</t>
  </si>
  <si>
    <t>KULOVÝ KOHOUT GIACOMINI R 950 S ATESTEM NA PLYN G 1"</t>
  </si>
  <si>
    <t>723239103R00</t>
  </si>
  <si>
    <t>Montáž plynovodních armatur se dvěma závity  , G 1"</t>
  </si>
  <si>
    <t>Pol__0011</t>
  </si>
  <si>
    <t>NAPOJENÍ NA STÁVAJÍCÍ ROZVOD VNITŘNÍHO PLYNOVODU G 5/4"</t>
  </si>
  <si>
    <t>970031080R00</t>
  </si>
  <si>
    <t>Jádrové vrtání, kruhové prostupy v cihelném zdivu jádrové vrtání, do D 80 mm</t>
  </si>
  <si>
    <t>998723202R00</t>
  </si>
  <si>
    <t>Přesun hmot pro vnitřní plynovod v objektech výšky do 12 m</t>
  </si>
  <si>
    <t>Pol__0015</t>
  </si>
  <si>
    <t>Pol__0016</t>
  </si>
  <si>
    <t>783424340R00</t>
  </si>
  <si>
    <t>Nátěry potrubí a armatur syntetické potrubí, do DN 50 mm, dvojnásobné s 1x emailováním a základním nátěrem</t>
  </si>
  <si>
    <t>na vzduchu schnoucí</t>
  </si>
  <si>
    <t>Pol__0001</t>
  </si>
  <si>
    <t>ZÁVĚSNÝ KONDENZAČNÍ PLYNOVÝ KOTEL VČ. EKVITERMNÍ REGULACE A PŘÍSLUŠENSTVÍ výkon 14 kW při teplotě, vody 80/60°C, např. VU 146/5-3 A ecoTEC pro</t>
  </si>
  <si>
    <t>Pol__0002</t>
  </si>
  <si>
    <t>ZÁVĚSNÝ KONDENZAČNÍ PLYNOVÝ KOTEL VČ. EKVITERMNÍ REGULACE A PŘÍSLUŠENSTVÍ výkon 30 kW při teplotě, vody 80/60°C, např. VU 306/5-5  ecoTEC plus</t>
  </si>
  <si>
    <t>Pol__0003</t>
  </si>
  <si>
    <t>ODKOUŘENÍ KOTLE koaxiální KOLENO 87° PP/KOV, Ř 60/100 mm</t>
  </si>
  <si>
    <t>Pol__0004</t>
  </si>
  <si>
    <t>ODKOUŘENÍ KOTLE koaxiální potrubí prodloužení 0,25 m PP, Ř 60/100 mm</t>
  </si>
  <si>
    <t>Pol__0005</t>
  </si>
  <si>
    <t>ODKOUŘENÍ KOTLE vodorovné odkouření do zdi PP/KOV, Ř 60/100 mm</t>
  </si>
  <si>
    <t>Pol__0006</t>
  </si>
  <si>
    <t>MONTÁŽ KOTLŮ OCELOVÝCH ZÁVĚSNÝCH TEPLOVODNÍCH NA KAPALNÁ A PLYNNÁ PALIVA do 30 kW</t>
  </si>
  <si>
    <t>Pol__0007</t>
  </si>
  <si>
    <t>UVEDENÍ KOTLŮ DO PROVOZU servisní firmou</t>
  </si>
  <si>
    <t>Pol__0008</t>
  </si>
  <si>
    <t>MONTÁŽ ODKOUŘENÍ pro kondenzační kotel</t>
  </si>
  <si>
    <t>Pol__0010</t>
  </si>
  <si>
    <t>JÁDROVÉ VRTÁNÍ DO ŽEL. BETONU PŘESUN HMOT PRO KOTELNY UMÍSTĚNÉ VE VÝŠCE (HLOUBCE) přes 6 do 12 m</t>
  </si>
  <si>
    <t>MEMBRÁNOVÁ EXPANZNÍ NÁDOBA 6 bar objem 25/6</t>
  </si>
  <si>
    <t>Pol__0012</t>
  </si>
  <si>
    <t>MEMBRÁNOVÁ EXPANZNÍ NÁDOBA 6 bar objem 50/6</t>
  </si>
  <si>
    <t>Pol__0013</t>
  </si>
  <si>
    <t>PŘÍSLUŠENSTVÍ kohout se zajištěním 3/4"</t>
  </si>
  <si>
    <t>Pol__0014</t>
  </si>
  <si>
    <t>MONTÁŽ EXPANZNÍCH NÁDOB O OBJEMU 25 l</t>
  </si>
  <si>
    <t>MONTÁŽ EXPANZNÍCH NÁDOB O OBJEMU 50 l</t>
  </si>
  <si>
    <t>OBĚHOVÉ ČERPADLO S ELEKTRONICKOU REGULACÍ VÝKONU (např. Grundfos ALPHA 3 25-80 130) Qmin = 1,187, m3/h, h= 60 kPa</t>
  </si>
  <si>
    <t>732429145</t>
  </si>
  <si>
    <t>Montáž čerpadel DN 25</t>
  </si>
  <si>
    <t>Pol__0018</t>
  </si>
  <si>
    <t>MONTÁŽ ČERPADEL DO POTRUBÍ OBĚHOVÝCH OHŘÍVAČ VODY ZÁSOBNÍKOVÝ (NEPŘÍMOTOPNÝ) PRO PŘÍPRAVU TV, S, JEDNÍM TRUBKOVÝM VÝMĚNÍKEM, OCELOVÝ S ANTIKOROZNÍ OCHRANOU, HOŘČÍKOVOU ANODOU objem 68 l, včetně</t>
  </si>
  <si>
    <t>tepelné izolace</t>
  </si>
  <si>
    <t>Pol__0019</t>
  </si>
  <si>
    <t>OHŘÍVAČ VODY ZÁSOBNÍKOVÝ (NEPŘÍMOTOPNÝ) PRO PŘÍPRAVU TV, S JEDNÍM TRUBKOVÝM VÝMĚNÍKEM, OCELOVÝ S, ANTIKOROZNÍ OCHRANOU, HOŘČÍKOVOU ANODOU objem 120 l, včetně tepelné izolace</t>
  </si>
  <si>
    <t>Pol__0020</t>
  </si>
  <si>
    <t>MONTÁŽ OHŘÍVÁKŮ VODY ZÁSOBNÍKOVÝCH do 100 l</t>
  </si>
  <si>
    <t>Pol__0021</t>
  </si>
  <si>
    <t>MONTÁŽ OHŘÍVÁKŮ VODY ZÁSOBNÍKOVÝCH do 150 l</t>
  </si>
  <si>
    <t>998732201R00</t>
  </si>
  <si>
    <t>Přesun hmot pro strojovny v objektech výšky do 6 m</t>
  </si>
  <si>
    <t>733163102R00</t>
  </si>
  <si>
    <t>Potrubí pro vytápění a chlazení z trubek měděných spojovaných svařováním nebo lepením pájení pomocí kapilárních pájecích tvarovek, D 15 mm, s 1,0 mm</t>
  </si>
  <si>
    <t>montáž a dodávka trubek a tvarovek, s montážním lešením, bez zednické přípomoci, bez kotvení</t>
  </si>
  <si>
    <t>733163103R00</t>
  </si>
  <si>
    <t>Potrubí pro vytápění a chlazení z trubek měděných spojovaných svařováním nebo lepením pájení pomocí kapilárních pájecích tvarovek, D 18 mm, s 1,0 mm</t>
  </si>
  <si>
    <t>733163104R00</t>
  </si>
  <si>
    <t>Potrubí pro vytápění a chlazení z trubek měděných spojovaných svařováním nebo lepením pájení pomocí kapilárních pájecích tvarovek, D 22 mm, s 1,0 mm</t>
  </si>
  <si>
    <t>733163105R00</t>
  </si>
  <si>
    <t>Potrubí pro vytápění a chlazení z trubek měděných spojovaných svařováním nebo lepením pájení pomocí kapilárních pájecích tvarovek, D 28 mm, s 1,5 mm</t>
  </si>
  <si>
    <t>733190106R00</t>
  </si>
  <si>
    <t>Tlaková zkouška potrubí ocelových závitových, plastových, měděných do DN 32</t>
  </si>
  <si>
    <t>733167001R00</t>
  </si>
  <si>
    <t>Příplatek k ceně za zhotovení přípojky z trubek měděných D 15 mm, tloušťka stěny 1 mm</t>
  </si>
  <si>
    <t>733167003R00</t>
  </si>
  <si>
    <t>Příplatek k ceně za zhotovení přípojky z trubek měděných D 22 mm, tloušťka stěny 1 mm</t>
  </si>
  <si>
    <t>Pol__0031</t>
  </si>
  <si>
    <t>POTRUBÍ Z TRUBEK MĚDĚNÝCH VYTÁPĚNÍ TLAKOVÉ ZKOUŠKY POTRUBÍ PŘÍPLATEK ZA ZHOTOVENÍ PŘÍPOJKY Z TRUBEK, MĚDĚNÝCH 28x1</t>
  </si>
  <si>
    <t>735190306</t>
  </si>
  <si>
    <t>do D 35</t>
  </si>
  <si>
    <t>vrtání a sekání nad rámec mont. položek</t>
  </si>
  <si>
    <t>Pol__0034</t>
  </si>
  <si>
    <t>TLAKOVÁ ZKOUŠKA Cu POTRUBÍ NEZMĚŘITELNÉ STAVEBNÍ PRÁCE PŘESUN HMOT PRO POTRUBÍ přes 6 do 12 m</t>
  </si>
  <si>
    <t>Pol__0035</t>
  </si>
  <si>
    <t>PŘECHODKA MĚĎ NA OCEL, VNITŘNÍ ZÁVIT D 22 / 3/4"</t>
  </si>
  <si>
    <t>Pol__0036</t>
  </si>
  <si>
    <t>PŘECHODKA MĚĎ NA OCEL, VNITŘNÍ ZÁVIT D 28 / 1"</t>
  </si>
  <si>
    <t>Pol__0037</t>
  </si>
  <si>
    <t>PŘECHODKA MĚĎ NA OCEL, VNITŘNÍ ZÁVIT D 35 / 5/4"</t>
  </si>
  <si>
    <t>Pol__0038</t>
  </si>
  <si>
    <t>AUTOMATICKÝ ODVZDUŠŇOVACÍ VENTIL MOSAZNÝ PN 14 G 3/8"</t>
  </si>
  <si>
    <t>Pol__0039</t>
  </si>
  <si>
    <t>KULOVÝ KOHOUT VYPOUŠTĚCÍ S HADICOVOU VÝVODKOU BEZ ZÁTKY, MAX. PŘETLAK 6 bar G 1/2"</t>
  </si>
  <si>
    <t>Pol__0040</t>
  </si>
  <si>
    <t>734209102R00</t>
  </si>
  <si>
    <t>Montáž závitové armatury s jedním závitem, G 3/8", bez dodávky materiálu</t>
  </si>
  <si>
    <t>734209103R00</t>
  </si>
  <si>
    <t>Montáž závitové armatury s jedním závitem, G 1/2", bez dodávky materiálu</t>
  </si>
  <si>
    <t>MONTÁŽ ARMATUR S JEDNÍM ZÁVITEM RADIÁTOROVÉ ŠROUBENÍ PRO OTOPNÁ TĚLESA S VESTAVĚNÝMI VENTILY -, ROHOVÉ G 1/2"</t>
  </si>
  <si>
    <t>RADIÁTOROVÉ ŠROUBENÍ PRO OTOPNÁ TĚLESA - ROHOVÉ PROVEDENÍ REGULAČNÍ, UZAVÍRACÍ S VYPOUŠTĚNÍM G 1/2"</t>
  </si>
  <si>
    <t>RADIÁTOROVÝ VENTIL - ROHOVÉ PROVEDENÍ G 1/2"</t>
  </si>
  <si>
    <t>KULOVÝ KOHOUT UZAVÍRACÍ ZÁVITOVÝ, PLNOPRŮCHOZÍ G 3/4"</t>
  </si>
  <si>
    <t>Pol__0047</t>
  </si>
  <si>
    <t>KULOVÝ KOHOUT UZAVÍRACÍ ZÁVITOVÝ, PLNOPRŮCHOZÍ G 1"</t>
  </si>
  <si>
    <t>KULOVÝ KOHOUT UZAVÍRACÍ ZÁVITOVÝ, PLNOPRŮCHOZÍ G 5/4"</t>
  </si>
  <si>
    <t>Pol__0049</t>
  </si>
  <si>
    <t>MAGNETICKÝ CYKLÓNOVÝ FILTR G 3/4", včetně uzávěrů</t>
  </si>
  <si>
    <t>MAGNETICKÝ CYKLÓNOVÝ FILTR G 1", včetně uzávěrů</t>
  </si>
  <si>
    <t>Pol__0051</t>
  </si>
  <si>
    <t>RUČNÍ VYVAŽOVACÍ VENTIL SE STUPNICÍ, PŘEDNASTAVENÍM, UZAVŘENÍM MĚŘÍCÍ KONCOVKY, S VYPOUŠTĚNÍM, PN 16, DN 20 (3/4" )</t>
  </si>
  <si>
    <t>734209113R00</t>
  </si>
  <si>
    <t>Montáž závitové armatury se dvěma závity, G 1/2", bez dodávky materiálu</t>
  </si>
  <si>
    <t>734209114R00</t>
  </si>
  <si>
    <t>Montáž závitové armatury se dvěma závity, G 3/4", bez dodávky materiálu</t>
  </si>
  <si>
    <t>734209115R00</t>
  </si>
  <si>
    <t>Montáž závitové armatury se dvěma závity, G 1", bez dodávky materiálu</t>
  </si>
  <si>
    <t>734209116R00</t>
  </si>
  <si>
    <t>Montáž závitové armatury se dvěma závity, G 5/4", bez dodávky materiálu</t>
  </si>
  <si>
    <t>MONTÁŽ ARMATUR SE DVĚMA ZÁVITY PROTOKOLÁRNÍ NASTAVENÍ vyvažovacích ventilů</t>
  </si>
  <si>
    <t>734265313R00</t>
  </si>
  <si>
    <t>Šroubení topenářské, přímé, mosazné, DN 20, PN 16, včetně dodávky materiálu</t>
  </si>
  <si>
    <t>734265314R00</t>
  </si>
  <si>
    <t>Šroubení topenářské, přímé, mosazné, DN 25, PN 16, včetně dodávky materiálu</t>
  </si>
  <si>
    <t>734265315R00</t>
  </si>
  <si>
    <t>Šroubení topenářské, přímé, mosazné, DN 32, PN 16, včetně dodávky materiálu</t>
  </si>
  <si>
    <t>734411143R00</t>
  </si>
  <si>
    <t>Teploměr dvoukovový s pevným stonkem a jímkou rozsah do 200° C DTR, pevný stonek 160 mm, včetně dodávky materiálu</t>
  </si>
  <si>
    <t>Pol__0061</t>
  </si>
  <si>
    <t>ŠROUBENÍ ZÁVITOVÉ MOSAZNÉ PŘÍMÉ TEPLOMĚR  DVOUKOVOVÝ DTR měřící rozsah 0 - 120°C TERMOSTATICKÁ, HLAVICE s vestavěným čidlem,  provedení pro veřejné prostory</t>
  </si>
  <si>
    <t>Pol__0062</t>
  </si>
  <si>
    <t>TERMOELEKTRICKÁ  HLAVICE s vestavěným čidlem,  připojená na termostat</t>
  </si>
  <si>
    <t>734291951R00</t>
  </si>
  <si>
    <t>Opravy závitových armatur zpětná montáž hlavic  učního a termostatického ovládání</t>
  </si>
  <si>
    <t>735000912R00</t>
  </si>
  <si>
    <t>Regulace otopného systému při opravách vyregulování dvojregulačních ventilů a kohoutů s termostatickým ovládáním</t>
  </si>
  <si>
    <t>Pol__0065</t>
  </si>
  <si>
    <t>MONTÁŽ VYREGULOVÁNÍ VENTILŮ POKOJOVÝ PROSTOROVÝ TERMOSTAT týdení programovatelný, denní program,, 230V</t>
  </si>
  <si>
    <t>Pol__0066</t>
  </si>
  <si>
    <t>MONTÁŽ POKOJOVÉHO TERMOSTATU na stěnu</t>
  </si>
  <si>
    <t>998734203R00</t>
  </si>
  <si>
    <t>Přesun hmot pro armatury v objektech výšky do 4 m</t>
  </si>
  <si>
    <t>Pol__0068</t>
  </si>
  <si>
    <t>OTOPNÁ OCELOVÁ DESKOVÁ TĚLESA VENTIL KOMPAKT (VČ. UCHYCENÍ) typ 10VK-500/500 mm</t>
  </si>
  <si>
    <t>Pol__0069</t>
  </si>
  <si>
    <t>OTOPNÁ OCELOVÁ DESKOVÁ TĚLESA VENTIL KOMPAKT (VČ. UCHYCENÍ) typ 11VK-500/700 mm</t>
  </si>
  <si>
    <t>Pol__0070</t>
  </si>
  <si>
    <t>OTOPNÁ OCELOVÁ DESKOVÁ TĚLESA VENTIL KOMPAKT (VČ. UCHYCENÍ) typ 11VK-500/800 mm</t>
  </si>
  <si>
    <t>OTOPNÁ OCELOVÁ DESKOVÁ TĚLESA VENTIL KOMPAKT (VČ. UCHYCENÍ) typ 11VK-500/900 mm</t>
  </si>
  <si>
    <t>OTOPNÁ OCELOVÁ DESKOVÁ TĚLESA VENTIL KOMPAKT (VČ. UCHYCENÍ) typ 11VK-500/1000 mm</t>
  </si>
  <si>
    <t>OTOPNÁ OCELOVÁ DESKOVÁ TĚLESA VENTIL KOMPAKT (VČ. UCHYCENÍ) typ 11VK-500/1200 mm</t>
  </si>
  <si>
    <t>OTOPNÁ OCELOVÁ DESKOVÁ TĚLESA VENTIL KOMPAKT (VČ. UCHYCENÍ) typ 11VK-500/1400 mm</t>
  </si>
  <si>
    <t>Pol__0075</t>
  </si>
  <si>
    <t>OTOPNÁ OCELOVÁ DESKOVÁ TĚLESA VENTIL KOMPAKT (VČ. UCHYCENÍ) typ 11VK-500/1600 mm</t>
  </si>
  <si>
    <t>OTOPNÁ OCELOVÁ DESKOVÁ TĚLESA VENTIL KOMPAKT (VČ. UCHYCENÍ) typ 21VK-500/400 mm</t>
  </si>
  <si>
    <t>OTOPNÁ OCELOVÁ DESKOVÁ TĚLESA VENTIL KOMPAKT (VČ. UCHYCENÍ) typ 21VK-500/600 mm</t>
  </si>
  <si>
    <t>OTOPNÁ OCELOVÁ DESKOVÁ TĚLESA VENTIL KOMPAKT (VČ. UCHYCENÍ) typ 21VK-500/700 mm</t>
  </si>
  <si>
    <t>OTOPNÁ OCELOVÁ DESKOVÁ TĚLESA VENTIL KOMPAKT (VČ. UCHYCENÍ) typ 21VK-500/1200 mm</t>
  </si>
  <si>
    <t>OTOPNÁ OCELOVÁ DESKOVÁ TĚLESA VENTIL KOMPAKT (VČ. UCHYCENÍ) typ 21VK-500/1400 mm</t>
  </si>
  <si>
    <t>OTOPNÁ OCELOVÁ DESKOVÁ TĚLESA VENTIL KOMPAKT (VČ. UCHYCENÍ) typ 22VK-500/500 mm</t>
  </si>
  <si>
    <t>OTOPNÁ OCELOVÁ DESKOVÁ TĚLESA VENTIL KOMPAKT (VČ. UCHYCENÍ) typ 22VK-500/600 mm</t>
  </si>
  <si>
    <t>OTOPNÁ OCELOVÁ DESKOVÁ TĚLESA VENTIL KOMPAKT (VČ. UCHYCENÍ) typ 22VK-500/700 mm</t>
  </si>
  <si>
    <t>Pol__0084</t>
  </si>
  <si>
    <t>OTOPNÁ OCELOVÁ DESKOVÁ TĚLESA VENTIL KOMPAKT (VČ. UCHYCENÍ) typ 22VK-500/800 mm</t>
  </si>
  <si>
    <t>Pol__0085</t>
  </si>
  <si>
    <t>OTOPNÁ OCELOVÁ DESKOVÁ TĚLESA VENTIL KOMPAKT (VČ. UCHYCENÍ) typ 22VK-500/1400 mm</t>
  </si>
  <si>
    <t>Pol__0086</t>
  </si>
  <si>
    <t>OTOPNÁ OCELOVÁ DESKOVÁ TĚLESA VENTIL KOMPAKT (VČ. UCHYCENÍ) typ 22VK-500/1600 mm</t>
  </si>
  <si>
    <t>735159111R00</t>
  </si>
  <si>
    <t>Otopná tělesa panelová montáž bez ohledu na počet desek, délky do 1600 mm, bez dodávky materiálu</t>
  </si>
  <si>
    <t>VČETNĚ REGULÁTORU 230V AC, PŘÍČNÉ MŘÍŽKY AL NATUR, HLINÍKOVÉHO RÁMU AL NATUR, OBVODOVÁ PŘEKRÝVACÍ LIŠTA AL NATUR,</t>
  </si>
  <si>
    <t>2x FLEX. PŘIPOJ. HADICE Z UŠLECHTILÉ OCELI (VNITŘNÍ/VNĚJŠÍ ZÁVIT) DN15 DÉLKA 0,2m</t>
  </si>
  <si>
    <t>MONTÁŽ PANELOVÝCH TĚLES RADIK PODLAHOVÝ KONVEKTOR S TŘÍOTÁČKOVÝM VENTILÁTOREM, DVOUTRUBKOVÝ PRO, VYTÁPĚNÍ COIL-T88/243/1750, délka 1750mm</t>
  </si>
  <si>
    <t>Pol__0089</t>
  </si>
  <si>
    <t>MONTÁŽ PODLAHOVÝCH KONVEKTORŮ do 1800 mm</t>
  </si>
  <si>
    <t>998735202R00</t>
  </si>
  <si>
    <t>Přesun hmot pro otopná tělesa v objektech výšky do 12 m</t>
  </si>
  <si>
    <t>Pol__0091</t>
  </si>
  <si>
    <t>Pol__0094</t>
  </si>
  <si>
    <t>TERMOIZOLAČNÍ TRUBICE MIRELON PRO Z PĚNOVÉHO PE tl. 20 mm 15 mm</t>
  </si>
  <si>
    <t>Pol__0095</t>
  </si>
  <si>
    <t>TERMOIZOLAČNÍ TRUBICE MIRELON PRO Z PĚNOVÉHO PE tl. 20 mm 18 mm</t>
  </si>
  <si>
    <t>TERMOIZOLAČNÍ TRUBICE MIRELON PRO Z PĚNOVÉHO PE tl. 20 mm 22 mm</t>
  </si>
  <si>
    <t>Pol__0097</t>
  </si>
  <si>
    <t>TERMOIZOLAČNÍ TRUBICE MIRELON PRO Z PĚNOVÉHO PE tl. 20 mm 28 mm</t>
  </si>
  <si>
    <t>Pol__0098</t>
  </si>
  <si>
    <t>TERMOIZOLAČNÍ TRUBICE MIRELON POLAR Z PĚNOVÉHO PE tl. 20 mm S POVRCHOVOU ÚPRAVOU AL 28 mm</t>
  </si>
  <si>
    <t>TERMOIZOLAČNÍ TRUBICE MIRELON POLAR Z PĚNOVÉHO PE tl. 20 mm S POVRCHOVOU ÚPRAVOU AL 35 mm</t>
  </si>
  <si>
    <t>904 - .R01</t>
  </si>
  <si>
    <t>topná zkouška</t>
  </si>
  <si>
    <t>ER112/NVP7P jednotarif třífázová, plast, do zdi pro ČEZ</t>
  </si>
  <si>
    <t>Jistič LTN-80B-3, 10kA</t>
  </si>
  <si>
    <t>Jistič 25kA, 100A/3p, sp. 230V, kont. 1/1, komplet</t>
  </si>
  <si>
    <t>Svodič typ 1+2</t>
  </si>
  <si>
    <t>set</t>
  </si>
  <si>
    <t>Poj. odpojovač 10A/1 vč. vložek 6A</t>
  </si>
  <si>
    <t>Jistič 2B/1</t>
  </si>
  <si>
    <t>Jistič 6B/1</t>
  </si>
  <si>
    <t>Jistič 10C/1</t>
  </si>
  <si>
    <t>Jistič 16B/1</t>
  </si>
  <si>
    <t>Jistič 16C/1</t>
  </si>
  <si>
    <t>Jistič 20C/1</t>
  </si>
  <si>
    <t>Jistič 16B/3</t>
  </si>
  <si>
    <t>Jistič 20C/3</t>
  </si>
  <si>
    <t>Jistič 32B/3</t>
  </si>
  <si>
    <t>Jistič 50B/3</t>
  </si>
  <si>
    <t>10B/1N/0,03 kombinace  chrániče a jističe, typ. A</t>
  </si>
  <si>
    <t>Pol__0017</t>
  </si>
  <si>
    <t>16B/1N/0,03 kombinace  chrániče a jističe, typ. A</t>
  </si>
  <si>
    <t>25/4/030  proudový chránič</t>
  </si>
  <si>
    <t>40/4/030  proudový chránič</t>
  </si>
  <si>
    <t>Stykač S25-40, c. 230V AC</t>
  </si>
  <si>
    <t>Impulzní relé 16A, 230V</t>
  </si>
  <si>
    <t>Pol__0022</t>
  </si>
  <si>
    <t>SOU-1,vč. Čidla</t>
  </si>
  <si>
    <t>PE</t>
  </si>
  <si>
    <t>N</t>
  </si>
  <si>
    <t>L</t>
  </si>
  <si>
    <t>Pol__0026</t>
  </si>
  <si>
    <t>Zásuvka 400V16A</t>
  </si>
  <si>
    <t>Pol__0027</t>
  </si>
  <si>
    <t>Podružný materiál, svorky, vývodky ...</t>
  </si>
  <si>
    <t>Pol__0028</t>
  </si>
  <si>
    <t>Konstrukce instalační 2-42, plastové panely, 420mod</t>
  </si>
  <si>
    <t>Pol__0029</t>
  </si>
  <si>
    <t>Nástěnný rám s dveřmi 2A-42, 590/2025/250mm</t>
  </si>
  <si>
    <t>Pol__0030</t>
  </si>
  <si>
    <t>ASP vypínač 63/3</t>
  </si>
  <si>
    <t>Svodič typ 2</t>
  </si>
  <si>
    <t>Pol__0032</t>
  </si>
  <si>
    <t>Pol__0033</t>
  </si>
  <si>
    <t>Jistič 25C/3</t>
  </si>
  <si>
    <t>LFI 10B/1N/0,03 kombinace  chrániče a jističe</t>
  </si>
  <si>
    <t>LFI 10C/1N/0,03 kombinace  chrániče a jističe</t>
  </si>
  <si>
    <t>OFI 25/4/30mA</t>
  </si>
  <si>
    <t>Pol__0041</t>
  </si>
  <si>
    <t>Pol__0042</t>
  </si>
  <si>
    <t>Rozvaděč N - 1195/590/250, IP40/20</t>
  </si>
  <si>
    <t>Vkládací lišta PVC   40x40</t>
  </si>
  <si>
    <t>Vkládací lišta PVC 100x40</t>
  </si>
  <si>
    <t>trubka instalační pevná d20 vč. spojek, příchytek …</t>
  </si>
  <si>
    <t>POL3_0</t>
  </si>
  <si>
    <t>trubka instalační ohebná d20 vč. spojek, příchytek …</t>
  </si>
  <si>
    <t>Pol__0052</t>
  </si>
  <si>
    <t>trubka instalační pevná d32 vč. spojek, příchytek …</t>
  </si>
  <si>
    <t>Pol__0053</t>
  </si>
  <si>
    <t>trubka instalační ohebná d32 vč. spojek, příchytek …</t>
  </si>
  <si>
    <t>Pol__0054</t>
  </si>
  <si>
    <t>Krabice přístrojová</t>
  </si>
  <si>
    <t>Krabice odbočná KR68</t>
  </si>
  <si>
    <t>ABOX 025-L Krabice</t>
  </si>
  <si>
    <t>ABOX 060-L Krabice</t>
  </si>
  <si>
    <t>Kabelový žlab 100/50 žár.zinek, komplet vč. spojek, konzol, závěsů …</t>
  </si>
  <si>
    <t>OBO 2205408 Svazkový držák 2031 20 SP</t>
  </si>
  <si>
    <t>Natřelovací hřeb, vč. Příchytky HL systém</t>
  </si>
  <si>
    <t>PRAFlaDur 3x1,5 RE P60-R</t>
  </si>
  <si>
    <t>H05VV-F 5x2,5</t>
  </si>
  <si>
    <t>Pol__0063</t>
  </si>
  <si>
    <t>JYTY-0 3x1</t>
  </si>
  <si>
    <t>Pol__0064</t>
  </si>
  <si>
    <t>CYKY-0 2x1.5</t>
  </si>
  <si>
    <t>CYKY-0 3x1.5</t>
  </si>
  <si>
    <t>CYKY-J 3x1.5</t>
  </si>
  <si>
    <t>Pol__0067</t>
  </si>
  <si>
    <t>CYKY-J 3x2.5</t>
  </si>
  <si>
    <t>CYKY-J 4x1,5</t>
  </si>
  <si>
    <t>CYKY-J 5x1.5</t>
  </si>
  <si>
    <t>CYKY-J 5x2.5</t>
  </si>
  <si>
    <t>CYKY-J 3x4</t>
  </si>
  <si>
    <t>CYKY-J 3x6</t>
  </si>
  <si>
    <t>CYKY-J 5x6</t>
  </si>
  <si>
    <t>CYKY-J 5x16</t>
  </si>
  <si>
    <t>CYKY-J 4X35</t>
  </si>
  <si>
    <t>CYY 1x4 zz</t>
  </si>
  <si>
    <t>CYY 1x25 zz</t>
  </si>
  <si>
    <t>Ukončení vodiče do 2,5mm2</t>
  </si>
  <si>
    <t>Ukončení vodiče do 16mm2</t>
  </si>
  <si>
    <t>Ukončení kabelu do 4x150mm2</t>
  </si>
  <si>
    <t>spínač č1, jednopólový, IP20</t>
  </si>
  <si>
    <t>spínač č5, sériový, IP20</t>
  </si>
  <si>
    <t>spínač č6, střídavý, IP20</t>
  </si>
  <si>
    <t>spínač č6A, střídavý, IP20</t>
  </si>
  <si>
    <t>spínač č6B, střídavý, IP20</t>
  </si>
  <si>
    <t>spínač č7, křížový, IP20</t>
  </si>
  <si>
    <t>Pol__0087</t>
  </si>
  <si>
    <t>zásuvka 16A/230V, IP20</t>
  </si>
  <si>
    <t>zásuvka jednonásovbná 16A/230V, s přep. ochr.,IP20</t>
  </si>
  <si>
    <t>zásuvka dvojnásovbná 16A/230V, s přep. ochr.,IP20</t>
  </si>
  <si>
    <t>zásuvka dvojnásovbná 16A/230V, IP20</t>
  </si>
  <si>
    <t>zásuvka 16A/230V, IP44</t>
  </si>
  <si>
    <t>Univerzální sporákový spínač se sign.kontrolkou,ř. 3Ss,400V/16A</t>
  </si>
  <si>
    <t>Zásuvka 400V/16A, IP44 ZAPUŠTĚNÁ</t>
  </si>
  <si>
    <t>Tlačítko ovládací, orientace</t>
  </si>
  <si>
    <t>Termostat prostorový IP44, -25 až +60 st. C</t>
  </si>
  <si>
    <t>Samoreguleční topný kabel 6m, vč. Příslušenství</t>
  </si>
  <si>
    <t>Samoreguleční topný kabel 8m, vč. Příslušenství</t>
  </si>
  <si>
    <t>Samoreguleční topný kabel 15m, vč. Příslušenství</t>
  </si>
  <si>
    <t>Samoreguleční topný kabel 21m, vč. Příslušenství</t>
  </si>
  <si>
    <t>Pol__0100</t>
  </si>
  <si>
    <t>SMR-T časové relé</t>
  </si>
  <si>
    <t>Venkovní senzor pohybu 180° 230V IP44</t>
  </si>
  <si>
    <t>GW42201 Požární tlačítko 120x120x50 IP55 se 2 kontakty</t>
  </si>
  <si>
    <t>Pol__0103</t>
  </si>
  <si>
    <t>Sada pro nouzovou signalizaci</t>
  </si>
  <si>
    <t>Datový rozvaděč 18U NÁSTĚNNÝ 600/600/901mm, vč. Ventilační jednotky</t>
  </si>
  <si>
    <t>Vyvazovací panel</t>
  </si>
  <si>
    <t>Router/ switch</t>
  </si>
  <si>
    <t>PoE switch pro napájení wifi</t>
  </si>
  <si>
    <t>Zásuvkový panel 5x230V</t>
  </si>
  <si>
    <t>zásuvka 2x RJ 45cat 5e</t>
  </si>
  <si>
    <t>Pol__0110</t>
  </si>
  <si>
    <t>kabel FTP4p cat 5e</t>
  </si>
  <si>
    <t>kabel FTP4p cat 5e, UV odolný</t>
  </si>
  <si>
    <t>trubka elektroinstalační</t>
  </si>
  <si>
    <t>krabice přístrojová KU 68</t>
  </si>
  <si>
    <t>krabice protahovací, odbočná KO 68</t>
  </si>
  <si>
    <t>krabice rozbočná KT250</t>
  </si>
  <si>
    <t>Měření, protokoly</t>
  </si>
  <si>
    <t>A-A17-10061CM-LGL</t>
  </si>
  <si>
    <t>Pol__0118</t>
  </si>
  <si>
    <t>B-40110</t>
  </si>
  <si>
    <t>Pol__0119</t>
  </si>
  <si>
    <t>B1 - 19328</t>
  </si>
  <si>
    <t>Pol__0120</t>
  </si>
  <si>
    <t>C-40807</t>
  </si>
  <si>
    <t>D-75333</t>
  </si>
  <si>
    <t>AN-19290</t>
  </si>
  <si>
    <t>BN-19321</t>
  </si>
  <si>
    <t>CN-19321</t>
  </si>
  <si>
    <t>N1-19290+19044</t>
  </si>
  <si>
    <t>B-75333</t>
  </si>
  <si>
    <t>C-76301</t>
  </si>
  <si>
    <t>Pol__0129</t>
  </si>
  <si>
    <t>D-P258SD</t>
  </si>
  <si>
    <t>Pol__0130</t>
  </si>
  <si>
    <t>E-A17-10061CM</t>
  </si>
  <si>
    <t>Pol__0131</t>
  </si>
  <si>
    <t>Pol__0132</t>
  </si>
  <si>
    <t>N2-4380</t>
  </si>
  <si>
    <t>svorka spojovací SS</t>
  </si>
  <si>
    <t>svorka zkušební SZa</t>
  </si>
  <si>
    <t>svorka připojovací SP</t>
  </si>
  <si>
    <t>svorka k jímací tyči SJ 1</t>
  </si>
  <si>
    <t>Pol__0140</t>
  </si>
  <si>
    <t>svorka na okapové žlaby SOa</t>
  </si>
  <si>
    <t>Pol__0141</t>
  </si>
  <si>
    <t>svorka zemnící páska-páska SR 02</t>
  </si>
  <si>
    <t>Pol__0142</t>
  </si>
  <si>
    <t>svorka zemnící páska-drát SR 03</t>
  </si>
  <si>
    <t>podpěra vedení PV</t>
  </si>
  <si>
    <t>jímací tyč s rovným koncem JT 2 m, vč. držáků</t>
  </si>
  <si>
    <t>jímací tyč s rovným koncem JT 3 m, vč. držáků</t>
  </si>
  <si>
    <t>FeZn, podstavce 3× 12 kg, pro maximální délku AlMgSi jímače 4 m, o 700 mm</t>
  </si>
  <si>
    <t>ochranný úhelník OU 1,7 vč. držáků</t>
  </si>
  <si>
    <t>AlMgSi 8</t>
  </si>
  <si>
    <t>FeZn 10</t>
  </si>
  <si>
    <t>Pol__0150</t>
  </si>
  <si>
    <t>FeZn 30x4</t>
  </si>
  <si>
    <t>Pol__0151</t>
  </si>
  <si>
    <t>štítek označení Štítek.......</t>
  </si>
  <si>
    <t>Pol__0152</t>
  </si>
  <si>
    <t>KO 125 pro SZ</t>
  </si>
  <si>
    <t>CYY 1x6 zz</t>
  </si>
  <si>
    <t>CYY 1x16 zz</t>
  </si>
  <si>
    <t>svorka zemnící páska-drát SR 3a</t>
  </si>
  <si>
    <t>Ekvipotencionální svorkovnice EPS 1</t>
  </si>
  <si>
    <t>KT 250, vč. Víka</t>
  </si>
  <si>
    <t>Páska měděná uzemňovací ZS 16 vč. svorky</t>
  </si>
  <si>
    <t>Pol__0161</t>
  </si>
  <si>
    <t>Dodavatelská dokumentace vč. skutečného provedení</t>
  </si>
  <si>
    <t>Pol__0162</t>
  </si>
  <si>
    <t>Připojení VZT zařízení</t>
  </si>
  <si>
    <t>Zednické výpomoci (průrazy, vrtání, frézování, řezání, sekání ...)</t>
  </si>
  <si>
    <t>Koordinace, ostatní profese</t>
  </si>
  <si>
    <t>Demontáže stávajících zařízení</t>
  </si>
  <si>
    <t>Přepojení ER, zajištění zaplombování</t>
  </si>
  <si>
    <t>Mechanizační prostředky (jeřáb, plošiny, lešení …)</t>
  </si>
  <si>
    <t>den</t>
  </si>
  <si>
    <t>Pol__0169</t>
  </si>
  <si>
    <t>TIČR</t>
  </si>
  <si>
    <t>Pol__0170</t>
  </si>
  <si>
    <t>Podružný materiál</t>
  </si>
  <si>
    <t>Přesun hmot a režie, proměnlivá položka</t>
  </si>
  <si>
    <t>1.01</t>
  </si>
  <si>
    <t>Větrací rekuperační jednotka v podlahovém venkovním  provedení, vývody propřívod a odvod v boční, části</t>
  </si>
  <si>
    <t>panelu, skříň zhotovena z panelů tloušťky 45 mm, vyrobena z ocelového pozinkovaného</t>
  </si>
  <si>
    <t>plechu s vnějším lakováním v odstínu RAL 9002 (šedobílá), panely jsou uvnitř vyplněné zvukovou</t>
  </si>
  <si>
    <t>a tepelnou izolací z nehořlavé skelné minerální vlny. Na přívodní a odvodní straně je zabudován</t>
  </si>
  <si>
    <t>ventilátor s dozadu zahnutými lopatkami a s EC motory, vodní ohřívač je navržen pro spád vody</t>
  </si>
  <si>
    <t>60 °C/45 °C, QOH = 6 kW, v jednotce je protiproudý deskový rekuperátor s účinností až 89 %,</t>
  </si>
  <si>
    <t>přímý výparník  Q= 6 kW, u přívodu jsou navrženy filtry F7, na odvodu M5.</t>
  </si>
  <si>
    <t>V = 1500m3/h, pext = 350 Pa, Ni = 0,31+ 0,26 = 0,57 kW/230V-50 Hz, QOH = 6 kW (voda 60/45 °C)</t>
  </si>
  <si>
    <t>Topná voda bude proti zamrznutí obsahovat GLYKOL, potrubí na střeše bude zajištěno topným kabelem</t>
  </si>
  <si>
    <t>Od rekuperátoru v jednotce je nutno zajistit odvod kondenzátu.</t>
  </si>
  <si>
    <t>Přívod: klapka, filtr vzduchu (F7), rekuperátor (účinnost 75 - 89 %), vodní ohřívač, ventilátor</t>
  </si>
  <si>
    <t>Odvod: klapka, filtr vzduchu (M5), rekuperátor (účinnost 75 - 89 %), ventilátor</t>
  </si>
  <si>
    <t>rozměry jednotky (š x v x h): 1620x 671x 678 2562mm</t>
  </si>
  <si>
    <t>Jednotka bude vybavena kompletní komfortní regulací, vč. směšovacího uzlu, klapek, čidel a</t>
  </si>
  <si>
    <t>servopohonu s požadavkem na externí komunikaci s MODBUS převodníkem a kabelem</t>
  </si>
  <si>
    <t>(řídicí jednotka, směšovací uzel topné vody, snímače tlakové diference, teplotní čidla, snímač</t>
  </si>
  <si>
    <t>námrazy rekuperátoru, servopohony klapek), umístění regulace standardní, režim regulace VAV,</t>
  </si>
  <si>
    <t>nadřazený systém MODBUS RTU.</t>
  </si>
  <si>
    <t>hladina akustického tlaku ve vzdálenosti 1 m od obrysu zařízení: 44 dB(A)</t>
  </si>
  <si>
    <t>Pro chlazení je navržena venkovní kondenzační jednotka vč. expanzních ventilů, rozdělovače</t>
  </si>
  <si>
    <t>QCH = 6,8 kW, QT = 7,5 kW, Ni = 2,0 kW/230 V-50 Hz, jištění 20 A</t>
  </si>
  <si>
    <t>rozměry (v x š x h): 1428 x 1080 x 480, hlučnost:hladina akustického tlaku ve vzdálenosti 1 m</t>
  </si>
  <si>
    <t>od obrysu jednotky 59/61 dB(A)</t>
  </si>
  <si>
    <t>Chladicí tepelně izolované Cu potrubí - trasa od kondenzační jednotky k přímému výparníku</t>
  </si>
  <si>
    <t>1.02</t>
  </si>
  <si>
    <t>Protidešťová žaluzie vel. 600 x 300 mm, vč. síťky proti hmyzu</t>
  </si>
  <si>
    <t>1.03</t>
  </si>
  <si>
    <t>Tlumič hluku absorpční   vel. 600 x 250/1000, sestává ze 3 kulis 100 x 245/950.01, 02, 03</t>
  </si>
  <si>
    <t>Plášť tlumiče zhotoven z předizolovaných panelů tl. 30 mm, tepelná vodivost 0,018W/mK</t>
  </si>
  <si>
    <t>1.04</t>
  </si>
  <si>
    <t>Přívodní vyústka obdélniková   vel. 1000 x 200, komfortní, 2Ř, R1</t>
  </si>
  <si>
    <t>1.05</t>
  </si>
  <si>
    <t>Odsávací vyústka obdélniková   vel. 1000 x 200, komfortní, 1Ř, R1</t>
  </si>
  <si>
    <t>1.10</t>
  </si>
  <si>
    <t>Přívodní potrubí - vedené v interieru, plocha celkem</t>
  </si>
  <si>
    <t>potrubí z předizolovaných panelů z polyuretanové pěny a Al fólie, šířka panelů 20 mm,</t>
  </si>
  <si>
    <t>tepelná vodivost 0,018 W/mK, max. tlak 600 Pa, tř. těsnosti "C"</t>
  </si>
  <si>
    <t>Přívodní potrubí - vedené ve venkovním prostoru (střecha) plocha celkem</t>
  </si>
  <si>
    <t>potrubí z předizolovaných panelů z polyuretanové pěny a Al fólie, šířka panelů 30 mm,</t>
  </si>
  <si>
    <t>1.11</t>
  </si>
  <si>
    <t>Odsávací potrubí - vedené v interieru plocha celkem</t>
  </si>
  <si>
    <t>Odsávací potrubí - vedené ve venkovním prostoru ( střecha )</t>
  </si>
  <si>
    <t>2.01</t>
  </si>
  <si>
    <t>Radiální nástěnný ventilátor D 100</t>
  </si>
  <si>
    <t>V = 50 m3/h, pc = 220 Pa, Ni = 0,027 kW/230 V-50 Hz</t>
  </si>
  <si>
    <t>Zpětná klapka D 100</t>
  </si>
  <si>
    <t>2.02</t>
  </si>
  <si>
    <t>Výfuková žaluzie   vel. 160 x 160, včetně síťky proti hmyzu</t>
  </si>
  <si>
    <t>2.03</t>
  </si>
  <si>
    <t>Dveřní mřížka   vel. 445 x 82</t>
  </si>
  <si>
    <t>2.11</t>
  </si>
  <si>
    <t>odsávací - kruhové (spiro) rovné   D 125</t>
  </si>
  <si>
    <t>odsávací - čtyřhranné do obv. 1050     50 % tvar.</t>
  </si>
  <si>
    <t>3.01</t>
  </si>
  <si>
    <t>Zvukově izolovaný diagonální ventilátor do kruhového potrubí   D 160</t>
  </si>
  <si>
    <t>V = 235 m3/h, pc = 140 Pa, Ni = 0,059 kW/230 V-50 Hz</t>
  </si>
  <si>
    <t>včetně:</t>
  </si>
  <si>
    <t>.spojovací manžeta   D 160</t>
  </si>
  <si>
    <t>.zpětná klapka   D 160</t>
  </si>
  <si>
    <t>3.02</t>
  </si>
  <si>
    <t>Výfuková žaluzie   vel. 250 x 250, včetně síťky proti hmyzu</t>
  </si>
  <si>
    <t>3.03</t>
  </si>
  <si>
    <t>Plastový talířový ventil odvodní   D 160, včetně zděře</t>
  </si>
  <si>
    <t>3.04</t>
  </si>
  <si>
    <t>Ohebná zvukově izolační hadice   D 160</t>
  </si>
  <si>
    <t>3.05</t>
  </si>
  <si>
    <t>3.11</t>
  </si>
  <si>
    <t>Odsávací - kruhové (spiro) rovné   D 160</t>
  </si>
  <si>
    <t>odbočka jednostranná 90°  D 160/160</t>
  </si>
  <si>
    <t>odbočka oboustranná  90°  D 160/160</t>
  </si>
  <si>
    <t>vnitřní spojka   D 160</t>
  </si>
  <si>
    <t>4.01</t>
  </si>
  <si>
    <t>Požární klapka NEO 150 x 250 WT 72 s tavnou pojistkou (aktivace při překročení teploty  75° C)</t>
  </si>
  <si>
    <t>4.02</t>
  </si>
  <si>
    <t>Výfuková žaluzie   vel. 150 x 250, včetně síťky proti hmyzu</t>
  </si>
  <si>
    <t>4.03</t>
  </si>
  <si>
    <t>Krycí mřížka vel. 150 x 250</t>
  </si>
  <si>
    <t>4.11</t>
  </si>
  <si>
    <t>Čtyřhranné do obv. 1050     50 % tvar.</t>
  </si>
  <si>
    <t>5.01</t>
  </si>
  <si>
    <t>V = 200 m3/h, pc = 150 Pa, Ni = 0,059 kW/230 V-50 Hz</t>
  </si>
  <si>
    <t>5.02</t>
  </si>
  <si>
    <t>5.03</t>
  </si>
  <si>
    <t>5.04</t>
  </si>
  <si>
    <t>5.05</t>
  </si>
  <si>
    <t>5.11</t>
  </si>
  <si>
    <t>odbočka oboustranná 90°  D 160/160</t>
  </si>
  <si>
    <t>6.01</t>
  </si>
  <si>
    <t>Axiální nástěnný ventilátor D 200</t>
  </si>
  <si>
    <t>V = 100 m3/h, pc = 35 Pa, Ni = 0,016 kW/230 V-50 Hz</t>
  </si>
  <si>
    <t>6.02</t>
  </si>
  <si>
    <t>Větrací mřížka 125 W</t>
  </si>
  <si>
    <t>6.03</t>
  </si>
  <si>
    <t>6.11</t>
  </si>
  <si>
    <t>7.01</t>
  </si>
  <si>
    <t>V = 370 m3/h, pc = 160 Pa, Ni = 0,059 kW/230 V-50 Hz</t>
  </si>
  <si>
    <t>7.02</t>
  </si>
  <si>
    <t>7.03</t>
  </si>
  <si>
    <t>7.04</t>
  </si>
  <si>
    <t>7.05</t>
  </si>
  <si>
    <t>7.11</t>
  </si>
  <si>
    <t>8.01</t>
  </si>
  <si>
    <t>V = 400 m3/h, pc = 150 Pa, Ni = 0,059 kW/230 V-50 Hz</t>
  </si>
  <si>
    <t>8.02</t>
  </si>
  <si>
    <t>8.03</t>
  </si>
  <si>
    <t>8.04</t>
  </si>
  <si>
    <t>8.05</t>
  </si>
  <si>
    <t>8.11</t>
  </si>
  <si>
    <t>oblouk segmentový 90°   D 160</t>
  </si>
  <si>
    <t>9.01</t>
  </si>
  <si>
    <t>Výfuková stříška D 150</t>
  </si>
  <si>
    <t>9.11</t>
  </si>
  <si>
    <t>Odsávací - kruhové (spiro) rovné   D 150</t>
  </si>
  <si>
    <t>10.01</t>
  </si>
  <si>
    <t>Kuchyňská digestoř   vel. cca 500 x 600 x 150, vč. tukových filtrů, ventilátoru, osvětlení a zpětné</t>
  </si>
  <si>
    <t>klapky, vývod D 125 mm</t>
  </si>
  <si>
    <t>odsávací výkon V =  max  300 - 320 m3/h, Ni = 02 kW/230 V-50 Hz</t>
  </si>
  <si>
    <t>třístupňové ovládání chodu ventilátoru zabudované v plášti digestoře</t>
  </si>
  <si>
    <t>vhodný typ bude vybrán dle požadavku investora a dodavatele kuchyně</t>
  </si>
  <si>
    <t>10.02</t>
  </si>
  <si>
    <t>Výfuková hlavice D 125 mm</t>
  </si>
  <si>
    <t>10.03</t>
  </si>
  <si>
    <t>Ohebná hadice   D 125</t>
  </si>
  <si>
    <t>10.11</t>
  </si>
  <si>
    <t>11.01</t>
  </si>
  <si>
    <t>Venkovní kondenzační jednotka (např. AOYG-18KBTA2 FUJITSU) - kabelově propojená s vnitřními, jednotkami</t>
  </si>
  <si>
    <t>QCH = 5,0 kW, QT = 5,6 kW, Ni = 1,8 kW/230 V-50 Hz, jištění 16 A</t>
  </si>
  <si>
    <t>rozměry (v x š x h): 632 x 799 x 290 mm</t>
  </si>
  <si>
    <t>hladina akustického tlaku ve vzdálenosti 1 m od obrysu jednotky: 47/50 dB(A)</t>
  </si>
  <si>
    <t>ocelová podpěrná konstrukce pod jednotku</t>
  </si>
  <si>
    <t>11.02</t>
  </si>
  <si>
    <t>Vnitřní nástěnná klimatizační jednotka - včetně infraovladače a odvodu kondenzátu</t>
  </si>
  <si>
    <t>QCH = 2,5 kW, QT = 2,8 kW</t>
  </si>
  <si>
    <t>rozměry (v x š x h): 270 x 834 x 222 mm</t>
  </si>
  <si>
    <t>hladina akustického tlaku ve vzdálenosti 1 m od obrysu jednotky: 20/40 dB(A)</t>
  </si>
  <si>
    <t>odvod kondenzátu d = 13,8 mm</t>
  </si>
  <si>
    <t>kabelově propojená s venkovní jednotkou</t>
  </si>
  <si>
    <t>11.03</t>
  </si>
  <si>
    <t>Chladicí tepelně izolované Cu potrubí ( ve venkovním prostoru obalené páskou proti UV záření)</t>
  </si>
  <si>
    <t>Potrubí odvodu kondenzátu</t>
  </si>
  <si>
    <t>Krycí lišta na chladicí potrubí a potrubí odvodu kondenzátu</t>
  </si>
  <si>
    <t>Oživení a uvedení klimatizačního systému do provozu</t>
  </si>
  <si>
    <t>12.01</t>
  </si>
  <si>
    <t>12.02</t>
  </si>
  <si>
    <t>12.03</t>
  </si>
  <si>
    <t>13.01</t>
  </si>
  <si>
    <t>Venkovní kondenzační jednotka (např. AOYG-45 LBT8 FUJITSU) - kabelově propojená s vnitřními, jednotkami</t>
  </si>
  <si>
    <t>QCH = 14,0 kW, QT = 16,0 kW, Ni = 5,2 kW/230 V-50 Hz, jištění 32 A</t>
  </si>
  <si>
    <t>rozměry (v x š x h): 914 x 970 x 370 mm</t>
  </si>
  <si>
    <t>hladina akustického tlaku ve vzdálenosti 1 m od obrysu jednotky: 56/58 dB(A)</t>
  </si>
  <si>
    <t>13.02</t>
  </si>
  <si>
    <t>QCH = 4,0 kW, QT = 5,0kW</t>
  </si>
  <si>
    <t>rozměry (v x š x h): 270 x 870 x 204 mm</t>
  </si>
  <si>
    <t>hladina akustického tlaku ve vzdálenosti 1 m od obrysu jednotky:25/44 dB(A)</t>
  </si>
  <si>
    <t>13.03</t>
  </si>
  <si>
    <t>QCH = 5,2kW, QT = 6,3 kW</t>
  </si>
  <si>
    <t>13.04</t>
  </si>
  <si>
    <t>Distributor chladiva (pro 3 ks vnitřních jednotek)</t>
  </si>
  <si>
    <t>Materiál pro zhotovení závěsů na montáži se skládá:</t>
  </si>
  <si>
    <t>.lišty závěsné ZL 40x40</t>
  </si>
  <si>
    <t>.závěsy ZL 8</t>
  </si>
  <si>
    <t>.závěsy kruhové s tlumicí gumou</t>
  </si>
  <si>
    <t>Zhotovení závěsů - nařezání profilů a závitových tyčí</t>
  </si>
  <si>
    <t>Montáž závěsů - instalace závěsů na stavbě</t>
  </si>
  <si>
    <t>Spojovací materiál se skládá:</t>
  </si>
  <si>
    <t>.šroub se šestihrannou hlavou M 8x30 Zn</t>
  </si>
  <si>
    <t>.matice šestihranná M 8 Zn</t>
  </si>
  <si>
    <t>.podložka plochá střední 8,4 Zn</t>
  </si>
  <si>
    <t>Těsnicí materiál - samolepicí pěnové těsnění</t>
  </si>
  <si>
    <t>základní nátěr na pozin. plech reaktivní 1 x S 2008</t>
  </si>
  <si>
    <t>nátěry syntetické dvojnásobné s 1x emailováním</t>
  </si>
  <si>
    <t>tepelná izolace vzduchotechnického potrubí rohožemi z čedičové plsti 6 cm</t>
  </si>
  <si>
    <t>včetně úchytné konstrukce a oplechování</t>
  </si>
  <si>
    <t>protipožární izolace (potrubí procházející izolační místností)</t>
  </si>
  <si>
    <t>lehké pracovní pomocné (do 3,5 m)</t>
  </si>
  <si>
    <t>Montážní práce - náklady na úpravu a přizpůsobení vzduchotechnického potrubí na stavbě</t>
  </si>
  <si>
    <t>Předávací protokoly, návody k údržbě, revizní zprávy, protokoly o zaregulování, skutečné provedení</t>
  </si>
  <si>
    <t>Doprava</t>
  </si>
  <si>
    <t>PPV</t>
  </si>
  <si>
    <t>Stavební výpomoci</t>
  </si>
  <si>
    <t>CYKY-J 4x10</t>
  </si>
  <si>
    <t>Svítidla, sloupy</t>
  </si>
  <si>
    <t>Svítidlo PARK LED, 5000lm, opálová PC koule 400mm, 3000K</t>
  </si>
  <si>
    <t>Stožár osvětlovací 5 m, K 5-133/89/60 Z</t>
  </si>
  <si>
    <t>SR 481-14 Z/UN (SR 721-14 Z EL.VÝZBROJ)</t>
  </si>
  <si>
    <t>pojistka 6a</t>
  </si>
  <si>
    <t>zdroj 42W/300K</t>
  </si>
  <si>
    <t>SHARK 516 GEL KABELOVÁ SPOJKA 16MM2 SE SVORKOVNICÍ</t>
  </si>
  <si>
    <t>Kabelová rýha 35x80 vč. lože, krytí a záhozu, zemina č. IV</t>
  </si>
  <si>
    <t>Základ pro sloup VO</t>
  </si>
  <si>
    <t>trubka DN315/ 2000 mm</t>
  </si>
  <si>
    <t>Výstražná filoe červená 300mm</t>
  </si>
  <si>
    <t>Chránička kabelová d. 50mm</t>
  </si>
  <si>
    <t>Přeložka stávajícího sloupu VO</t>
  </si>
  <si>
    <t>vytýčení stávajících inženýrských sítí</t>
  </si>
  <si>
    <t>Demontáž staávajícího sloupu VO</t>
  </si>
  <si>
    <t>Přepojení VO, zajištění beznapěťových stavů</t>
  </si>
  <si>
    <t>podružný materiál</t>
  </si>
  <si>
    <t>131201201R00</t>
  </si>
  <si>
    <t>Hloubení zapažených jam a zářezů do 100 m3, v hornině 3, převážně ručně</t>
  </si>
  <si>
    <t>s urovnáním dna do předepsaného profilu a spádu, s případně nutným přemístěním výkopku ve výkopišti a dále buď s přemístěním výkopku na přilehlém terénu na vzdálenost do 3 m od kraje jámy nebo s naložením na dopravní prostředek</t>
  </si>
  <si>
    <t>PŘÍPLATEK ZA LEPIVOST hloubení jam zapažených v hor. 3</t>
  </si>
  <si>
    <t>151101102R00</t>
  </si>
  <si>
    <t>Zřízení pažení a rozepření stěn rýh příložné  pro jakoukoliv mezerovitost, hloubky do 4 m</t>
  </si>
  <si>
    <t>pro podzemní vedení pro všechny šířky rýhy,</t>
  </si>
  <si>
    <t>151101112R00</t>
  </si>
  <si>
    <t>Odstranění pažení a rozepření rýh příložné , hloubky do 4 m</t>
  </si>
  <si>
    <t>pro podzemní vedení s uložením materiálu na vzdálenost do 3 m od kraje výkopu,</t>
  </si>
  <si>
    <t>721176225R00</t>
  </si>
  <si>
    <t>Potrubí KG svodné (ležaté) v zemi vnější průměr D 200 mm, tloušťka stěny 4,9 mm, DN 200</t>
  </si>
  <si>
    <t>ŠDK1 - REVIZNÍ ŠACHTA PLASTOVÁ DN 400 šachtové dno 0°/135°/180°/225°, připojení DN 160</t>
  </si>
  <si>
    <t>ŠDK1 - REVIZNÍ ŠACHTA PLASTOVÁ DN 400 těsnění</t>
  </si>
  <si>
    <t>ŠDK1 - REVIZNÍ ŠACHTA PLASTOVÁ DN 400 šachtová roura hladká bez hrdla délky 1 m</t>
  </si>
  <si>
    <t>ŠDK1 - REVIZNÍ ŠACHTA PLASTOVÁ DN 400 teleskop plastový s litinovým podklopem D125, litina/PVC</t>
  </si>
  <si>
    <t>ŠDK1 - REVIZNÍ ŠACHTA PLASTOVÁ DN 400 těsnění pro teleskop</t>
  </si>
  <si>
    <t>ŠDK2 - REVIZNÍ ŠACHTA PLASTOVÁ DN 400 šachtové dno 0°/135°/180°/225°, připojení DN 200</t>
  </si>
  <si>
    <t>ŠDK2 - REVIZNÍ ŠACHTA PLASTOVÁ DN 400 těsnění</t>
  </si>
  <si>
    <t>ŠDK2 - REVIZNÍ ŠACHTA PLASTOVÁ DN 400 šachtová roura hladká bez hrdla délky 1 m</t>
  </si>
  <si>
    <t>ŠDK2 - REVIZNÍ ŠACHTA PLASTOVÁ DN 400 teleskop plastový s litinovým podklopem D125, litina/PVC</t>
  </si>
  <si>
    <t>ŠDK2 - REVIZNÍ ŠACHTA PLASTOVÁ DN 400 těsnění pro teleskop</t>
  </si>
  <si>
    <t>ŠDK3 - REVIZNÍ ŠACHTA PLASTOVÁ DN 630 šachtové dno 0°/135°/180°/225°, připojení DN 200</t>
  </si>
  <si>
    <t>ŠDK3 - REVIZNÍ ŠACHTA PLASTOVÁ DN 630 těsnění</t>
  </si>
  <si>
    <t>ŠDK3 - REVIZNÍ ŠACHTA PLASTOVÁ DN 630 šachtová roura korugovaná délky 1,5 m</t>
  </si>
  <si>
    <t>ŠDK3 - REVIZNÍ ŠACHTA PLASTOVÁ DN 630 teleskop plastový</t>
  </si>
  <si>
    <t>ŠDK3 - REVIZNÍ ŠACHTA PLASTOVÁ DN 630 těsnění pro teleskop</t>
  </si>
  <si>
    <t>ŠDK3 - REVIZNÍ ŠACHTA PLASTOVÁ DN 630 betonový roznášecí prstenec</t>
  </si>
  <si>
    <t>ŠDK3 - REVIZNÍ ŠACHTA PLASTOVÁ DN 630 poklop bez odvětrání nosnost 12,5 t, litina/beton</t>
  </si>
  <si>
    <t>894432112R00</t>
  </si>
  <si>
    <t>Osazení plastových šachet revizních průměr 425 mm</t>
  </si>
  <si>
    <t>894431112R00</t>
  </si>
  <si>
    <t>Osazení plastových šachet z dílců 600 mm</t>
  </si>
  <si>
    <t>RETENČNÍ NÁDRŽ DEŠŤOVÉ VODY S BEZPEČNOSTNÍM PŘEPADEM, JEDNÍM VSTUPNÍM OTVOREM, PLASTOVÁ SAMONOSNÁ14, ,7 m3 hranatá nesamonosná plastová nádrž 4160/2000/2160 mm určená k obetonování, instalace nad</t>
  </si>
  <si>
    <t>hladinu spodní vody, včetně jednoho vstupního komínku, hrdlem nátokové vody a přepadem přebytečné srážkové vody DN 200, filtrem dešťové vody AS-Purain 150 a pochůzným kompozitovým poklopem - uzamykatelným (A15)</t>
  </si>
  <si>
    <t>RETENČNÍ NÁDRŽ DEŠŤOVÉ VODY S BEZPEČNOSTNÍM PŘEPADEM, JEDNÍM VSTUPNÍM OTVOREM, PLASTOVÁ SAMONOSNÁ14, ,7 m3 beton propodkladní desku nádrže</t>
  </si>
  <si>
    <t>RETENČNÍ NÁDRŽ DEŠŤOVÉ VODY S BEZPEČNOSTNÍM PŘEPADEM, JEDNÍM VSTUPNÍM OTVOREM, PLASTOVÁ SAMONOSNÁ14, ,7 m3 doprava</t>
  </si>
  <si>
    <t>MONTÁŽ RETENČNÍ NÁDRŽE DEŠŤOVÝCH VOD objem 14,7 m3</t>
  </si>
  <si>
    <t>RETENČNÍ BLOKY PRO AKUMULACI DEŠŤOVÉ VODY Z VOŠTINOVÝCH BLOKŮ L/B/H = 4,8/4,8/1,04 m voštinový blok, EP 400 AS-NIDAPLAST (L/B/H = 2,4/1,2/0,52 m)</t>
  </si>
  <si>
    <t>212750010RAF</t>
  </si>
  <si>
    <t>Trativody z drenážních trubek lože a obsyp štěrkopískem, DN 200 mm, Kamenivo stanovené přírodní; drcené; 16/32; OH = 3,04 Mg/m3; amfibolit</t>
  </si>
  <si>
    <t>POL2_1</t>
  </si>
  <si>
    <t>Lože pro trativody, položení trubek, obsyp potrubí sypaninou z vhodných hornin, nebo materiálem připraveným podél výkopu ve vzdálenosti do 3 m od jeho kraje.  Bez výkopu rýhy.</t>
  </si>
  <si>
    <t>212750010RAB</t>
  </si>
  <si>
    <t>Trativody z drenážních trubek lože a obsyp štěrkopískem, DN 100 mm, Kamenivo stanovené přírodní; drcené; 16/32; OH = 3,04 Mg/m3; amfibolit</t>
  </si>
  <si>
    <t>GEOTEXTILIE pro uložení voštinových bloků</t>
  </si>
  <si>
    <t>DOPRAVA z výrobny na stavbu</t>
  </si>
  <si>
    <t>MONTÁŽ VSAKOVACÍHO TĚLESA osazení voštinových bloků včetně napojení revizních šachet</t>
  </si>
  <si>
    <t>998721201R00</t>
  </si>
  <si>
    <t>Přesun hmot pro vnitřní kanalizaci v objektech výšky do 6 m</t>
  </si>
  <si>
    <t>7,975*0,6*1,04</t>
  </si>
  <si>
    <t>Odkaz na mn. položky pořadí 1 : 4,97640</t>
  </si>
  <si>
    <t>patky : (0,8*0,8-0,55*0,15)*0,9</t>
  </si>
  <si>
    <t>plošné snížení : 16,24*12,77*0,08</t>
  </si>
  <si>
    <t>Odkaz na mn. položky pořadí 3 : 17,66853</t>
  </si>
  <si>
    <t>Odkaz na mn. položky pořadí 4 : 22,64493</t>
  </si>
  <si>
    <t>16,24*12,77</t>
  </si>
  <si>
    <t>paas : 7,975*0,6*0,1</t>
  </si>
  <si>
    <t>patky : 0,8*0,1*0,1*2</t>
  </si>
  <si>
    <t>plocha : 16,24*12,77*0,05</t>
  </si>
  <si>
    <t>273321321R00</t>
  </si>
  <si>
    <t>Beton základových desek železový třídy C 20/25</t>
  </si>
  <si>
    <t>16,84*13,57*0,1</t>
  </si>
  <si>
    <t>(16,84+13,57)*2*0,1</t>
  </si>
  <si>
    <t>Odkaz na mn. položky pořadí 11 : 6,08200</t>
  </si>
  <si>
    <t>16,84*13,57*7,9*1,3/1000</t>
  </si>
  <si>
    <t>274361921RT8</t>
  </si>
  <si>
    <t>Výztuž a svařované sítě základových pasů ze svařovaných sítí,  , drát d 8,0 mm, oka 100 x 100 mm</t>
  </si>
  <si>
    <t>7,9*(2,4+0,5)*7,9*1,3/1000</t>
  </si>
  <si>
    <t>(0,8*0,8-0,55*0,15)*0,8</t>
  </si>
  <si>
    <t>289970111R00</t>
  </si>
  <si>
    <t>Geotextílie separační, filtrační, zpevňující polypropylén, 300 g/m2</t>
  </si>
  <si>
    <t>okapový chodník : 10,5*(0,3+0,2)</t>
  </si>
  <si>
    <t>102,106,107,110 : 1,18*1,9*4+1,19*2,8+(1,08+1,17*5)*0,85-(3+1+2+1)*0,85</t>
  </si>
  <si>
    <t>116 : 1,35*3</t>
  </si>
  <si>
    <t>101,102 : (1,2+0,45+1,2*2+0,6+0,9)*1,75-1,95*1,75</t>
  </si>
  <si>
    <t>103 : 1,2*0,9</t>
  </si>
  <si>
    <t>311271186R00</t>
  </si>
  <si>
    <t>Zdivo nosné z tvárnic porobetonových pero-drážka tloušťky 250 mm, charakteristická pevnost v tlaku fk = 2,32 MPa, součinitel prostupu tepla U=0,429 W/m2.K</t>
  </si>
  <si>
    <t>101 : 0,4*1,75</t>
  </si>
  <si>
    <t>311271187RT4</t>
  </si>
  <si>
    <t>Zdivo nosné z tvárnic porobetonových pero-drážka tloušťky 300 mm, charakteristická pevnost v tlaku fk = 1,50 MPa, součinitel prostupu tepla U=0,33 W/m2.K</t>
  </si>
  <si>
    <t>atika : 13,57*0,2</t>
  </si>
  <si>
    <t>102 : 2,4*2,1*5-8*0,8</t>
  </si>
  <si>
    <t>104,105,106 : 4,93*0,85-0,35*0,85*2</t>
  </si>
  <si>
    <t>2,4*2,8-1,15*2,8</t>
  </si>
  <si>
    <t>311351805R00</t>
  </si>
  <si>
    <t>Bednění nadzákladových zdí oboustranné za každou stranu pro beton pohledový,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</si>
  <si>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</si>
  <si>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(7,675+0,3)*2*0,2</t>
  </si>
  <si>
    <t>311351806R00</t>
  </si>
  <si>
    <t>Bednění nadzákladových zdí oboustranné za každou stranu pro beton pohledový, odstranění</t>
  </si>
  <si>
    <t>Odkaz na mn. položky pořadí 21 : 3,19000</t>
  </si>
  <si>
    <t>317121151R00</t>
  </si>
  <si>
    <t>Montáž ŽB překladů dodatečně do připravených rýh o světlosti otvoru do 1050 mm</t>
  </si>
  <si>
    <t>včetně pomocného pracovního lešení</t>
  </si>
  <si>
    <t>3*3,5*17,9/1000</t>
  </si>
  <si>
    <t>326313113RT7</t>
  </si>
  <si>
    <t>Zdivo nadzákladové z betonu beton vodostavební, objem do 3 m3, beton třídy C25/30, stupeň vlivu prostředí XA1, odolnost proti chemicky agresivnímu prostředí</t>
  </si>
  <si>
    <t>7,675*0,3*0,2</t>
  </si>
  <si>
    <t>103 : 6,82*3,2-0,9*1,99</t>
  </si>
  <si>
    <t>104 : (6,83+0,2*2+0,4)*3,2</t>
  </si>
  <si>
    <t>105-110 : (6,83+1,95+2,55*2+1,38+2,18)*3,2-(0,9+0,85)*1,97</t>
  </si>
  <si>
    <t>101 : 1,5*3,2</t>
  </si>
  <si>
    <t>102 : 12,798*3,2-(0,8+0,9)*1,97</t>
  </si>
  <si>
    <t>108 instalační přizdívka : 1,55*1,5</t>
  </si>
  <si>
    <t>109 instalační přizdívka : 0,9*1,5</t>
  </si>
  <si>
    <t>342948111R00</t>
  </si>
  <si>
    <t>Kotvení příček ke konstrukci kotvami na hmoždinky</t>
  </si>
  <si>
    <t>tl. 10 cm : 7*3,2</t>
  </si>
  <si>
    <t>tl. 15 cm : 3*3,2</t>
  </si>
  <si>
    <t>I 16 : 3,5*(0,16*2+0,3)</t>
  </si>
  <si>
    <t>317145333R00</t>
  </si>
  <si>
    <t>Překlady pórobetonové nenosné délky 1500 mm, šířky 150 mm, výšky 124 mm</t>
  </si>
  <si>
    <t>593211060R</t>
  </si>
  <si>
    <t>Překlad prefabrikovaný betonový jednoduchý; vylehčený dutinou; dl = 1 190 mm; š = 115 mm; v = 190 mm</t>
  </si>
  <si>
    <t>doplnění stávajícího stropu : 2,07*1,8*0,25</t>
  </si>
  <si>
    <t>S10 : 1,5*13,71*0,05</t>
  </si>
  <si>
    <t>2,1*1,9</t>
  </si>
  <si>
    <t>Odkaz na mn. položky pořadí 34 : 3,99000</t>
  </si>
  <si>
    <t>S10 : 1,5*13,71</t>
  </si>
  <si>
    <t>411361821R00</t>
  </si>
  <si>
    <t>Výztuž stropů z betonářské oceli 10 505(R)</t>
  </si>
  <si>
    <t xml:space="preserve">předpoklad 120 kg/m3 stropů : </t>
  </si>
  <si>
    <t>Odkaz na mn. položky pořadí 33 : 1,95975*0,12</t>
  </si>
  <si>
    <t>venkovní : 1,35*0,3*0,15/2*3 + 1,35*0,3*0,15</t>
  </si>
  <si>
    <t>1,35*0,4*0,8+1,35*0,9*0,15</t>
  </si>
  <si>
    <t>564761111R00</t>
  </si>
  <si>
    <t>Podklad nebo kryt z kameniva hrubého drceného tloušťka po zhutnění 200 mm</t>
  </si>
  <si>
    <t>velikost 32 - 63 mm s rozprostřením a zhutněním</t>
  </si>
  <si>
    <t>okapový : 10,5*0,3</t>
  </si>
  <si>
    <t>602011188RT6</t>
  </si>
  <si>
    <t>Omítka stěn z hotových směsí vrchní tenkovrstvá, silikonová, zatřená, tloušťka vrstvy 1,5 mm, probarvená</t>
  </si>
  <si>
    <t>Odkaz na mn. položky pořadí 51 : 206,01900</t>
  </si>
  <si>
    <t>Odkaz na mn. položky pořadí 52 : 8,58750</t>
  </si>
  <si>
    <t>S11 oprava bet. zídky : 5,7</t>
  </si>
  <si>
    <t>602016191R00</t>
  </si>
  <si>
    <t>Omítka stěn z hotových směsí Doplňkové práce pro omítky stěn z hotových směsí  penetrační nátěr stěn akrylátový</t>
  </si>
  <si>
    <t>16,24*3-1,18*1,9*4-1,19*2,8-(1,08+1,17*5)*0,85</t>
  </si>
  <si>
    <t>12,77*3-(1,2+1,16+2,45)*2,8-4,93*0,85</t>
  </si>
  <si>
    <t>16,24*3-(1,2*4+0,85+0,6+0,9)*1,75</t>
  </si>
  <si>
    <t>12,77*3-2,4*2,1*5</t>
  </si>
  <si>
    <t>(1,625+0,7+0,6+0,7+0,6+0,6+0,7)*2*3</t>
  </si>
  <si>
    <t>(0,35+0,3)*2*3</t>
  </si>
  <si>
    <t>(0,75+0,4)*2*3</t>
  </si>
  <si>
    <t>(0,35+0,4)*2*3</t>
  </si>
  <si>
    <t>(0,7*2+0,4)*3</t>
  </si>
  <si>
    <t>(3+1+2+1)*0,85</t>
  </si>
  <si>
    <t>1,15*2,75*3</t>
  </si>
  <si>
    <t>3*0,8</t>
  </si>
  <si>
    <t>1,95*2,75</t>
  </si>
  <si>
    <t>8*0,8</t>
  </si>
  <si>
    <t>611472111R00</t>
  </si>
  <si>
    <t>Omítka stropu, míchané jádro, štuk ze suché směsi štuk ze suché směsy</t>
  </si>
  <si>
    <t>postřik a jádro míchané z písku, cementu a hydrátu, štuk z pytlované suché směsi</t>
  </si>
  <si>
    <t>108 : (1,95+1,55)*2*2-(0,7+0,8)*1,97</t>
  </si>
  <si>
    <t>109 : (1,95+0,9)*2*2-0,7*1,97</t>
  </si>
  <si>
    <t>101 : 2,1*3*2</t>
  </si>
  <si>
    <t>102 : (12,795+9,26+1,625+0,8+0,7)*2*3-8*0,8-1,8*2,1-3*0,8-(0,8+0,9)*1,97+(0,3+0,35+0,75+0,4)*2*3</t>
  </si>
  <si>
    <t>103 : (6,83+4,05)*2*3-0,9*1,97*2-1*2,1+0,6*2*6</t>
  </si>
  <si>
    <t>104 : (6,83+3,69)*2*3-0,9*1,97-1*2,1+(0,7+0,65+0,4)*2*3</t>
  </si>
  <si>
    <t>105 : (3,29+2,55)*2*3-0,8*1,97</t>
  </si>
  <si>
    <t>106 : (2,36+2,18)*2*3-0,8*1,97*2-1*2,1</t>
  </si>
  <si>
    <t>107 : (2,88+2,18)*2*3-0,8*1,97*3</t>
  </si>
  <si>
    <t>108 : (1,95+1,55)*2*1</t>
  </si>
  <si>
    <t>109 : (1,95+0,9)*2*1</t>
  </si>
  <si>
    <t>110 : (1,39+2,18)*2*3-0,8*1,97*3</t>
  </si>
  <si>
    <t>111 : (1,39+2,55)*2*3-0,8*1,97</t>
  </si>
  <si>
    <t>J : 74,83</t>
  </si>
  <si>
    <t>Z : 61,23</t>
  </si>
  <si>
    <t>S : 74,83</t>
  </si>
  <si>
    <t>V : 61,03</t>
  </si>
  <si>
    <t>Odkaz na mn. položky pořadí 48 : 32,45000*-1</t>
  </si>
  <si>
    <t>(17,12+13,85)*(0,4+0,3)*2</t>
  </si>
  <si>
    <t>(17,12+13,85)*2*3,85</t>
  </si>
  <si>
    <t>622311154RV1</t>
  </si>
  <si>
    <t>Zateplení ostění  , expandovaným polystyrénem, tloušťky 40 mm, zakončené stěrkou s výztužnou tkaninou</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</si>
  <si>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</si>
  <si>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Odkaz na mn. položky pořadí 54 : 57,25000*0,15</t>
  </si>
  <si>
    <t>Odkaz na mn. položky pořadí 55 : 19,50000*0,15</t>
  </si>
  <si>
    <t>3+0,8*2</t>
  </si>
  <si>
    <t>(1+0,8*2)*2</t>
  </si>
  <si>
    <t>2+0,8*2</t>
  </si>
  <si>
    <t>(1,15+2,75*2)*2</t>
  </si>
  <si>
    <t>(0,75+1,9*2)*2</t>
  </si>
  <si>
    <t>1,75+2,75*2</t>
  </si>
  <si>
    <t>8+0,8*2</t>
  </si>
  <si>
    <t>3+1+2+1</t>
  </si>
  <si>
    <t>0,75*2</t>
  </si>
  <si>
    <t>8</t>
  </si>
  <si>
    <t>622432112R00</t>
  </si>
  <si>
    <t>Omítky vnější stěn z umělého kamene v přírodní barvě drtí dekorativní střednězrnné, akrylátové</t>
  </si>
  <si>
    <t>(17,12+13,85)*2*0,3</t>
  </si>
  <si>
    <t>622475121RT1</t>
  </si>
  <si>
    <t>Omítky vnější stěn vápenocementové dvouvrstvé, tloušťka vrstvy 20 mm , složitost 1 ÷ 2</t>
  </si>
  <si>
    <t>ze suché omítkové směsi</t>
  </si>
  <si>
    <t>po venkovních obkladech : 10,69+21+10,69+7,2</t>
  </si>
  <si>
    <t>Obklad OK kompozitním materiálem</t>
  </si>
  <si>
    <t>2,95*11,1+1,2*3,55*2</t>
  </si>
  <si>
    <t>1,8*13,85+1,2*2,95*2</t>
  </si>
  <si>
    <t>Nápis "POTRAVINY"</t>
  </si>
  <si>
    <t>620001</t>
  </si>
  <si>
    <t>Nápis na fasádě - písmeno "G" - čelo z nerez plechu brus vodorovně tl. 1,5 mm, k čelu přiletovány, bočnice 30 mm nerez plech tl. 0,8 mm. spoj zašrouben, k můstkům uchyceny nerezové záv.tyče M8 - trny</t>
  </si>
  <si>
    <t>výška a šířka písmene 2 m : 1</t>
  </si>
  <si>
    <t>622481211RT8</t>
  </si>
  <si>
    <t>614471715R00</t>
  </si>
  <si>
    <t>Vyspravení vnitřních betonových a železobetonových konstrukcí a panelů cementovou maltou adhezní můstek a nátěr antikorozní pro jakoukoliv velikost opravované plochy</t>
  </si>
  <si>
    <t>622474105R00</t>
  </si>
  <si>
    <t>Reprofilace betonových povrchů maltou sanační, tloušťky 5 mm</t>
  </si>
  <si>
    <t>801-5</t>
  </si>
  <si>
    <t>602031101R00</t>
  </si>
  <si>
    <t>Omítka stěn z hotových směsí Doplňkové práce pro omítky stěn z hotových směsí  přilnavostní a penetrační nátěr pod hlíněné omítky</t>
  </si>
  <si>
    <t>198,54*0,05</t>
  </si>
  <si>
    <t>Odkaz na mn. položky pořadí 60 : 9,92700</t>
  </si>
  <si>
    <t>198,54*2,117*1,3/1000</t>
  </si>
  <si>
    <t>Z2 : 1</t>
  </si>
  <si>
    <t>Z3 : 2</t>
  </si>
  <si>
    <t>Z4 : 3</t>
  </si>
  <si>
    <t>642942111RT5</t>
  </si>
  <si>
    <t>Osazení zárubní dveřních ocelových bez dveřních křídel, do zdiva včetně kotvení, na jakoukoliv cementovou maltu, s vybetonováním prahu v zárubni a s osazením špalíků nebo latí pro dřevěný práh  včetně dodávky zárubní  900 x 1970 x 100 mm</t>
  </si>
  <si>
    <t>včetně dodávky zárubní  900 x 1970 x 100 mm</t>
  </si>
  <si>
    <t>Z5 : 1</t>
  </si>
  <si>
    <t>642942111RU4</t>
  </si>
  <si>
    <t>Osazení zárubní dveřních ocelových bez dveřních křídel, do zdiva včetně kotvení, na jakoukoliv cementovou maltu, s vybetonováním prahu v zárubni a s osazením špalíků nebo latí pro dřevěný práh  včetně dodávky zárubní  800 x 1970 x 150 mm</t>
  </si>
  <si>
    <t>včetně dodávky zárubní  800 x 1970 x 150 mm</t>
  </si>
  <si>
    <t>Z3 : 1</t>
  </si>
  <si>
    <t>642942111RU5</t>
  </si>
  <si>
    <t>Osazení zárubní dveřních ocelových bez dveřních křídel, do zdiva včetně kotvení, na jakoukoliv cementovou maltu, s vybetonováním prahu v zárubni a s osazením špalíků nebo latí pro dřevěný práh  včetně dodávky zárubní  900 x 1970 x 150 mm</t>
  </si>
  <si>
    <t>včetně dodávky zárubní  900 x 1970 x 150 mm</t>
  </si>
  <si>
    <t>Z6 : 1</t>
  </si>
  <si>
    <t>A01</t>
  </si>
  <si>
    <t>D+M automatických posuvných Al dveří 2900x3000 mm - parametry viz PD</t>
  </si>
  <si>
    <t>D+M vstupních Al dveří 2000x2750 mm - parametry viz PD, 2kř s nadsvětlíkem - viz PD</t>
  </si>
  <si>
    <t>D+M Al vstupních dveří vč. kotvení, těsnění, pásek apod, - viz PD, 1000x2750 mm s nadsvětlíkem</t>
  </si>
  <si>
    <t>D3</t>
  </si>
  <si>
    <t>D+M plast.oken s trojsklem vč kotvení, těsnění, pásek apod - viz PD, 3000x800 mm   2xS + Fix, TZI 2</t>
  </si>
  <si>
    <t>D+M plast.oken s trojsklem vč  kotvení, těsnění, pásek apod - viz PD, 2000x800 mm S+Fix  TZI 2</t>
  </si>
  <si>
    <t>D+M plast.oken s trojsklem vč  kotvení, těsnění, pásek apod - viz PD, 2300x800 S+fix , TZI 2</t>
  </si>
  <si>
    <t>D+M plast.oken s trojsklem vč  kotvení, těsnění, pásek apod - viz PD, 3400x800  S+2xfix,  TZI 2</t>
  </si>
  <si>
    <t>D+M plast..okna s trojsklem vč  kotvení, těsnění, pásek apod - viz PD, 1000x800 mm S , TZI 2</t>
  </si>
  <si>
    <t>D+M plast.oken s trojsklem vč kotvení, těsnění, pásek apod - viz PD, 750x1900 mm OS , TZI 2</t>
  </si>
  <si>
    <t>O1 : 3*0,8*2</t>
  </si>
  <si>
    <t>O3 : 2,3*0,8*2</t>
  </si>
  <si>
    <t>O4 : 3,4*0,8</t>
  </si>
  <si>
    <t>O6 : 0,75*1,9</t>
  </si>
  <si>
    <t>917862111R00</t>
  </si>
  <si>
    <t>Osazení silničního nebo chodníkového obrubníku stojatého, s boční opěrou z betonu prostého, do lože z betonu prostého C 12/15</t>
  </si>
  <si>
    <t>59217335R</t>
  </si>
  <si>
    <t>obrubník zahradní materiál beton; l = 1000,0 mm; š = 50,0 mm; h = 250,0 mm; barva šedá</t>
  </si>
  <si>
    <t>70*3,5</t>
  </si>
  <si>
    <t>3*245</t>
  </si>
  <si>
    <t>Odkaz na mn. položky pořadí 44 : 198,54000*0,6</t>
  </si>
  <si>
    <t>Odkaz na mn. položky pořadí 45 : 21,06600*0,6</t>
  </si>
  <si>
    <t>Odkaz na mn. položky pořadí 46 : 427,67200*0,6</t>
  </si>
  <si>
    <t>953943122R00</t>
  </si>
  <si>
    <t>Osazování jiných kovových výrobků do betonu (např. kotev) se zajištěním polohy k bednění nebo k výztuži před zabetonováním  přes 1 kg do 5 kg/kus</t>
  </si>
  <si>
    <t>309</t>
  </si>
  <si>
    <t>Dodávka kotvení krokví</t>
  </si>
  <si>
    <t>strop : 2,1*2*0,1</t>
  </si>
  <si>
    <t>116 : 4,33*3,2-0,8*2</t>
  </si>
  <si>
    <t>126-128 : (2,47+2,37+1,31+4,83)*3,2-(0,7*2+0,8)*1,97</t>
  </si>
  <si>
    <t>129 : 2,96*3,2-0,8*1,97</t>
  </si>
  <si>
    <t>130-137 : (3,921+1,17*2+1,*3+3,93+2,74*2+2,09)*3,2-(0,6*5+0,7+0,8*3)*1,97</t>
  </si>
  <si>
    <t>138-141 : (5,44+5,34+4,03+2,55+2,18)*3,2-(0,8+0,9*3)*1,97</t>
  </si>
  <si>
    <t>142-144 : (5,1+4,05*3)*3,2-0,8*1,97*2-1,1*2,3</t>
  </si>
  <si>
    <t>146,148 : (2,6+2,41+2,95+6,64)*3,2-0,9*1,97*2</t>
  </si>
  <si>
    <t>147,149,150 : (3,92+1,78+2,46+0,79+1,24+1,25)*3,2-(0,8*2+0,9)*1,97</t>
  </si>
  <si>
    <t>116 : 5,64*3,2-0,8*2</t>
  </si>
  <si>
    <t>145 : (4,45+1,25)*3,2-0,98*2,01-0,85*1,15</t>
  </si>
  <si>
    <t>část atiky : (2,07+1,4)*2*1,84*0,2</t>
  </si>
  <si>
    <t>1,67*1,84*0,2</t>
  </si>
  <si>
    <t>142-144 : (3-1,2)*0,85*0,4</t>
  </si>
  <si>
    <t>146 : 0,35*0,3*3,2</t>
  </si>
  <si>
    <t>1,95*1,05*0,4</t>
  </si>
  <si>
    <t>atika : 13,57*0,4*0,3</t>
  </si>
  <si>
    <t>143 : 1,5*0,4*0,19</t>
  </si>
  <si>
    <t xml:space="preserve">  116 : 13,17*1,35</t>
  </si>
  <si>
    <t xml:space="preserve">  125-150 : 21,96+1,18+1,79+7,63+13,74+0,94+0,98+0,94+3,38+0,8+0,84+0,8+8,57+6,06+5,11+8,39+4,97+6,06+8,3+5,51+12+44,69+0,43+6,68+1,33+2,8</t>
  </si>
  <si>
    <t>193,6595*0,08</t>
  </si>
  <si>
    <t>podkladní : 16,84*13,57*0,15</t>
  </si>
  <si>
    <t>Odkaz na mn. položky pořadí 94 : 15,49276</t>
  </si>
  <si>
    <t>Odkaz na mn. položky pořadí 95 : 34,27782</t>
  </si>
  <si>
    <t>116 : 13,17*1,35</t>
  </si>
  <si>
    <t>125-127 : 21,96+1,18+1,79</t>
  </si>
  <si>
    <t>130-141 : 0,94+0,98+0,94+3,38+0,84+0,8*2+8,57+6,09+5,11+7,39+4,97</t>
  </si>
  <si>
    <t>144-146,148-150 : 5,51+12+44,69+6,68+1,33+2,8</t>
  </si>
  <si>
    <t xml:space="preserve">sokl : </t>
  </si>
  <si>
    <t xml:space="preserve">  116 : 13,17+1,35</t>
  </si>
  <si>
    <t xml:space="preserve">  125 : 14,8*2</t>
  </si>
  <si>
    <t xml:space="preserve">  126 : 0,9+1,31*2</t>
  </si>
  <si>
    <t xml:space="preserve">  127 : (1,37+1,31)*2*-0,7</t>
  </si>
  <si>
    <t xml:space="preserve">  130 : (1,17+0,9)*2-0,7</t>
  </si>
  <si>
    <t xml:space="preserve">  133 : (1,52+2,09)*2-1,15-0,8*2</t>
  </si>
  <si>
    <t xml:space="preserve">  137 : (2,201+4,83)*2-0,8*2</t>
  </si>
  <si>
    <t xml:space="preserve">  139 : (2,36+2,18)*2-0,8-1,1</t>
  </si>
  <si>
    <t xml:space="preserve">  140 : (3,29+2,55)*2-0,98</t>
  </si>
  <si>
    <t xml:space="preserve">  141 : (1,95+2,55)*2-0,8-0,9</t>
  </si>
  <si>
    <t xml:space="preserve">  144 : (1,36+4,05)*2-0,9</t>
  </si>
  <si>
    <t xml:space="preserve">  148 : (2,31+2,95)*2-0,8</t>
  </si>
  <si>
    <t xml:space="preserve">  149 : (1,68+0,79)*2-0,8</t>
  </si>
  <si>
    <t xml:space="preserve">  150 : (2,36+1,24)*2-0,8</t>
  </si>
  <si>
    <t>119,62*0,1</t>
  </si>
  <si>
    <t>965082923R00</t>
  </si>
  <si>
    <t>Odstranění násypu pod podlahami a ochranného na střechách tloušťky do 100 mm, plochy přes 2 m2</t>
  </si>
  <si>
    <t>střecha : 16,24*12,97*0,1</t>
  </si>
  <si>
    <t>12*2</t>
  </si>
  <si>
    <t>16</t>
  </si>
  <si>
    <t>1,08*0,85</t>
  </si>
  <si>
    <t>1,17*0,85*5</t>
  </si>
  <si>
    <t>968062355R00</t>
  </si>
  <si>
    <t>Vybourání dřevěných rámů oken dvojitých nebo zdvojených, plochy do 2 m2</t>
  </si>
  <si>
    <t>0,9*1,75</t>
  </si>
  <si>
    <t>1,18*1,9*4</t>
  </si>
  <si>
    <t>1,2*1,75*4</t>
  </si>
  <si>
    <t>4,93*0,85</t>
  </si>
  <si>
    <t>2,4*2,1*5</t>
  </si>
  <si>
    <t>968071126R00</t>
  </si>
  <si>
    <t>Vyvěšení nebo zavěšení kovových křídel dveří, plochy přes 2 m2</t>
  </si>
  <si>
    <t>0,85*2*7</t>
  </si>
  <si>
    <t>0,65*2*4</t>
  </si>
  <si>
    <t>0,95*2*4</t>
  </si>
  <si>
    <t>0,75*2*1</t>
  </si>
  <si>
    <t>1,19*2,5</t>
  </si>
  <si>
    <t>1,2*2,8</t>
  </si>
  <si>
    <t>1,16*2,8</t>
  </si>
  <si>
    <t>1,1*2,1*2</t>
  </si>
  <si>
    <t>2*3,2</t>
  </si>
  <si>
    <t>143 : 0,85*2</t>
  </si>
  <si>
    <t>1,05*2</t>
  </si>
  <si>
    <t>103 : 3*3,6</t>
  </si>
  <si>
    <t>976071111R00</t>
  </si>
  <si>
    <t>Vybourání kovových doplňkových konstrukcí madel a zábradlí  v jakémkoliv zdivu</t>
  </si>
  <si>
    <t>978011191R00</t>
  </si>
  <si>
    <t>Otlučení omítek vápenných nebo vápenocementových vnitřních s vyškrabáním spár, s očištěním zdiva stropů, v rozsahu do 100 %</t>
  </si>
  <si>
    <t>125-150 : 21,96+1,18+1,79+7,63+13,74+0,94+0,98+0,94+3,38+0,8+0,84+0,8+8,57+6,06+5,11+8,39+4,97+6,06+8,3+5,51+12+44,69+0,43+6,68+1,33+2,8</t>
  </si>
  <si>
    <t>116 : (13,17*2+1,35)*3-0,8*1,97*2-2,1*2,1*5</t>
  </si>
  <si>
    <t>125 : (14,8+3,69+0,7)*2*3-(0,7*3+0,8*6+0,9*4)*1,97-1,1*2,3*2-0,85*1,15</t>
  </si>
  <si>
    <t>126 : (0,9+1,31)*2*3-0,7*1,97</t>
  </si>
  <si>
    <t>127 : (1,37+1,31)*2*3-0,7*1,97</t>
  </si>
  <si>
    <t>128 : (2,37+3,42)*2*3-0,8*1,97-1,18*1,9</t>
  </si>
  <si>
    <t>129 : (2,96+4,83)*2*3-0,8*1,97*3-2,16*1,9</t>
  </si>
  <si>
    <t>130 : (1,17+0,8)*2*3-0,7*1,97</t>
  </si>
  <si>
    <t>131 : (1,17+0,84)*2*3-0,6*1,97</t>
  </si>
  <si>
    <t>132 : (1,17+0,8)*2*3-0,6*1,97*2</t>
  </si>
  <si>
    <t>133 : (1,52+2,09)*2*3-(0,6+0,8*2)*1,97-1,19*2,8</t>
  </si>
  <si>
    <t>134,136 : ((1+0,8)*2*3-0,6*1,97)*2</t>
  </si>
  <si>
    <t>135 : (1+0,84)*2*3-0,6*1,97*3</t>
  </si>
  <si>
    <t>137 : (2,201+4,83)*2*3-(0,6+0,8*2)*1,97-2,201*0,85</t>
  </si>
  <si>
    <t>138 : (2,88+2,18)*2*3-0,9*1,97-2,58*0,85</t>
  </si>
  <si>
    <t>139 : (2,36+2,18)*2*3-0,9*1,97-1,41*0,85</t>
  </si>
  <si>
    <t>140 : (3,29+2,55)*2*3-0,9*1,97-2,55*1,9</t>
  </si>
  <si>
    <t>141 : (1,95+2,55)*2*3-(0,8+0,9)*1,97</t>
  </si>
  <si>
    <t>142 : (1,39+4,05)*2*3-1,1*2,3-1,1*2,1*2</t>
  </si>
  <si>
    <t>143 : (2,05+4,05)*2*3-1,2*1,75-0,8*1,97</t>
  </si>
  <si>
    <t>144 : (1,36+4,05)*2*3-0,9*1,97</t>
  </si>
  <si>
    <t>145 : (4,14+5,4)*2*3-(0,8+0,9*3)*1,97-0,9*1,75</t>
  </si>
  <si>
    <t>146 : (7,86+0,25+6,64+0,75+1,2+0,2)*2*3-0,9*1,97*3-(2,75+1,65)*1,75-0,85*1,15</t>
  </si>
  <si>
    <t>147 : (1,68+0,3)*2*3</t>
  </si>
  <si>
    <t>148 : (2,31+2,95)*2*3-0,8*1,97</t>
  </si>
  <si>
    <t>149 : (1,68+0,79)*2*3-0,8*1,97</t>
  </si>
  <si>
    <t>150 : (2,36+1,24)*2*3-0,8*1,97</t>
  </si>
  <si>
    <t>128 : ((2,37+3,42)*2-0,8)*1,5</t>
  </si>
  <si>
    <t>129 : ((2,96+4,83)*2-0,8*3)*1,65</t>
  </si>
  <si>
    <t>131 : ((1,17+0,84)*2-0,6)*1,5</t>
  </si>
  <si>
    <t>132 : ((1,17+0,8)*2-0,6*2)*1,5</t>
  </si>
  <si>
    <t>134 : ((1+0,8)*2-0,6)*1,5</t>
  </si>
  <si>
    <t>135 : ((1+0,84)*2-0,6*3)*1,5</t>
  </si>
  <si>
    <t>136 : ((1+0,8)*2-0,6)*1,5</t>
  </si>
  <si>
    <t>138 : ((2,88+2,18)*2*0,9*2)*1,5</t>
  </si>
  <si>
    <t>145 : ((1,68+5,4)*2-0,8-0,9-1,25)*1,8</t>
  </si>
  <si>
    <t>146 : ((7,86+6,64+0,75+1,2+0,25*2)*2-0,9*3)*1,8</t>
  </si>
  <si>
    <t>10,69+21+10,69+7,2</t>
  </si>
  <si>
    <t>999281105R00</t>
  </si>
  <si>
    <t xml:space="preserve">Přesun hmot pro opravy a údržbu objektů pro opravy a údržbu dosavadních objektů včetně vnějších plášťů  výšky do 6 m,  </t>
  </si>
  <si>
    <t>16,84*13,57</t>
  </si>
  <si>
    <t>(16,84+13,57)*2*0,5</t>
  </si>
  <si>
    <t>Odkaz na mn. položky pořadí 118 : 228,51880</t>
  </si>
  <si>
    <t>Odkaz na mn. položky pořadí 119 : 30,41000</t>
  </si>
  <si>
    <t>(16,84+13,57)*2*0,4</t>
  </si>
  <si>
    <t>711482020RZ1</t>
  </si>
  <si>
    <t>Izolace proti tlakové vodě profilovanými fóliemi svislá, napojení s přesahem, tloušťka s nopy 8 mm</t>
  </si>
  <si>
    <t>včetně dodávky fólie a doplňků,</t>
  </si>
  <si>
    <t>(17,12+13,85)*2*0,4</t>
  </si>
  <si>
    <t>998711201R00</t>
  </si>
  <si>
    <t>Přesun hmot pro izolace proti vodě svisle do 6 m</t>
  </si>
  <si>
    <t>S9 : 2,95*11,05</t>
  </si>
  <si>
    <t>Odkaz na mn. položky pořadí 127 : 259,12140</t>
  </si>
  <si>
    <t>Odkaz na mn. položky pořadí 128 : 32,59750</t>
  </si>
  <si>
    <t>1,5*13,71</t>
  </si>
  <si>
    <t>998712201R00</t>
  </si>
  <si>
    <t>Přesun hmot pro povlakové krytiny objektů výšky do 6 m</t>
  </si>
  <si>
    <t>16,24*12,97</t>
  </si>
  <si>
    <t>(5+2)cm : 16,24*12,97*2</t>
  </si>
  <si>
    <t>S5 : 198,54</t>
  </si>
  <si>
    <t>713141125R00</t>
  </si>
  <si>
    <t>Montáž tepelné izolace plochých střech desky, na lepidlo</t>
  </si>
  <si>
    <t>atika XPS ve spádu : (17,12+12,81)*2*0,3</t>
  </si>
  <si>
    <t>S6  EPS 200S 2x80 mm : 16,24*12,97*2</t>
  </si>
  <si>
    <t>EPS 150S spádový 100-230 mm : 16,24*12,97*2</t>
  </si>
  <si>
    <t>S9 EPS 100  spádový  80-140 mm : 2,95*11,05*0,11</t>
  </si>
  <si>
    <t>Očištění povrchu stěny od prachu, nařezání izolačních desek na požadovaný rozměr, nanesení lepicího tmelu, osazení desek.</t>
  </si>
  <si>
    <t>283754611R</t>
  </si>
  <si>
    <t>Výrobek izolační pro budovy z extrudovaného polystyrenu (XPS) tvar: deska; tl = 30 mm; OH = 35 kg/m3; lambda = 0,033 W/(m.K); pevnost v tlaku = 200 kPa; povrchová úprava: strukturovaná</t>
  </si>
  <si>
    <t>5,7*1,05</t>
  </si>
  <si>
    <t>283754904R</t>
  </si>
  <si>
    <t>Výrobek izolační pro budovy z extrudovaného polystyrenu (XPS) tvar: deska; tl = 80 mm; lambda = 0,034 W/(m.K); pevnost v tlaku = 300 kPa</t>
  </si>
  <si>
    <t>atika ve spádu : (17,12+12,81)*2*0,3</t>
  </si>
  <si>
    <t>S5 : 198,54*0,1</t>
  </si>
  <si>
    <t>16,24*12,97*0,16</t>
  </si>
  <si>
    <t>S9 : 2,95*11,05*0,11</t>
  </si>
  <si>
    <t>16,24*12,97*0,165</t>
  </si>
  <si>
    <t>998713201R00</t>
  </si>
  <si>
    <t>Přesun hmot pro izolace tepelné v objektech výšky do 6 m</t>
  </si>
  <si>
    <t>721210822R00</t>
  </si>
  <si>
    <t>Demontáž vpusti střešní , DN 100</t>
  </si>
  <si>
    <t>721234104RT1</t>
  </si>
  <si>
    <t>Střešní vtoky z PP se svislým odtokem s továrně připojeným živičným izolačním pásem, s elektrickým ohřevem (10-30W, 230V), D 75, 110, 125 mm, včetně dodávky materiálu</t>
  </si>
  <si>
    <t>998725201R00</t>
  </si>
  <si>
    <t>Přesun hmot pro zařizovací předměty v objektech výšky do 6 m</t>
  </si>
  <si>
    <t>762342203R00</t>
  </si>
  <si>
    <t xml:space="preserve">Montáž laťování střech o sklonu do 60° při vzdálenost latí přes 220 do 360 mm,  </t>
  </si>
  <si>
    <t>1,5*13,7</t>
  </si>
  <si>
    <t>762441111RT3</t>
  </si>
  <si>
    <t>Obložení atiky s dodávkou dřevoštěpkových desek, tloušťky 22 mm, 1 vrstva, upevnění přibíjením</t>
  </si>
  <si>
    <t>RTS 23/ I</t>
  </si>
  <si>
    <t>(17,12+12,81)*2*0,53</t>
  </si>
  <si>
    <t>763611121RT6</t>
  </si>
  <si>
    <t>Montáž bednění střech, z desek tl. 15 mm, na sraz, sponkováním, včetně dodávky desky dřevoštěpkové</t>
  </si>
  <si>
    <t>800-763</t>
  </si>
  <si>
    <t>vč. dodávky a montáže spojovacího materiálu</t>
  </si>
  <si>
    <t>60517102R</t>
  </si>
  <si>
    <t>Lať dřevina: SM; jakost: I</t>
  </si>
  <si>
    <t>0,19728</t>
  </si>
  <si>
    <t>Koeficient : 0,25</t>
  </si>
  <si>
    <t>764819212R00</t>
  </si>
  <si>
    <t>Odpadní trouby kruhové, průměr 100 mm, z lakovaného pozinkovaného plechu,  , dodávka a montáž</t>
  </si>
  <si>
    <t>K8 : 1,5*2</t>
  </si>
  <si>
    <t>764815211R00</t>
  </si>
  <si>
    <t>Žlaby podokapní půlkruhové, z lakovaného pozinkovaného plechu, rš 250 mm, dodávka a montáž</t>
  </si>
  <si>
    <t>včetně háků, čel, rohů, rovných hrdel a dilatací</t>
  </si>
  <si>
    <t>K9 : 13,7</t>
  </si>
  <si>
    <t>764815810R00</t>
  </si>
  <si>
    <t>Ostatní prvky ke žlabům a odpadním troubám kotlík žlabový oválného tvaru o rozměru 310/100 mm, z lakovaného pozinkovaného plechu,  , dodávka a montáž</t>
  </si>
  <si>
    <t>K7 : 67</t>
  </si>
  <si>
    <t>764816125RT2</t>
  </si>
  <si>
    <t>Oplechování parapetů z lakovaného pozinkovaného plechu, rš 250 mm, dodávka a montáž, včetně rohů, lepené lepidlem</t>
  </si>
  <si>
    <t xml:space="preserve">r.š. 245 mm : </t>
  </si>
  <si>
    <t>K1 : 3*2</t>
  </si>
  <si>
    <t>K2 : 2</t>
  </si>
  <si>
    <t>K3 : 3,4</t>
  </si>
  <si>
    <t>K4 : 2,3*2</t>
  </si>
  <si>
    <t>K5 : 1*2</t>
  </si>
  <si>
    <t>K6 : 0,75*2</t>
  </si>
  <si>
    <t>764352800R00</t>
  </si>
  <si>
    <t>Demontáž žlabů podokapních půlkruhových rovných, rš 250 mm, sklonu do 30°</t>
  </si>
  <si>
    <t>rampa : 7,9</t>
  </si>
  <si>
    <t>764359810R00</t>
  </si>
  <si>
    <t>Demontáž žlabů kotlíku kónického,  , sklonu do 30°</t>
  </si>
  <si>
    <t>(16,84+12,97)*2</t>
  </si>
  <si>
    <t>764454801R00</t>
  </si>
  <si>
    <t>Demontáž odpadních trub nebo součástí trub kruhových , o průměru 75 a 100 mm</t>
  </si>
  <si>
    <t>K9</t>
  </si>
  <si>
    <t>Oplechování otvoru z lak.Pz plechu 0,7mm , rš 350 mm, půlkruhový tvar  R 300 mm</t>
  </si>
  <si>
    <t>998764201R00</t>
  </si>
  <si>
    <t>Přesun hmot pro konstrukce klempířské v objektech výšky do 6 m</t>
  </si>
  <si>
    <t>P02 : 1</t>
  </si>
  <si>
    <t>L03 : 1</t>
  </si>
  <si>
    <t>P04 : 1</t>
  </si>
  <si>
    <t>P06 : 2</t>
  </si>
  <si>
    <t>766661122R00</t>
  </si>
  <si>
    <t>Montáž dveřních křídel kompletizovaných otevíravých ,  , do ocelové nebo fošnové zárubně, jednokřídlových, šířky přes 800 mm</t>
  </si>
  <si>
    <t>P08 : 1</t>
  </si>
  <si>
    <t>E6 : 2</t>
  </si>
  <si>
    <t>E2 : 1</t>
  </si>
  <si>
    <t>766694124R00</t>
  </si>
  <si>
    <t>Ostatní montáž parapetních desek dřevěných pro jakékoliv upevnění   šířky přes 300 mm, délky přes 2600 mm</t>
  </si>
  <si>
    <t>E1 : 2</t>
  </si>
  <si>
    <t>766695212R00</t>
  </si>
  <si>
    <t>Ostatní montáž prahů dveří  jednokřídlých, šířky do 100 mm</t>
  </si>
  <si>
    <t>766410010RAB</t>
  </si>
  <si>
    <t>Obklad stěn palubkami a deskami z aglomer.dřeva palubkami MD pero-drážka, lakování, Palubka dřevěná</t>
  </si>
  <si>
    <t>laťový obklad štítu S9 : 1*11,01</t>
  </si>
  <si>
    <t>E1 : 3*2</t>
  </si>
  <si>
    <t>E2 : 2*1</t>
  </si>
  <si>
    <t>E3 : 2,3*2</t>
  </si>
  <si>
    <t>E4 : 3,4*1</t>
  </si>
  <si>
    <t>E5 : 1*2</t>
  </si>
  <si>
    <t>E6 : 0,75*2</t>
  </si>
  <si>
    <t>61187136R</t>
  </si>
  <si>
    <t>práh dub; š = 100 mm; l = 700,0 mm; tl = 20,0 mm</t>
  </si>
  <si>
    <t>61187156R</t>
  </si>
  <si>
    <t>práh dub; š = 100 mm; l = 800,0 mm; tl = 20,0 mm</t>
  </si>
  <si>
    <t>61187176R</t>
  </si>
  <si>
    <t>práh dub; š = 100 mm; l = 900,0 mm; tl = 20,0 mm</t>
  </si>
  <si>
    <t>998766201R00</t>
  </si>
  <si>
    <t>Přesun hmot pro konstrukce truhlářské v objektech výšky do 6 m</t>
  </si>
  <si>
    <t>767392802R00</t>
  </si>
  <si>
    <t>Demontáž krytin střech z plechů šroubovaných</t>
  </si>
  <si>
    <t>stříška : 2,2*2</t>
  </si>
  <si>
    <t>rampa : 7,9*1,8</t>
  </si>
  <si>
    <t>mříž s rámem - odhad 35 kg/m2 : (1,16*2,8+4,93*0,85+1,2*2,8)*35</t>
  </si>
  <si>
    <t>OK přístřešku - odhad : 400</t>
  </si>
  <si>
    <t>QRO 160x4 : 177,3</t>
  </si>
  <si>
    <t>QRO 140x4K : 301,6</t>
  </si>
  <si>
    <t>UPE 140 : 310,5+196,4</t>
  </si>
  <si>
    <t>QRO 40/4 : 39,7+64,3+75,7</t>
  </si>
  <si>
    <t>QRO 100x4 : 253+59,7</t>
  </si>
  <si>
    <t>UPE 80 : 107</t>
  </si>
  <si>
    <t>1,9*0,9</t>
  </si>
  <si>
    <t>Dodávka a montáž čistící rohože</t>
  </si>
  <si>
    <t>1,95*2</t>
  </si>
  <si>
    <t>Z10</t>
  </si>
  <si>
    <t>Dodávka a osazení zábradlí rovného - viz PD vč kotvení a povrchové úpravy</t>
  </si>
  <si>
    <t>Z7</t>
  </si>
  <si>
    <t>Dodávka a osazení zábradlí - viz PD vč kotvení a povrchové úpravy</t>
  </si>
  <si>
    <t>Z8</t>
  </si>
  <si>
    <t>Dodávka a osazení madla - viz PD vč kotvení a povrchové úpravy</t>
  </si>
  <si>
    <t>Z9</t>
  </si>
  <si>
    <t>1,12+1,75</t>
  </si>
  <si>
    <t>998767201R00</t>
  </si>
  <si>
    <t>Přesun hmot pro kovové stavební doplňk. konstrukce v objektech výšky do 6 m</t>
  </si>
  <si>
    <t>Montáž dlažby obashuje i soklík</t>
  </si>
  <si>
    <t>Odkaz na mn. položky pořadí 207 : 198,54000</t>
  </si>
  <si>
    <t>128 : (2,37+3,42)*2</t>
  </si>
  <si>
    <t>129 : (2,96+4,83)*2</t>
  </si>
  <si>
    <t>142 : (1,39+4,05)*2</t>
  </si>
  <si>
    <t>143 : (2,05+4,05)*2</t>
  </si>
  <si>
    <t>147 : (1,43+0,3)*2</t>
  </si>
  <si>
    <t>128,129,142,143,147 : 7,63+13,74+6,06+8,3+0,43</t>
  </si>
  <si>
    <t>108 : (1,95+1,55)*2-0,7-0,8+2*2*2</t>
  </si>
  <si>
    <t>109 : (1,95+0,9)*2-0,7+2*2</t>
  </si>
  <si>
    <t>Odkaz na mn. položky pořadí 213 : 21,06600</t>
  </si>
  <si>
    <t>zárubně : 9*1,25</t>
  </si>
  <si>
    <t>Odkaz na mn. položky pořadí 41 : 198,54000</t>
  </si>
  <si>
    <t>Odkaz na mn. položky pořadí 46 : 427,67200</t>
  </si>
  <si>
    <t>Odkaz na mn. položky pořadí 218 : 626,21200</t>
  </si>
  <si>
    <t>784459001R00</t>
  </si>
  <si>
    <t>Malby z malířských směsí  ,  ,  , zhotovení styku dvou barev mimo rohy</t>
  </si>
  <si>
    <t>(17,12+13,85)*2*2</t>
  </si>
  <si>
    <t>(19,1*1,6+14,5*2,4)*0,26</t>
  </si>
  <si>
    <t>Odkaz na mn. položky pořadí 1 : 16,99360</t>
  </si>
  <si>
    <t>Odkaz na mn. položky pořadí 3 : 16,99360</t>
  </si>
  <si>
    <t>(19,1+2,2*2+19)*0,3</t>
  </si>
  <si>
    <t>Odkaz na mn. položky pořadí 5 : 12,75000</t>
  </si>
  <si>
    <t>19,1*1,6+14,5*2,3</t>
  </si>
  <si>
    <t>Odkaz na mn. položky pořadí 5 : 12,75000*3</t>
  </si>
  <si>
    <t>frakce 8/16 mm : 19,1*1,6+14,5*2,3</t>
  </si>
  <si>
    <t>19,1*1,5+14,5*2</t>
  </si>
  <si>
    <t>Odkaz na mn. položky pořadí 13 : 57,65000</t>
  </si>
  <si>
    <t>zahradní tl. 5 cm : 19,1+2,2*2</t>
  </si>
  <si>
    <t>chodníkový tl. 10 cm : 27</t>
  </si>
  <si>
    <t>19,1+2,2*2</t>
  </si>
  <si>
    <t>59217421R</t>
  </si>
  <si>
    <t>obrubník chodníkový materiál beton; l = 1000,0 mm; š = 100,0 mm; h = 250,0 mm; barva šedá</t>
  </si>
  <si>
    <t>27</t>
  </si>
  <si>
    <t>ŠSK1 - SPÁDIŠŤOVÁ ŠACHTA PLASTOVÁ DN 400 šachtové dno 0°/180°, připojení DN 200</t>
  </si>
  <si>
    <t>ŠSK1 - SPÁDIŠŤOVÁ ŠACHTA PLASTOVÁ DN 400 těsnění</t>
  </si>
  <si>
    <t>ŠSK1 - SPÁDIŠŤOVÁ ŠACHTA PLASTOVÁ DN 400 šachtová roura hladká bez hrdla délky 5 m</t>
  </si>
  <si>
    <t>ŠSK1 - SPÁDIŠŤOVÁ ŠACHTA PLASTOVÁ DN 400 teleskop plastový s litinovým podklopem, litina/PVC</t>
  </si>
  <si>
    <t>ŠSK1 - SPÁDIŠŤOVÁ ŠACHTA PLASTOVÁ DN 400 těsnění pro teleskop</t>
  </si>
  <si>
    <t>899102111R00</t>
  </si>
  <si>
    <t>Osazení poklopů litinových a ocelových o hmotnost jednotlivě přes 50  do 100 kg</t>
  </si>
  <si>
    <t>970051160R00</t>
  </si>
  <si>
    <t>Jádrové vrtání, kruhové prostupy v železobetonu jádrové vrtání , do D 160 mm</t>
  </si>
  <si>
    <t>KULOVÝ KOHOUT UZAVÍRACÍ NÁTRUBKOVÝ VNITŘNÍ/VNITŘNÍ ZÁVIT, NIKLOVANÁ MOSAZ OT58, S PÁČKOU A ATESTEM, NA PITNOU VODU G 1/2"</t>
  </si>
  <si>
    <t>KULOVÝ KOHOUT UZAVÍRACÍ NÁTRUBKOVÝ VNITŘNÍ/VNITŘNÍ ZÁVIT, NIKLOVANÁ MOSAZ OT58, S PÁČKOU A ATESTEM, NA PITNOU VODU G 3/4"</t>
  </si>
  <si>
    <t>KULOVÝ KOHOUT UZAVÍRACÍ NÁTRUBKOVÝ VNITŘNÍ/VNITŘNÍ ZÁVIT, NIKLOVANÁ MOSAZ OT58, S PÁČKOU A ATESTEM, NA PITNOU VODU G 1"</t>
  </si>
  <si>
    <t>POJISTNÝ VENTIL SE ZPĚTNOU KLAPKOU A UZÁVĚREM bezpečnostní skupina pro el. ohřívač</t>
  </si>
  <si>
    <t>998722201R00</t>
  </si>
  <si>
    <t>Přesun hmot pro vnitřní vodovod v objektech výšky do 6 m</t>
  </si>
  <si>
    <t>U2 - Umývadlo</t>
  </si>
  <si>
    <t>K1 - Klozet závěsný</t>
  </si>
  <si>
    <t>ZÁVĚSNÝ KLOZET KERAMICKÝ s hlubokým splachováním</t>
  </si>
  <si>
    <t>PŘÍSLUŠENSTVÍ instalační sada s chromovanými krytkami</t>
  </si>
  <si>
    <t>PŘÍSLUŠENSTVÍ sedátko duraplastové s poklopem odnímatelné, nerez. úchyty</t>
  </si>
  <si>
    <t>PŘÍSLUŠENSTVÍ kolena a integrovaného roh. ventilu, ovládání zepředu</t>
  </si>
  <si>
    <t>PŘÍSLUŠENSTVÍ podpěry pro stabilní montáž prvku vč. upevňovacího materiálu</t>
  </si>
  <si>
    <t>PŘÍSLUŠENSTVÍ ovládací tlačítko na dvě množství vody bílé plastové 250x160mm</t>
  </si>
  <si>
    <t>PŘÍSLUŠENSTVÍ souprava pro tlumení hluku</t>
  </si>
  <si>
    <t>725119306R00</t>
  </si>
  <si>
    <t>Klozetové mísy montáž  závěsné</t>
  </si>
  <si>
    <t>725119402R00</t>
  </si>
  <si>
    <t>Doplňky Montáž doplňků zařízení záchodů předstěnový systém do sádrokartonu</t>
  </si>
  <si>
    <t>EO1 - Elektrický ohřívač vody</t>
  </si>
  <si>
    <t>ELEKTRICKÝ TLAKOVÝ ZÁSOBNÍKOVÝ OHŘÍVAČ S MONTÁŽ POD DŘEZ objem 5 l, příkon 2 kW, 230 V. 50 Hz, krytí, IP 24,</t>
  </si>
  <si>
    <t>MONTÁŽ ELEKTR. OHŘÍVAČŮ do 15 l</t>
  </si>
  <si>
    <t>BEZPEČNOSTNÍ SKUPINA SVMT PRO MALÉ TLAKOVÉ ZÁSOBNÍKY pojistný ventil, výtoková sifonová výlevka,, chromový povrch, rozděl. vody T</t>
  </si>
  <si>
    <t>MONTÁŽ BEZPEČNOSTNÍ SKUPINY pro zásobníky 5-10 l</t>
  </si>
  <si>
    <t>TERMOIZOLAČNÍ TRUBICE MIRELON POLAR Z PĚNOVÉHO PE LAMINOVANÉ AL FÓLIÍ tl. 9 mm 20 mm</t>
  </si>
  <si>
    <t>POTRUBNÍ IZOLAČNÍ POUZDRO Z MINERÁLNÍ PLSTI IZOTUB AL S POVRCHOVOU ÚPRAVOU AL FÓLIÍ tl. 30 mm D 28</t>
  </si>
  <si>
    <t>IZOLAČNÍ ROLE ZE SYNTETICKÉHO KAUČUKU SAMOLEPÍCÍ AF ARMAFLEX tl. 10 mm - celkem ( 3,7 m2 + 5% na, prořez )</t>
  </si>
  <si>
    <t>ZÁVĚSNÝ KONDENZAČNÍ PLYNOVÝ KOTEL VČ. EKVITERMNÍ REGULACE A PŘÍSLUŠENSTVÍ výkon 14 kW při teplotě, vody 80/60°C, např. VU 146/5-3 A ecoTECpro</t>
  </si>
  <si>
    <t>ODKOUŘENÍ KOTLE koaxiální potrubí prodloužení 1 m PP, Ř 60/100 mm</t>
  </si>
  <si>
    <t>ODKOUŘENÍ KOTLE střešní průchodka rovná Ř 125 mm</t>
  </si>
  <si>
    <t>ODKOUŘENÍ KOTLE komínek, připojení 60/100 mm, dále Ř 125 mm, černý PP</t>
  </si>
  <si>
    <t>ODKOUŘENÍ KOTLE upevňovací nastavitelná objímka</t>
  </si>
  <si>
    <t>MONTÁŽ KOTLŮ OCELOVÝCH ZÁVĚSNÝCH TEPLOVODNÍCH NA KAPALNÁ A PLYNNÁ PALIVA do 20 kW</t>
  </si>
  <si>
    <t>JÁDROVÉ VRTÁNÍ DO ŽEL. BETONU PŘESUN HMOT PRO KOTELNY UMÍSTĚNÉ VE VÝŠCE (HLOUBCE) do 6 m</t>
  </si>
  <si>
    <t>OHŘÍVAČ VODY ZÁSOBNÍKOVÝ (NEPŘÍMOTOPNÝ) PRO PŘÍPRAVU TV, S JEDNÍM TRUBKOVÝM VÝMĚNÍKEM, OCELOVÝ S, ANTIKOROZNÍ OCHRANOU, HOŘČÍKOVOU ANODOU objem 68 l, včetně tepelné izolace</t>
  </si>
  <si>
    <t>998733201R00</t>
  </si>
  <si>
    <t>Přesun hmot pro rozvody potrubí v objektech výšky do 6 m</t>
  </si>
  <si>
    <t>MONTÁŽ ARMATUR SE DVĚMA ZÁVITY ŠROUBENÍ ZÁVITOVÉ MOSAZNÉ PŘÍMÉ TEPLOMĚR  DVOUKOVOVÝ DTR měřící, rozsah 0 - 120°C TERMOSTATICKÁ HLAVICE s vestavěným čidlem,  provedení pro veřejné prostory</t>
  </si>
  <si>
    <t>998734201R00</t>
  </si>
  <si>
    <t>Přesun hmot pro armatury v objektech výšky do 6 m</t>
  </si>
  <si>
    <t>OTOPNÁ OCELOVÁ DESKOVÁ TĚLESA VENTIL KOMPAKT (VČ. UCHYCENÍ) typ 11VK-500/500 mm</t>
  </si>
  <si>
    <t>OTOPNÁ OCELOVÁ DESKOVÁ TĚLESA VENTIL KOMPAKT (VČ. UCHYCENÍ) typ 11VK-500/600 mm</t>
  </si>
  <si>
    <t>OTOPNÁ OCELOVÁ DESKOVÁ TĚLESA VENTIL KOMPAKT (VČ. UCHYCENÍ) typ 11VK-900/1200 mm</t>
  </si>
  <si>
    <t>OTOPNÁ OCELOVÁ DESKOVÁ TĚLESA VENTIL KOMPAKT (VČ. UCHYCENÍ) typ 21VK-500/900 mm</t>
  </si>
  <si>
    <t>OTOPNÁ OCELOVÁ DESKOVÁ TĚLESA VENTIL KOMPAKT (VČ. UCHYCENÍ) typ 21VK-500/1000 mm</t>
  </si>
  <si>
    <t>OTOPNÁ OCELOVÁ DESKOVÁ TĚLESA VENTIL KOMPAKT (VČ. UCHYCENÍ) typ 22VKL-500/800 mm</t>
  </si>
  <si>
    <t>OTOPNÁ OCELOVÁ DESKOVÁ TĚLESA VENTIL KOMPAKT (VČ. UCHYCENÍ) typ 22VK-500/1200 mm</t>
  </si>
  <si>
    <t>OTOPNÁ OCELOVÁ DESKOVÁ TĚLESA VENTIL KOMPAKT (VČ. UCHYCENÍ) typ 22VK-900/1200 mm</t>
  </si>
  <si>
    <t>998735201R00</t>
  </si>
  <si>
    <t>Přesun hmot pro otopná tělesa v objektech výšky do 6 m</t>
  </si>
  <si>
    <t>Zařízení č. 15 - Větrání šatny a hygienických zařízení v 1. NP (m. č. 107, 108, 109, 111)</t>
  </si>
  <si>
    <t>Odsávací vyústka na kruhové potrubí vel. 300 x 75 mm, 1Ř, R1</t>
  </si>
  <si>
    <t>Vzduchotechnické potrubí sk. I - pozink. plech odsávací - kruhové (spiro) rovné   D 160</t>
  </si>
  <si>
    <t>Zařízení č. 16 - Větrání skladu potravin v 1. NP (m. č. 104)</t>
  </si>
  <si>
    <t>Vzduchotechnické potrubí sk. I - pozink. plech odsávací - kruhové (spiro) rovné   D 125</t>
  </si>
  <si>
    <t>Zařízení č. 17 - Klimatizace prodejny v 1. NP (m. č. 102)</t>
  </si>
  <si>
    <t>Klimatizační multisplit systém sestává z jedné venkovní jednotky a dvou nástěnných vnitřních, jednotek Venkovní kondenzační jednotka (např. AOYG-36KBTA5 FUJITSU) - kabelově propojená s vnitřními</t>
  </si>
  <si>
    <t>jednotkami</t>
  </si>
  <si>
    <t>Chladicí tepelně izolované Cu potrubí (ve venkovním prostoru obalené páskou proti UV záření)</t>
  </si>
  <si>
    <t>Pol__0261</t>
  </si>
  <si>
    <t>Třífázový hlavní vypínač 32/3 podp. sp. 230V, kont. 1/1, komplet</t>
  </si>
  <si>
    <t>LFI 16B/1N/0,03 kombinace  chrániče a jističe</t>
  </si>
  <si>
    <t>Rozvaděč Z - 600/1200/250, IP40/20, uzamykatelný</t>
  </si>
  <si>
    <t>Kabelový žlab   50/50 žár.zinek, komplet vč. spojek, konzol, závěsů …</t>
  </si>
  <si>
    <t>H05VV-F 3x2,5</t>
  </si>
  <si>
    <t>CY 1x6 zz</t>
  </si>
  <si>
    <t>zásuvka 16A/230V s přep. ochr., IP20</t>
  </si>
  <si>
    <t>vypínač č 1, IP44</t>
  </si>
  <si>
    <t>vypínač č 6, IP44</t>
  </si>
  <si>
    <t>Pohlahová krabice 12modulů, výbava 4x230V</t>
  </si>
  <si>
    <t>Zásuvka 400V/16A, IP44</t>
  </si>
  <si>
    <t>Tlačítko ovládací IP44, orientace</t>
  </si>
  <si>
    <t>Jistič 25B/3</t>
  </si>
  <si>
    <t>Rozvaděč elektroměrový ER 112 NVP7P</t>
  </si>
  <si>
    <t>Triton RXA-04-AS4-CAX-A1, 4U, 400mm</t>
  </si>
  <si>
    <t>switch</t>
  </si>
  <si>
    <t>A-75337</t>
  </si>
  <si>
    <t>B-86170</t>
  </si>
  <si>
    <t>C-LP236ED</t>
  </si>
  <si>
    <t>D-A44-10160CM</t>
  </si>
  <si>
    <t>NA-4113</t>
  </si>
  <si>
    <t>N1-4113 PIKT</t>
  </si>
  <si>
    <t>N2-4320</t>
  </si>
  <si>
    <t>Recyklace za svítidlo</t>
  </si>
  <si>
    <t>jímací tyč s rovným koncem JT 2,5 m, vč. držáků</t>
  </si>
  <si>
    <t>Chránička kopoflex d40</t>
  </si>
  <si>
    <t>451577777R00</t>
  </si>
  <si>
    <t>Podklad nebo lože pod dlažbu (přídlažbu) z kameniva těženého  tloušťky do 10 cm</t>
  </si>
  <si>
    <t>v ploše vodorovné nebo ve sklonu do 1:5</t>
  </si>
  <si>
    <t>596811111RT4</t>
  </si>
  <si>
    <t>Kladení dlažby včetně dodávky dlaždic betonových, rozměru 500 x 500 mm, tloušťky 50 mm, do lože z kameniva těženého</t>
  </si>
  <si>
    <t>komunikací pro pěší, z dlaždic betonových a teracových, do velikosti dlaždic 0,25 m2, s provedením lože do tl. 30 mm, s vyplněním spár a se smetením přebytečného materiálu na vzdálenost do 3 m</t>
  </si>
  <si>
    <t>NAPOJENÍ NA STÁVAJÍCÍ VODOVODNÍ ŘAD ( NA DN 100 ) navrtávací odbočkový ventil s prodlouženým hrdlem, d160 / 32 ventil 1"</t>
  </si>
  <si>
    <t>NAPOJENÍ NA STÁVAJÍCÍ VODOVODNÍ ŘAD ( NA DN 100 ) univerzální podkladní deska</t>
  </si>
  <si>
    <t>NAPOJENÍ NA STÁVAJÍCÍ VODOVODNÍ ŘAD ( NA DN 100 ) zemní souprava teleskopická 1,3 - 1,8 m - DN 3/4", - 2"</t>
  </si>
  <si>
    <t>NAPOJENÍ NA STÁVAJÍCÍ VODOVODNÍ ŘAD ( NA DN 100 ) poklop šoupátkový - voda</t>
  </si>
  <si>
    <t>MONTÁŽ NAVRTÁVACÍHO PASU DN 150</t>
  </si>
  <si>
    <t>MONTÁŽ VENTILŮ HLAVNÍCH PRO PŘÍPOJKY DN 25</t>
  </si>
  <si>
    <t>899401112</t>
  </si>
  <si>
    <t>OSAZENÍ POKLOPŮ LITINOVÝCH šoupátkových</t>
  </si>
  <si>
    <t>VODOVODNÍ TRUBKY ČSN EN 12201 Z PE100RC SDR 11 D 32 x 3,0</t>
  </si>
  <si>
    <t>230180010</t>
  </si>
  <si>
    <t>MONTÁŽ TRUB Z PLASTICKÝCH HMOT ( PE, PP) D 32x3,0</t>
  </si>
  <si>
    <t>879172199</t>
  </si>
  <si>
    <t>PŘÍPLATEK ZA MONTÁŽ VODOVODNÍ PŘÍPOJKY D 32 - 80</t>
  </si>
  <si>
    <t>892241111R00</t>
  </si>
  <si>
    <t>Tlakové zkoušky vodovodního potrubí DN do 80 mm</t>
  </si>
  <si>
    <t>přísun, montáže, demontáže a odsunu zkoušecího čerpadla, napuštění tlakovou vodou a dodání vody pro tlakovou zkoušku,</t>
  </si>
  <si>
    <t>892233111R00</t>
  </si>
  <si>
    <t>Proplach a desinfekce vodovodního potrubí DN od 40 do 70 mm</t>
  </si>
  <si>
    <t>napuštění a vypuštění vody, dodání vody a desinfekčního prostředku, náklady na bakteriologický rozbor vody,</t>
  </si>
  <si>
    <t>899731112</t>
  </si>
  <si>
    <t>ELEKTRO TVAROVKY PE SDR 11 + PE 100, PN 16 spojka - D 32</t>
  </si>
  <si>
    <t>ELEKTRO TVAROVKY PE SDR 11 + PE 100, PN 16 koleno 90° - D 50</t>
  </si>
  <si>
    <t>ELEKTRO TVAROVKY PE SDR 11 + PE 100, PN 16 přechodový kus mosaz / PE s vnějším závitem D 32 / 1"</t>
  </si>
  <si>
    <t>877162121</t>
  </si>
  <si>
    <t>PŘIRÁŽKA ZA 1 SPOJ ELEKTROTVAROVKY D 32</t>
  </si>
  <si>
    <t>722229103R00</t>
  </si>
  <si>
    <t>Montáž armatury závitové s jedním závitem G 1"</t>
  </si>
  <si>
    <t>FILTR ZÁVITOVÝ PRO ROZVOD PITNÉ VODY G 1"</t>
  </si>
  <si>
    <t>FAKTURAČNÍ VODOMĚR VÍCEVTOKOVÝ MOKROBĚŽNÝ R 1/2", Q3 = 2,5 m3/h, max. 50°C, PN 16,  tř. přesnosti B, resp. C ( dodávka vodáren )</t>
  </si>
  <si>
    <t>VODOVODNÍ PLASTOVÁ ŠACHTA SAMONOSNÁ vnitřní rozměry 1200/1200 mm, včetně pochůzného poklopu</t>
  </si>
  <si>
    <t>VODOVODNÍ PLASTOVÁ ŠACHTA SAMONOSNÁ doprava</t>
  </si>
  <si>
    <t>MONTÁŽ ŠACHTY VODOMĚRNÉ PLASTOVÉ kruhové</t>
  </si>
  <si>
    <t>970051100R00</t>
  </si>
  <si>
    <t>Jádrové vrtání, kruhové prostupy v železobetonu jádrové vrtání , do D 100 mm</t>
  </si>
  <si>
    <t>NAVRTÁVKA-NAPOJENÍ NA STÁVAJÍCÍ PLYNOVOD dodávka a účast plynáren</t>
  </si>
  <si>
    <t>PLYNOVODNÍ TRUBKY ČSN EN 1555 PE 100RC SDR 11 D 32 x 3,0</t>
  </si>
  <si>
    <t>PLYNOVODNÍ TRUBKY ČSN EN 1555 PE 100RC SDR 11 D 40 x 3,7</t>
  </si>
  <si>
    <t>MONTÁŽ TRUBEK POLYETYLÉNOVÝCH VE VÝKOPU D 40</t>
  </si>
  <si>
    <t>ELEKTRO TVAROVKY PE SDR 11 + PE 100, PN 16 spojka - D 40</t>
  </si>
  <si>
    <t>ELEKTRO TVAROVKY PE SDR 11 + PE 100, PN 16 koleno 90° - D 32</t>
  </si>
  <si>
    <t>ELEKTRO TVAROVKY PE SDR 11 + PE 100, PN 16 koleno 90° - D 40</t>
  </si>
  <si>
    <t>ELEKTRO TVAROVKY PE SDR 11 + PE 100, PN 16 přechodový kus mosaz / PE s vnějším závitem D 40 / 5/4"</t>
  </si>
  <si>
    <t>PŘIRÁŽKA ZA 1 SPOJ ELEKTROTVAROVKY D 40</t>
  </si>
  <si>
    <t>MONTÁŽ ARMATUR PLYNOVODNÍCH S JEDNÍM ZÁVITEM OST. TYPŮ G 1</t>
  </si>
  <si>
    <t>MONTÁŽ ARMATUR PLYNOVODNÍCH S JEDNÍM ZÁVITEM OST. TYPŮ G 5/4</t>
  </si>
  <si>
    <t>KULOVÝ KOHOUT GIACOMINI R 950 S ATESTEM NA PLYN G 3/4"</t>
  </si>
  <si>
    <t>KULOVÝ KOHOUT GIACOMINI R 950 S ATESTEM NA PLYN G 5/4"</t>
  </si>
  <si>
    <t>723239102R00</t>
  </si>
  <si>
    <t>Montáž plynovodních armatur se dvěma závity  , G 3/4"</t>
  </si>
  <si>
    <t>723239104R00</t>
  </si>
  <si>
    <t>Montáž plynovodních armatur se dvěma závity  , G 5/4"</t>
  </si>
  <si>
    <t>DOMOVNÍ REGULÁTOR TLAKU PLYNU dvoustupňový, přímočinný, pružinou řízený, např. B6</t>
  </si>
  <si>
    <t>723239211R00</t>
  </si>
  <si>
    <t xml:space="preserve">Montáž regulátoru středotlakého, jednoduchého, závitového,  </t>
  </si>
  <si>
    <t>MEMBRÁNOVÝ PLYNOMĚR FAKTURAČNÍ BK-G4, DN25, výkon 0,04 až 6 m3/h - dodávka plynáren</t>
  </si>
  <si>
    <t>723261912R00</t>
  </si>
  <si>
    <t>Montáž plynoměrů s odvzdušněním a vyzkoušením PS-2, PS-6</t>
  </si>
  <si>
    <t>998723201R00</t>
  </si>
  <si>
    <t>Přesun hmot pro vnitřní plynovod v objektech výšky do 6 m</t>
  </si>
  <si>
    <t>SKŘÍŇ OCELOVÁ S DVÍŘKY S VĚTRACÍMI OTVORY A S UZÁVĚREM PROTI NEOPRÁVNĚNÉ MANIPULACI PRO NOVÉ, FAKTURAČNÍ MĚŘENÍ VČ. POVRCHOVÉ ÚPRAVY VČ. POVRCHOVÉ ÚPRAVY 600x600x250 mm vč. vyztužení pro montáž</t>
  </si>
  <si>
    <t>zařízení, osazení do obv. zdiva</t>
  </si>
  <si>
    <t>MONTÁŽ SKŘÍNĚ PLECHOVÉ na HUP a regulátor</t>
  </si>
  <si>
    <t>Výztuž nadzákladových zdí z betonářské oceli B500B (10 505)</t>
  </si>
  <si>
    <t>311361821R00</t>
  </si>
  <si>
    <t>0,46050*0,09</t>
  </si>
  <si>
    <t>642944121R00</t>
  </si>
  <si>
    <t>Osazení ocelových zárubní dodatečně do 2,5 m2</t>
  </si>
  <si>
    <t>76758712T00</t>
  </si>
  <si>
    <t>Nosný rošt podhledu,kazeta 600x600x25mm</t>
  </si>
  <si>
    <t>O1 D+M plast.oken s trojsklem vč. kotvení, těsnění, pásek apod - viz PD, 2100x1900 mm  OS + Fix</t>
  </si>
  <si>
    <t>02 D+M plast.oken s trojsklem vč  kotvení, těsnění, pásek apod - viz PD, 2100x1900 mm Fix+OS</t>
  </si>
  <si>
    <t>O3 D+M plast.oken s trojsklem vč  kotvení, těsnění, pásek apod - viz PD, 2100x1900 fix</t>
  </si>
  <si>
    <t>O4 D+M plast.oken s trojsklem vč  kotvení, těsnění, pásek apod - viz PD, 750x1900 OS</t>
  </si>
  <si>
    <t>O5 D+M Al.oken s trojsklem vč  kotvení, těsnění, pásek apod - viz PD, 750x1900 mm fix  EI30DP1</t>
  </si>
  <si>
    <t>O6 D+M plast.oken s trojsklem vč kotvení, těsnění, pásek apod - viz PD, 750x750 mm OS</t>
  </si>
  <si>
    <t>O7 D+M plast.oken s trojsklem vč  kotvení, těsnění, pásek apod - viz PD, 2100x1850 mm  OS+Fix</t>
  </si>
  <si>
    <t>O8 D+M plast.oken s trojsklem vč kotvení, těsnění, pásek apod - viz PD, 900x1200 mm  OS</t>
  </si>
  <si>
    <t>O9 D+M plast.oken s trojsklem vč  kotvení, těsnění, pásek apod - viz PD, 2800x1200 Fix, bezbarvé čiré bezpečnostní sklo, TZI 2 (30dB)</t>
  </si>
  <si>
    <t>O10 D+M plast.oken s trojsklem vč  kotvení, těsnění, pásek apod - viz PD, 750x1900 mm  2xOS+Fix výpln</t>
  </si>
  <si>
    <t>O11 D+M AL.oken s trojsklem vč  kotvení, těsnění, pásek apod - viz PD, 2450x2800 mm, FIX</t>
  </si>
  <si>
    <t>O12 D+M AL.oken s trojsklem vč  kotvení, těsnění, pásek apod - viz PD, 3500x3570 mm, FIX</t>
  </si>
  <si>
    <t>O13</t>
  </si>
  <si>
    <t>O13 D+M AL.oken s trojsklem vč  kotvení, těsnění, pásek apod - viz PD, 2450x3570 mm, HS portál</t>
  </si>
  <si>
    <t>O14</t>
  </si>
  <si>
    <t>O11 D+M AL.oken s trojsklem vč  kotvení, těsnění, pásek apod - viz PD, 2000x2850 mm, FIX</t>
  </si>
  <si>
    <t>P12 - 90 : 1</t>
  </si>
  <si>
    <t>L13 - 90 : 3</t>
  </si>
  <si>
    <t>L/13 Dodávka dveří 900x2100 mm 1 kř s pož odoloností EW 30DP3-C</t>
  </si>
  <si>
    <t>Dodávka vnitřních dveří 1 kř 70/210 cm</t>
  </si>
  <si>
    <t>L03, P04 : 3+3</t>
  </si>
  <si>
    <t>611</t>
  </si>
  <si>
    <t>Dodávka vnitřních dveří 1 kř 80/210 cm</t>
  </si>
  <si>
    <t>612</t>
  </si>
  <si>
    <t>613</t>
  </si>
  <si>
    <t>614</t>
  </si>
  <si>
    <t>615</t>
  </si>
  <si>
    <t>Dodávka vnitřních dveří 1 kř 90/210 cm</t>
  </si>
  <si>
    <t>Dodávka dveří dvoukřídlých  180/197 cm, O17, O18</t>
  </si>
  <si>
    <t>616</t>
  </si>
  <si>
    <t>Dodávka vnitřních dveří 1 kř 60/210 cm</t>
  </si>
  <si>
    <t>L06, L02, P03 : 1+2+2</t>
  </si>
  <si>
    <t>L07, P08, L09, L10, P11, L05, L06, P07 : 4+4+1+1+1+2+2+1</t>
  </si>
  <si>
    <t>P12, P14, L15, P16, L19, P20 : 1+1+2+1+2+1</t>
  </si>
  <si>
    <t>L05, L04, P21 : 2+1+1</t>
  </si>
  <si>
    <t>617</t>
  </si>
  <si>
    <t>L08, P09 : 1+2</t>
  </si>
  <si>
    <t>Dodávka vnitřních dveří 1 kř 70/197 cm</t>
  </si>
  <si>
    <t>Dodávka vnitřních dveří 1 kř 80/197 cm</t>
  </si>
  <si>
    <t>L03, P04 : 1+1</t>
  </si>
  <si>
    <t>L05, P06 : 2+2</t>
  </si>
  <si>
    <t>61194</t>
  </si>
  <si>
    <t>Dodávka vnitřních dveří 1 kř 90/197 cm</t>
  </si>
  <si>
    <t>L07, P08 : 1+1</t>
  </si>
  <si>
    <t>Dodávka a montáž tepelných izolací</t>
  </si>
  <si>
    <t>712811101RZ1</t>
  </si>
  <si>
    <t>Provedení povlakové krytiny střech, samostatné vytažení povlaku, asfaltový penetrační nátěr 1 vrstva - včetně dodávky asfaltového penetračního nátěru</t>
  </si>
  <si>
    <t>712841559RT1</t>
  </si>
  <si>
    <t>Provedení povlakové krytiny střech, samostatné vytažení povlaku, asfaltové pásy přitavením 1 vrstva - asfaltový pás ve specifikaci</t>
  </si>
  <si>
    <t>Odkaz na mn. položky pořadí 192 : 448,97</t>
  </si>
  <si>
    <t>atika svisle : (16,24+12,97)*2*0,83</t>
  </si>
  <si>
    <t>S5  vodor. plocha + atika svisle : 16,24*12,97</t>
  </si>
  <si>
    <t>713141124R00</t>
  </si>
  <si>
    <t>Montáž tepelné izolace střech, na pruhy lepidla, 1 vrstva</t>
  </si>
  <si>
    <t>713141714R00</t>
  </si>
  <si>
    <t>Montáž spádových klínů plochých střech, na pruhy lepidla, 1 vrstva</t>
  </si>
  <si>
    <t>771101210R00</t>
  </si>
  <si>
    <t>Penetrace podkladu pod dlažby</t>
  </si>
  <si>
    <t>781101210R00</t>
  </si>
  <si>
    <t>Penetrace podkladu pod obklady</t>
  </si>
  <si>
    <t>položka obsahuje i provedení soklíku, provedení koutů a hran</t>
  </si>
  <si>
    <t>z dlaždic keramických kladených do malty, včetně spárování a podílu práce v omezeném prostoru a na malých plochách. Vč. vykružování otvorů do obkladů</t>
  </si>
  <si>
    <t>944944011R00</t>
  </si>
  <si>
    <t>Montáž ochranné sítě z umělých vláken</t>
  </si>
  <si>
    <t>944944031R00</t>
  </si>
  <si>
    <t>Příplatek za každý měsíc použití sítí k pol. 4011</t>
  </si>
  <si>
    <t>740,00000*4</t>
  </si>
  <si>
    <t>944944081R00</t>
  </si>
  <si>
    <t>Demontáž ochranné sítě z umělých vláken</t>
  </si>
  <si>
    <t>9401</t>
  </si>
  <si>
    <t>Ochranné stříšky</t>
  </si>
  <si>
    <t>596291111R00</t>
  </si>
  <si>
    <t>Řezání betonové dlažby tl. 60 mm</t>
  </si>
  <si>
    <t>596291113R00</t>
  </si>
  <si>
    <t xml:space="preserve">Řezání betonové dlažby tl. 80 mm </t>
  </si>
  <si>
    <t>60001</t>
  </si>
  <si>
    <t xml:space="preserve">D+M Barytová omítka </t>
  </si>
  <si>
    <t>122202201R00</t>
  </si>
  <si>
    <t>Odkopávky pro silnice v hor. 3 do 100 m3</t>
  </si>
  <si>
    <t>Podlaha lamelová, nášlap vinyl, lamela tl. 8mm, jádro se skelným vláknem</t>
  </si>
  <si>
    <t>SR2 : 1,9*0,9</t>
  </si>
  <si>
    <t>TR1 : 3,4*2,75</t>
  </si>
  <si>
    <t>Z</t>
  </si>
  <si>
    <t>D+M Záchytný systém (kotvy, lano)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</si>
</sst>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4"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family val="2"/>
      <charset val="238"/>
    </font>
    <font>
      <b/>
      <sz val="9"/>
      <name val="Arial CE"/>
      <family val="2"/>
      <charset val="238"/>
    </font>
    <font>
      <sz val="8"/>
      <name val="Arial CE"/>
      <family val="2"/>
      <charset val="238"/>
    </font>
    <font>
      <sz val="8"/>
      <color indexed="17"/>
      <name val="Arial CE"/>
      <family val="2"/>
      <charset val="238"/>
    </font>
    <font>
      <sz val="8"/>
      <color indexed="12"/>
      <name val="Arial CE"/>
      <family val="2"/>
      <charset val="238"/>
    </font>
    <font>
      <sz val="8"/>
      <color rgb="FFDF7000"/>
      <name val="Arial CE"/>
      <family val="2"/>
      <charset val="238"/>
    </font>
    <font>
      <sz val="8"/>
      <color indexed="14"/>
      <name val="Arial CE"/>
      <family val="2"/>
      <charset val="238"/>
    </font>
    <font>
      <sz val="8"/>
      <color indexed="21"/>
      <name val="Arial CE"/>
      <family val="2"/>
      <charset val="238"/>
    </font>
    <font>
      <sz val="8"/>
      <color indexed="9"/>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86">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15" fillId="0" borderId="0" xfId="0" applyFont="1" applyAlignment="1">
      <alignment wrapText="1"/>
    </xf>
    <xf numFmtId="0" fontId="4" fillId="0" borderId="0" xfId="0" applyFont="1"/>
    <xf numFmtId="49" fontId="0" fillId="0" borderId="0" xfId="0" applyNumberFormat="1"/>
    <xf numFmtId="0" fontId="16"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3" fillId="0" borderId="31" xfId="0" applyNumberFormat="1" applyFont="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1" fillId="0" borderId="21" xfId="0" applyFon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7" fillId="0" borderId="0" xfId="0" applyFont="1" applyAlignment="1">
      <alignment vertical="top"/>
    </xf>
    <xf numFmtId="49" fontId="17" fillId="0" borderId="0" xfId="0" applyNumberFormat="1" applyFont="1" applyAlignment="1">
      <alignment vertical="top"/>
    </xf>
    <xf numFmtId="0" fontId="17" fillId="0" borderId="0" xfId="0" applyFont="1" applyAlignment="1">
      <alignment horizontal="center" vertical="top" shrinkToFit="1"/>
    </xf>
    <xf numFmtId="165" fontId="17" fillId="0" borderId="0" xfId="0" applyNumberFormat="1" applyFont="1" applyAlignment="1">
      <alignment vertical="top" shrinkToFit="1"/>
    </xf>
    <xf numFmtId="4" fontId="17" fillId="0" borderId="0" xfId="0" applyNumberFormat="1" applyFont="1" applyAlignment="1">
      <alignment vertical="top" shrinkToFit="1"/>
    </xf>
    <xf numFmtId="4" fontId="17" fillId="4" borderId="0" xfId="0" applyNumberFormat="1" applyFont="1" applyFill="1" applyAlignment="1" applyProtection="1">
      <alignment vertical="top" shrinkToFit="1"/>
      <protection locked="0"/>
    </xf>
    <xf numFmtId="165" fontId="19" fillId="0" borderId="0" xfId="0" applyNumberFormat="1" applyFont="1" applyAlignment="1">
      <alignment horizontal="center" vertical="top" wrapText="1" shrinkToFit="1"/>
    </xf>
    <xf numFmtId="165" fontId="19" fillId="0" borderId="0" xfId="0" applyNumberFormat="1" applyFont="1" applyAlignment="1">
      <alignment vertical="top" wrapText="1" shrinkToFit="1"/>
    </xf>
    <xf numFmtId="165" fontId="20" fillId="0" borderId="0" xfId="0" applyNumberFormat="1" applyFont="1" applyAlignment="1">
      <alignment horizontal="center" vertical="top" wrapText="1" shrinkToFit="1"/>
    </xf>
    <xf numFmtId="165" fontId="20" fillId="0" borderId="0" xfId="0" applyNumberFormat="1" applyFont="1" applyAlignment="1">
      <alignment vertical="top" wrapText="1" shrinkToFit="1"/>
    </xf>
    <xf numFmtId="165" fontId="21" fillId="0" borderId="0" xfId="0" applyNumberFormat="1" applyFont="1" applyAlignment="1">
      <alignment horizontal="center" vertical="top" wrapText="1" shrinkToFit="1"/>
    </xf>
    <xf numFmtId="165" fontId="21" fillId="0" borderId="0" xfId="0" applyNumberFormat="1" applyFont="1" applyAlignment="1">
      <alignment vertical="top" wrapText="1" shrinkToFit="1"/>
    </xf>
    <xf numFmtId="165" fontId="22" fillId="0" borderId="0" xfId="0" applyNumberFormat="1" applyFont="1" applyAlignment="1">
      <alignment horizontal="center" vertical="top" wrapText="1" shrinkToFit="1"/>
    </xf>
    <xf numFmtId="165" fontId="22" fillId="0" borderId="0" xfId="0" applyNumberFormat="1" applyFont="1" applyAlignment="1">
      <alignment vertical="top" wrapText="1" shrinkToFit="1"/>
    </xf>
    <xf numFmtId="4" fontId="5" fillId="3" borderId="0" xfId="0" applyNumberFormat="1" applyFont="1" applyFill="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23" fillId="0" borderId="0" xfId="0" applyFont="1" applyAlignment="1">
      <alignment wrapTex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165" fontId="17" fillId="4" borderId="0" xfId="0" applyNumberFormat="1" applyFont="1" applyFill="1" applyAlignment="1" applyProtection="1">
      <alignment vertical="top" shrinkToFit="1"/>
      <protection locked="0"/>
    </xf>
    <xf numFmtId="49" fontId="5"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165" fontId="19" fillId="0" borderId="0" xfId="0" quotePrefix="1" applyNumberFormat="1" applyFont="1" applyAlignment="1">
      <alignment horizontal="left" vertical="top" wrapText="1"/>
    </xf>
    <xf numFmtId="165" fontId="20" fillId="0" borderId="0" xfId="0" quotePrefix="1" applyNumberFormat="1" applyFont="1" applyAlignment="1">
      <alignment horizontal="left" vertical="top" wrapText="1"/>
    </xf>
    <xf numFmtId="165" fontId="21" fillId="0" borderId="0" xfId="0" quotePrefix="1" applyNumberFormat="1" applyFont="1" applyAlignment="1">
      <alignment horizontal="left" vertical="top" wrapText="1"/>
    </xf>
    <xf numFmtId="49" fontId="17" fillId="0" borderId="43" xfId="0" applyNumberFormat="1" applyFont="1" applyBorder="1" applyAlignment="1">
      <alignment horizontal="left" vertical="top" wrapText="1"/>
    </xf>
    <xf numFmtId="165" fontId="22" fillId="0" borderId="0" xfId="0" applyNumberFormat="1" applyFont="1" applyAlignment="1">
      <alignment horizontal="left" vertical="top" wrapText="1"/>
    </xf>
    <xf numFmtId="165" fontId="22" fillId="0" borderId="0" xfId="0" quotePrefix="1" applyNumberFormat="1" applyFont="1" applyAlignment="1">
      <alignment horizontal="left" vertical="top" wrapText="1"/>
    </xf>
    <xf numFmtId="49" fontId="17" fillId="0" borderId="0" xfId="0" applyNumberFormat="1" applyFont="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4" fontId="17" fillId="0" borderId="40" xfId="0" applyNumberFormat="1" applyFont="1" applyBorder="1" applyAlignment="1" applyProtection="1">
      <alignment vertical="top" shrinkToFit="1"/>
      <protection locked="0"/>
    </xf>
    <xf numFmtId="4" fontId="17" fillId="0" borderId="0" xfId="0" applyNumberFormat="1" applyFont="1" applyAlignment="1" applyProtection="1">
      <alignment vertical="top" shrinkToFit="1"/>
      <protection locked="0"/>
    </xf>
    <xf numFmtId="0" fontId="17" fillId="0" borderId="27" xfId="0" applyFont="1" applyBorder="1" applyAlignment="1">
      <alignment vertical="top"/>
    </xf>
    <xf numFmtId="49" fontId="17" fillId="0" borderId="18" xfId="0" applyNumberFormat="1" applyFont="1" applyBorder="1" applyAlignment="1">
      <alignment vertical="top"/>
    </xf>
    <xf numFmtId="165" fontId="17" fillId="0" borderId="18" xfId="0" applyNumberFormat="1" applyFont="1" applyBorder="1" applyAlignment="1">
      <alignment vertical="top" shrinkToFit="1"/>
    </xf>
    <xf numFmtId="4" fontId="17" fillId="4" borderId="18" xfId="0" applyNumberFormat="1" applyFont="1" applyFill="1" applyBorder="1" applyAlignment="1" applyProtection="1">
      <alignment vertical="top" shrinkToFit="1"/>
      <protection locked="0"/>
    </xf>
    <xf numFmtId="4" fontId="17" fillId="0" borderId="18" xfId="0" applyNumberFormat="1" applyFont="1" applyBorder="1" applyAlignment="1">
      <alignment vertical="top" shrinkToFit="1"/>
    </xf>
    <xf numFmtId="4" fontId="17" fillId="0" borderId="18" xfId="0" applyNumberFormat="1" applyFont="1" applyBorder="1" applyAlignment="1" applyProtection="1">
      <alignment vertical="top" shrinkToFit="1"/>
      <protection locked="0"/>
    </xf>
    <xf numFmtId="0" fontId="3" fillId="2" borderId="0" xfId="0" applyFont="1" applyFill="1" applyAlignment="1">
      <alignment horizontal="left"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0" fillId="0" borderId="0" xfId="0" applyAlignment="1">
      <alignment wrapText="1"/>
    </xf>
    <xf numFmtId="4" fontId="0" fillId="0" borderId="32" xfId="0" applyNumberFormat="1" applyBorder="1" applyAlignment="1">
      <alignment vertical="center"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5" fillId="0" borderId="32" xfId="0" applyNumberFormat="1" applyFont="1" applyBorder="1" applyAlignment="1">
      <alignment vertical="center" wrapText="1"/>
    </xf>
    <xf numFmtId="0" fontId="8" fillId="0" borderId="0" xfId="0" applyFont="1" applyAlignment="1">
      <alignment horizontal="lef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 fontId="11" fillId="0" borderId="15" xfId="0" applyNumberFormat="1" applyFont="1" applyBorder="1" applyAlignment="1">
      <alignment horizontal="right" vertical="center" indent="1"/>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22" xfId="0" applyNumberFormat="1" applyFont="1" applyBorder="1" applyAlignment="1">
      <alignment horizontal="right" vertical="center" indent="1"/>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0" borderId="18" xfId="0" applyFont="1" applyBorder="1" applyAlignment="1">
      <alignment horizontal="left" vertical="center" wrapText="1"/>
    </xf>
    <xf numFmtId="0" fontId="0" fillId="0" borderId="18" xfId="0"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8" fillId="0" borderId="0" xfId="0" applyFont="1" applyAlignment="1">
      <alignment horizontal="left" vertical="top" wrapText="1"/>
    </xf>
    <xf numFmtId="0" fontId="18" fillId="0" borderId="0" xfId="0" applyFont="1" applyAlignment="1">
      <alignment vertical="top" wrapText="1"/>
    </xf>
    <xf numFmtId="0" fontId="18" fillId="0" borderId="18" xfId="0" applyFont="1" applyBorder="1" applyAlignment="1">
      <alignment horizontal="left" vertical="top" wrapText="1"/>
    </xf>
    <xf numFmtId="0" fontId="18" fillId="0" borderId="18" xfId="0" applyFont="1" applyBorder="1" applyAlignment="1">
      <alignment vertical="top" wrapText="1"/>
    </xf>
    <xf numFmtId="0" fontId="17" fillId="0" borderId="0" xfId="0" applyFont="1" applyAlignment="1">
      <alignment horizontal="left" vertical="top" wrapText="1"/>
    </xf>
    <xf numFmtId="0" fontId="17" fillId="0" borderId="0" xfId="0" applyFont="1" applyAlignment="1">
      <alignment vertical="top" wrapText="1"/>
    </xf>
    <xf numFmtId="0" fontId="17" fillId="0" borderId="18" xfId="0" applyFont="1" applyBorder="1" applyAlignment="1">
      <alignment horizontal="left" vertical="top" wrapText="1"/>
    </xf>
    <xf numFmtId="0" fontId="17" fillId="0" borderId="18" xfId="0" applyFont="1" applyBorder="1" applyAlignment="1">
      <alignment vertical="top" wrapText="1"/>
    </xf>
    <xf numFmtId="0" fontId="4"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4" fontId="17" fillId="0" borderId="0" xfId="0" applyNumberFormat="1" applyFont="1" applyBorder="1" applyAlignment="1">
      <alignment vertical="top" shrinkToFi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2.5" x14ac:dyDescent="0.25"/>
  <sheetData>
    <row r="1" spans="1:7" ht="13" x14ac:dyDescent="0.3">
      <c r="A1" s="21" t="s">
        <v>38</v>
      </c>
    </row>
    <row r="2" spans="1:7" ht="57.75" customHeight="1" x14ac:dyDescent="0.25">
      <c r="A2" s="213" t="s">
        <v>39</v>
      </c>
      <c r="B2" s="213"/>
      <c r="C2" s="213"/>
      <c r="D2" s="213"/>
      <c r="E2" s="213"/>
      <c r="F2" s="213"/>
      <c r="G2" s="213"/>
    </row>
  </sheetData>
  <sheetProtection algorithmName="SHA-512" hashValue="l0YQ1m8ZhP/1FtUvW5isfFkxzV8JZkDMDh+EjzkGdpRB/DHl+0aWOKOLuisp85r8UykpCDsBav5Lglq1WPeDaw==" saltValue="UjAM2wV218KrrX3lndEi+A=="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BH5000"/>
  <sheetViews>
    <sheetView workbookViewId="0">
      <pane ySplit="7" topLeftCell="A8" activePane="bottomLeft" state="frozen"/>
      <selection pane="bottomLeft" sqref="A1:G1"/>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78" t="s">
        <v>261</v>
      </c>
      <c r="B1" s="278"/>
      <c r="C1" s="278"/>
      <c r="D1" s="278"/>
      <c r="E1" s="278"/>
      <c r="F1" s="278"/>
      <c r="G1" s="278"/>
      <c r="AG1" t="s">
        <v>262</v>
      </c>
    </row>
    <row r="2" spans="1:60" ht="25" customHeight="1" x14ac:dyDescent="0.25">
      <c r="A2" s="140" t="s">
        <v>7</v>
      </c>
      <c r="B2" s="49" t="s">
        <v>43</v>
      </c>
      <c r="C2" s="279" t="s">
        <v>44</v>
      </c>
      <c r="D2" s="280"/>
      <c r="E2" s="280"/>
      <c r="F2" s="280"/>
      <c r="G2" s="281"/>
      <c r="AG2" t="s">
        <v>263</v>
      </c>
    </row>
    <row r="3" spans="1:60" ht="25" customHeight="1" x14ac:dyDescent="0.25">
      <c r="A3" s="140" t="s">
        <v>8</v>
      </c>
      <c r="B3" s="49" t="s">
        <v>47</v>
      </c>
      <c r="C3" s="279" t="s">
        <v>48</v>
      </c>
      <c r="D3" s="280"/>
      <c r="E3" s="280"/>
      <c r="F3" s="280"/>
      <c r="G3" s="281"/>
      <c r="AC3" s="121" t="s">
        <v>263</v>
      </c>
      <c r="AG3" t="s">
        <v>264</v>
      </c>
    </row>
    <row r="4" spans="1:60" ht="25" customHeight="1" x14ac:dyDescent="0.25">
      <c r="A4" s="141" t="s">
        <v>9</v>
      </c>
      <c r="B4" s="142" t="s">
        <v>61</v>
      </c>
      <c r="C4" s="282" t="s">
        <v>62</v>
      </c>
      <c r="D4" s="283"/>
      <c r="E4" s="283"/>
      <c r="F4" s="283"/>
      <c r="G4" s="28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26" x14ac:dyDescent="0.25">
      <c r="A8" s="170" t="s">
        <v>288</v>
      </c>
      <c r="B8" s="171" t="s">
        <v>108</v>
      </c>
      <c r="C8" s="193" t="s">
        <v>110</v>
      </c>
      <c r="D8" s="172"/>
      <c r="E8" s="173"/>
      <c r="F8" s="174"/>
      <c r="G8" s="174">
        <f>SUMIF(AG9:AG49,"&lt;&gt;NOR",G9:G49)</f>
        <v>0</v>
      </c>
      <c r="H8" s="174"/>
      <c r="I8" s="174">
        <f>SUM(I9:I49)</f>
        <v>0</v>
      </c>
      <c r="J8" s="174"/>
      <c r="K8" s="174">
        <f>SUM(K9:K49)</f>
        <v>0</v>
      </c>
      <c r="L8" s="174"/>
      <c r="M8" s="174">
        <f>SUM(M9:M49)</f>
        <v>0</v>
      </c>
      <c r="N8" s="173"/>
      <c r="O8" s="173">
        <f>SUM(O9:O49)</f>
        <v>0</v>
      </c>
      <c r="P8" s="173"/>
      <c r="Q8" s="173">
        <f>SUM(Q9:Q49)</f>
        <v>0</v>
      </c>
      <c r="R8" s="174"/>
      <c r="S8" s="174"/>
      <c r="T8" s="175"/>
      <c r="U8" s="169"/>
      <c r="V8" s="169">
        <f>SUM(V9:V49)</f>
        <v>0</v>
      </c>
      <c r="W8" s="169"/>
      <c r="X8" s="169"/>
      <c r="Y8" s="169"/>
      <c r="AG8" t="s">
        <v>289</v>
      </c>
    </row>
    <row r="9" spans="1:60" ht="20" outlineLevel="1" x14ac:dyDescent="0.25">
      <c r="A9" s="177">
        <v>1</v>
      </c>
      <c r="B9" s="178" t="s">
        <v>2834</v>
      </c>
      <c r="C9" s="194" t="s">
        <v>2835</v>
      </c>
      <c r="D9" s="179" t="s">
        <v>2037</v>
      </c>
      <c r="E9" s="180">
        <v>1</v>
      </c>
      <c r="F9" s="181"/>
      <c r="G9" s="182">
        <f>ROUND(E9*F9,2)</f>
        <v>0</v>
      </c>
      <c r="H9" s="181"/>
      <c r="I9" s="182">
        <f>ROUND(E9*H9,2)</f>
        <v>0</v>
      </c>
      <c r="J9" s="181"/>
      <c r="K9" s="182">
        <f>ROUND(E9*J9,2)</f>
        <v>0</v>
      </c>
      <c r="L9" s="182">
        <v>21</v>
      </c>
      <c r="M9" s="182">
        <f>G9*(1+L9/100)</f>
        <v>0</v>
      </c>
      <c r="N9" s="180">
        <v>0</v>
      </c>
      <c r="O9" s="180">
        <f>ROUND(E9*N9,2)</f>
        <v>0</v>
      </c>
      <c r="P9" s="180">
        <v>0</v>
      </c>
      <c r="Q9" s="180">
        <f>ROUND(E9*P9,2)</f>
        <v>0</v>
      </c>
      <c r="R9" s="182"/>
      <c r="S9" s="182" t="s">
        <v>878</v>
      </c>
      <c r="T9" s="183" t="s">
        <v>879</v>
      </c>
      <c r="U9" s="159">
        <v>0</v>
      </c>
      <c r="V9" s="159">
        <f>ROUND(E9*U9,2)</f>
        <v>0</v>
      </c>
      <c r="W9" s="159"/>
      <c r="X9" s="159" t="s">
        <v>295</v>
      </c>
      <c r="Y9" s="159" t="s">
        <v>296</v>
      </c>
      <c r="Z9" s="148"/>
      <c r="AA9" s="148"/>
      <c r="AB9" s="148"/>
      <c r="AC9" s="148"/>
      <c r="AD9" s="148"/>
      <c r="AE9" s="148"/>
      <c r="AF9" s="148"/>
      <c r="AG9" s="148" t="s">
        <v>2005</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5">
      <c r="A10" s="155"/>
      <c r="B10" s="156"/>
      <c r="C10" s="272" t="s">
        <v>2836</v>
      </c>
      <c r="D10" s="273"/>
      <c r="E10" s="273"/>
      <c r="F10" s="273"/>
      <c r="G10" s="27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300</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3" x14ac:dyDescent="0.25">
      <c r="A11" s="155"/>
      <c r="B11" s="156"/>
      <c r="C11" s="270" t="s">
        <v>2837</v>
      </c>
      <c r="D11" s="271"/>
      <c r="E11" s="271"/>
      <c r="F11" s="271"/>
      <c r="G11" s="271"/>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3" x14ac:dyDescent="0.25">
      <c r="A12" s="155"/>
      <c r="B12" s="156"/>
      <c r="C12" s="270" t="s">
        <v>2838</v>
      </c>
      <c r="D12" s="271"/>
      <c r="E12" s="271"/>
      <c r="F12" s="271"/>
      <c r="G12" s="271"/>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300</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3" x14ac:dyDescent="0.25">
      <c r="A13" s="155"/>
      <c r="B13" s="156"/>
      <c r="C13" s="270" t="s">
        <v>2839</v>
      </c>
      <c r="D13" s="271"/>
      <c r="E13" s="271"/>
      <c r="F13" s="271"/>
      <c r="G13" s="271"/>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300</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3" x14ac:dyDescent="0.25">
      <c r="A14" s="155"/>
      <c r="B14" s="156"/>
      <c r="C14" s="270" t="s">
        <v>2840</v>
      </c>
      <c r="D14" s="271"/>
      <c r="E14" s="271"/>
      <c r="F14" s="271"/>
      <c r="G14" s="271"/>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300</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3" x14ac:dyDescent="0.25">
      <c r="A15" s="155"/>
      <c r="B15" s="156"/>
      <c r="C15" s="270" t="s">
        <v>2841</v>
      </c>
      <c r="D15" s="271"/>
      <c r="E15" s="271"/>
      <c r="F15" s="271"/>
      <c r="G15" s="271"/>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300</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3" x14ac:dyDescent="0.25">
      <c r="A16" s="155"/>
      <c r="B16" s="156"/>
      <c r="C16" s="270" t="s">
        <v>2842</v>
      </c>
      <c r="D16" s="271"/>
      <c r="E16" s="271"/>
      <c r="F16" s="271"/>
      <c r="G16" s="271"/>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300</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5">
      <c r="A17" s="155"/>
      <c r="B17" s="156"/>
      <c r="C17" s="270" t="s">
        <v>2843</v>
      </c>
      <c r="D17" s="271"/>
      <c r="E17" s="271"/>
      <c r="F17" s="271"/>
      <c r="G17" s="271"/>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300</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3" x14ac:dyDescent="0.25">
      <c r="A18" s="155"/>
      <c r="B18" s="156"/>
      <c r="C18" s="270" t="s">
        <v>2844</v>
      </c>
      <c r="D18" s="271"/>
      <c r="E18" s="271"/>
      <c r="F18" s="271"/>
      <c r="G18" s="271"/>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300</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3" x14ac:dyDescent="0.25">
      <c r="A19" s="155"/>
      <c r="B19" s="156"/>
      <c r="C19" s="270" t="s">
        <v>2845</v>
      </c>
      <c r="D19" s="271"/>
      <c r="E19" s="271"/>
      <c r="F19" s="271"/>
      <c r="G19" s="271"/>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300</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3" x14ac:dyDescent="0.25">
      <c r="A20" s="155"/>
      <c r="B20" s="156"/>
      <c r="C20" s="270" t="s">
        <v>2846</v>
      </c>
      <c r="D20" s="271"/>
      <c r="E20" s="271"/>
      <c r="F20" s="271"/>
      <c r="G20" s="271"/>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300</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3" x14ac:dyDescent="0.25">
      <c r="A21" s="155"/>
      <c r="B21" s="156"/>
      <c r="C21" s="270" t="s">
        <v>2847</v>
      </c>
      <c r="D21" s="271"/>
      <c r="E21" s="271"/>
      <c r="F21" s="271"/>
      <c r="G21" s="271"/>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300</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3" x14ac:dyDescent="0.25">
      <c r="A22" s="155"/>
      <c r="B22" s="156"/>
      <c r="C22" s="270" t="s">
        <v>2848</v>
      </c>
      <c r="D22" s="271"/>
      <c r="E22" s="271"/>
      <c r="F22" s="271"/>
      <c r="G22" s="271"/>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300</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3" x14ac:dyDescent="0.25">
      <c r="A23" s="155"/>
      <c r="B23" s="156"/>
      <c r="C23" s="270" t="s">
        <v>2849</v>
      </c>
      <c r="D23" s="271"/>
      <c r="E23" s="271"/>
      <c r="F23" s="271"/>
      <c r="G23" s="271"/>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300</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3" x14ac:dyDescent="0.25">
      <c r="A24" s="155"/>
      <c r="B24" s="156"/>
      <c r="C24" s="270" t="s">
        <v>2850</v>
      </c>
      <c r="D24" s="271"/>
      <c r="E24" s="271"/>
      <c r="F24" s="271"/>
      <c r="G24" s="271"/>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300</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3" x14ac:dyDescent="0.25">
      <c r="A25" s="155"/>
      <c r="B25" s="156"/>
      <c r="C25" s="270" t="s">
        <v>2851</v>
      </c>
      <c r="D25" s="271"/>
      <c r="E25" s="271"/>
      <c r="F25" s="271"/>
      <c r="G25" s="271"/>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300</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3" x14ac:dyDescent="0.25">
      <c r="A26" s="155"/>
      <c r="B26" s="156"/>
      <c r="C26" s="270" t="s">
        <v>2852</v>
      </c>
      <c r="D26" s="271"/>
      <c r="E26" s="271"/>
      <c r="F26" s="271"/>
      <c r="G26" s="271"/>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300</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3" x14ac:dyDescent="0.25">
      <c r="A27" s="155"/>
      <c r="B27" s="156"/>
      <c r="C27" s="270" t="s">
        <v>2853</v>
      </c>
      <c r="D27" s="271"/>
      <c r="E27" s="271"/>
      <c r="F27" s="271"/>
      <c r="G27" s="271"/>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300</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77">
        <v>2</v>
      </c>
      <c r="B28" s="178" t="s">
        <v>2475</v>
      </c>
      <c r="C28" s="194" t="s">
        <v>2854</v>
      </c>
      <c r="D28" s="179" t="s">
        <v>2037</v>
      </c>
      <c r="E28" s="180">
        <v>1</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c r="S28" s="182" t="s">
        <v>878</v>
      </c>
      <c r="T28" s="183" t="s">
        <v>879</v>
      </c>
      <c r="U28" s="159">
        <v>0</v>
      </c>
      <c r="V28" s="159">
        <f>ROUND(E28*U28,2)</f>
        <v>0</v>
      </c>
      <c r="W28" s="159"/>
      <c r="X28" s="159" t="s">
        <v>295</v>
      </c>
      <c r="Y28" s="159" t="s">
        <v>296</v>
      </c>
      <c r="Z28" s="148"/>
      <c r="AA28" s="148"/>
      <c r="AB28" s="148"/>
      <c r="AC28" s="148"/>
      <c r="AD28" s="148"/>
      <c r="AE28" s="148"/>
      <c r="AF28" s="148"/>
      <c r="AG28" s="148" t="s">
        <v>2005</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272" t="s">
        <v>2855</v>
      </c>
      <c r="D29" s="273"/>
      <c r="E29" s="273"/>
      <c r="F29" s="273"/>
      <c r="G29" s="273"/>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300</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3" x14ac:dyDescent="0.25">
      <c r="A30" s="155"/>
      <c r="B30" s="156"/>
      <c r="C30" s="270" t="s">
        <v>2856</v>
      </c>
      <c r="D30" s="271"/>
      <c r="E30" s="271"/>
      <c r="F30" s="271"/>
      <c r="G30" s="271"/>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3" x14ac:dyDescent="0.25">
      <c r="A31" s="155"/>
      <c r="B31" s="156"/>
      <c r="C31" s="270" t="s">
        <v>2857</v>
      </c>
      <c r="D31" s="271"/>
      <c r="E31" s="271"/>
      <c r="F31" s="271"/>
      <c r="G31" s="271"/>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300</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3</v>
      </c>
      <c r="B32" s="186" t="s">
        <v>2477</v>
      </c>
      <c r="C32" s="198" t="s">
        <v>2858</v>
      </c>
      <c r="D32" s="187" t="s">
        <v>2406</v>
      </c>
      <c r="E32" s="188">
        <v>8</v>
      </c>
      <c r="F32" s="189"/>
      <c r="G32" s="190">
        <f>ROUND(E32*F32,2)</f>
        <v>0</v>
      </c>
      <c r="H32" s="189"/>
      <c r="I32" s="190">
        <f>ROUND(E32*H32,2)</f>
        <v>0</v>
      </c>
      <c r="J32" s="189"/>
      <c r="K32" s="190">
        <f>ROUND(E32*J32,2)</f>
        <v>0</v>
      </c>
      <c r="L32" s="190">
        <v>21</v>
      </c>
      <c r="M32" s="190">
        <f>G32*(1+L32/100)</f>
        <v>0</v>
      </c>
      <c r="N32" s="188">
        <v>0</v>
      </c>
      <c r="O32" s="188">
        <f>ROUND(E32*N32,2)</f>
        <v>0</v>
      </c>
      <c r="P32" s="188">
        <v>0</v>
      </c>
      <c r="Q32" s="188">
        <f>ROUND(E32*P32,2)</f>
        <v>0</v>
      </c>
      <c r="R32" s="190"/>
      <c r="S32" s="190" t="s">
        <v>878</v>
      </c>
      <c r="T32" s="191" t="s">
        <v>879</v>
      </c>
      <c r="U32" s="159">
        <v>0</v>
      </c>
      <c r="V32" s="159">
        <f>ROUND(E32*U32,2)</f>
        <v>0</v>
      </c>
      <c r="W32" s="159"/>
      <c r="X32" s="159" t="s">
        <v>295</v>
      </c>
      <c r="Y32" s="159" t="s">
        <v>296</v>
      </c>
      <c r="Z32" s="148"/>
      <c r="AA32" s="148"/>
      <c r="AB32" s="148"/>
      <c r="AC32" s="148"/>
      <c r="AD32" s="148"/>
      <c r="AE32" s="148"/>
      <c r="AF32" s="148"/>
      <c r="AG32" s="148" t="s">
        <v>2005</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4</v>
      </c>
      <c r="B33" s="186" t="s">
        <v>2859</v>
      </c>
      <c r="C33" s="198" t="s">
        <v>2860</v>
      </c>
      <c r="D33" s="187" t="s">
        <v>2037</v>
      </c>
      <c r="E33" s="188">
        <v>2</v>
      </c>
      <c r="F33" s="189"/>
      <c r="G33" s="190">
        <f>ROUND(E33*F33,2)</f>
        <v>0</v>
      </c>
      <c r="H33" s="189"/>
      <c r="I33" s="190">
        <f>ROUND(E33*H33,2)</f>
        <v>0</v>
      </c>
      <c r="J33" s="189"/>
      <c r="K33" s="190">
        <f>ROUND(E33*J33,2)</f>
        <v>0</v>
      </c>
      <c r="L33" s="190">
        <v>21</v>
      </c>
      <c r="M33" s="190">
        <f>G33*(1+L33/100)</f>
        <v>0</v>
      </c>
      <c r="N33" s="188">
        <v>0</v>
      </c>
      <c r="O33" s="188">
        <f>ROUND(E33*N33,2)</f>
        <v>0</v>
      </c>
      <c r="P33" s="188">
        <v>0</v>
      </c>
      <c r="Q33" s="188">
        <f>ROUND(E33*P33,2)</f>
        <v>0</v>
      </c>
      <c r="R33" s="190"/>
      <c r="S33" s="190" t="s">
        <v>878</v>
      </c>
      <c r="T33" s="191" t="s">
        <v>879</v>
      </c>
      <c r="U33" s="159">
        <v>0</v>
      </c>
      <c r="V33" s="159">
        <f>ROUND(E33*U33,2)</f>
        <v>0</v>
      </c>
      <c r="W33" s="159"/>
      <c r="X33" s="159" t="s">
        <v>295</v>
      </c>
      <c r="Y33" s="159" t="s">
        <v>296</v>
      </c>
      <c r="Z33" s="148"/>
      <c r="AA33" s="148"/>
      <c r="AB33" s="148"/>
      <c r="AC33" s="148"/>
      <c r="AD33" s="148"/>
      <c r="AE33" s="148"/>
      <c r="AF33" s="148"/>
      <c r="AG33" s="148" t="s">
        <v>2005</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77">
        <v>5</v>
      </c>
      <c r="B34" s="178" t="s">
        <v>2861</v>
      </c>
      <c r="C34" s="194" t="s">
        <v>2862</v>
      </c>
      <c r="D34" s="179" t="s">
        <v>2037</v>
      </c>
      <c r="E34" s="180">
        <v>6</v>
      </c>
      <c r="F34" s="181"/>
      <c r="G34" s="182">
        <f>ROUND(E34*F34,2)</f>
        <v>0</v>
      </c>
      <c r="H34" s="181"/>
      <c r="I34" s="182">
        <f>ROUND(E34*H34,2)</f>
        <v>0</v>
      </c>
      <c r="J34" s="181"/>
      <c r="K34" s="182">
        <f>ROUND(E34*J34,2)</f>
        <v>0</v>
      </c>
      <c r="L34" s="182">
        <v>21</v>
      </c>
      <c r="M34" s="182">
        <f>G34*(1+L34/100)</f>
        <v>0</v>
      </c>
      <c r="N34" s="180">
        <v>0</v>
      </c>
      <c r="O34" s="180">
        <f>ROUND(E34*N34,2)</f>
        <v>0</v>
      </c>
      <c r="P34" s="180">
        <v>0</v>
      </c>
      <c r="Q34" s="180">
        <f>ROUND(E34*P34,2)</f>
        <v>0</v>
      </c>
      <c r="R34" s="182"/>
      <c r="S34" s="182" t="s">
        <v>878</v>
      </c>
      <c r="T34" s="183" t="s">
        <v>879</v>
      </c>
      <c r="U34" s="159">
        <v>0</v>
      </c>
      <c r="V34" s="159">
        <f>ROUND(E34*U34,2)</f>
        <v>0</v>
      </c>
      <c r="W34" s="159"/>
      <c r="X34" s="159" t="s">
        <v>295</v>
      </c>
      <c r="Y34" s="159" t="s">
        <v>296</v>
      </c>
      <c r="Z34" s="148"/>
      <c r="AA34" s="148"/>
      <c r="AB34" s="148"/>
      <c r="AC34" s="148"/>
      <c r="AD34" s="148"/>
      <c r="AE34" s="148"/>
      <c r="AF34" s="148"/>
      <c r="AG34" s="148" t="s">
        <v>2005</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5">
      <c r="A35" s="155"/>
      <c r="B35" s="156"/>
      <c r="C35" s="272" t="s">
        <v>2863</v>
      </c>
      <c r="D35" s="273"/>
      <c r="E35" s="273"/>
      <c r="F35" s="273"/>
      <c r="G35" s="273"/>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300</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6</v>
      </c>
      <c r="B36" s="186" t="s">
        <v>2864</v>
      </c>
      <c r="C36" s="198" t="s">
        <v>2865</v>
      </c>
      <c r="D36" s="187" t="s">
        <v>2037</v>
      </c>
      <c r="E36" s="188">
        <v>5</v>
      </c>
      <c r="F36" s="189"/>
      <c r="G36" s="190">
        <f>ROUND(E36*F36,2)</f>
        <v>0</v>
      </c>
      <c r="H36" s="189"/>
      <c r="I36" s="190">
        <f>ROUND(E36*H36,2)</f>
        <v>0</v>
      </c>
      <c r="J36" s="189"/>
      <c r="K36" s="190">
        <f>ROUND(E36*J36,2)</f>
        <v>0</v>
      </c>
      <c r="L36" s="190">
        <v>21</v>
      </c>
      <c r="M36" s="190">
        <f>G36*(1+L36/100)</f>
        <v>0</v>
      </c>
      <c r="N36" s="188">
        <v>0</v>
      </c>
      <c r="O36" s="188">
        <f>ROUND(E36*N36,2)</f>
        <v>0</v>
      </c>
      <c r="P36" s="188">
        <v>0</v>
      </c>
      <c r="Q36" s="188">
        <f>ROUND(E36*P36,2)</f>
        <v>0</v>
      </c>
      <c r="R36" s="190"/>
      <c r="S36" s="190" t="s">
        <v>878</v>
      </c>
      <c r="T36" s="191" t="s">
        <v>879</v>
      </c>
      <c r="U36" s="159">
        <v>0</v>
      </c>
      <c r="V36" s="159">
        <f>ROUND(E36*U36,2)</f>
        <v>0</v>
      </c>
      <c r="W36" s="159"/>
      <c r="X36" s="159" t="s">
        <v>295</v>
      </c>
      <c r="Y36" s="159" t="s">
        <v>296</v>
      </c>
      <c r="Z36" s="148"/>
      <c r="AA36" s="148"/>
      <c r="AB36" s="148"/>
      <c r="AC36" s="148"/>
      <c r="AD36" s="148"/>
      <c r="AE36" s="148"/>
      <c r="AF36" s="148"/>
      <c r="AG36" s="148" t="s">
        <v>2005</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7</v>
      </c>
      <c r="B37" s="186" t="s">
        <v>2866</v>
      </c>
      <c r="C37" s="198" t="s">
        <v>2867</v>
      </c>
      <c r="D37" s="187" t="s">
        <v>2037</v>
      </c>
      <c r="E37" s="188">
        <v>4</v>
      </c>
      <c r="F37" s="189"/>
      <c r="G37" s="190">
        <f>ROUND(E37*F37,2)</f>
        <v>0</v>
      </c>
      <c r="H37" s="189"/>
      <c r="I37" s="190">
        <f>ROUND(E37*H37,2)</f>
        <v>0</v>
      </c>
      <c r="J37" s="189"/>
      <c r="K37" s="190">
        <f>ROUND(E37*J37,2)</f>
        <v>0</v>
      </c>
      <c r="L37" s="190">
        <v>21</v>
      </c>
      <c r="M37" s="190">
        <f>G37*(1+L37/100)</f>
        <v>0</v>
      </c>
      <c r="N37" s="188">
        <v>0</v>
      </c>
      <c r="O37" s="188">
        <f>ROUND(E37*N37,2)</f>
        <v>0</v>
      </c>
      <c r="P37" s="188">
        <v>0</v>
      </c>
      <c r="Q37" s="188">
        <f>ROUND(E37*P37,2)</f>
        <v>0</v>
      </c>
      <c r="R37" s="190"/>
      <c r="S37" s="190" t="s">
        <v>878</v>
      </c>
      <c r="T37" s="191" t="s">
        <v>879</v>
      </c>
      <c r="U37" s="159">
        <v>0</v>
      </c>
      <c r="V37" s="159">
        <f>ROUND(E37*U37,2)</f>
        <v>0</v>
      </c>
      <c r="W37" s="159"/>
      <c r="X37" s="159" t="s">
        <v>295</v>
      </c>
      <c r="Y37" s="159" t="s">
        <v>296</v>
      </c>
      <c r="Z37" s="148"/>
      <c r="AA37" s="148"/>
      <c r="AB37" s="148"/>
      <c r="AC37" s="148"/>
      <c r="AD37" s="148"/>
      <c r="AE37" s="148"/>
      <c r="AF37" s="148"/>
      <c r="AG37" s="148" t="s">
        <v>2005</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77">
        <v>8</v>
      </c>
      <c r="B38" s="178" t="s">
        <v>2868</v>
      </c>
      <c r="C38" s="194" t="s">
        <v>2869</v>
      </c>
      <c r="D38" s="179" t="s">
        <v>310</v>
      </c>
      <c r="E38" s="180">
        <v>30</v>
      </c>
      <c r="F38" s="181"/>
      <c r="G38" s="182">
        <f>ROUND(E38*F38,2)</f>
        <v>0</v>
      </c>
      <c r="H38" s="181"/>
      <c r="I38" s="182">
        <f>ROUND(E38*H38,2)</f>
        <v>0</v>
      </c>
      <c r="J38" s="181"/>
      <c r="K38" s="182">
        <f>ROUND(E38*J38,2)</f>
        <v>0</v>
      </c>
      <c r="L38" s="182">
        <v>21</v>
      </c>
      <c r="M38" s="182">
        <f>G38*(1+L38/100)</f>
        <v>0</v>
      </c>
      <c r="N38" s="180">
        <v>0</v>
      </c>
      <c r="O38" s="180">
        <f>ROUND(E38*N38,2)</f>
        <v>0</v>
      </c>
      <c r="P38" s="180">
        <v>0</v>
      </c>
      <c r="Q38" s="180">
        <f>ROUND(E38*P38,2)</f>
        <v>0</v>
      </c>
      <c r="R38" s="182"/>
      <c r="S38" s="182" t="s">
        <v>878</v>
      </c>
      <c r="T38" s="183" t="s">
        <v>879</v>
      </c>
      <c r="U38" s="159">
        <v>0</v>
      </c>
      <c r="V38" s="159">
        <f>ROUND(E38*U38,2)</f>
        <v>0</v>
      </c>
      <c r="W38" s="159"/>
      <c r="X38" s="159" t="s">
        <v>622</v>
      </c>
      <c r="Y38" s="159" t="s">
        <v>296</v>
      </c>
      <c r="Z38" s="148"/>
      <c r="AA38" s="148"/>
      <c r="AB38" s="148"/>
      <c r="AC38" s="148"/>
      <c r="AD38" s="148"/>
      <c r="AE38" s="148"/>
      <c r="AF38" s="148"/>
      <c r="AG38" s="148" t="s">
        <v>2692</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5">
      <c r="A39" s="155"/>
      <c r="B39" s="156"/>
      <c r="C39" s="272" t="s">
        <v>2870</v>
      </c>
      <c r="D39" s="273"/>
      <c r="E39" s="273"/>
      <c r="F39" s="273"/>
      <c r="G39" s="273"/>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3" x14ac:dyDescent="0.25">
      <c r="A40" s="155"/>
      <c r="B40" s="156"/>
      <c r="C40" s="270" t="s">
        <v>2871</v>
      </c>
      <c r="D40" s="271"/>
      <c r="E40" s="271"/>
      <c r="F40" s="271"/>
      <c r="G40" s="271"/>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300</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77">
        <v>9</v>
      </c>
      <c r="B41" s="178" t="s">
        <v>2489</v>
      </c>
      <c r="C41" s="194" t="s">
        <v>2872</v>
      </c>
      <c r="D41" s="179" t="s">
        <v>310</v>
      </c>
      <c r="E41" s="180">
        <v>22</v>
      </c>
      <c r="F41" s="181"/>
      <c r="G41" s="182">
        <f>ROUND(E41*F41,2)</f>
        <v>0</v>
      </c>
      <c r="H41" s="181"/>
      <c r="I41" s="182">
        <f>ROUND(E41*H41,2)</f>
        <v>0</v>
      </c>
      <c r="J41" s="181"/>
      <c r="K41" s="182">
        <f>ROUND(E41*J41,2)</f>
        <v>0</v>
      </c>
      <c r="L41" s="182">
        <v>21</v>
      </c>
      <c r="M41" s="182">
        <f>G41*(1+L41/100)</f>
        <v>0</v>
      </c>
      <c r="N41" s="180">
        <v>0</v>
      </c>
      <c r="O41" s="180">
        <f>ROUND(E41*N41,2)</f>
        <v>0</v>
      </c>
      <c r="P41" s="180">
        <v>0</v>
      </c>
      <c r="Q41" s="180">
        <f>ROUND(E41*P41,2)</f>
        <v>0</v>
      </c>
      <c r="R41" s="182"/>
      <c r="S41" s="182" t="s">
        <v>878</v>
      </c>
      <c r="T41" s="183" t="s">
        <v>879</v>
      </c>
      <c r="U41" s="159">
        <v>0</v>
      </c>
      <c r="V41" s="159">
        <f>ROUND(E41*U41,2)</f>
        <v>0</v>
      </c>
      <c r="W41" s="159"/>
      <c r="X41" s="159" t="s">
        <v>295</v>
      </c>
      <c r="Y41" s="159" t="s">
        <v>296</v>
      </c>
      <c r="Z41" s="148"/>
      <c r="AA41" s="148"/>
      <c r="AB41" s="148"/>
      <c r="AC41" s="148"/>
      <c r="AD41" s="148"/>
      <c r="AE41" s="148"/>
      <c r="AF41" s="148"/>
      <c r="AG41" s="148" t="s">
        <v>2005</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2" x14ac:dyDescent="0.25">
      <c r="A42" s="155"/>
      <c r="B42" s="156"/>
      <c r="C42" s="272" t="s">
        <v>2873</v>
      </c>
      <c r="D42" s="273"/>
      <c r="E42" s="273"/>
      <c r="F42" s="273"/>
      <c r="G42" s="273"/>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300</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3" x14ac:dyDescent="0.25">
      <c r="A43" s="155"/>
      <c r="B43" s="156"/>
      <c r="C43" s="270" t="s">
        <v>2871</v>
      </c>
      <c r="D43" s="271"/>
      <c r="E43" s="271"/>
      <c r="F43" s="271"/>
      <c r="G43" s="271"/>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300</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77">
        <v>10</v>
      </c>
      <c r="B44" s="178" t="s">
        <v>2874</v>
      </c>
      <c r="C44" s="194" t="s">
        <v>2875</v>
      </c>
      <c r="D44" s="179" t="s">
        <v>310</v>
      </c>
      <c r="E44" s="180">
        <v>35</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c r="S44" s="182" t="s">
        <v>878</v>
      </c>
      <c r="T44" s="183" t="s">
        <v>879</v>
      </c>
      <c r="U44" s="159">
        <v>0</v>
      </c>
      <c r="V44" s="159">
        <f>ROUND(E44*U44,2)</f>
        <v>0</v>
      </c>
      <c r="W44" s="159"/>
      <c r="X44" s="159" t="s">
        <v>622</v>
      </c>
      <c r="Y44" s="159" t="s">
        <v>296</v>
      </c>
      <c r="Z44" s="148"/>
      <c r="AA44" s="148"/>
      <c r="AB44" s="148"/>
      <c r="AC44" s="148"/>
      <c r="AD44" s="148"/>
      <c r="AE44" s="148"/>
      <c r="AF44" s="148"/>
      <c r="AG44" s="148" t="s">
        <v>2692</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5">
      <c r="A45" s="155"/>
      <c r="B45" s="156"/>
      <c r="C45" s="272" t="s">
        <v>2870</v>
      </c>
      <c r="D45" s="273"/>
      <c r="E45" s="273"/>
      <c r="F45" s="273"/>
      <c r="G45" s="273"/>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3" x14ac:dyDescent="0.25">
      <c r="A46" s="155"/>
      <c r="B46" s="156"/>
      <c r="C46" s="270" t="s">
        <v>2871</v>
      </c>
      <c r="D46" s="271"/>
      <c r="E46" s="271"/>
      <c r="F46" s="271"/>
      <c r="G46" s="271"/>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300</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77">
        <v>11</v>
      </c>
      <c r="B47" s="178" t="s">
        <v>2496</v>
      </c>
      <c r="C47" s="194" t="s">
        <v>2876</v>
      </c>
      <c r="D47" s="179" t="s">
        <v>310</v>
      </c>
      <c r="E47" s="180">
        <v>22</v>
      </c>
      <c r="F47" s="181"/>
      <c r="G47" s="182">
        <f>ROUND(E47*F47,2)</f>
        <v>0</v>
      </c>
      <c r="H47" s="181"/>
      <c r="I47" s="182">
        <f>ROUND(E47*H47,2)</f>
        <v>0</v>
      </c>
      <c r="J47" s="181"/>
      <c r="K47" s="182">
        <f>ROUND(E47*J47,2)</f>
        <v>0</v>
      </c>
      <c r="L47" s="182">
        <v>21</v>
      </c>
      <c r="M47" s="182">
        <f>G47*(1+L47/100)</f>
        <v>0</v>
      </c>
      <c r="N47" s="180">
        <v>0</v>
      </c>
      <c r="O47" s="180">
        <f>ROUND(E47*N47,2)</f>
        <v>0</v>
      </c>
      <c r="P47" s="180">
        <v>0</v>
      </c>
      <c r="Q47" s="180">
        <f>ROUND(E47*P47,2)</f>
        <v>0</v>
      </c>
      <c r="R47" s="182"/>
      <c r="S47" s="182" t="s">
        <v>878</v>
      </c>
      <c r="T47" s="183" t="s">
        <v>879</v>
      </c>
      <c r="U47" s="159">
        <v>0</v>
      </c>
      <c r="V47" s="159">
        <f>ROUND(E47*U47,2)</f>
        <v>0</v>
      </c>
      <c r="W47" s="159"/>
      <c r="X47" s="159" t="s">
        <v>295</v>
      </c>
      <c r="Y47" s="159" t="s">
        <v>296</v>
      </c>
      <c r="Z47" s="148"/>
      <c r="AA47" s="148"/>
      <c r="AB47" s="148"/>
      <c r="AC47" s="148"/>
      <c r="AD47" s="148"/>
      <c r="AE47" s="148"/>
      <c r="AF47" s="148"/>
      <c r="AG47" s="148" t="s">
        <v>2005</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5">
      <c r="A48" s="155"/>
      <c r="B48" s="156"/>
      <c r="C48" s="272" t="s">
        <v>2873</v>
      </c>
      <c r="D48" s="273"/>
      <c r="E48" s="273"/>
      <c r="F48" s="273"/>
      <c r="G48" s="273"/>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300</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3" x14ac:dyDescent="0.25">
      <c r="A49" s="155"/>
      <c r="B49" s="156"/>
      <c r="C49" s="270" t="s">
        <v>2871</v>
      </c>
      <c r="D49" s="271"/>
      <c r="E49" s="271"/>
      <c r="F49" s="271"/>
      <c r="G49" s="271"/>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300</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ht="13" x14ac:dyDescent="0.25">
      <c r="A50" s="170" t="s">
        <v>288</v>
      </c>
      <c r="B50" s="171" t="s">
        <v>111</v>
      </c>
      <c r="C50" s="193" t="s">
        <v>113</v>
      </c>
      <c r="D50" s="172"/>
      <c r="E50" s="173"/>
      <c r="F50" s="174"/>
      <c r="G50" s="174">
        <f>SUMIF(AG51:AG57,"&lt;&gt;NOR",G51:G57)</f>
        <v>0</v>
      </c>
      <c r="H50" s="174"/>
      <c r="I50" s="174">
        <f>SUM(I51:I57)</f>
        <v>0</v>
      </c>
      <c r="J50" s="174"/>
      <c r="K50" s="174">
        <f>SUM(K51:K57)</f>
        <v>0</v>
      </c>
      <c r="L50" s="174"/>
      <c r="M50" s="174">
        <f>SUM(M51:M57)</f>
        <v>0</v>
      </c>
      <c r="N50" s="173"/>
      <c r="O50" s="173">
        <f>SUM(O51:O57)</f>
        <v>0</v>
      </c>
      <c r="P50" s="173"/>
      <c r="Q50" s="173">
        <f>SUM(Q51:Q57)</f>
        <v>0</v>
      </c>
      <c r="R50" s="174"/>
      <c r="S50" s="174"/>
      <c r="T50" s="175"/>
      <c r="U50" s="169"/>
      <c r="V50" s="169">
        <f>SUM(V51:V57)</f>
        <v>0</v>
      </c>
      <c r="W50" s="169"/>
      <c r="X50" s="169"/>
      <c r="Y50" s="169"/>
      <c r="AG50" t="s">
        <v>289</v>
      </c>
    </row>
    <row r="51" spans="1:60" outlineLevel="1" x14ac:dyDescent="0.25">
      <c r="A51" s="177">
        <v>12</v>
      </c>
      <c r="B51" s="178" t="s">
        <v>2877</v>
      </c>
      <c r="C51" s="194" t="s">
        <v>2878</v>
      </c>
      <c r="D51" s="179" t="s">
        <v>2037</v>
      </c>
      <c r="E51" s="180">
        <v>1</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c r="S51" s="182" t="s">
        <v>878</v>
      </c>
      <c r="T51" s="183" t="s">
        <v>879</v>
      </c>
      <c r="U51" s="159">
        <v>0</v>
      </c>
      <c r="V51" s="159">
        <f>ROUND(E51*U51,2)</f>
        <v>0</v>
      </c>
      <c r="W51" s="159"/>
      <c r="X51" s="159" t="s">
        <v>295</v>
      </c>
      <c r="Y51" s="159" t="s">
        <v>296</v>
      </c>
      <c r="Z51" s="148"/>
      <c r="AA51" s="148"/>
      <c r="AB51" s="148"/>
      <c r="AC51" s="148"/>
      <c r="AD51" s="148"/>
      <c r="AE51" s="148"/>
      <c r="AF51" s="148"/>
      <c r="AG51" s="148" t="s">
        <v>2005</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5">
      <c r="A52" s="155"/>
      <c r="B52" s="156"/>
      <c r="C52" s="272" t="s">
        <v>2879</v>
      </c>
      <c r="D52" s="273"/>
      <c r="E52" s="273"/>
      <c r="F52" s="273"/>
      <c r="G52" s="273"/>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300</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3" x14ac:dyDescent="0.25">
      <c r="A53" s="155"/>
      <c r="B53" s="156"/>
      <c r="C53" s="270" t="s">
        <v>2880</v>
      </c>
      <c r="D53" s="271"/>
      <c r="E53" s="271"/>
      <c r="F53" s="271"/>
      <c r="G53" s="271"/>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300</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13</v>
      </c>
      <c r="B54" s="186" t="s">
        <v>2881</v>
      </c>
      <c r="C54" s="198" t="s">
        <v>2882</v>
      </c>
      <c r="D54" s="187" t="s">
        <v>2037</v>
      </c>
      <c r="E54" s="188">
        <v>1</v>
      </c>
      <c r="F54" s="189"/>
      <c r="G54" s="190">
        <f>ROUND(E54*F54,2)</f>
        <v>0</v>
      </c>
      <c r="H54" s="189"/>
      <c r="I54" s="190">
        <f>ROUND(E54*H54,2)</f>
        <v>0</v>
      </c>
      <c r="J54" s="189"/>
      <c r="K54" s="190">
        <f>ROUND(E54*J54,2)</f>
        <v>0</v>
      </c>
      <c r="L54" s="190">
        <v>21</v>
      </c>
      <c r="M54" s="190">
        <f>G54*(1+L54/100)</f>
        <v>0</v>
      </c>
      <c r="N54" s="188">
        <v>0</v>
      </c>
      <c r="O54" s="188">
        <f>ROUND(E54*N54,2)</f>
        <v>0</v>
      </c>
      <c r="P54" s="188">
        <v>0</v>
      </c>
      <c r="Q54" s="188">
        <f>ROUND(E54*P54,2)</f>
        <v>0</v>
      </c>
      <c r="R54" s="190"/>
      <c r="S54" s="190" t="s">
        <v>878</v>
      </c>
      <c r="T54" s="191" t="s">
        <v>879</v>
      </c>
      <c r="U54" s="159">
        <v>0</v>
      </c>
      <c r="V54" s="159">
        <f>ROUND(E54*U54,2)</f>
        <v>0</v>
      </c>
      <c r="W54" s="159"/>
      <c r="X54" s="159" t="s">
        <v>295</v>
      </c>
      <c r="Y54" s="159" t="s">
        <v>296</v>
      </c>
      <c r="Z54" s="148"/>
      <c r="AA54" s="148"/>
      <c r="AB54" s="148"/>
      <c r="AC54" s="148"/>
      <c r="AD54" s="148"/>
      <c r="AE54" s="148"/>
      <c r="AF54" s="148"/>
      <c r="AG54" s="148" t="s">
        <v>2005</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14</v>
      </c>
      <c r="B55" s="186" t="s">
        <v>2883</v>
      </c>
      <c r="C55" s="198" t="s">
        <v>2884</v>
      </c>
      <c r="D55" s="187" t="s">
        <v>2037</v>
      </c>
      <c r="E55" s="188">
        <v>1</v>
      </c>
      <c r="F55" s="189"/>
      <c r="G55" s="190">
        <f>ROUND(E55*F55,2)</f>
        <v>0</v>
      </c>
      <c r="H55" s="189"/>
      <c r="I55" s="190">
        <f>ROUND(E55*H55,2)</f>
        <v>0</v>
      </c>
      <c r="J55" s="189"/>
      <c r="K55" s="190">
        <f>ROUND(E55*J55,2)</f>
        <v>0</v>
      </c>
      <c r="L55" s="190">
        <v>21</v>
      </c>
      <c r="M55" s="190">
        <f>G55*(1+L55/100)</f>
        <v>0</v>
      </c>
      <c r="N55" s="188">
        <v>0</v>
      </c>
      <c r="O55" s="188">
        <f>ROUND(E55*N55,2)</f>
        <v>0</v>
      </c>
      <c r="P55" s="188">
        <v>0</v>
      </c>
      <c r="Q55" s="188">
        <f>ROUND(E55*P55,2)</f>
        <v>0</v>
      </c>
      <c r="R55" s="190"/>
      <c r="S55" s="190" t="s">
        <v>878</v>
      </c>
      <c r="T55" s="191" t="s">
        <v>879</v>
      </c>
      <c r="U55" s="159">
        <v>0</v>
      </c>
      <c r="V55" s="159">
        <f>ROUND(E55*U55,2)</f>
        <v>0</v>
      </c>
      <c r="W55" s="159"/>
      <c r="X55" s="159" t="s">
        <v>295</v>
      </c>
      <c r="Y55" s="159" t="s">
        <v>296</v>
      </c>
      <c r="Z55" s="148"/>
      <c r="AA55" s="148"/>
      <c r="AB55" s="148"/>
      <c r="AC55" s="148"/>
      <c r="AD55" s="148"/>
      <c r="AE55" s="148"/>
      <c r="AF55" s="148"/>
      <c r="AG55" s="148" t="s">
        <v>2005</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15</v>
      </c>
      <c r="B56" s="186" t="s">
        <v>2885</v>
      </c>
      <c r="C56" s="198" t="s">
        <v>2886</v>
      </c>
      <c r="D56" s="187" t="s">
        <v>2406</v>
      </c>
      <c r="E56" s="188">
        <v>7</v>
      </c>
      <c r="F56" s="189"/>
      <c r="G56" s="190">
        <f>ROUND(E56*F56,2)</f>
        <v>0</v>
      </c>
      <c r="H56" s="189"/>
      <c r="I56" s="190">
        <f>ROUND(E56*H56,2)</f>
        <v>0</v>
      </c>
      <c r="J56" s="189"/>
      <c r="K56" s="190">
        <f>ROUND(E56*J56,2)</f>
        <v>0</v>
      </c>
      <c r="L56" s="190">
        <v>21</v>
      </c>
      <c r="M56" s="190">
        <f>G56*(1+L56/100)</f>
        <v>0</v>
      </c>
      <c r="N56" s="188">
        <v>0</v>
      </c>
      <c r="O56" s="188">
        <f>ROUND(E56*N56,2)</f>
        <v>0</v>
      </c>
      <c r="P56" s="188">
        <v>0</v>
      </c>
      <c r="Q56" s="188">
        <f>ROUND(E56*P56,2)</f>
        <v>0</v>
      </c>
      <c r="R56" s="190"/>
      <c r="S56" s="190" t="s">
        <v>878</v>
      </c>
      <c r="T56" s="191" t="s">
        <v>879</v>
      </c>
      <c r="U56" s="159">
        <v>0</v>
      </c>
      <c r="V56" s="159">
        <f>ROUND(E56*U56,2)</f>
        <v>0</v>
      </c>
      <c r="W56" s="159"/>
      <c r="X56" s="159" t="s">
        <v>622</v>
      </c>
      <c r="Y56" s="159" t="s">
        <v>296</v>
      </c>
      <c r="Z56" s="148"/>
      <c r="AA56" s="148"/>
      <c r="AB56" s="148"/>
      <c r="AC56" s="148"/>
      <c r="AD56" s="148"/>
      <c r="AE56" s="148"/>
      <c r="AF56" s="148"/>
      <c r="AG56" s="148" t="s">
        <v>2692</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85">
        <v>16</v>
      </c>
      <c r="B57" s="186" t="s">
        <v>2509</v>
      </c>
      <c r="C57" s="198" t="s">
        <v>2887</v>
      </c>
      <c r="D57" s="187" t="s">
        <v>2406</v>
      </c>
      <c r="E57" s="188">
        <v>1</v>
      </c>
      <c r="F57" s="189"/>
      <c r="G57" s="190">
        <f>ROUND(E57*F57,2)</f>
        <v>0</v>
      </c>
      <c r="H57" s="189"/>
      <c r="I57" s="190">
        <f>ROUND(E57*H57,2)</f>
        <v>0</v>
      </c>
      <c r="J57" s="189"/>
      <c r="K57" s="190">
        <f>ROUND(E57*J57,2)</f>
        <v>0</v>
      </c>
      <c r="L57" s="190">
        <v>21</v>
      </c>
      <c r="M57" s="190">
        <f>G57*(1+L57/100)</f>
        <v>0</v>
      </c>
      <c r="N57" s="188">
        <v>0</v>
      </c>
      <c r="O57" s="188">
        <f>ROUND(E57*N57,2)</f>
        <v>0</v>
      </c>
      <c r="P57" s="188">
        <v>0</v>
      </c>
      <c r="Q57" s="188">
        <f>ROUND(E57*P57,2)</f>
        <v>0</v>
      </c>
      <c r="R57" s="190"/>
      <c r="S57" s="190" t="s">
        <v>878</v>
      </c>
      <c r="T57" s="191" t="s">
        <v>879</v>
      </c>
      <c r="U57" s="159">
        <v>0</v>
      </c>
      <c r="V57" s="159">
        <f>ROUND(E57*U57,2)</f>
        <v>0</v>
      </c>
      <c r="W57" s="159"/>
      <c r="X57" s="159" t="s">
        <v>295</v>
      </c>
      <c r="Y57" s="159" t="s">
        <v>296</v>
      </c>
      <c r="Z57" s="148"/>
      <c r="AA57" s="148"/>
      <c r="AB57" s="148"/>
      <c r="AC57" s="148"/>
      <c r="AD57" s="148"/>
      <c r="AE57" s="148"/>
      <c r="AF57" s="148"/>
      <c r="AG57" s="148" t="s">
        <v>2005</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6" x14ac:dyDescent="0.25">
      <c r="A58" s="170" t="s">
        <v>288</v>
      </c>
      <c r="B58" s="171" t="s">
        <v>114</v>
      </c>
      <c r="C58" s="193" t="s">
        <v>116</v>
      </c>
      <c r="D58" s="172"/>
      <c r="E58" s="173"/>
      <c r="F58" s="174"/>
      <c r="G58" s="174">
        <f>SUMIF(AG59:AG72,"&lt;&gt;NOR",G59:G72)</f>
        <v>0</v>
      </c>
      <c r="H58" s="174"/>
      <c r="I58" s="174">
        <f>SUM(I59:I72)</f>
        <v>0</v>
      </c>
      <c r="J58" s="174"/>
      <c r="K58" s="174">
        <f>SUM(K59:K72)</f>
        <v>0</v>
      </c>
      <c r="L58" s="174"/>
      <c r="M58" s="174">
        <f>SUM(M59:M72)</f>
        <v>0</v>
      </c>
      <c r="N58" s="173"/>
      <c r="O58" s="173">
        <f>SUM(O59:O72)</f>
        <v>0</v>
      </c>
      <c r="P58" s="173"/>
      <c r="Q58" s="173">
        <f>SUM(Q59:Q72)</f>
        <v>0</v>
      </c>
      <c r="R58" s="174"/>
      <c r="S58" s="174"/>
      <c r="T58" s="175"/>
      <c r="U58" s="169"/>
      <c r="V58" s="169">
        <f>SUM(V59:V72)</f>
        <v>0</v>
      </c>
      <c r="W58" s="169"/>
      <c r="X58" s="169"/>
      <c r="Y58" s="169"/>
      <c r="AG58" t="s">
        <v>289</v>
      </c>
    </row>
    <row r="59" spans="1:60" outlineLevel="1" x14ac:dyDescent="0.25">
      <c r="A59" s="177">
        <v>17</v>
      </c>
      <c r="B59" s="178" t="s">
        <v>2888</v>
      </c>
      <c r="C59" s="194" t="s">
        <v>2889</v>
      </c>
      <c r="D59" s="179" t="s">
        <v>2037</v>
      </c>
      <c r="E59" s="180">
        <v>1</v>
      </c>
      <c r="F59" s="181"/>
      <c r="G59" s="182">
        <f>ROUND(E59*F59,2)</f>
        <v>0</v>
      </c>
      <c r="H59" s="181"/>
      <c r="I59" s="182">
        <f>ROUND(E59*H59,2)</f>
        <v>0</v>
      </c>
      <c r="J59" s="181"/>
      <c r="K59" s="182">
        <f>ROUND(E59*J59,2)</f>
        <v>0</v>
      </c>
      <c r="L59" s="182">
        <v>21</v>
      </c>
      <c r="M59" s="182">
        <f>G59*(1+L59/100)</f>
        <v>0</v>
      </c>
      <c r="N59" s="180">
        <v>0</v>
      </c>
      <c r="O59" s="180">
        <f>ROUND(E59*N59,2)</f>
        <v>0</v>
      </c>
      <c r="P59" s="180">
        <v>0</v>
      </c>
      <c r="Q59" s="180">
        <f>ROUND(E59*P59,2)</f>
        <v>0</v>
      </c>
      <c r="R59" s="182"/>
      <c r="S59" s="182" t="s">
        <v>878</v>
      </c>
      <c r="T59" s="183" t="s">
        <v>879</v>
      </c>
      <c r="U59" s="159">
        <v>0</v>
      </c>
      <c r="V59" s="159">
        <f>ROUND(E59*U59,2)</f>
        <v>0</v>
      </c>
      <c r="W59" s="159"/>
      <c r="X59" s="159" t="s">
        <v>295</v>
      </c>
      <c r="Y59" s="159" t="s">
        <v>296</v>
      </c>
      <c r="Z59" s="148"/>
      <c r="AA59" s="148"/>
      <c r="AB59" s="148"/>
      <c r="AC59" s="148"/>
      <c r="AD59" s="148"/>
      <c r="AE59" s="148"/>
      <c r="AF59" s="148"/>
      <c r="AG59" s="148" t="s">
        <v>2005</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2" x14ac:dyDescent="0.25">
      <c r="A60" s="155"/>
      <c r="B60" s="156"/>
      <c r="C60" s="272" t="s">
        <v>2890</v>
      </c>
      <c r="D60" s="273"/>
      <c r="E60" s="273"/>
      <c r="F60" s="273"/>
      <c r="G60" s="273"/>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300</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3" x14ac:dyDescent="0.25">
      <c r="A61" s="155"/>
      <c r="B61" s="156"/>
      <c r="C61" s="270" t="s">
        <v>2891</v>
      </c>
      <c r="D61" s="271"/>
      <c r="E61" s="271"/>
      <c r="F61" s="271"/>
      <c r="G61" s="271"/>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300</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18</v>
      </c>
      <c r="B62" s="186" t="s">
        <v>2039</v>
      </c>
      <c r="C62" s="198" t="s">
        <v>2892</v>
      </c>
      <c r="D62" s="187" t="s">
        <v>2037</v>
      </c>
      <c r="E62" s="188">
        <v>2</v>
      </c>
      <c r="F62" s="189"/>
      <c r="G62" s="190">
        <f t="shared" ref="G62:G72" si="0">ROUND(E62*F62,2)</f>
        <v>0</v>
      </c>
      <c r="H62" s="189"/>
      <c r="I62" s="190">
        <f t="shared" ref="I62:I72" si="1">ROUND(E62*H62,2)</f>
        <v>0</v>
      </c>
      <c r="J62" s="189"/>
      <c r="K62" s="190">
        <f t="shared" ref="K62:K72" si="2">ROUND(E62*J62,2)</f>
        <v>0</v>
      </c>
      <c r="L62" s="190">
        <v>21</v>
      </c>
      <c r="M62" s="190">
        <f t="shared" ref="M62:M72" si="3">G62*(1+L62/100)</f>
        <v>0</v>
      </c>
      <c r="N62" s="188">
        <v>0</v>
      </c>
      <c r="O62" s="188">
        <f t="shared" ref="O62:O72" si="4">ROUND(E62*N62,2)</f>
        <v>0</v>
      </c>
      <c r="P62" s="188">
        <v>0</v>
      </c>
      <c r="Q62" s="188">
        <f t="shared" ref="Q62:Q72" si="5">ROUND(E62*P62,2)</f>
        <v>0</v>
      </c>
      <c r="R62" s="190"/>
      <c r="S62" s="190" t="s">
        <v>878</v>
      </c>
      <c r="T62" s="191" t="s">
        <v>879</v>
      </c>
      <c r="U62" s="159">
        <v>0</v>
      </c>
      <c r="V62" s="159">
        <f t="shared" ref="V62:V72" si="6">ROUND(E62*U62,2)</f>
        <v>0</v>
      </c>
      <c r="W62" s="159"/>
      <c r="X62" s="159" t="s">
        <v>295</v>
      </c>
      <c r="Y62" s="159" t="s">
        <v>296</v>
      </c>
      <c r="Z62" s="148"/>
      <c r="AA62" s="148"/>
      <c r="AB62" s="148"/>
      <c r="AC62" s="148"/>
      <c r="AD62" s="148"/>
      <c r="AE62" s="148"/>
      <c r="AF62" s="148"/>
      <c r="AG62" s="148" t="s">
        <v>2005</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19</v>
      </c>
      <c r="B63" s="186" t="s">
        <v>2041</v>
      </c>
      <c r="C63" s="198" t="s">
        <v>2893</v>
      </c>
      <c r="D63" s="187" t="s">
        <v>2037</v>
      </c>
      <c r="E63" s="188">
        <v>1</v>
      </c>
      <c r="F63" s="189"/>
      <c r="G63" s="190">
        <f t="shared" si="0"/>
        <v>0</v>
      </c>
      <c r="H63" s="189"/>
      <c r="I63" s="190">
        <f t="shared" si="1"/>
        <v>0</v>
      </c>
      <c r="J63" s="189"/>
      <c r="K63" s="190">
        <f t="shared" si="2"/>
        <v>0</v>
      </c>
      <c r="L63" s="190">
        <v>21</v>
      </c>
      <c r="M63" s="190">
        <f t="shared" si="3"/>
        <v>0</v>
      </c>
      <c r="N63" s="188">
        <v>0</v>
      </c>
      <c r="O63" s="188">
        <f t="shared" si="4"/>
        <v>0</v>
      </c>
      <c r="P63" s="188">
        <v>0</v>
      </c>
      <c r="Q63" s="188">
        <f t="shared" si="5"/>
        <v>0</v>
      </c>
      <c r="R63" s="190"/>
      <c r="S63" s="190" t="s">
        <v>878</v>
      </c>
      <c r="T63" s="191" t="s">
        <v>879</v>
      </c>
      <c r="U63" s="159">
        <v>0</v>
      </c>
      <c r="V63" s="159">
        <f t="shared" si="6"/>
        <v>0</v>
      </c>
      <c r="W63" s="159"/>
      <c r="X63" s="159" t="s">
        <v>295</v>
      </c>
      <c r="Y63" s="159" t="s">
        <v>296</v>
      </c>
      <c r="Z63" s="148"/>
      <c r="AA63" s="148"/>
      <c r="AB63" s="148"/>
      <c r="AC63" s="148"/>
      <c r="AD63" s="148"/>
      <c r="AE63" s="148"/>
      <c r="AF63" s="148"/>
      <c r="AG63" s="148" t="s">
        <v>2005</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20</v>
      </c>
      <c r="B64" s="186" t="s">
        <v>2894</v>
      </c>
      <c r="C64" s="198" t="s">
        <v>2895</v>
      </c>
      <c r="D64" s="187" t="s">
        <v>2037</v>
      </c>
      <c r="E64" s="188">
        <v>1</v>
      </c>
      <c r="F64" s="189"/>
      <c r="G64" s="190">
        <f t="shared" si="0"/>
        <v>0</v>
      </c>
      <c r="H64" s="189"/>
      <c r="I64" s="190">
        <f t="shared" si="1"/>
        <v>0</v>
      </c>
      <c r="J64" s="189"/>
      <c r="K64" s="190">
        <f t="shared" si="2"/>
        <v>0</v>
      </c>
      <c r="L64" s="190">
        <v>21</v>
      </c>
      <c r="M64" s="190">
        <f t="shared" si="3"/>
        <v>0</v>
      </c>
      <c r="N64" s="188">
        <v>0</v>
      </c>
      <c r="O64" s="188">
        <f t="shared" si="4"/>
        <v>0</v>
      </c>
      <c r="P64" s="188">
        <v>0</v>
      </c>
      <c r="Q64" s="188">
        <f t="shared" si="5"/>
        <v>0</v>
      </c>
      <c r="R64" s="190"/>
      <c r="S64" s="190" t="s">
        <v>878</v>
      </c>
      <c r="T64" s="191" t="s">
        <v>879</v>
      </c>
      <c r="U64" s="159">
        <v>0</v>
      </c>
      <c r="V64" s="159">
        <f t="shared" si="6"/>
        <v>0</v>
      </c>
      <c r="W64" s="159"/>
      <c r="X64" s="159" t="s">
        <v>295</v>
      </c>
      <c r="Y64" s="159" t="s">
        <v>296</v>
      </c>
      <c r="Z64" s="148"/>
      <c r="AA64" s="148"/>
      <c r="AB64" s="148"/>
      <c r="AC64" s="148"/>
      <c r="AD64" s="148"/>
      <c r="AE64" s="148"/>
      <c r="AF64" s="148"/>
      <c r="AG64" s="148" t="s">
        <v>2005</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21</v>
      </c>
      <c r="B65" s="186" t="s">
        <v>2896</v>
      </c>
      <c r="C65" s="198" t="s">
        <v>2897</v>
      </c>
      <c r="D65" s="187" t="s">
        <v>2037</v>
      </c>
      <c r="E65" s="188">
        <v>7</v>
      </c>
      <c r="F65" s="189"/>
      <c r="G65" s="190">
        <f t="shared" si="0"/>
        <v>0</v>
      </c>
      <c r="H65" s="189"/>
      <c r="I65" s="190">
        <f t="shared" si="1"/>
        <v>0</v>
      </c>
      <c r="J65" s="189"/>
      <c r="K65" s="190">
        <f t="shared" si="2"/>
        <v>0</v>
      </c>
      <c r="L65" s="190">
        <v>21</v>
      </c>
      <c r="M65" s="190">
        <f t="shared" si="3"/>
        <v>0</v>
      </c>
      <c r="N65" s="188">
        <v>0</v>
      </c>
      <c r="O65" s="188">
        <f t="shared" si="4"/>
        <v>0</v>
      </c>
      <c r="P65" s="188">
        <v>0</v>
      </c>
      <c r="Q65" s="188">
        <f t="shared" si="5"/>
        <v>0</v>
      </c>
      <c r="R65" s="190"/>
      <c r="S65" s="190" t="s">
        <v>878</v>
      </c>
      <c r="T65" s="191" t="s">
        <v>879</v>
      </c>
      <c r="U65" s="159">
        <v>0</v>
      </c>
      <c r="V65" s="159">
        <f t="shared" si="6"/>
        <v>0</v>
      </c>
      <c r="W65" s="159"/>
      <c r="X65" s="159" t="s">
        <v>295</v>
      </c>
      <c r="Y65" s="159" t="s">
        <v>296</v>
      </c>
      <c r="Z65" s="148"/>
      <c r="AA65" s="148"/>
      <c r="AB65" s="148"/>
      <c r="AC65" s="148"/>
      <c r="AD65" s="148"/>
      <c r="AE65" s="148"/>
      <c r="AF65" s="148"/>
      <c r="AG65" s="148" t="s">
        <v>2005</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22</v>
      </c>
      <c r="B66" s="186" t="s">
        <v>2898</v>
      </c>
      <c r="C66" s="198" t="s">
        <v>2899</v>
      </c>
      <c r="D66" s="187" t="s">
        <v>2406</v>
      </c>
      <c r="E66" s="188">
        <v>20</v>
      </c>
      <c r="F66" s="189"/>
      <c r="G66" s="190">
        <f t="shared" si="0"/>
        <v>0</v>
      </c>
      <c r="H66" s="189"/>
      <c r="I66" s="190">
        <f t="shared" si="1"/>
        <v>0</v>
      </c>
      <c r="J66" s="189"/>
      <c r="K66" s="190">
        <f t="shared" si="2"/>
        <v>0</v>
      </c>
      <c r="L66" s="190">
        <v>21</v>
      </c>
      <c r="M66" s="190">
        <f t="shared" si="3"/>
        <v>0</v>
      </c>
      <c r="N66" s="188">
        <v>0</v>
      </c>
      <c r="O66" s="188">
        <f t="shared" si="4"/>
        <v>0</v>
      </c>
      <c r="P66" s="188">
        <v>0</v>
      </c>
      <c r="Q66" s="188">
        <f t="shared" si="5"/>
        <v>0</v>
      </c>
      <c r="R66" s="190"/>
      <c r="S66" s="190" t="s">
        <v>878</v>
      </c>
      <c r="T66" s="191" t="s">
        <v>879</v>
      </c>
      <c r="U66" s="159">
        <v>0</v>
      </c>
      <c r="V66" s="159">
        <f t="shared" si="6"/>
        <v>0</v>
      </c>
      <c r="W66" s="159"/>
      <c r="X66" s="159" t="s">
        <v>295</v>
      </c>
      <c r="Y66" s="159" t="s">
        <v>296</v>
      </c>
      <c r="Z66" s="148"/>
      <c r="AA66" s="148"/>
      <c r="AB66" s="148"/>
      <c r="AC66" s="148"/>
      <c r="AD66" s="148"/>
      <c r="AE66" s="148"/>
      <c r="AF66" s="148"/>
      <c r="AG66" s="148" t="s">
        <v>2005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23</v>
      </c>
      <c r="B67" s="186" t="s">
        <v>2900</v>
      </c>
      <c r="C67" s="198" t="s">
        <v>2884</v>
      </c>
      <c r="D67" s="187" t="s">
        <v>2037</v>
      </c>
      <c r="E67" s="188">
        <v>6</v>
      </c>
      <c r="F67" s="189"/>
      <c r="G67" s="190">
        <f t="shared" si="0"/>
        <v>0</v>
      </c>
      <c r="H67" s="189"/>
      <c r="I67" s="190">
        <f t="shared" si="1"/>
        <v>0</v>
      </c>
      <c r="J67" s="189"/>
      <c r="K67" s="190">
        <f t="shared" si="2"/>
        <v>0</v>
      </c>
      <c r="L67" s="190">
        <v>21</v>
      </c>
      <c r="M67" s="190">
        <f t="shared" si="3"/>
        <v>0</v>
      </c>
      <c r="N67" s="188">
        <v>0</v>
      </c>
      <c r="O67" s="188">
        <f t="shared" si="4"/>
        <v>0</v>
      </c>
      <c r="P67" s="188">
        <v>0</v>
      </c>
      <c r="Q67" s="188">
        <f t="shared" si="5"/>
        <v>0</v>
      </c>
      <c r="R67" s="190"/>
      <c r="S67" s="190" t="s">
        <v>878</v>
      </c>
      <c r="T67" s="191" t="s">
        <v>879</v>
      </c>
      <c r="U67" s="159">
        <v>0</v>
      </c>
      <c r="V67" s="159">
        <f t="shared" si="6"/>
        <v>0</v>
      </c>
      <c r="W67" s="159"/>
      <c r="X67" s="159" t="s">
        <v>295</v>
      </c>
      <c r="Y67" s="159" t="s">
        <v>296</v>
      </c>
      <c r="Z67" s="148"/>
      <c r="AA67" s="148"/>
      <c r="AB67" s="148"/>
      <c r="AC67" s="148"/>
      <c r="AD67" s="148"/>
      <c r="AE67" s="148"/>
      <c r="AF67" s="148"/>
      <c r="AG67" s="148" t="s">
        <v>2005</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85">
        <v>24</v>
      </c>
      <c r="B68" s="186" t="s">
        <v>2901</v>
      </c>
      <c r="C68" s="198" t="s">
        <v>2902</v>
      </c>
      <c r="D68" s="187" t="s">
        <v>2406</v>
      </c>
      <c r="E68" s="188">
        <v>15</v>
      </c>
      <c r="F68" s="189"/>
      <c r="G68" s="190">
        <f t="shared" si="0"/>
        <v>0</v>
      </c>
      <c r="H68" s="189"/>
      <c r="I68" s="190">
        <f t="shared" si="1"/>
        <v>0</v>
      </c>
      <c r="J68" s="189"/>
      <c r="K68" s="190">
        <f t="shared" si="2"/>
        <v>0</v>
      </c>
      <c r="L68" s="190">
        <v>21</v>
      </c>
      <c r="M68" s="190">
        <f t="shared" si="3"/>
        <v>0</v>
      </c>
      <c r="N68" s="188">
        <v>0</v>
      </c>
      <c r="O68" s="188">
        <f t="shared" si="4"/>
        <v>0</v>
      </c>
      <c r="P68" s="188">
        <v>0</v>
      </c>
      <c r="Q68" s="188">
        <f t="shared" si="5"/>
        <v>0</v>
      </c>
      <c r="R68" s="190"/>
      <c r="S68" s="190" t="s">
        <v>878</v>
      </c>
      <c r="T68" s="191" t="s">
        <v>879</v>
      </c>
      <c r="U68" s="159">
        <v>0</v>
      </c>
      <c r="V68" s="159">
        <f t="shared" si="6"/>
        <v>0</v>
      </c>
      <c r="W68" s="159"/>
      <c r="X68" s="159" t="s">
        <v>622</v>
      </c>
      <c r="Y68" s="159" t="s">
        <v>296</v>
      </c>
      <c r="Z68" s="148"/>
      <c r="AA68" s="148"/>
      <c r="AB68" s="148"/>
      <c r="AC68" s="148"/>
      <c r="AD68" s="148"/>
      <c r="AE68" s="148"/>
      <c r="AF68" s="148"/>
      <c r="AG68" s="148" t="s">
        <v>2692</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5">
      <c r="A69" s="185">
        <v>25</v>
      </c>
      <c r="B69" s="186" t="s">
        <v>2680</v>
      </c>
      <c r="C69" s="198" t="s">
        <v>2903</v>
      </c>
      <c r="D69" s="187" t="s">
        <v>2037</v>
      </c>
      <c r="E69" s="188">
        <v>4</v>
      </c>
      <c r="F69" s="189"/>
      <c r="G69" s="190">
        <f t="shared" si="0"/>
        <v>0</v>
      </c>
      <c r="H69" s="189"/>
      <c r="I69" s="190">
        <f t="shared" si="1"/>
        <v>0</v>
      </c>
      <c r="J69" s="189"/>
      <c r="K69" s="190">
        <f t="shared" si="2"/>
        <v>0</v>
      </c>
      <c r="L69" s="190">
        <v>21</v>
      </c>
      <c r="M69" s="190">
        <f t="shared" si="3"/>
        <v>0</v>
      </c>
      <c r="N69" s="188">
        <v>0</v>
      </c>
      <c r="O69" s="188">
        <f t="shared" si="4"/>
        <v>0</v>
      </c>
      <c r="P69" s="188">
        <v>0</v>
      </c>
      <c r="Q69" s="188">
        <f t="shared" si="5"/>
        <v>0</v>
      </c>
      <c r="R69" s="190"/>
      <c r="S69" s="190" t="s">
        <v>878</v>
      </c>
      <c r="T69" s="191" t="s">
        <v>879</v>
      </c>
      <c r="U69" s="159">
        <v>0</v>
      </c>
      <c r="V69" s="159">
        <f t="shared" si="6"/>
        <v>0</v>
      </c>
      <c r="W69" s="159"/>
      <c r="X69" s="159" t="s">
        <v>295</v>
      </c>
      <c r="Y69" s="159" t="s">
        <v>296</v>
      </c>
      <c r="Z69" s="148"/>
      <c r="AA69" s="148"/>
      <c r="AB69" s="148"/>
      <c r="AC69" s="148"/>
      <c r="AD69" s="148"/>
      <c r="AE69" s="148"/>
      <c r="AF69" s="148"/>
      <c r="AG69" s="148" t="s">
        <v>2005</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5">
      <c r="A70" s="185">
        <v>26</v>
      </c>
      <c r="B70" s="186" t="s">
        <v>2681</v>
      </c>
      <c r="C70" s="198" t="s">
        <v>2904</v>
      </c>
      <c r="D70" s="187" t="s">
        <v>2037</v>
      </c>
      <c r="E70" s="188">
        <v>1</v>
      </c>
      <c r="F70" s="189"/>
      <c r="G70" s="190">
        <f t="shared" si="0"/>
        <v>0</v>
      </c>
      <c r="H70" s="189"/>
      <c r="I70" s="190">
        <f t="shared" si="1"/>
        <v>0</v>
      </c>
      <c r="J70" s="189"/>
      <c r="K70" s="190">
        <f t="shared" si="2"/>
        <v>0</v>
      </c>
      <c r="L70" s="190">
        <v>21</v>
      </c>
      <c r="M70" s="190">
        <f t="shared" si="3"/>
        <v>0</v>
      </c>
      <c r="N70" s="188">
        <v>0</v>
      </c>
      <c r="O70" s="188">
        <f t="shared" si="4"/>
        <v>0</v>
      </c>
      <c r="P70" s="188">
        <v>0</v>
      </c>
      <c r="Q70" s="188">
        <f t="shared" si="5"/>
        <v>0</v>
      </c>
      <c r="R70" s="190"/>
      <c r="S70" s="190" t="s">
        <v>878</v>
      </c>
      <c r="T70" s="191" t="s">
        <v>879</v>
      </c>
      <c r="U70" s="159">
        <v>0</v>
      </c>
      <c r="V70" s="159">
        <f t="shared" si="6"/>
        <v>0</v>
      </c>
      <c r="W70" s="159"/>
      <c r="X70" s="159" t="s">
        <v>295</v>
      </c>
      <c r="Y70" s="159" t="s">
        <v>296</v>
      </c>
      <c r="Z70" s="148"/>
      <c r="AA70" s="148"/>
      <c r="AB70" s="148"/>
      <c r="AC70" s="148"/>
      <c r="AD70" s="148"/>
      <c r="AE70" s="148"/>
      <c r="AF70" s="148"/>
      <c r="AG70" s="148" t="s">
        <v>2005</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5">
      <c r="A71" s="185">
        <v>27</v>
      </c>
      <c r="B71" s="186" t="s">
        <v>2533</v>
      </c>
      <c r="C71" s="198" t="s">
        <v>2905</v>
      </c>
      <c r="D71" s="187" t="s">
        <v>2037</v>
      </c>
      <c r="E71" s="188">
        <v>10</v>
      </c>
      <c r="F71" s="189"/>
      <c r="G71" s="190">
        <f t="shared" si="0"/>
        <v>0</v>
      </c>
      <c r="H71" s="189"/>
      <c r="I71" s="190">
        <f t="shared" si="1"/>
        <v>0</v>
      </c>
      <c r="J71" s="189"/>
      <c r="K71" s="190">
        <f t="shared" si="2"/>
        <v>0</v>
      </c>
      <c r="L71" s="190">
        <v>21</v>
      </c>
      <c r="M71" s="190">
        <f t="shared" si="3"/>
        <v>0</v>
      </c>
      <c r="N71" s="188">
        <v>0</v>
      </c>
      <c r="O71" s="188">
        <f t="shared" si="4"/>
        <v>0</v>
      </c>
      <c r="P71" s="188">
        <v>0</v>
      </c>
      <c r="Q71" s="188">
        <f t="shared" si="5"/>
        <v>0</v>
      </c>
      <c r="R71" s="190"/>
      <c r="S71" s="190" t="s">
        <v>878</v>
      </c>
      <c r="T71" s="191" t="s">
        <v>879</v>
      </c>
      <c r="U71" s="159">
        <v>0</v>
      </c>
      <c r="V71" s="159">
        <f t="shared" si="6"/>
        <v>0</v>
      </c>
      <c r="W71" s="159"/>
      <c r="X71" s="159" t="s">
        <v>295</v>
      </c>
      <c r="Y71" s="159" t="s">
        <v>296</v>
      </c>
      <c r="Z71" s="148"/>
      <c r="AA71" s="148"/>
      <c r="AB71" s="148"/>
      <c r="AC71" s="148"/>
      <c r="AD71" s="148"/>
      <c r="AE71" s="148"/>
      <c r="AF71" s="148"/>
      <c r="AG71" s="148" t="s">
        <v>2005</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85">
        <v>28</v>
      </c>
      <c r="B72" s="186" t="s">
        <v>2535</v>
      </c>
      <c r="C72" s="198" t="s">
        <v>2887</v>
      </c>
      <c r="D72" s="187" t="s">
        <v>2406</v>
      </c>
      <c r="E72" s="188">
        <v>1</v>
      </c>
      <c r="F72" s="189"/>
      <c r="G72" s="190">
        <f t="shared" si="0"/>
        <v>0</v>
      </c>
      <c r="H72" s="189"/>
      <c r="I72" s="190">
        <f t="shared" si="1"/>
        <v>0</v>
      </c>
      <c r="J72" s="189"/>
      <c r="K72" s="190">
        <f t="shared" si="2"/>
        <v>0</v>
      </c>
      <c r="L72" s="190">
        <v>21</v>
      </c>
      <c r="M72" s="190">
        <f t="shared" si="3"/>
        <v>0</v>
      </c>
      <c r="N72" s="188">
        <v>0</v>
      </c>
      <c r="O72" s="188">
        <f t="shared" si="4"/>
        <v>0</v>
      </c>
      <c r="P72" s="188">
        <v>0</v>
      </c>
      <c r="Q72" s="188">
        <f t="shared" si="5"/>
        <v>0</v>
      </c>
      <c r="R72" s="190"/>
      <c r="S72" s="190" t="s">
        <v>878</v>
      </c>
      <c r="T72" s="191" t="s">
        <v>879</v>
      </c>
      <c r="U72" s="159">
        <v>0</v>
      </c>
      <c r="V72" s="159">
        <f t="shared" si="6"/>
        <v>0</v>
      </c>
      <c r="W72" s="159"/>
      <c r="X72" s="159" t="s">
        <v>295</v>
      </c>
      <c r="Y72" s="159" t="s">
        <v>296</v>
      </c>
      <c r="Z72" s="148"/>
      <c r="AA72" s="148"/>
      <c r="AB72" s="148"/>
      <c r="AC72" s="148"/>
      <c r="AD72" s="148"/>
      <c r="AE72" s="148"/>
      <c r="AF72" s="148"/>
      <c r="AG72" s="148" t="s">
        <v>2005</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13" x14ac:dyDescent="0.25">
      <c r="A73" s="170" t="s">
        <v>288</v>
      </c>
      <c r="B73" s="171" t="s">
        <v>117</v>
      </c>
      <c r="C73" s="193" t="s">
        <v>119</v>
      </c>
      <c r="D73" s="172"/>
      <c r="E73" s="173"/>
      <c r="F73" s="174"/>
      <c r="G73" s="174">
        <f>SUMIF(AG74:AG77,"&lt;&gt;NOR",G74:G77)</f>
        <v>0</v>
      </c>
      <c r="H73" s="174"/>
      <c r="I73" s="174">
        <f>SUM(I74:I77)</f>
        <v>0</v>
      </c>
      <c r="J73" s="174"/>
      <c r="K73" s="174">
        <f>SUM(K74:K77)</f>
        <v>0</v>
      </c>
      <c r="L73" s="174"/>
      <c r="M73" s="174">
        <f>SUM(M74:M77)</f>
        <v>0</v>
      </c>
      <c r="N73" s="173"/>
      <c r="O73" s="173">
        <f>SUM(O74:O77)</f>
        <v>0</v>
      </c>
      <c r="P73" s="173"/>
      <c r="Q73" s="173">
        <f>SUM(Q74:Q77)</f>
        <v>0</v>
      </c>
      <c r="R73" s="174"/>
      <c r="S73" s="174"/>
      <c r="T73" s="175"/>
      <c r="U73" s="169"/>
      <c r="V73" s="169">
        <f>SUM(V74:V77)</f>
        <v>0</v>
      </c>
      <c r="W73" s="169"/>
      <c r="X73" s="169"/>
      <c r="Y73" s="169"/>
      <c r="AG73" t="s">
        <v>289</v>
      </c>
    </row>
    <row r="74" spans="1:60" outlineLevel="1" x14ac:dyDescent="0.25">
      <c r="A74" s="185">
        <v>29</v>
      </c>
      <c r="B74" s="186" t="s">
        <v>2906</v>
      </c>
      <c r="C74" s="198" t="s">
        <v>2907</v>
      </c>
      <c r="D74" s="187" t="s">
        <v>2037</v>
      </c>
      <c r="E74" s="188">
        <v>2</v>
      </c>
      <c r="F74" s="189"/>
      <c r="G74" s="190">
        <f>ROUND(E74*F74,2)</f>
        <v>0</v>
      </c>
      <c r="H74" s="189"/>
      <c r="I74" s="190">
        <f>ROUND(E74*H74,2)</f>
        <v>0</v>
      </c>
      <c r="J74" s="189"/>
      <c r="K74" s="190">
        <f>ROUND(E74*J74,2)</f>
        <v>0</v>
      </c>
      <c r="L74" s="190">
        <v>21</v>
      </c>
      <c r="M74" s="190">
        <f>G74*(1+L74/100)</f>
        <v>0</v>
      </c>
      <c r="N74" s="188">
        <v>0</v>
      </c>
      <c r="O74" s="188">
        <f>ROUND(E74*N74,2)</f>
        <v>0</v>
      </c>
      <c r="P74" s="188">
        <v>0</v>
      </c>
      <c r="Q74" s="188">
        <f>ROUND(E74*P74,2)</f>
        <v>0</v>
      </c>
      <c r="R74" s="190"/>
      <c r="S74" s="190" t="s">
        <v>878</v>
      </c>
      <c r="T74" s="191" t="s">
        <v>879</v>
      </c>
      <c r="U74" s="159">
        <v>0</v>
      </c>
      <c r="V74" s="159">
        <f>ROUND(E74*U74,2)</f>
        <v>0</v>
      </c>
      <c r="W74" s="159"/>
      <c r="X74" s="159" t="s">
        <v>295</v>
      </c>
      <c r="Y74" s="159" t="s">
        <v>296</v>
      </c>
      <c r="Z74" s="148"/>
      <c r="AA74" s="148"/>
      <c r="AB74" s="148"/>
      <c r="AC74" s="148"/>
      <c r="AD74" s="148"/>
      <c r="AE74" s="148"/>
      <c r="AF74" s="148"/>
      <c r="AG74" s="148" t="s">
        <v>2005</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5">
      <c r="A75" s="185">
        <v>30</v>
      </c>
      <c r="B75" s="186" t="s">
        <v>2908</v>
      </c>
      <c r="C75" s="198" t="s">
        <v>2909</v>
      </c>
      <c r="D75" s="187" t="s">
        <v>2037</v>
      </c>
      <c r="E75" s="188">
        <v>1</v>
      </c>
      <c r="F75" s="189"/>
      <c r="G75" s="190">
        <f>ROUND(E75*F75,2)</f>
        <v>0</v>
      </c>
      <c r="H75" s="189"/>
      <c r="I75" s="190">
        <f>ROUND(E75*H75,2)</f>
        <v>0</v>
      </c>
      <c r="J75" s="189"/>
      <c r="K75" s="190">
        <f>ROUND(E75*J75,2)</f>
        <v>0</v>
      </c>
      <c r="L75" s="190">
        <v>21</v>
      </c>
      <c r="M75" s="190">
        <f>G75*(1+L75/100)</f>
        <v>0</v>
      </c>
      <c r="N75" s="188">
        <v>0</v>
      </c>
      <c r="O75" s="188">
        <f>ROUND(E75*N75,2)</f>
        <v>0</v>
      </c>
      <c r="P75" s="188">
        <v>0</v>
      </c>
      <c r="Q75" s="188">
        <f>ROUND(E75*P75,2)</f>
        <v>0</v>
      </c>
      <c r="R75" s="190"/>
      <c r="S75" s="190" t="s">
        <v>878</v>
      </c>
      <c r="T75" s="191" t="s">
        <v>879</v>
      </c>
      <c r="U75" s="159">
        <v>0</v>
      </c>
      <c r="V75" s="159">
        <f>ROUND(E75*U75,2)</f>
        <v>0</v>
      </c>
      <c r="W75" s="159"/>
      <c r="X75" s="159" t="s">
        <v>295</v>
      </c>
      <c r="Y75" s="159" t="s">
        <v>296</v>
      </c>
      <c r="Z75" s="148"/>
      <c r="AA75" s="148"/>
      <c r="AB75" s="148"/>
      <c r="AC75" s="148"/>
      <c r="AD75" s="148"/>
      <c r="AE75" s="148"/>
      <c r="AF75" s="148"/>
      <c r="AG75" s="148" t="s">
        <v>2005</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85">
        <v>31</v>
      </c>
      <c r="B76" s="186" t="s">
        <v>2910</v>
      </c>
      <c r="C76" s="198" t="s">
        <v>2911</v>
      </c>
      <c r="D76" s="187" t="s">
        <v>2037</v>
      </c>
      <c r="E76" s="188">
        <v>2</v>
      </c>
      <c r="F76" s="189"/>
      <c r="G76" s="190">
        <f>ROUND(E76*F76,2)</f>
        <v>0</v>
      </c>
      <c r="H76" s="189"/>
      <c r="I76" s="190">
        <f>ROUND(E76*H76,2)</f>
        <v>0</v>
      </c>
      <c r="J76" s="189"/>
      <c r="K76" s="190">
        <f>ROUND(E76*J76,2)</f>
        <v>0</v>
      </c>
      <c r="L76" s="190">
        <v>21</v>
      </c>
      <c r="M76" s="190">
        <f>G76*(1+L76/100)</f>
        <v>0</v>
      </c>
      <c r="N76" s="188">
        <v>0</v>
      </c>
      <c r="O76" s="188">
        <f>ROUND(E76*N76,2)</f>
        <v>0</v>
      </c>
      <c r="P76" s="188">
        <v>0</v>
      </c>
      <c r="Q76" s="188">
        <f>ROUND(E76*P76,2)</f>
        <v>0</v>
      </c>
      <c r="R76" s="190"/>
      <c r="S76" s="190" t="s">
        <v>878</v>
      </c>
      <c r="T76" s="191" t="s">
        <v>879</v>
      </c>
      <c r="U76" s="159">
        <v>0</v>
      </c>
      <c r="V76" s="159">
        <f>ROUND(E76*U76,2)</f>
        <v>0</v>
      </c>
      <c r="W76" s="159"/>
      <c r="X76" s="159" t="s">
        <v>295</v>
      </c>
      <c r="Y76" s="159" t="s">
        <v>296</v>
      </c>
      <c r="Z76" s="148"/>
      <c r="AA76" s="148"/>
      <c r="AB76" s="148"/>
      <c r="AC76" s="148"/>
      <c r="AD76" s="148"/>
      <c r="AE76" s="148"/>
      <c r="AF76" s="148"/>
      <c r="AG76" s="148" t="s">
        <v>2005</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5">
      <c r="A77" s="185">
        <v>32</v>
      </c>
      <c r="B77" s="186" t="s">
        <v>2912</v>
      </c>
      <c r="C77" s="198" t="s">
        <v>2913</v>
      </c>
      <c r="D77" s="187" t="s">
        <v>2406</v>
      </c>
      <c r="E77" s="188">
        <v>1</v>
      </c>
      <c r="F77" s="189"/>
      <c r="G77" s="190">
        <f>ROUND(E77*F77,2)</f>
        <v>0</v>
      </c>
      <c r="H77" s="189"/>
      <c r="I77" s="190">
        <f>ROUND(E77*H77,2)</f>
        <v>0</v>
      </c>
      <c r="J77" s="189"/>
      <c r="K77" s="190">
        <f>ROUND(E77*J77,2)</f>
        <v>0</v>
      </c>
      <c r="L77" s="190">
        <v>21</v>
      </c>
      <c r="M77" s="190">
        <f>G77*(1+L77/100)</f>
        <v>0</v>
      </c>
      <c r="N77" s="188">
        <v>0</v>
      </c>
      <c r="O77" s="188">
        <f>ROUND(E77*N77,2)</f>
        <v>0</v>
      </c>
      <c r="P77" s="188">
        <v>0</v>
      </c>
      <c r="Q77" s="188">
        <f>ROUND(E77*P77,2)</f>
        <v>0</v>
      </c>
      <c r="R77" s="190"/>
      <c r="S77" s="190" t="s">
        <v>878</v>
      </c>
      <c r="T77" s="191" t="s">
        <v>879</v>
      </c>
      <c r="U77" s="159">
        <v>0</v>
      </c>
      <c r="V77" s="159">
        <f>ROUND(E77*U77,2)</f>
        <v>0</v>
      </c>
      <c r="W77" s="159"/>
      <c r="X77" s="159" t="s">
        <v>295</v>
      </c>
      <c r="Y77" s="159" t="s">
        <v>296</v>
      </c>
      <c r="Z77" s="148"/>
      <c r="AA77" s="148"/>
      <c r="AB77" s="148"/>
      <c r="AC77" s="148"/>
      <c r="AD77" s="148"/>
      <c r="AE77" s="148"/>
      <c r="AF77" s="148"/>
      <c r="AG77" s="148" t="s">
        <v>2005</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13" x14ac:dyDescent="0.25">
      <c r="A78" s="170" t="s">
        <v>288</v>
      </c>
      <c r="B78" s="171" t="s">
        <v>120</v>
      </c>
      <c r="C78" s="193" t="s">
        <v>123</v>
      </c>
      <c r="D78" s="172"/>
      <c r="E78" s="173"/>
      <c r="F78" s="174"/>
      <c r="G78" s="174">
        <f>SUMIF(AG79:AG92,"&lt;&gt;NOR",G79:G92)</f>
        <v>0</v>
      </c>
      <c r="H78" s="174"/>
      <c r="I78" s="174">
        <f>SUM(I79:I92)</f>
        <v>0</v>
      </c>
      <c r="J78" s="174"/>
      <c r="K78" s="174">
        <f>SUM(K79:K92)</f>
        <v>0</v>
      </c>
      <c r="L78" s="174"/>
      <c r="M78" s="174">
        <f>SUM(M79:M92)</f>
        <v>0</v>
      </c>
      <c r="N78" s="173"/>
      <c r="O78" s="173">
        <f>SUM(O79:O92)</f>
        <v>0</v>
      </c>
      <c r="P78" s="173"/>
      <c r="Q78" s="173">
        <f>SUM(Q79:Q92)</f>
        <v>0</v>
      </c>
      <c r="R78" s="174"/>
      <c r="S78" s="174"/>
      <c r="T78" s="175"/>
      <c r="U78" s="169"/>
      <c r="V78" s="169">
        <f>SUM(V79:V92)</f>
        <v>0</v>
      </c>
      <c r="W78" s="169"/>
      <c r="X78" s="169"/>
      <c r="Y78" s="169"/>
      <c r="AG78" t="s">
        <v>289</v>
      </c>
    </row>
    <row r="79" spans="1:60" outlineLevel="1" x14ac:dyDescent="0.25">
      <c r="A79" s="177">
        <v>33</v>
      </c>
      <c r="B79" s="178" t="s">
        <v>2914</v>
      </c>
      <c r="C79" s="194" t="s">
        <v>2889</v>
      </c>
      <c r="D79" s="179" t="s">
        <v>2037</v>
      </c>
      <c r="E79" s="180">
        <v>1</v>
      </c>
      <c r="F79" s="181"/>
      <c r="G79" s="182">
        <f>ROUND(E79*F79,2)</f>
        <v>0</v>
      </c>
      <c r="H79" s="181"/>
      <c r="I79" s="182">
        <f>ROUND(E79*H79,2)</f>
        <v>0</v>
      </c>
      <c r="J79" s="181"/>
      <c r="K79" s="182">
        <f>ROUND(E79*J79,2)</f>
        <v>0</v>
      </c>
      <c r="L79" s="182">
        <v>21</v>
      </c>
      <c r="M79" s="182">
        <f>G79*(1+L79/100)</f>
        <v>0</v>
      </c>
      <c r="N79" s="180">
        <v>0</v>
      </c>
      <c r="O79" s="180">
        <f>ROUND(E79*N79,2)</f>
        <v>0</v>
      </c>
      <c r="P79" s="180">
        <v>0</v>
      </c>
      <c r="Q79" s="180">
        <f>ROUND(E79*P79,2)</f>
        <v>0</v>
      </c>
      <c r="R79" s="182"/>
      <c r="S79" s="182" t="s">
        <v>878</v>
      </c>
      <c r="T79" s="183" t="s">
        <v>879</v>
      </c>
      <c r="U79" s="159">
        <v>0</v>
      </c>
      <c r="V79" s="159">
        <f>ROUND(E79*U79,2)</f>
        <v>0</v>
      </c>
      <c r="W79" s="159"/>
      <c r="X79" s="159" t="s">
        <v>295</v>
      </c>
      <c r="Y79" s="159" t="s">
        <v>296</v>
      </c>
      <c r="Z79" s="148"/>
      <c r="AA79" s="148"/>
      <c r="AB79" s="148"/>
      <c r="AC79" s="148"/>
      <c r="AD79" s="148"/>
      <c r="AE79" s="148"/>
      <c r="AF79" s="148"/>
      <c r="AG79" s="148" t="s">
        <v>2005</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5">
      <c r="A80" s="155"/>
      <c r="B80" s="156"/>
      <c r="C80" s="272" t="s">
        <v>2915</v>
      </c>
      <c r="D80" s="273"/>
      <c r="E80" s="273"/>
      <c r="F80" s="273"/>
      <c r="G80" s="273"/>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300</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3" x14ac:dyDescent="0.25">
      <c r="A81" s="155"/>
      <c r="B81" s="156"/>
      <c r="C81" s="270" t="s">
        <v>2891</v>
      </c>
      <c r="D81" s="271"/>
      <c r="E81" s="271"/>
      <c r="F81" s="271"/>
      <c r="G81" s="271"/>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300</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5">
      <c r="A82" s="185">
        <v>34</v>
      </c>
      <c r="B82" s="186" t="s">
        <v>2072</v>
      </c>
      <c r="C82" s="198" t="s">
        <v>2892</v>
      </c>
      <c r="D82" s="187" t="s">
        <v>2037</v>
      </c>
      <c r="E82" s="188">
        <v>2</v>
      </c>
      <c r="F82" s="189"/>
      <c r="G82" s="190">
        <f t="shared" ref="G82:G92" si="7">ROUND(E82*F82,2)</f>
        <v>0</v>
      </c>
      <c r="H82" s="189"/>
      <c r="I82" s="190">
        <f t="shared" ref="I82:I92" si="8">ROUND(E82*H82,2)</f>
        <v>0</v>
      </c>
      <c r="J82" s="189"/>
      <c r="K82" s="190">
        <f t="shared" ref="K82:K92" si="9">ROUND(E82*J82,2)</f>
        <v>0</v>
      </c>
      <c r="L82" s="190">
        <v>21</v>
      </c>
      <c r="M82" s="190">
        <f t="shared" ref="M82:M92" si="10">G82*(1+L82/100)</f>
        <v>0</v>
      </c>
      <c r="N82" s="188">
        <v>0</v>
      </c>
      <c r="O82" s="188">
        <f t="shared" ref="O82:O92" si="11">ROUND(E82*N82,2)</f>
        <v>0</v>
      </c>
      <c r="P82" s="188">
        <v>0</v>
      </c>
      <c r="Q82" s="188">
        <f t="shared" ref="Q82:Q92" si="12">ROUND(E82*P82,2)</f>
        <v>0</v>
      </c>
      <c r="R82" s="190"/>
      <c r="S82" s="190" t="s">
        <v>878</v>
      </c>
      <c r="T82" s="191" t="s">
        <v>879</v>
      </c>
      <c r="U82" s="159">
        <v>0</v>
      </c>
      <c r="V82" s="159">
        <f t="shared" ref="V82:V92" si="13">ROUND(E82*U82,2)</f>
        <v>0</v>
      </c>
      <c r="W82" s="159"/>
      <c r="X82" s="159" t="s">
        <v>295</v>
      </c>
      <c r="Y82" s="159" t="s">
        <v>296</v>
      </c>
      <c r="Z82" s="148"/>
      <c r="AA82" s="148"/>
      <c r="AB82" s="148"/>
      <c r="AC82" s="148"/>
      <c r="AD82" s="148"/>
      <c r="AE82" s="148"/>
      <c r="AF82" s="148"/>
      <c r="AG82" s="148" t="s">
        <v>2005</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5">
      <c r="A83" s="185">
        <v>35</v>
      </c>
      <c r="B83" s="186" t="s">
        <v>2074</v>
      </c>
      <c r="C83" s="198" t="s">
        <v>2893</v>
      </c>
      <c r="D83" s="187" t="s">
        <v>2037</v>
      </c>
      <c r="E83" s="188">
        <v>1</v>
      </c>
      <c r="F83" s="189"/>
      <c r="G83" s="190">
        <f t="shared" si="7"/>
        <v>0</v>
      </c>
      <c r="H83" s="189"/>
      <c r="I83" s="190">
        <f t="shared" si="8"/>
        <v>0</v>
      </c>
      <c r="J83" s="189"/>
      <c r="K83" s="190">
        <f t="shared" si="9"/>
        <v>0</v>
      </c>
      <c r="L83" s="190">
        <v>21</v>
      </c>
      <c r="M83" s="190">
        <f t="shared" si="10"/>
        <v>0</v>
      </c>
      <c r="N83" s="188">
        <v>0</v>
      </c>
      <c r="O83" s="188">
        <f t="shared" si="11"/>
        <v>0</v>
      </c>
      <c r="P83" s="188">
        <v>0</v>
      </c>
      <c r="Q83" s="188">
        <f t="shared" si="12"/>
        <v>0</v>
      </c>
      <c r="R83" s="190"/>
      <c r="S83" s="190" t="s">
        <v>878</v>
      </c>
      <c r="T83" s="191" t="s">
        <v>879</v>
      </c>
      <c r="U83" s="159">
        <v>0</v>
      </c>
      <c r="V83" s="159">
        <f t="shared" si="13"/>
        <v>0</v>
      </c>
      <c r="W83" s="159"/>
      <c r="X83" s="159" t="s">
        <v>295</v>
      </c>
      <c r="Y83" s="159" t="s">
        <v>296</v>
      </c>
      <c r="Z83" s="148"/>
      <c r="AA83" s="148"/>
      <c r="AB83" s="148"/>
      <c r="AC83" s="148"/>
      <c r="AD83" s="148"/>
      <c r="AE83" s="148"/>
      <c r="AF83" s="148"/>
      <c r="AG83" s="148" t="s">
        <v>2005</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5">
      <c r="A84" s="185">
        <v>36</v>
      </c>
      <c r="B84" s="186" t="s">
        <v>2916</v>
      </c>
      <c r="C84" s="198" t="s">
        <v>2895</v>
      </c>
      <c r="D84" s="187" t="s">
        <v>2037</v>
      </c>
      <c r="E84" s="188">
        <v>1</v>
      </c>
      <c r="F84" s="189"/>
      <c r="G84" s="190">
        <f t="shared" si="7"/>
        <v>0</v>
      </c>
      <c r="H84" s="189"/>
      <c r="I84" s="190">
        <f t="shared" si="8"/>
        <v>0</v>
      </c>
      <c r="J84" s="189"/>
      <c r="K84" s="190">
        <f t="shared" si="9"/>
        <v>0</v>
      </c>
      <c r="L84" s="190">
        <v>21</v>
      </c>
      <c r="M84" s="190">
        <f t="shared" si="10"/>
        <v>0</v>
      </c>
      <c r="N84" s="188">
        <v>0</v>
      </c>
      <c r="O84" s="188">
        <f t="shared" si="11"/>
        <v>0</v>
      </c>
      <c r="P84" s="188">
        <v>0</v>
      </c>
      <c r="Q84" s="188">
        <f t="shared" si="12"/>
        <v>0</v>
      </c>
      <c r="R84" s="190"/>
      <c r="S84" s="190" t="s">
        <v>878</v>
      </c>
      <c r="T84" s="191" t="s">
        <v>879</v>
      </c>
      <c r="U84" s="159">
        <v>0</v>
      </c>
      <c r="V84" s="159">
        <f t="shared" si="13"/>
        <v>0</v>
      </c>
      <c r="W84" s="159"/>
      <c r="X84" s="159" t="s">
        <v>295</v>
      </c>
      <c r="Y84" s="159" t="s">
        <v>296</v>
      </c>
      <c r="Z84" s="148"/>
      <c r="AA84" s="148"/>
      <c r="AB84" s="148"/>
      <c r="AC84" s="148"/>
      <c r="AD84" s="148"/>
      <c r="AE84" s="148"/>
      <c r="AF84" s="148"/>
      <c r="AG84" s="148" t="s">
        <v>2005</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5">
      <c r="A85" s="185">
        <v>37</v>
      </c>
      <c r="B85" s="186" t="s">
        <v>2917</v>
      </c>
      <c r="C85" s="198" t="s">
        <v>2897</v>
      </c>
      <c r="D85" s="187" t="s">
        <v>2037</v>
      </c>
      <c r="E85" s="188">
        <v>4</v>
      </c>
      <c r="F85" s="189"/>
      <c r="G85" s="190">
        <f t="shared" si="7"/>
        <v>0</v>
      </c>
      <c r="H85" s="189"/>
      <c r="I85" s="190">
        <f t="shared" si="8"/>
        <v>0</v>
      </c>
      <c r="J85" s="189"/>
      <c r="K85" s="190">
        <f t="shared" si="9"/>
        <v>0</v>
      </c>
      <c r="L85" s="190">
        <v>21</v>
      </c>
      <c r="M85" s="190">
        <f t="shared" si="10"/>
        <v>0</v>
      </c>
      <c r="N85" s="188">
        <v>0</v>
      </c>
      <c r="O85" s="188">
        <f t="shared" si="11"/>
        <v>0</v>
      </c>
      <c r="P85" s="188">
        <v>0</v>
      </c>
      <c r="Q85" s="188">
        <f t="shared" si="12"/>
        <v>0</v>
      </c>
      <c r="R85" s="190"/>
      <c r="S85" s="190" t="s">
        <v>878</v>
      </c>
      <c r="T85" s="191" t="s">
        <v>879</v>
      </c>
      <c r="U85" s="159">
        <v>0</v>
      </c>
      <c r="V85" s="159">
        <f t="shared" si="13"/>
        <v>0</v>
      </c>
      <c r="W85" s="159"/>
      <c r="X85" s="159" t="s">
        <v>295</v>
      </c>
      <c r="Y85" s="159" t="s">
        <v>296</v>
      </c>
      <c r="Z85" s="148"/>
      <c r="AA85" s="148"/>
      <c r="AB85" s="148"/>
      <c r="AC85" s="148"/>
      <c r="AD85" s="148"/>
      <c r="AE85" s="148"/>
      <c r="AF85" s="148"/>
      <c r="AG85" s="148" t="s">
        <v>2005</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85">
        <v>38</v>
      </c>
      <c r="B86" s="186" t="s">
        <v>2918</v>
      </c>
      <c r="C86" s="198" t="s">
        <v>2899</v>
      </c>
      <c r="D86" s="187" t="s">
        <v>2406</v>
      </c>
      <c r="E86" s="188">
        <v>10</v>
      </c>
      <c r="F86" s="189"/>
      <c r="G86" s="190">
        <f t="shared" si="7"/>
        <v>0</v>
      </c>
      <c r="H86" s="189"/>
      <c r="I86" s="190">
        <f t="shared" si="8"/>
        <v>0</v>
      </c>
      <c r="J86" s="189"/>
      <c r="K86" s="190">
        <f t="shared" si="9"/>
        <v>0</v>
      </c>
      <c r="L86" s="190">
        <v>21</v>
      </c>
      <c r="M86" s="190">
        <f t="shared" si="10"/>
        <v>0</v>
      </c>
      <c r="N86" s="188">
        <v>0</v>
      </c>
      <c r="O86" s="188">
        <f t="shared" si="11"/>
        <v>0</v>
      </c>
      <c r="P86" s="188">
        <v>0</v>
      </c>
      <c r="Q86" s="188">
        <f t="shared" si="12"/>
        <v>0</v>
      </c>
      <c r="R86" s="190"/>
      <c r="S86" s="190" t="s">
        <v>878</v>
      </c>
      <c r="T86" s="191" t="s">
        <v>879</v>
      </c>
      <c r="U86" s="159">
        <v>0</v>
      </c>
      <c r="V86" s="159">
        <f t="shared" si="13"/>
        <v>0</v>
      </c>
      <c r="W86" s="159"/>
      <c r="X86" s="159" t="s">
        <v>295</v>
      </c>
      <c r="Y86" s="159" t="s">
        <v>296</v>
      </c>
      <c r="Z86" s="148"/>
      <c r="AA86" s="148"/>
      <c r="AB86" s="148"/>
      <c r="AC86" s="148"/>
      <c r="AD86" s="148"/>
      <c r="AE86" s="148"/>
      <c r="AF86" s="148"/>
      <c r="AG86" s="148" t="s">
        <v>2005</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85">
        <v>39</v>
      </c>
      <c r="B87" s="186" t="s">
        <v>2919</v>
      </c>
      <c r="C87" s="198" t="s">
        <v>2884</v>
      </c>
      <c r="D87" s="187" t="s">
        <v>2037</v>
      </c>
      <c r="E87" s="188">
        <v>2</v>
      </c>
      <c r="F87" s="189"/>
      <c r="G87" s="190">
        <f t="shared" si="7"/>
        <v>0</v>
      </c>
      <c r="H87" s="189"/>
      <c r="I87" s="190">
        <f t="shared" si="8"/>
        <v>0</v>
      </c>
      <c r="J87" s="189"/>
      <c r="K87" s="190">
        <f t="shared" si="9"/>
        <v>0</v>
      </c>
      <c r="L87" s="190">
        <v>21</v>
      </c>
      <c r="M87" s="190">
        <f t="shared" si="10"/>
        <v>0</v>
      </c>
      <c r="N87" s="188">
        <v>0</v>
      </c>
      <c r="O87" s="188">
        <f t="shared" si="11"/>
        <v>0</v>
      </c>
      <c r="P87" s="188">
        <v>0</v>
      </c>
      <c r="Q87" s="188">
        <f t="shared" si="12"/>
        <v>0</v>
      </c>
      <c r="R87" s="190"/>
      <c r="S87" s="190" t="s">
        <v>878</v>
      </c>
      <c r="T87" s="191" t="s">
        <v>879</v>
      </c>
      <c r="U87" s="159">
        <v>0</v>
      </c>
      <c r="V87" s="159">
        <f t="shared" si="13"/>
        <v>0</v>
      </c>
      <c r="W87" s="159"/>
      <c r="X87" s="159" t="s">
        <v>295</v>
      </c>
      <c r="Y87" s="159" t="s">
        <v>296</v>
      </c>
      <c r="Z87" s="148"/>
      <c r="AA87" s="148"/>
      <c r="AB87" s="148"/>
      <c r="AC87" s="148"/>
      <c r="AD87" s="148"/>
      <c r="AE87" s="148"/>
      <c r="AF87" s="148"/>
      <c r="AG87" s="148" t="s">
        <v>2005</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85">
        <v>40</v>
      </c>
      <c r="B88" s="186" t="s">
        <v>2920</v>
      </c>
      <c r="C88" s="198" t="s">
        <v>2902</v>
      </c>
      <c r="D88" s="187" t="s">
        <v>2406</v>
      </c>
      <c r="E88" s="188">
        <v>10</v>
      </c>
      <c r="F88" s="189"/>
      <c r="G88" s="190">
        <f t="shared" si="7"/>
        <v>0</v>
      </c>
      <c r="H88" s="189"/>
      <c r="I88" s="190">
        <f t="shared" si="8"/>
        <v>0</v>
      </c>
      <c r="J88" s="189"/>
      <c r="K88" s="190">
        <f t="shared" si="9"/>
        <v>0</v>
      </c>
      <c r="L88" s="190">
        <v>21</v>
      </c>
      <c r="M88" s="190">
        <f t="shared" si="10"/>
        <v>0</v>
      </c>
      <c r="N88" s="188">
        <v>0</v>
      </c>
      <c r="O88" s="188">
        <f t="shared" si="11"/>
        <v>0</v>
      </c>
      <c r="P88" s="188">
        <v>0</v>
      </c>
      <c r="Q88" s="188">
        <f t="shared" si="12"/>
        <v>0</v>
      </c>
      <c r="R88" s="190"/>
      <c r="S88" s="190" t="s">
        <v>878</v>
      </c>
      <c r="T88" s="191" t="s">
        <v>879</v>
      </c>
      <c r="U88" s="159">
        <v>0</v>
      </c>
      <c r="V88" s="159">
        <f t="shared" si="13"/>
        <v>0</v>
      </c>
      <c r="W88" s="159"/>
      <c r="X88" s="159" t="s">
        <v>622</v>
      </c>
      <c r="Y88" s="159" t="s">
        <v>296</v>
      </c>
      <c r="Z88" s="148"/>
      <c r="AA88" s="148"/>
      <c r="AB88" s="148"/>
      <c r="AC88" s="148"/>
      <c r="AD88" s="148"/>
      <c r="AE88" s="148"/>
      <c r="AF88" s="148"/>
      <c r="AG88" s="148" t="s">
        <v>2692</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5">
      <c r="A89" s="185">
        <v>41</v>
      </c>
      <c r="B89" s="186" t="s">
        <v>2560</v>
      </c>
      <c r="C89" s="198" t="s">
        <v>2903</v>
      </c>
      <c r="D89" s="187" t="s">
        <v>2037</v>
      </c>
      <c r="E89" s="188">
        <v>1</v>
      </c>
      <c r="F89" s="189"/>
      <c r="G89" s="190">
        <f t="shared" si="7"/>
        <v>0</v>
      </c>
      <c r="H89" s="189"/>
      <c r="I89" s="190">
        <f t="shared" si="8"/>
        <v>0</v>
      </c>
      <c r="J89" s="189"/>
      <c r="K89" s="190">
        <f t="shared" si="9"/>
        <v>0</v>
      </c>
      <c r="L89" s="190">
        <v>21</v>
      </c>
      <c r="M89" s="190">
        <f t="shared" si="10"/>
        <v>0</v>
      </c>
      <c r="N89" s="188">
        <v>0</v>
      </c>
      <c r="O89" s="188">
        <f t="shared" si="11"/>
        <v>0</v>
      </c>
      <c r="P89" s="188">
        <v>0</v>
      </c>
      <c r="Q89" s="188">
        <f t="shared" si="12"/>
        <v>0</v>
      </c>
      <c r="R89" s="190"/>
      <c r="S89" s="190" t="s">
        <v>878</v>
      </c>
      <c r="T89" s="191" t="s">
        <v>879</v>
      </c>
      <c r="U89" s="159">
        <v>0</v>
      </c>
      <c r="V89" s="159">
        <f t="shared" si="13"/>
        <v>0</v>
      </c>
      <c r="W89" s="159"/>
      <c r="X89" s="159" t="s">
        <v>295</v>
      </c>
      <c r="Y89" s="159" t="s">
        <v>296</v>
      </c>
      <c r="Z89" s="148"/>
      <c r="AA89" s="148"/>
      <c r="AB89" s="148"/>
      <c r="AC89" s="148"/>
      <c r="AD89" s="148"/>
      <c r="AE89" s="148"/>
      <c r="AF89" s="148"/>
      <c r="AG89" s="148" t="s">
        <v>2005</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5">
      <c r="A90" s="185">
        <v>42</v>
      </c>
      <c r="B90" s="186" t="s">
        <v>2694</v>
      </c>
      <c r="C90" s="198" t="s">
        <v>2921</v>
      </c>
      <c r="D90" s="187" t="s">
        <v>2037</v>
      </c>
      <c r="E90" s="188">
        <v>1</v>
      </c>
      <c r="F90" s="189"/>
      <c r="G90" s="190">
        <f t="shared" si="7"/>
        <v>0</v>
      </c>
      <c r="H90" s="189"/>
      <c r="I90" s="190">
        <f t="shared" si="8"/>
        <v>0</v>
      </c>
      <c r="J90" s="189"/>
      <c r="K90" s="190">
        <f t="shared" si="9"/>
        <v>0</v>
      </c>
      <c r="L90" s="190">
        <v>21</v>
      </c>
      <c r="M90" s="190">
        <f t="shared" si="10"/>
        <v>0</v>
      </c>
      <c r="N90" s="188">
        <v>0</v>
      </c>
      <c r="O90" s="188">
        <f t="shared" si="11"/>
        <v>0</v>
      </c>
      <c r="P90" s="188">
        <v>0</v>
      </c>
      <c r="Q90" s="188">
        <f t="shared" si="12"/>
        <v>0</v>
      </c>
      <c r="R90" s="190"/>
      <c r="S90" s="190" t="s">
        <v>878</v>
      </c>
      <c r="T90" s="191" t="s">
        <v>879</v>
      </c>
      <c r="U90" s="159">
        <v>0</v>
      </c>
      <c r="V90" s="159">
        <f t="shared" si="13"/>
        <v>0</v>
      </c>
      <c r="W90" s="159"/>
      <c r="X90" s="159" t="s">
        <v>295</v>
      </c>
      <c r="Y90" s="159" t="s">
        <v>296</v>
      </c>
      <c r="Z90" s="148"/>
      <c r="AA90" s="148"/>
      <c r="AB90" s="148"/>
      <c r="AC90" s="148"/>
      <c r="AD90" s="148"/>
      <c r="AE90" s="148"/>
      <c r="AF90" s="148"/>
      <c r="AG90" s="148" t="s">
        <v>2005</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5">
      <c r="A91" s="185">
        <v>43</v>
      </c>
      <c r="B91" s="186" t="s">
        <v>2696</v>
      </c>
      <c r="C91" s="198" t="s">
        <v>2905</v>
      </c>
      <c r="D91" s="187" t="s">
        <v>2037</v>
      </c>
      <c r="E91" s="188">
        <v>12</v>
      </c>
      <c r="F91" s="189"/>
      <c r="G91" s="190">
        <f t="shared" si="7"/>
        <v>0</v>
      </c>
      <c r="H91" s="189"/>
      <c r="I91" s="190">
        <f t="shared" si="8"/>
        <v>0</v>
      </c>
      <c r="J91" s="189"/>
      <c r="K91" s="190">
        <f t="shared" si="9"/>
        <v>0</v>
      </c>
      <c r="L91" s="190">
        <v>21</v>
      </c>
      <c r="M91" s="190">
        <f t="shared" si="10"/>
        <v>0</v>
      </c>
      <c r="N91" s="188">
        <v>0</v>
      </c>
      <c r="O91" s="188">
        <f t="shared" si="11"/>
        <v>0</v>
      </c>
      <c r="P91" s="188">
        <v>0</v>
      </c>
      <c r="Q91" s="188">
        <f t="shared" si="12"/>
        <v>0</v>
      </c>
      <c r="R91" s="190"/>
      <c r="S91" s="190" t="s">
        <v>878</v>
      </c>
      <c r="T91" s="191" t="s">
        <v>879</v>
      </c>
      <c r="U91" s="159">
        <v>0</v>
      </c>
      <c r="V91" s="159">
        <f t="shared" si="13"/>
        <v>0</v>
      </c>
      <c r="W91" s="159"/>
      <c r="X91" s="159" t="s">
        <v>295</v>
      </c>
      <c r="Y91" s="159" t="s">
        <v>296</v>
      </c>
      <c r="Z91" s="148"/>
      <c r="AA91" s="148"/>
      <c r="AB91" s="148"/>
      <c r="AC91" s="148"/>
      <c r="AD91" s="148"/>
      <c r="AE91" s="148"/>
      <c r="AF91" s="148"/>
      <c r="AG91" s="148" t="s">
        <v>2005</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5">
      <c r="A92" s="185">
        <v>44</v>
      </c>
      <c r="B92" s="186" t="s">
        <v>2698</v>
      </c>
      <c r="C92" s="198" t="s">
        <v>2887</v>
      </c>
      <c r="D92" s="187" t="s">
        <v>2406</v>
      </c>
      <c r="E92" s="188">
        <v>1</v>
      </c>
      <c r="F92" s="189"/>
      <c r="G92" s="190">
        <f t="shared" si="7"/>
        <v>0</v>
      </c>
      <c r="H92" s="189"/>
      <c r="I92" s="190">
        <f t="shared" si="8"/>
        <v>0</v>
      </c>
      <c r="J92" s="189"/>
      <c r="K92" s="190">
        <f t="shared" si="9"/>
        <v>0</v>
      </c>
      <c r="L92" s="190">
        <v>21</v>
      </c>
      <c r="M92" s="190">
        <f t="shared" si="10"/>
        <v>0</v>
      </c>
      <c r="N92" s="188">
        <v>0</v>
      </c>
      <c r="O92" s="188">
        <f t="shared" si="11"/>
        <v>0</v>
      </c>
      <c r="P92" s="188">
        <v>0</v>
      </c>
      <c r="Q92" s="188">
        <f t="shared" si="12"/>
        <v>0</v>
      </c>
      <c r="R92" s="190"/>
      <c r="S92" s="190" t="s">
        <v>878</v>
      </c>
      <c r="T92" s="191" t="s">
        <v>879</v>
      </c>
      <c r="U92" s="159">
        <v>0</v>
      </c>
      <c r="V92" s="159">
        <f t="shared" si="13"/>
        <v>0</v>
      </c>
      <c r="W92" s="159"/>
      <c r="X92" s="159" t="s">
        <v>295</v>
      </c>
      <c r="Y92" s="159" t="s">
        <v>296</v>
      </c>
      <c r="Z92" s="148"/>
      <c r="AA92" s="148"/>
      <c r="AB92" s="148"/>
      <c r="AC92" s="148"/>
      <c r="AD92" s="148"/>
      <c r="AE92" s="148"/>
      <c r="AF92" s="148"/>
      <c r="AG92" s="148" t="s">
        <v>2005</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ht="13" x14ac:dyDescent="0.25">
      <c r="A93" s="170" t="s">
        <v>288</v>
      </c>
      <c r="B93" s="171" t="s">
        <v>124</v>
      </c>
      <c r="C93" s="193" t="s">
        <v>126</v>
      </c>
      <c r="D93" s="172"/>
      <c r="E93" s="173"/>
      <c r="F93" s="174"/>
      <c r="G93" s="174">
        <f>SUMIF(AG94:AG98,"&lt;&gt;NOR",G94:G98)</f>
        <v>0</v>
      </c>
      <c r="H93" s="174"/>
      <c r="I93" s="174">
        <f>SUM(I94:I98)</f>
        <v>0</v>
      </c>
      <c r="J93" s="174"/>
      <c r="K93" s="174">
        <f>SUM(K94:K98)</f>
        <v>0</v>
      </c>
      <c r="L93" s="174"/>
      <c r="M93" s="174">
        <f>SUM(M94:M98)</f>
        <v>0</v>
      </c>
      <c r="N93" s="173"/>
      <c r="O93" s="173">
        <f>SUM(O94:O98)</f>
        <v>0</v>
      </c>
      <c r="P93" s="173"/>
      <c r="Q93" s="173">
        <f>SUM(Q94:Q98)</f>
        <v>0</v>
      </c>
      <c r="R93" s="174"/>
      <c r="S93" s="174"/>
      <c r="T93" s="175"/>
      <c r="U93" s="169"/>
      <c r="V93" s="169">
        <f>SUM(V94:V98)</f>
        <v>0</v>
      </c>
      <c r="W93" s="169"/>
      <c r="X93" s="169"/>
      <c r="Y93" s="169"/>
      <c r="AG93" t="s">
        <v>289</v>
      </c>
    </row>
    <row r="94" spans="1:60" outlineLevel="1" x14ac:dyDescent="0.25">
      <c r="A94" s="177">
        <v>45</v>
      </c>
      <c r="B94" s="178" t="s">
        <v>2922</v>
      </c>
      <c r="C94" s="194" t="s">
        <v>2923</v>
      </c>
      <c r="D94" s="179" t="s">
        <v>2037</v>
      </c>
      <c r="E94" s="180">
        <v>1</v>
      </c>
      <c r="F94" s="181"/>
      <c r="G94" s="182">
        <f>ROUND(E94*F94,2)</f>
        <v>0</v>
      </c>
      <c r="H94" s="181"/>
      <c r="I94" s="182">
        <f>ROUND(E94*H94,2)</f>
        <v>0</v>
      </c>
      <c r="J94" s="181"/>
      <c r="K94" s="182">
        <f>ROUND(E94*J94,2)</f>
        <v>0</v>
      </c>
      <c r="L94" s="182">
        <v>21</v>
      </c>
      <c r="M94" s="182">
        <f>G94*(1+L94/100)</f>
        <v>0</v>
      </c>
      <c r="N94" s="180">
        <v>0</v>
      </c>
      <c r="O94" s="180">
        <f>ROUND(E94*N94,2)</f>
        <v>0</v>
      </c>
      <c r="P94" s="180">
        <v>0</v>
      </c>
      <c r="Q94" s="180">
        <f>ROUND(E94*P94,2)</f>
        <v>0</v>
      </c>
      <c r="R94" s="182"/>
      <c r="S94" s="182" t="s">
        <v>878</v>
      </c>
      <c r="T94" s="183" t="s">
        <v>879</v>
      </c>
      <c r="U94" s="159">
        <v>0</v>
      </c>
      <c r="V94" s="159">
        <f>ROUND(E94*U94,2)</f>
        <v>0</v>
      </c>
      <c r="W94" s="159"/>
      <c r="X94" s="159" t="s">
        <v>295</v>
      </c>
      <c r="Y94" s="159" t="s">
        <v>296</v>
      </c>
      <c r="Z94" s="148"/>
      <c r="AA94" s="148"/>
      <c r="AB94" s="148"/>
      <c r="AC94" s="148"/>
      <c r="AD94" s="148"/>
      <c r="AE94" s="148"/>
      <c r="AF94" s="148"/>
      <c r="AG94" s="148" t="s">
        <v>2005</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5">
      <c r="A95" s="155"/>
      <c r="B95" s="156"/>
      <c r="C95" s="272" t="s">
        <v>2924</v>
      </c>
      <c r="D95" s="273"/>
      <c r="E95" s="273"/>
      <c r="F95" s="273"/>
      <c r="G95" s="273"/>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300</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5">
      <c r="A96" s="185">
        <v>46</v>
      </c>
      <c r="B96" s="186" t="s">
        <v>2925</v>
      </c>
      <c r="C96" s="198" t="s">
        <v>2926</v>
      </c>
      <c r="D96" s="187" t="s">
        <v>2037</v>
      </c>
      <c r="E96" s="188">
        <v>1</v>
      </c>
      <c r="F96" s="189"/>
      <c r="G96" s="190">
        <f>ROUND(E96*F96,2)</f>
        <v>0</v>
      </c>
      <c r="H96" s="189"/>
      <c r="I96" s="190">
        <f>ROUND(E96*H96,2)</f>
        <v>0</v>
      </c>
      <c r="J96" s="189"/>
      <c r="K96" s="190">
        <f>ROUND(E96*J96,2)</f>
        <v>0</v>
      </c>
      <c r="L96" s="190">
        <v>21</v>
      </c>
      <c r="M96" s="190">
        <f>G96*(1+L96/100)</f>
        <v>0</v>
      </c>
      <c r="N96" s="188">
        <v>0</v>
      </c>
      <c r="O96" s="188">
        <f>ROUND(E96*N96,2)</f>
        <v>0</v>
      </c>
      <c r="P96" s="188">
        <v>0</v>
      </c>
      <c r="Q96" s="188">
        <f>ROUND(E96*P96,2)</f>
        <v>0</v>
      </c>
      <c r="R96" s="190"/>
      <c r="S96" s="190" t="s">
        <v>878</v>
      </c>
      <c r="T96" s="191" t="s">
        <v>879</v>
      </c>
      <c r="U96" s="159">
        <v>0</v>
      </c>
      <c r="V96" s="159">
        <f>ROUND(E96*U96,2)</f>
        <v>0</v>
      </c>
      <c r="W96" s="159"/>
      <c r="X96" s="159" t="s">
        <v>295</v>
      </c>
      <c r="Y96" s="159" t="s">
        <v>296</v>
      </c>
      <c r="Z96" s="148"/>
      <c r="AA96" s="148"/>
      <c r="AB96" s="148"/>
      <c r="AC96" s="148"/>
      <c r="AD96" s="148"/>
      <c r="AE96" s="148"/>
      <c r="AF96" s="148"/>
      <c r="AG96" s="148" t="s">
        <v>2005</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5">
      <c r="A97" s="185">
        <v>47</v>
      </c>
      <c r="B97" s="186" t="s">
        <v>2927</v>
      </c>
      <c r="C97" s="198" t="s">
        <v>2884</v>
      </c>
      <c r="D97" s="187" t="s">
        <v>2037</v>
      </c>
      <c r="E97" s="188">
        <v>1</v>
      </c>
      <c r="F97" s="189"/>
      <c r="G97" s="190">
        <f>ROUND(E97*F97,2)</f>
        <v>0</v>
      </c>
      <c r="H97" s="189"/>
      <c r="I97" s="190">
        <f>ROUND(E97*H97,2)</f>
        <v>0</v>
      </c>
      <c r="J97" s="189"/>
      <c r="K97" s="190">
        <f>ROUND(E97*J97,2)</f>
        <v>0</v>
      </c>
      <c r="L97" s="190">
        <v>21</v>
      </c>
      <c r="M97" s="190">
        <f>G97*(1+L97/100)</f>
        <v>0</v>
      </c>
      <c r="N97" s="188">
        <v>0</v>
      </c>
      <c r="O97" s="188">
        <f>ROUND(E97*N97,2)</f>
        <v>0</v>
      </c>
      <c r="P97" s="188">
        <v>0</v>
      </c>
      <c r="Q97" s="188">
        <f>ROUND(E97*P97,2)</f>
        <v>0</v>
      </c>
      <c r="R97" s="190"/>
      <c r="S97" s="190" t="s">
        <v>878</v>
      </c>
      <c r="T97" s="191" t="s">
        <v>879</v>
      </c>
      <c r="U97" s="159">
        <v>0</v>
      </c>
      <c r="V97" s="159">
        <f>ROUND(E97*U97,2)</f>
        <v>0</v>
      </c>
      <c r="W97" s="159"/>
      <c r="X97" s="159" t="s">
        <v>295</v>
      </c>
      <c r="Y97" s="159" t="s">
        <v>296</v>
      </c>
      <c r="Z97" s="148"/>
      <c r="AA97" s="148"/>
      <c r="AB97" s="148"/>
      <c r="AC97" s="148"/>
      <c r="AD97" s="148"/>
      <c r="AE97" s="148"/>
      <c r="AF97" s="148"/>
      <c r="AG97" s="148" t="s">
        <v>2005</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5">
      <c r="A98" s="185">
        <v>48</v>
      </c>
      <c r="B98" s="186" t="s">
        <v>2928</v>
      </c>
      <c r="C98" s="198" t="s">
        <v>2886</v>
      </c>
      <c r="D98" s="187" t="s">
        <v>2406</v>
      </c>
      <c r="E98" s="188">
        <v>1</v>
      </c>
      <c r="F98" s="189"/>
      <c r="G98" s="190">
        <f>ROUND(E98*F98,2)</f>
        <v>0</v>
      </c>
      <c r="H98" s="189"/>
      <c r="I98" s="190">
        <f>ROUND(E98*H98,2)</f>
        <v>0</v>
      </c>
      <c r="J98" s="189"/>
      <c r="K98" s="190">
        <f>ROUND(E98*J98,2)</f>
        <v>0</v>
      </c>
      <c r="L98" s="190">
        <v>21</v>
      </c>
      <c r="M98" s="190">
        <f>G98*(1+L98/100)</f>
        <v>0</v>
      </c>
      <c r="N98" s="188">
        <v>0</v>
      </c>
      <c r="O98" s="188">
        <f>ROUND(E98*N98,2)</f>
        <v>0</v>
      </c>
      <c r="P98" s="188">
        <v>0</v>
      </c>
      <c r="Q98" s="188">
        <f>ROUND(E98*P98,2)</f>
        <v>0</v>
      </c>
      <c r="R98" s="190"/>
      <c r="S98" s="190" t="s">
        <v>878</v>
      </c>
      <c r="T98" s="191" t="s">
        <v>879</v>
      </c>
      <c r="U98" s="159">
        <v>0</v>
      </c>
      <c r="V98" s="159">
        <f>ROUND(E98*U98,2)</f>
        <v>0</v>
      </c>
      <c r="W98" s="159"/>
      <c r="X98" s="159" t="s">
        <v>622</v>
      </c>
      <c r="Y98" s="159" t="s">
        <v>296</v>
      </c>
      <c r="Z98" s="148"/>
      <c r="AA98" s="148"/>
      <c r="AB98" s="148"/>
      <c r="AC98" s="148"/>
      <c r="AD98" s="148"/>
      <c r="AE98" s="148"/>
      <c r="AF98" s="148"/>
      <c r="AG98" s="148" t="s">
        <v>2692</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6" x14ac:dyDescent="0.25">
      <c r="A99" s="170" t="s">
        <v>288</v>
      </c>
      <c r="B99" s="171" t="s">
        <v>127</v>
      </c>
      <c r="C99" s="193" t="s">
        <v>129</v>
      </c>
      <c r="D99" s="172"/>
      <c r="E99" s="173"/>
      <c r="F99" s="174"/>
      <c r="G99" s="174">
        <f>SUMIF(AG100:AG112,"&lt;&gt;NOR",G100:G112)</f>
        <v>0</v>
      </c>
      <c r="H99" s="174"/>
      <c r="I99" s="174">
        <f>SUM(I100:I112)</f>
        <v>0</v>
      </c>
      <c r="J99" s="174"/>
      <c r="K99" s="174">
        <f>SUM(K100:K112)</f>
        <v>0</v>
      </c>
      <c r="L99" s="174"/>
      <c r="M99" s="174">
        <f>SUM(M100:M112)</f>
        <v>0</v>
      </c>
      <c r="N99" s="173"/>
      <c r="O99" s="173">
        <f>SUM(O100:O112)</f>
        <v>0</v>
      </c>
      <c r="P99" s="173"/>
      <c r="Q99" s="173">
        <f>SUM(Q100:Q112)</f>
        <v>0</v>
      </c>
      <c r="R99" s="174"/>
      <c r="S99" s="174"/>
      <c r="T99" s="175"/>
      <c r="U99" s="169"/>
      <c r="V99" s="169">
        <f>SUM(V100:V112)</f>
        <v>0</v>
      </c>
      <c r="W99" s="169"/>
      <c r="X99" s="169"/>
      <c r="Y99" s="169"/>
      <c r="AG99" t="s">
        <v>289</v>
      </c>
    </row>
    <row r="100" spans="1:60" outlineLevel="1" x14ac:dyDescent="0.25">
      <c r="A100" s="177">
        <v>49</v>
      </c>
      <c r="B100" s="178" t="s">
        <v>2929</v>
      </c>
      <c r="C100" s="194" t="s">
        <v>2889</v>
      </c>
      <c r="D100" s="179" t="s">
        <v>2037</v>
      </c>
      <c r="E100" s="180">
        <v>1</v>
      </c>
      <c r="F100" s="181"/>
      <c r="G100" s="182">
        <f>ROUND(E100*F100,2)</f>
        <v>0</v>
      </c>
      <c r="H100" s="181"/>
      <c r="I100" s="182">
        <f>ROUND(E100*H100,2)</f>
        <v>0</v>
      </c>
      <c r="J100" s="181"/>
      <c r="K100" s="182">
        <f>ROUND(E100*J100,2)</f>
        <v>0</v>
      </c>
      <c r="L100" s="182">
        <v>21</v>
      </c>
      <c r="M100" s="182">
        <f>G100*(1+L100/100)</f>
        <v>0</v>
      </c>
      <c r="N100" s="180">
        <v>0</v>
      </c>
      <c r="O100" s="180">
        <f>ROUND(E100*N100,2)</f>
        <v>0</v>
      </c>
      <c r="P100" s="180">
        <v>0</v>
      </c>
      <c r="Q100" s="180">
        <f>ROUND(E100*P100,2)</f>
        <v>0</v>
      </c>
      <c r="R100" s="182"/>
      <c r="S100" s="182" t="s">
        <v>878</v>
      </c>
      <c r="T100" s="183" t="s">
        <v>879</v>
      </c>
      <c r="U100" s="159">
        <v>0</v>
      </c>
      <c r="V100" s="159">
        <f>ROUND(E100*U100,2)</f>
        <v>0</v>
      </c>
      <c r="W100" s="159"/>
      <c r="X100" s="159" t="s">
        <v>295</v>
      </c>
      <c r="Y100" s="159" t="s">
        <v>296</v>
      </c>
      <c r="Z100" s="148"/>
      <c r="AA100" s="148"/>
      <c r="AB100" s="148"/>
      <c r="AC100" s="148"/>
      <c r="AD100" s="148"/>
      <c r="AE100" s="148"/>
      <c r="AF100" s="148"/>
      <c r="AG100" s="148" t="s">
        <v>2005</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2" x14ac:dyDescent="0.25">
      <c r="A101" s="155"/>
      <c r="B101" s="156"/>
      <c r="C101" s="272" t="s">
        <v>2930</v>
      </c>
      <c r="D101" s="273"/>
      <c r="E101" s="273"/>
      <c r="F101" s="273"/>
      <c r="G101" s="273"/>
      <c r="H101" s="159"/>
      <c r="I101" s="159"/>
      <c r="J101" s="159"/>
      <c r="K101" s="159"/>
      <c r="L101" s="159"/>
      <c r="M101" s="159"/>
      <c r="N101" s="158"/>
      <c r="O101" s="158"/>
      <c r="P101" s="158"/>
      <c r="Q101" s="158"/>
      <c r="R101" s="159"/>
      <c r="S101" s="159"/>
      <c r="T101" s="159"/>
      <c r="U101" s="159"/>
      <c r="V101" s="159"/>
      <c r="W101" s="159"/>
      <c r="X101" s="159"/>
      <c r="Y101" s="159"/>
      <c r="Z101" s="148"/>
      <c r="AA101" s="148"/>
      <c r="AB101" s="148"/>
      <c r="AC101" s="148"/>
      <c r="AD101" s="148"/>
      <c r="AE101" s="148"/>
      <c r="AF101" s="148"/>
      <c r="AG101" s="148" t="s">
        <v>300</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3" x14ac:dyDescent="0.25">
      <c r="A102" s="155"/>
      <c r="B102" s="156"/>
      <c r="C102" s="270" t="s">
        <v>2891</v>
      </c>
      <c r="D102" s="271"/>
      <c r="E102" s="271"/>
      <c r="F102" s="271"/>
      <c r="G102" s="271"/>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300</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5">
      <c r="A103" s="185">
        <v>50</v>
      </c>
      <c r="B103" s="186" t="s">
        <v>2581</v>
      </c>
      <c r="C103" s="198" t="s">
        <v>2892</v>
      </c>
      <c r="D103" s="187" t="s">
        <v>2037</v>
      </c>
      <c r="E103" s="188">
        <v>2</v>
      </c>
      <c r="F103" s="189"/>
      <c r="G103" s="190">
        <f t="shared" ref="G103:G112" si="14">ROUND(E103*F103,2)</f>
        <v>0</v>
      </c>
      <c r="H103" s="189"/>
      <c r="I103" s="190">
        <f t="shared" ref="I103:I112" si="15">ROUND(E103*H103,2)</f>
        <v>0</v>
      </c>
      <c r="J103" s="189"/>
      <c r="K103" s="190">
        <f t="shared" ref="K103:K112" si="16">ROUND(E103*J103,2)</f>
        <v>0</v>
      </c>
      <c r="L103" s="190">
        <v>21</v>
      </c>
      <c r="M103" s="190">
        <f t="shared" ref="M103:M112" si="17">G103*(1+L103/100)</f>
        <v>0</v>
      </c>
      <c r="N103" s="188">
        <v>0</v>
      </c>
      <c r="O103" s="188">
        <f t="shared" ref="O103:O112" si="18">ROUND(E103*N103,2)</f>
        <v>0</v>
      </c>
      <c r="P103" s="188">
        <v>0</v>
      </c>
      <c r="Q103" s="188">
        <f t="shared" ref="Q103:Q112" si="19">ROUND(E103*P103,2)</f>
        <v>0</v>
      </c>
      <c r="R103" s="190"/>
      <c r="S103" s="190" t="s">
        <v>878</v>
      </c>
      <c r="T103" s="191" t="s">
        <v>879</v>
      </c>
      <c r="U103" s="159">
        <v>0</v>
      </c>
      <c r="V103" s="159">
        <f t="shared" ref="V103:V112" si="20">ROUND(E103*U103,2)</f>
        <v>0</v>
      </c>
      <c r="W103" s="159"/>
      <c r="X103" s="159" t="s">
        <v>295</v>
      </c>
      <c r="Y103" s="159" t="s">
        <v>296</v>
      </c>
      <c r="Z103" s="148"/>
      <c r="AA103" s="148"/>
      <c r="AB103" s="148"/>
      <c r="AC103" s="148"/>
      <c r="AD103" s="148"/>
      <c r="AE103" s="148"/>
      <c r="AF103" s="148"/>
      <c r="AG103" s="148" t="s">
        <v>2005</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5">
      <c r="A104" s="185">
        <v>51</v>
      </c>
      <c r="B104" s="186" t="s">
        <v>2708</v>
      </c>
      <c r="C104" s="198" t="s">
        <v>2893</v>
      </c>
      <c r="D104" s="187" t="s">
        <v>2037</v>
      </c>
      <c r="E104" s="188">
        <v>1</v>
      </c>
      <c r="F104" s="189"/>
      <c r="G104" s="190">
        <f t="shared" si="14"/>
        <v>0</v>
      </c>
      <c r="H104" s="189"/>
      <c r="I104" s="190">
        <f t="shared" si="15"/>
        <v>0</v>
      </c>
      <c r="J104" s="189"/>
      <c r="K104" s="190">
        <f t="shared" si="16"/>
        <v>0</v>
      </c>
      <c r="L104" s="190">
        <v>21</v>
      </c>
      <c r="M104" s="190">
        <f t="shared" si="17"/>
        <v>0</v>
      </c>
      <c r="N104" s="188">
        <v>0</v>
      </c>
      <c r="O104" s="188">
        <f t="shared" si="18"/>
        <v>0</v>
      </c>
      <c r="P104" s="188">
        <v>0</v>
      </c>
      <c r="Q104" s="188">
        <f t="shared" si="19"/>
        <v>0</v>
      </c>
      <c r="R104" s="190"/>
      <c r="S104" s="190" t="s">
        <v>878</v>
      </c>
      <c r="T104" s="191" t="s">
        <v>879</v>
      </c>
      <c r="U104" s="159">
        <v>0</v>
      </c>
      <c r="V104" s="159">
        <f t="shared" si="20"/>
        <v>0</v>
      </c>
      <c r="W104" s="159"/>
      <c r="X104" s="159" t="s">
        <v>295</v>
      </c>
      <c r="Y104" s="159" t="s">
        <v>296</v>
      </c>
      <c r="Z104" s="148"/>
      <c r="AA104" s="148"/>
      <c r="AB104" s="148"/>
      <c r="AC104" s="148"/>
      <c r="AD104" s="148"/>
      <c r="AE104" s="148"/>
      <c r="AF104" s="148"/>
      <c r="AG104" s="148" t="s">
        <v>2005</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5">
      <c r="A105" s="185">
        <v>52</v>
      </c>
      <c r="B105" s="186" t="s">
        <v>2931</v>
      </c>
      <c r="C105" s="198" t="s">
        <v>2895</v>
      </c>
      <c r="D105" s="187" t="s">
        <v>2037</v>
      </c>
      <c r="E105" s="188">
        <v>1</v>
      </c>
      <c r="F105" s="189"/>
      <c r="G105" s="190">
        <f t="shared" si="14"/>
        <v>0</v>
      </c>
      <c r="H105" s="189"/>
      <c r="I105" s="190">
        <f t="shared" si="15"/>
        <v>0</v>
      </c>
      <c r="J105" s="189"/>
      <c r="K105" s="190">
        <f t="shared" si="16"/>
        <v>0</v>
      </c>
      <c r="L105" s="190">
        <v>21</v>
      </c>
      <c r="M105" s="190">
        <f t="shared" si="17"/>
        <v>0</v>
      </c>
      <c r="N105" s="188">
        <v>0</v>
      </c>
      <c r="O105" s="188">
        <f t="shared" si="18"/>
        <v>0</v>
      </c>
      <c r="P105" s="188">
        <v>0</v>
      </c>
      <c r="Q105" s="188">
        <f t="shared" si="19"/>
        <v>0</v>
      </c>
      <c r="R105" s="190"/>
      <c r="S105" s="190" t="s">
        <v>878</v>
      </c>
      <c r="T105" s="191" t="s">
        <v>879</v>
      </c>
      <c r="U105" s="159">
        <v>0</v>
      </c>
      <c r="V105" s="159">
        <f t="shared" si="20"/>
        <v>0</v>
      </c>
      <c r="W105" s="159"/>
      <c r="X105" s="159" t="s">
        <v>295</v>
      </c>
      <c r="Y105" s="159" t="s">
        <v>296</v>
      </c>
      <c r="Z105" s="148"/>
      <c r="AA105" s="148"/>
      <c r="AB105" s="148"/>
      <c r="AC105" s="148"/>
      <c r="AD105" s="148"/>
      <c r="AE105" s="148"/>
      <c r="AF105" s="148"/>
      <c r="AG105" s="148" t="s">
        <v>2005</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5">
      <c r="A106" s="185">
        <v>53</v>
      </c>
      <c r="B106" s="186" t="s">
        <v>2932</v>
      </c>
      <c r="C106" s="198" t="s">
        <v>2897</v>
      </c>
      <c r="D106" s="187" t="s">
        <v>2037</v>
      </c>
      <c r="E106" s="188">
        <v>7</v>
      </c>
      <c r="F106" s="189"/>
      <c r="G106" s="190">
        <f t="shared" si="14"/>
        <v>0</v>
      </c>
      <c r="H106" s="189"/>
      <c r="I106" s="190">
        <f t="shared" si="15"/>
        <v>0</v>
      </c>
      <c r="J106" s="189"/>
      <c r="K106" s="190">
        <f t="shared" si="16"/>
        <v>0</v>
      </c>
      <c r="L106" s="190">
        <v>21</v>
      </c>
      <c r="M106" s="190">
        <f t="shared" si="17"/>
        <v>0</v>
      </c>
      <c r="N106" s="188">
        <v>0</v>
      </c>
      <c r="O106" s="188">
        <f t="shared" si="18"/>
        <v>0</v>
      </c>
      <c r="P106" s="188">
        <v>0</v>
      </c>
      <c r="Q106" s="188">
        <f t="shared" si="19"/>
        <v>0</v>
      </c>
      <c r="R106" s="190"/>
      <c r="S106" s="190" t="s">
        <v>878</v>
      </c>
      <c r="T106" s="191" t="s">
        <v>879</v>
      </c>
      <c r="U106" s="159">
        <v>0</v>
      </c>
      <c r="V106" s="159">
        <f t="shared" si="20"/>
        <v>0</v>
      </c>
      <c r="W106" s="159"/>
      <c r="X106" s="159" t="s">
        <v>295</v>
      </c>
      <c r="Y106" s="159" t="s">
        <v>296</v>
      </c>
      <c r="Z106" s="148"/>
      <c r="AA106" s="148"/>
      <c r="AB106" s="148"/>
      <c r="AC106" s="148"/>
      <c r="AD106" s="148"/>
      <c r="AE106" s="148"/>
      <c r="AF106" s="148"/>
      <c r="AG106" s="148" t="s">
        <v>2005</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85">
        <v>54</v>
      </c>
      <c r="B107" s="186" t="s">
        <v>2933</v>
      </c>
      <c r="C107" s="198" t="s">
        <v>2899</v>
      </c>
      <c r="D107" s="187" t="s">
        <v>2406</v>
      </c>
      <c r="E107" s="188">
        <v>20</v>
      </c>
      <c r="F107" s="189"/>
      <c r="G107" s="190">
        <f t="shared" si="14"/>
        <v>0</v>
      </c>
      <c r="H107" s="189"/>
      <c r="I107" s="190">
        <f t="shared" si="15"/>
        <v>0</v>
      </c>
      <c r="J107" s="189"/>
      <c r="K107" s="190">
        <f t="shared" si="16"/>
        <v>0</v>
      </c>
      <c r="L107" s="190">
        <v>21</v>
      </c>
      <c r="M107" s="190">
        <f t="shared" si="17"/>
        <v>0</v>
      </c>
      <c r="N107" s="188">
        <v>0</v>
      </c>
      <c r="O107" s="188">
        <f t="shared" si="18"/>
        <v>0</v>
      </c>
      <c r="P107" s="188">
        <v>0</v>
      </c>
      <c r="Q107" s="188">
        <f t="shared" si="19"/>
        <v>0</v>
      </c>
      <c r="R107" s="190"/>
      <c r="S107" s="190" t="s">
        <v>878</v>
      </c>
      <c r="T107" s="191" t="s">
        <v>879</v>
      </c>
      <c r="U107" s="159">
        <v>0</v>
      </c>
      <c r="V107" s="159">
        <f t="shared" si="20"/>
        <v>0</v>
      </c>
      <c r="W107" s="159"/>
      <c r="X107" s="159" t="s">
        <v>295</v>
      </c>
      <c r="Y107" s="159" t="s">
        <v>296</v>
      </c>
      <c r="Z107" s="148"/>
      <c r="AA107" s="148"/>
      <c r="AB107" s="148"/>
      <c r="AC107" s="148"/>
      <c r="AD107" s="148"/>
      <c r="AE107" s="148"/>
      <c r="AF107" s="148"/>
      <c r="AG107" s="148" t="s">
        <v>2005</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5">
      <c r="A108" s="185">
        <v>55</v>
      </c>
      <c r="B108" s="186" t="s">
        <v>2934</v>
      </c>
      <c r="C108" s="198" t="s">
        <v>2884</v>
      </c>
      <c r="D108" s="187" t="s">
        <v>2037</v>
      </c>
      <c r="E108" s="188">
        <v>7</v>
      </c>
      <c r="F108" s="189"/>
      <c r="G108" s="190">
        <f t="shared" si="14"/>
        <v>0</v>
      </c>
      <c r="H108" s="189"/>
      <c r="I108" s="190">
        <f t="shared" si="15"/>
        <v>0</v>
      </c>
      <c r="J108" s="189"/>
      <c r="K108" s="190">
        <f t="shared" si="16"/>
        <v>0</v>
      </c>
      <c r="L108" s="190">
        <v>21</v>
      </c>
      <c r="M108" s="190">
        <f t="shared" si="17"/>
        <v>0</v>
      </c>
      <c r="N108" s="188">
        <v>0</v>
      </c>
      <c r="O108" s="188">
        <f t="shared" si="18"/>
        <v>0</v>
      </c>
      <c r="P108" s="188">
        <v>0</v>
      </c>
      <c r="Q108" s="188">
        <f t="shared" si="19"/>
        <v>0</v>
      </c>
      <c r="R108" s="190"/>
      <c r="S108" s="190" t="s">
        <v>878</v>
      </c>
      <c r="T108" s="191" t="s">
        <v>879</v>
      </c>
      <c r="U108" s="159">
        <v>0</v>
      </c>
      <c r="V108" s="159">
        <f t="shared" si="20"/>
        <v>0</v>
      </c>
      <c r="W108" s="159"/>
      <c r="X108" s="159" t="s">
        <v>295</v>
      </c>
      <c r="Y108" s="159" t="s">
        <v>296</v>
      </c>
      <c r="Z108" s="148"/>
      <c r="AA108" s="148"/>
      <c r="AB108" s="148"/>
      <c r="AC108" s="148"/>
      <c r="AD108" s="148"/>
      <c r="AE108" s="148"/>
      <c r="AF108" s="148"/>
      <c r="AG108" s="148" t="s">
        <v>2005</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85">
        <v>56</v>
      </c>
      <c r="B109" s="186" t="s">
        <v>2935</v>
      </c>
      <c r="C109" s="198" t="s">
        <v>2902</v>
      </c>
      <c r="D109" s="187" t="s">
        <v>2406</v>
      </c>
      <c r="E109" s="188">
        <v>10</v>
      </c>
      <c r="F109" s="189"/>
      <c r="G109" s="190">
        <f t="shared" si="14"/>
        <v>0</v>
      </c>
      <c r="H109" s="189"/>
      <c r="I109" s="190">
        <f t="shared" si="15"/>
        <v>0</v>
      </c>
      <c r="J109" s="189"/>
      <c r="K109" s="190">
        <f t="shared" si="16"/>
        <v>0</v>
      </c>
      <c r="L109" s="190">
        <v>21</v>
      </c>
      <c r="M109" s="190">
        <f t="shared" si="17"/>
        <v>0</v>
      </c>
      <c r="N109" s="188">
        <v>0</v>
      </c>
      <c r="O109" s="188">
        <f t="shared" si="18"/>
        <v>0</v>
      </c>
      <c r="P109" s="188">
        <v>0</v>
      </c>
      <c r="Q109" s="188">
        <f t="shared" si="19"/>
        <v>0</v>
      </c>
      <c r="R109" s="190"/>
      <c r="S109" s="190" t="s">
        <v>878</v>
      </c>
      <c r="T109" s="191" t="s">
        <v>879</v>
      </c>
      <c r="U109" s="159">
        <v>0</v>
      </c>
      <c r="V109" s="159">
        <f t="shared" si="20"/>
        <v>0</v>
      </c>
      <c r="W109" s="159"/>
      <c r="X109" s="159" t="s">
        <v>622</v>
      </c>
      <c r="Y109" s="159" t="s">
        <v>296</v>
      </c>
      <c r="Z109" s="148"/>
      <c r="AA109" s="148"/>
      <c r="AB109" s="148"/>
      <c r="AC109" s="148"/>
      <c r="AD109" s="148"/>
      <c r="AE109" s="148"/>
      <c r="AF109" s="148"/>
      <c r="AG109" s="148" t="s">
        <v>2692</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5">
      <c r="A110" s="185">
        <v>57</v>
      </c>
      <c r="B110" s="186" t="s">
        <v>2597</v>
      </c>
      <c r="C110" s="198" t="s">
        <v>2903</v>
      </c>
      <c r="D110" s="187" t="s">
        <v>2037</v>
      </c>
      <c r="E110" s="188">
        <v>6</v>
      </c>
      <c r="F110" s="189"/>
      <c r="G110" s="190">
        <f t="shared" si="14"/>
        <v>0</v>
      </c>
      <c r="H110" s="189"/>
      <c r="I110" s="190">
        <f t="shared" si="15"/>
        <v>0</v>
      </c>
      <c r="J110" s="189"/>
      <c r="K110" s="190">
        <f t="shared" si="16"/>
        <v>0</v>
      </c>
      <c r="L110" s="190">
        <v>21</v>
      </c>
      <c r="M110" s="190">
        <f t="shared" si="17"/>
        <v>0</v>
      </c>
      <c r="N110" s="188">
        <v>0</v>
      </c>
      <c r="O110" s="188">
        <f t="shared" si="18"/>
        <v>0</v>
      </c>
      <c r="P110" s="188">
        <v>0</v>
      </c>
      <c r="Q110" s="188">
        <f t="shared" si="19"/>
        <v>0</v>
      </c>
      <c r="R110" s="190"/>
      <c r="S110" s="190" t="s">
        <v>878</v>
      </c>
      <c r="T110" s="191" t="s">
        <v>879</v>
      </c>
      <c r="U110" s="159">
        <v>0</v>
      </c>
      <c r="V110" s="159">
        <f t="shared" si="20"/>
        <v>0</v>
      </c>
      <c r="W110" s="159"/>
      <c r="X110" s="159" t="s">
        <v>622</v>
      </c>
      <c r="Y110" s="159" t="s">
        <v>296</v>
      </c>
      <c r="Z110" s="148"/>
      <c r="AA110" s="148"/>
      <c r="AB110" s="148"/>
      <c r="AC110" s="148"/>
      <c r="AD110" s="148"/>
      <c r="AE110" s="148"/>
      <c r="AF110" s="148"/>
      <c r="AG110" s="148" t="s">
        <v>2692</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5">
      <c r="A111" s="185">
        <v>58</v>
      </c>
      <c r="B111" s="186" t="s">
        <v>2120</v>
      </c>
      <c r="C111" s="198" t="s">
        <v>2905</v>
      </c>
      <c r="D111" s="187" t="s">
        <v>2037</v>
      </c>
      <c r="E111" s="188">
        <v>25</v>
      </c>
      <c r="F111" s="189"/>
      <c r="G111" s="190">
        <f t="shared" si="14"/>
        <v>0</v>
      </c>
      <c r="H111" s="189"/>
      <c r="I111" s="190">
        <f t="shared" si="15"/>
        <v>0</v>
      </c>
      <c r="J111" s="189"/>
      <c r="K111" s="190">
        <f t="shared" si="16"/>
        <v>0</v>
      </c>
      <c r="L111" s="190">
        <v>21</v>
      </c>
      <c r="M111" s="190">
        <f t="shared" si="17"/>
        <v>0</v>
      </c>
      <c r="N111" s="188">
        <v>0</v>
      </c>
      <c r="O111" s="188">
        <f t="shared" si="18"/>
        <v>0</v>
      </c>
      <c r="P111" s="188">
        <v>0</v>
      </c>
      <c r="Q111" s="188">
        <f t="shared" si="19"/>
        <v>0</v>
      </c>
      <c r="R111" s="190"/>
      <c r="S111" s="190" t="s">
        <v>878</v>
      </c>
      <c r="T111" s="191" t="s">
        <v>879</v>
      </c>
      <c r="U111" s="159">
        <v>0</v>
      </c>
      <c r="V111" s="159">
        <f t="shared" si="20"/>
        <v>0</v>
      </c>
      <c r="W111" s="159"/>
      <c r="X111" s="159" t="s">
        <v>295</v>
      </c>
      <c r="Y111" s="159" t="s">
        <v>296</v>
      </c>
      <c r="Z111" s="148"/>
      <c r="AA111" s="148"/>
      <c r="AB111" s="148"/>
      <c r="AC111" s="148"/>
      <c r="AD111" s="148"/>
      <c r="AE111" s="148"/>
      <c r="AF111" s="148"/>
      <c r="AG111" s="148" t="s">
        <v>2005</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1" x14ac:dyDescent="0.25">
      <c r="A112" s="185">
        <v>59</v>
      </c>
      <c r="B112" s="186" t="s">
        <v>2123</v>
      </c>
      <c r="C112" s="198" t="s">
        <v>2887</v>
      </c>
      <c r="D112" s="187" t="s">
        <v>2406</v>
      </c>
      <c r="E112" s="188">
        <v>1</v>
      </c>
      <c r="F112" s="189"/>
      <c r="G112" s="190">
        <f t="shared" si="14"/>
        <v>0</v>
      </c>
      <c r="H112" s="189"/>
      <c r="I112" s="190">
        <f t="shared" si="15"/>
        <v>0</v>
      </c>
      <c r="J112" s="189"/>
      <c r="K112" s="190">
        <f t="shared" si="16"/>
        <v>0</v>
      </c>
      <c r="L112" s="190">
        <v>21</v>
      </c>
      <c r="M112" s="190">
        <f t="shared" si="17"/>
        <v>0</v>
      </c>
      <c r="N112" s="188">
        <v>0</v>
      </c>
      <c r="O112" s="188">
        <f t="shared" si="18"/>
        <v>0</v>
      </c>
      <c r="P112" s="188">
        <v>0</v>
      </c>
      <c r="Q112" s="188">
        <f t="shared" si="19"/>
        <v>0</v>
      </c>
      <c r="R112" s="190"/>
      <c r="S112" s="190" t="s">
        <v>878</v>
      </c>
      <c r="T112" s="191" t="s">
        <v>879</v>
      </c>
      <c r="U112" s="159">
        <v>0</v>
      </c>
      <c r="V112" s="159">
        <f t="shared" si="20"/>
        <v>0</v>
      </c>
      <c r="W112" s="159"/>
      <c r="X112" s="159" t="s">
        <v>295</v>
      </c>
      <c r="Y112" s="159" t="s">
        <v>296</v>
      </c>
      <c r="Z112" s="148"/>
      <c r="AA112" s="148"/>
      <c r="AB112" s="148"/>
      <c r="AC112" s="148"/>
      <c r="AD112" s="148"/>
      <c r="AE112" s="148"/>
      <c r="AF112" s="148"/>
      <c r="AG112" s="148" t="s">
        <v>2005</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ht="26" x14ac:dyDescent="0.25">
      <c r="A113" s="170" t="s">
        <v>288</v>
      </c>
      <c r="B113" s="171" t="s">
        <v>130</v>
      </c>
      <c r="C113" s="193" t="s">
        <v>132</v>
      </c>
      <c r="D113" s="172"/>
      <c r="E113" s="173"/>
      <c r="F113" s="174"/>
      <c r="G113" s="174">
        <f>SUMIF(AG114:AG127,"&lt;&gt;NOR",G114:G127)</f>
        <v>0</v>
      </c>
      <c r="H113" s="174"/>
      <c r="I113" s="174">
        <f>SUM(I114:I127)</f>
        <v>0</v>
      </c>
      <c r="J113" s="174"/>
      <c r="K113" s="174">
        <f>SUM(K114:K127)</f>
        <v>0</v>
      </c>
      <c r="L113" s="174"/>
      <c r="M113" s="174">
        <f>SUM(M114:M127)</f>
        <v>0</v>
      </c>
      <c r="N113" s="173"/>
      <c r="O113" s="173">
        <f>SUM(O114:O127)</f>
        <v>0</v>
      </c>
      <c r="P113" s="173"/>
      <c r="Q113" s="173">
        <f>SUM(Q114:Q127)</f>
        <v>0</v>
      </c>
      <c r="R113" s="174"/>
      <c r="S113" s="174"/>
      <c r="T113" s="175"/>
      <c r="U113" s="169"/>
      <c r="V113" s="169">
        <f>SUM(V114:V127)</f>
        <v>0</v>
      </c>
      <c r="W113" s="169"/>
      <c r="X113" s="169"/>
      <c r="Y113" s="169"/>
      <c r="AG113" t="s">
        <v>289</v>
      </c>
    </row>
    <row r="114" spans="1:60" outlineLevel="1" x14ac:dyDescent="0.25">
      <c r="A114" s="177">
        <v>60</v>
      </c>
      <c r="B114" s="178" t="s">
        <v>2936</v>
      </c>
      <c r="C114" s="194" t="s">
        <v>2889</v>
      </c>
      <c r="D114" s="179" t="s">
        <v>2037</v>
      </c>
      <c r="E114" s="180">
        <v>1</v>
      </c>
      <c r="F114" s="181"/>
      <c r="G114" s="182">
        <f>ROUND(E114*F114,2)</f>
        <v>0</v>
      </c>
      <c r="H114" s="181"/>
      <c r="I114" s="182">
        <f>ROUND(E114*H114,2)</f>
        <v>0</v>
      </c>
      <c r="J114" s="181"/>
      <c r="K114" s="182">
        <f>ROUND(E114*J114,2)</f>
        <v>0</v>
      </c>
      <c r="L114" s="182">
        <v>21</v>
      </c>
      <c r="M114" s="182">
        <f>G114*(1+L114/100)</f>
        <v>0</v>
      </c>
      <c r="N114" s="180">
        <v>0</v>
      </c>
      <c r="O114" s="180">
        <f>ROUND(E114*N114,2)</f>
        <v>0</v>
      </c>
      <c r="P114" s="180">
        <v>0</v>
      </c>
      <c r="Q114" s="180">
        <f>ROUND(E114*P114,2)</f>
        <v>0</v>
      </c>
      <c r="R114" s="182"/>
      <c r="S114" s="182" t="s">
        <v>878</v>
      </c>
      <c r="T114" s="183" t="s">
        <v>879</v>
      </c>
      <c r="U114" s="159">
        <v>0</v>
      </c>
      <c r="V114" s="159">
        <f>ROUND(E114*U114,2)</f>
        <v>0</v>
      </c>
      <c r="W114" s="159"/>
      <c r="X114" s="159" t="s">
        <v>295</v>
      </c>
      <c r="Y114" s="159" t="s">
        <v>296</v>
      </c>
      <c r="Z114" s="148"/>
      <c r="AA114" s="148"/>
      <c r="AB114" s="148"/>
      <c r="AC114" s="148"/>
      <c r="AD114" s="148"/>
      <c r="AE114" s="148"/>
      <c r="AF114" s="148"/>
      <c r="AG114" s="148" t="s">
        <v>2005</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5">
      <c r="A115" s="155"/>
      <c r="B115" s="156"/>
      <c r="C115" s="272" t="s">
        <v>2937</v>
      </c>
      <c r="D115" s="273"/>
      <c r="E115" s="273"/>
      <c r="F115" s="273"/>
      <c r="G115" s="273"/>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300</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5">
      <c r="A116" s="155"/>
      <c r="B116" s="156"/>
      <c r="C116" s="270" t="s">
        <v>2891</v>
      </c>
      <c r="D116" s="271"/>
      <c r="E116" s="271"/>
      <c r="F116" s="271"/>
      <c r="G116" s="271"/>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300</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5">
      <c r="A117" s="185">
        <v>61</v>
      </c>
      <c r="B117" s="186" t="s">
        <v>2603</v>
      </c>
      <c r="C117" s="198" t="s">
        <v>2892</v>
      </c>
      <c r="D117" s="187" t="s">
        <v>2037</v>
      </c>
      <c r="E117" s="188">
        <v>2</v>
      </c>
      <c r="F117" s="189"/>
      <c r="G117" s="190">
        <f t="shared" ref="G117:G127" si="21">ROUND(E117*F117,2)</f>
        <v>0</v>
      </c>
      <c r="H117" s="189"/>
      <c r="I117" s="190">
        <f t="shared" ref="I117:I127" si="22">ROUND(E117*H117,2)</f>
        <v>0</v>
      </c>
      <c r="J117" s="189"/>
      <c r="K117" s="190">
        <f t="shared" ref="K117:K127" si="23">ROUND(E117*J117,2)</f>
        <v>0</v>
      </c>
      <c r="L117" s="190">
        <v>21</v>
      </c>
      <c r="M117" s="190">
        <f t="shared" ref="M117:M127" si="24">G117*(1+L117/100)</f>
        <v>0</v>
      </c>
      <c r="N117" s="188">
        <v>0</v>
      </c>
      <c r="O117" s="188">
        <f t="shared" ref="O117:O127" si="25">ROUND(E117*N117,2)</f>
        <v>0</v>
      </c>
      <c r="P117" s="188">
        <v>0</v>
      </c>
      <c r="Q117" s="188">
        <f t="shared" ref="Q117:Q127" si="26">ROUND(E117*P117,2)</f>
        <v>0</v>
      </c>
      <c r="R117" s="190"/>
      <c r="S117" s="190" t="s">
        <v>878</v>
      </c>
      <c r="T117" s="191" t="s">
        <v>879</v>
      </c>
      <c r="U117" s="159">
        <v>0</v>
      </c>
      <c r="V117" s="159">
        <f t="shared" ref="V117:V127" si="27">ROUND(E117*U117,2)</f>
        <v>0</v>
      </c>
      <c r="W117" s="159"/>
      <c r="X117" s="159" t="s">
        <v>295</v>
      </c>
      <c r="Y117" s="159" t="s">
        <v>296</v>
      </c>
      <c r="Z117" s="148"/>
      <c r="AA117" s="148"/>
      <c r="AB117" s="148"/>
      <c r="AC117" s="148"/>
      <c r="AD117" s="148"/>
      <c r="AE117" s="148"/>
      <c r="AF117" s="148"/>
      <c r="AG117" s="148" t="s">
        <v>2005</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5">
      <c r="A118" s="185">
        <v>62</v>
      </c>
      <c r="B118" s="186" t="s">
        <v>2131</v>
      </c>
      <c r="C118" s="198" t="s">
        <v>2893</v>
      </c>
      <c r="D118" s="187" t="s">
        <v>2037</v>
      </c>
      <c r="E118" s="188">
        <v>1</v>
      </c>
      <c r="F118" s="189"/>
      <c r="G118" s="190">
        <f t="shared" si="21"/>
        <v>0</v>
      </c>
      <c r="H118" s="189"/>
      <c r="I118" s="190">
        <f t="shared" si="22"/>
        <v>0</v>
      </c>
      <c r="J118" s="189"/>
      <c r="K118" s="190">
        <f t="shared" si="23"/>
        <v>0</v>
      </c>
      <c r="L118" s="190">
        <v>21</v>
      </c>
      <c r="M118" s="190">
        <f t="shared" si="24"/>
        <v>0</v>
      </c>
      <c r="N118" s="188">
        <v>0</v>
      </c>
      <c r="O118" s="188">
        <f t="shared" si="25"/>
        <v>0</v>
      </c>
      <c r="P118" s="188">
        <v>0</v>
      </c>
      <c r="Q118" s="188">
        <f t="shared" si="26"/>
        <v>0</v>
      </c>
      <c r="R118" s="190"/>
      <c r="S118" s="190" t="s">
        <v>878</v>
      </c>
      <c r="T118" s="191" t="s">
        <v>879</v>
      </c>
      <c r="U118" s="159">
        <v>0</v>
      </c>
      <c r="V118" s="159">
        <f t="shared" si="27"/>
        <v>0</v>
      </c>
      <c r="W118" s="159"/>
      <c r="X118" s="159" t="s">
        <v>295</v>
      </c>
      <c r="Y118" s="159" t="s">
        <v>296</v>
      </c>
      <c r="Z118" s="148"/>
      <c r="AA118" s="148"/>
      <c r="AB118" s="148"/>
      <c r="AC118" s="148"/>
      <c r="AD118" s="148"/>
      <c r="AE118" s="148"/>
      <c r="AF118" s="148"/>
      <c r="AG118" s="148" t="s">
        <v>2005</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5">
      <c r="A119" s="185">
        <v>63</v>
      </c>
      <c r="B119" s="186" t="s">
        <v>2938</v>
      </c>
      <c r="C119" s="198" t="s">
        <v>2895</v>
      </c>
      <c r="D119" s="187" t="s">
        <v>2037</v>
      </c>
      <c r="E119" s="188">
        <v>1</v>
      </c>
      <c r="F119" s="189"/>
      <c r="G119" s="190">
        <f t="shared" si="21"/>
        <v>0</v>
      </c>
      <c r="H119" s="189"/>
      <c r="I119" s="190">
        <f t="shared" si="22"/>
        <v>0</v>
      </c>
      <c r="J119" s="189"/>
      <c r="K119" s="190">
        <f t="shared" si="23"/>
        <v>0</v>
      </c>
      <c r="L119" s="190">
        <v>21</v>
      </c>
      <c r="M119" s="190">
        <f t="shared" si="24"/>
        <v>0</v>
      </c>
      <c r="N119" s="188">
        <v>0</v>
      </c>
      <c r="O119" s="188">
        <f t="shared" si="25"/>
        <v>0</v>
      </c>
      <c r="P119" s="188">
        <v>0</v>
      </c>
      <c r="Q119" s="188">
        <f t="shared" si="26"/>
        <v>0</v>
      </c>
      <c r="R119" s="190"/>
      <c r="S119" s="190" t="s">
        <v>878</v>
      </c>
      <c r="T119" s="191" t="s">
        <v>879</v>
      </c>
      <c r="U119" s="159">
        <v>0</v>
      </c>
      <c r="V119" s="159">
        <f t="shared" si="27"/>
        <v>0</v>
      </c>
      <c r="W119" s="159"/>
      <c r="X119" s="159" t="s">
        <v>295</v>
      </c>
      <c r="Y119" s="159" t="s">
        <v>296</v>
      </c>
      <c r="Z119" s="148"/>
      <c r="AA119" s="148"/>
      <c r="AB119" s="148"/>
      <c r="AC119" s="148"/>
      <c r="AD119" s="148"/>
      <c r="AE119" s="148"/>
      <c r="AF119" s="148"/>
      <c r="AG119" s="148" t="s">
        <v>2005</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85">
        <v>64</v>
      </c>
      <c r="B120" s="186" t="s">
        <v>2939</v>
      </c>
      <c r="C120" s="198" t="s">
        <v>2897</v>
      </c>
      <c r="D120" s="187" t="s">
        <v>2037</v>
      </c>
      <c r="E120" s="188">
        <v>8</v>
      </c>
      <c r="F120" s="189"/>
      <c r="G120" s="190">
        <f t="shared" si="21"/>
        <v>0</v>
      </c>
      <c r="H120" s="189"/>
      <c r="I120" s="190">
        <f t="shared" si="22"/>
        <v>0</v>
      </c>
      <c r="J120" s="189"/>
      <c r="K120" s="190">
        <f t="shared" si="23"/>
        <v>0</v>
      </c>
      <c r="L120" s="190">
        <v>21</v>
      </c>
      <c r="M120" s="190">
        <f t="shared" si="24"/>
        <v>0</v>
      </c>
      <c r="N120" s="188">
        <v>0</v>
      </c>
      <c r="O120" s="188">
        <f t="shared" si="25"/>
        <v>0</v>
      </c>
      <c r="P120" s="188">
        <v>0</v>
      </c>
      <c r="Q120" s="188">
        <f t="shared" si="26"/>
        <v>0</v>
      </c>
      <c r="R120" s="190"/>
      <c r="S120" s="190" t="s">
        <v>878</v>
      </c>
      <c r="T120" s="191" t="s">
        <v>879</v>
      </c>
      <c r="U120" s="159">
        <v>0</v>
      </c>
      <c r="V120" s="159">
        <f t="shared" si="27"/>
        <v>0</v>
      </c>
      <c r="W120" s="159"/>
      <c r="X120" s="159" t="s">
        <v>295</v>
      </c>
      <c r="Y120" s="159" t="s">
        <v>296</v>
      </c>
      <c r="Z120" s="148"/>
      <c r="AA120" s="148"/>
      <c r="AB120" s="148"/>
      <c r="AC120" s="148"/>
      <c r="AD120" s="148"/>
      <c r="AE120" s="148"/>
      <c r="AF120" s="148"/>
      <c r="AG120" s="148" t="s">
        <v>2005</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5">
      <c r="A121" s="185">
        <v>65</v>
      </c>
      <c r="B121" s="186" t="s">
        <v>2940</v>
      </c>
      <c r="C121" s="198" t="s">
        <v>2899</v>
      </c>
      <c r="D121" s="187" t="s">
        <v>2406</v>
      </c>
      <c r="E121" s="188">
        <v>25</v>
      </c>
      <c r="F121" s="189"/>
      <c r="G121" s="190">
        <f t="shared" si="21"/>
        <v>0</v>
      </c>
      <c r="H121" s="189"/>
      <c r="I121" s="190">
        <f t="shared" si="22"/>
        <v>0</v>
      </c>
      <c r="J121" s="189"/>
      <c r="K121" s="190">
        <f t="shared" si="23"/>
        <v>0</v>
      </c>
      <c r="L121" s="190">
        <v>21</v>
      </c>
      <c r="M121" s="190">
        <f t="shared" si="24"/>
        <v>0</v>
      </c>
      <c r="N121" s="188">
        <v>0</v>
      </c>
      <c r="O121" s="188">
        <f t="shared" si="25"/>
        <v>0</v>
      </c>
      <c r="P121" s="188">
        <v>0</v>
      </c>
      <c r="Q121" s="188">
        <f t="shared" si="26"/>
        <v>0</v>
      </c>
      <c r="R121" s="190"/>
      <c r="S121" s="190" t="s">
        <v>878</v>
      </c>
      <c r="T121" s="191" t="s">
        <v>879</v>
      </c>
      <c r="U121" s="159">
        <v>0</v>
      </c>
      <c r="V121" s="159">
        <f t="shared" si="27"/>
        <v>0</v>
      </c>
      <c r="W121" s="159"/>
      <c r="X121" s="159" t="s">
        <v>295</v>
      </c>
      <c r="Y121" s="159" t="s">
        <v>296</v>
      </c>
      <c r="Z121" s="148"/>
      <c r="AA121" s="148"/>
      <c r="AB121" s="148"/>
      <c r="AC121" s="148"/>
      <c r="AD121" s="148"/>
      <c r="AE121" s="148"/>
      <c r="AF121" s="148"/>
      <c r="AG121" s="148" t="s">
        <v>2005</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1" x14ac:dyDescent="0.25">
      <c r="A122" s="185">
        <v>66</v>
      </c>
      <c r="B122" s="186" t="s">
        <v>2941</v>
      </c>
      <c r="C122" s="198" t="s">
        <v>2884</v>
      </c>
      <c r="D122" s="187" t="s">
        <v>2037</v>
      </c>
      <c r="E122" s="188">
        <v>8</v>
      </c>
      <c r="F122" s="189"/>
      <c r="G122" s="190">
        <f t="shared" si="21"/>
        <v>0</v>
      </c>
      <c r="H122" s="189"/>
      <c r="I122" s="190">
        <f t="shared" si="22"/>
        <v>0</v>
      </c>
      <c r="J122" s="189"/>
      <c r="K122" s="190">
        <f t="shared" si="23"/>
        <v>0</v>
      </c>
      <c r="L122" s="190">
        <v>21</v>
      </c>
      <c r="M122" s="190">
        <f t="shared" si="24"/>
        <v>0</v>
      </c>
      <c r="N122" s="188">
        <v>0</v>
      </c>
      <c r="O122" s="188">
        <f t="shared" si="25"/>
        <v>0</v>
      </c>
      <c r="P122" s="188">
        <v>0</v>
      </c>
      <c r="Q122" s="188">
        <f t="shared" si="26"/>
        <v>0</v>
      </c>
      <c r="R122" s="190"/>
      <c r="S122" s="190" t="s">
        <v>878</v>
      </c>
      <c r="T122" s="191" t="s">
        <v>879</v>
      </c>
      <c r="U122" s="159">
        <v>0</v>
      </c>
      <c r="V122" s="159">
        <f t="shared" si="27"/>
        <v>0</v>
      </c>
      <c r="W122" s="159"/>
      <c r="X122" s="159" t="s">
        <v>295</v>
      </c>
      <c r="Y122" s="159" t="s">
        <v>296</v>
      </c>
      <c r="Z122" s="148"/>
      <c r="AA122" s="148"/>
      <c r="AB122" s="148"/>
      <c r="AC122" s="148"/>
      <c r="AD122" s="148"/>
      <c r="AE122" s="148"/>
      <c r="AF122" s="148"/>
      <c r="AG122" s="148" t="s">
        <v>2005</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5">
      <c r="A123" s="185">
        <v>67</v>
      </c>
      <c r="B123" s="186" t="s">
        <v>2942</v>
      </c>
      <c r="C123" s="198" t="s">
        <v>2902</v>
      </c>
      <c r="D123" s="187" t="s">
        <v>2406</v>
      </c>
      <c r="E123" s="188">
        <v>15</v>
      </c>
      <c r="F123" s="189"/>
      <c r="G123" s="190">
        <f t="shared" si="21"/>
        <v>0</v>
      </c>
      <c r="H123" s="189"/>
      <c r="I123" s="190">
        <f t="shared" si="22"/>
        <v>0</v>
      </c>
      <c r="J123" s="189"/>
      <c r="K123" s="190">
        <f t="shared" si="23"/>
        <v>0</v>
      </c>
      <c r="L123" s="190">
        <v>21</v>
      </c>
      <c r="M123" s="190">
        <f t="shared" si="24"/>
        <v>0</v>
      </c>
      <c r="N123" s="188">
        <v>0</v>
      </c>
      <c r="O123" s="188">
        <f t="shared" si="25"/>
        <v>0</v>
      </c>
      <c r="P123" s="188">
        <v>0</v>
      </c>
      <c r="Q123" s="188">
        <f t="shared" si="26"/>
        <v>0</v>
      </c>
      <c r="R123" s="190"/>
      <c r="S123" s="190" t="s">
        <v>878</v>
      </c>
      <c r="T123" s="191" t="s">
        <v>879</v>
      </c>
      <c r="U123" s="159">
        <v>0</v>
      </c>
      <c r="V123" s="159">
        <f t="shared" si="27"/>
        <v>0</v>
      </c>
      <c r="W123" s="159"/>
      <c r="X123" s="159" t="s">
        <v>622</v>
      </c>
      <c r="Y123" s="159" t="s">
        <v>296</v>
      </c>
      <c r="Z123" s="148"/>
      <c r="AA123" s="148"/>
      <c r="AB123" s="148"/>
      <c r="AC123" s="148"/>
      <c r="AD123" s="148"/>
      <c r="AE123" s="148"/>
      <c r="AF123" s="148"/>
      <c r="AG123" s="148" t="s">
        <v>2692</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5">
      <c r="A124" s="185">
        <v>68</v>
      </c>
      <c r="B124" s="186" t="s">
        <v>2149</v>
      </c>
      <c r="C124" s="198" t="s">
        <v>2943</v>
      </c>
      <c r="D124" s="187" t="s">
        <v>2037</v>
      </c>
      <c r="E124" s="188">
        <v>3</v>
      </c>
      <c r="F124" s="189"/>
      <c r="G124" s="190">
        <f t="shared" si="21"/>
        <v>0</v>
      </c>
      <c r="H124" s="189"/>
      <c r="I124" s="190">
        <f t="shared" si="22"/>
        <v>0</v>
      </c>
      <c r="J124" s="189"/>
      <c r="K124" s="190">
        <f t="shared" si="23"/>
        <v>0</v>
      </c>
      <c r="L124" s="190">
        <v>21</v>
      </c>
      <c r="M124" s="190">
        <f t="shared" si="24"/>
        <v>0</v>
      </c>
      <c r="N124" s="188">
        <v>0</v>
      </c>
      <c r="O124" s="188">
        <f t="shared" si="25"/>
        <v>0</v>
      </c>
      <c r="P124" s="188">
        <v>0</v>
      </c>
      <c r="Q124" s="188">
        <f t="shared" si="26"/>
        <v>0</v>
      </c>
      <c r="R124" s="190"/>
      <c r="S124" s="190" t="s">
        <v>878</v>
      </c>
      <c r="T124" s="191" t="s">
        <v>879</v>
      </c>
      <c r="U124" s="159">
        <v>0</v>
      </c>
      <c r="V124" s="159">
        <f t="shared" si="27"/>
        <v>0</v>
      </c>
      <c r="W124" s="159"/>
      <c r="X124" s="159" t="s">
        <v>295</v>
      </c>
      <c r="Y124" s="159" t="s">
        <v>296</v>
      </c>
      <c r="Z124" s="148"/>
      <c r="AA124" s="148"/>
      <c r="AB124" s="148"/>
      <c r="AC124" s="148"/>
      <c r="AD124" s="148"/>
      <c r="AE124" s="148"/>
      <c r="AF124" s="148"/>
      <c r="AG124" s="148" t="s">
        <v>2005</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5">
      <c r="A125" s="185">
        <v>69</v>
      </c>
      <c r="B125" s="186" t="s">
        <v>2613</v>
      </c>
      <c r="C125" s="198" t="s">
        <v>2903</v>
      </c>
      <c r="D125" s="187" t="s">
        <v>2037</v>
      </c>
      <c r="E125" s="188">
        <v>7</v>
      </c>
      <c r="F125" s="189"/>
      <c r="G125" s="190">
        <f t="shared" si="21"/>
        <v>0</v>
      </c>
      <c r="H125" s="189"/>
      <c r="I125" s="190">
        <f t="shared" si="22"/>
        <v>0</v>
      </c>
      <c r="J125" s="189"/>
      <c r="K125" s="190">
        <f t="shared" si="23"/>
        <v>0</v>
      </c>
      <c r="L125" s="190">
        <v>21</v>
      </c>
      <c r="M125" s="190">
        <f t="shared" si="24"/>
        <v>0</v>
      </c>
      <c r="N125" s="188">
        <v>0</v>
      </c>
      <c r="O125" s="188">
        <f t="shared" si="25"/>
        <v>0</v>
      </c>
      <c r="P125" s="188">
        <v>0</v>
      </c>
      <c r="Q125" s="188">
        <f t="shared" si="26"/>
        <v>0</v>
      </c>
      <c r="R125" s="190"/>
      <c r="S125" s="190" t="s">
        <v>878</v>
      </c>
      <c r="T125" s="191" t="s">
        <v>879</v>
      </c>
      <c r="U125" s="159">
        <v>0</v>
      </c>
      <c r="V125" s="159">
        <f t="shared" si="27"/>
        <v>0</v>
      </c>
      <c r="W125" s="159"/>
      <c r="X125" s="159" t="s">
        <v>295</v>
      </c>
      <c r="Y125" s="159" t="s">
        <v>296</v>
      </c>
      <c r="Z125" s="148"/>
      <c r="AA125" s="148"/>
      <c r="AB125" s="148"/>
      <c r="AC125" s="148"/>
      <c r="AD125" s="148"/>
      <c r="AE125" s="148"/>
      <c r="AF125" s="148"/>
      <c r="AG125" s="148" t="s">
        <v>2005</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5">
      <c r="A126" s="185">
        <v>70</v>
      </c>
      <c r="B126" s="186" t="s">
        <v>2615</v>
      </c>
      <c r="C126" s="198" t="s">
        <v>2905</v>
      </c>
      <c r="D126" s="187" t="s">
        <v>2037</v>
      </c>
      <c r="E126" s="188">
        <v>30</v>
      </c>
      <c r="F126" s="189"/>
      <c r="G126" s="190">
        <f t="shared" si="21"/>
        <v>0</v>
      </c>
      <c r="H126" s="189"/>
      <c r="I126" s="190">
        <f t="shared" si="22"/>
        <v>0</v>
      </c>
      <c r="J126" s="189"/>
      <c r="K126" s="190">
        <f t="shared" si="23"/>
        <v>0</v>
      </c>
      <c r="L126" s="190">
        <v>21</v>
      </c>
      <c r="M126" s="190">
        <f t="shared" si="24"/>
        <v>0</v>
      </c>
      <c r="N126" s="188">
        <v>0</v>
      </c>
      <c r="O126" s="188">
        <f t="shared" si="25"/>
        <v>0</v>
      </c>
      <c r="P126" s="188">
        <v>0</v>
      </c>
      <c r="Q126" s="188">
        <f t="shared" si="26"/>
        <v>0</v>
      </c>
      <c r="R126" s="190"/>
      <c r="S126" s="190" t="s">
        <v>878</v>
      </c>
      <c r="T126" s="191" t="s">
        <v>879</v>
      </c>
      <c r="U126" s="159">
        <v>0</v>
      </c>
      <c r="V126" s="159">
        <f t="shared" si="27"/>
        <v>0</v>
      </c>
      <c r="W126" s="159"/>
      <c r="X126" s="159" t="s">
        <v>295</v>
      </c>
      <c r="Y126" s="159" t="s">
        <v>296</v>
      </c>
      <c r="Z126" s="148"/>
      <c r="AA126" s="148"/>
      <c r="AB126" s="148"/>
      <c r="AC126" s="148"/>
      <c r="AD126" s="148"/>
      <c r="AE126" s="148"/>
      <c r="AF126" s="148"/>
      <c r="AG126" s="148" t="s">
        <v>2005</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5">
      <c r="A127" s="185">
        <v>71</v>
      </c>
      <c r="B127" s="186" t="s">
        <v>2617</v>
      </c>
      <c r="C127" s="198" t="s">
        <v>2887</v>
      </c>
      <c r="D127" s="187" t="s">
        <v>2406</v>
      </c>
      <c r="E127" s="188">
        <v>1</v>
      </c>
      <c r="F127" s="189"/>
      <c r="G127" s="190">
        <f t="shared" si="21"/>
        <v>0</v>
      </c>
      <c r="H127" s="189"/>
      <c r="I127" s="190">
        <f t="shared" si="22"/>
        <v>0</v>
      </c>
      <c r="J127" s="189"/>
      <c r="K127" s="190">
        <f t="shared" si="23"/>
        <v>0</v>
      </c>
      <c r="L127" s="190">
        <v>21</v>
      </c>
      <c r="M127" s="190">
        <f t="shared" si="24"/>
        <v>0</v>
      </c>
      <c r="N127" s="188">
        <v>0</v>
      </c>
      <c r="O127" s="188">
        <f t="shared" si="25"/>
        <v>0</v>
      </c>
      <c r="P127" s="188">
        <v>0</v>
      </c>
      <c r="Q127" s="188">
        <f t="shared" si="26"/>
        <v>0</v>
      </c>
      <c r="R127" s="190"/>
      <c r="S127" s="190" t="s">
        <v>878</v>
      </c>
      <c r="T127" s="191" t="s">
        <v>879</v>
      </c>
      <c r="U127" s="159">
        <v>0</v>
      </c>
      <c r="V127" s="159">
        <f t="shared" si="27"/>
        <v>0</v>
      </c>
      <c r="W127" s="159"/>
      <c r="X127" s="159" t="s">
        <v>295</v>
      </c>
      <c r="Y127" s="159" t="s">
        <v>296</v>
      </c>
      <c r="Z127" s="148"/>
      <c r="AA127" s="148"/>
      <c r="AB127" s="148"/>
      <c r="AC127" s="148"/>
      <c r="AD127" s="148"/>
      <c r="AE127" s="148"/>
      <c r="AF127" s="148"/>
      <c r="AG127" s="148" t="s">
        <v>2005</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ht="13" x14ac:dyDescent="0.25">
      <c r="A128" s="170" t="s">
        <v>288</v>
      </c>
      <c r="B128" s="171" t="s">
        <v>133</v>
      </c>
      <c r="C128" s="193" t="s">
        <v>135</v>
      </c>
      <c r="D128" s="172"/>
      <c r="E128" s="173"/>
      <c r="F128" s="174"/>
      <c r="G128" s="174">
        <f>SUMIF(AG129:AG130,"&lt;&gt;NOR",G129:G130)</f>
        <v>0</v>
      </c>
      <c r="H128" s="174"/>
      <c r="I128" s="174">
        <f>SUM(I129:I130)</f>
        <v>0</v>
      </c>
      <c r="J128" s="174"/>
      <c r="K128" s="174">
        <f>SUM(K129:K130)</f>
        <v>0</v>
      </c>
      <c r="L128" s="174"/>
      <c r="M128" s="174">
        <f>SUM(M129:M130)</f>
        <v>0</v>
      </c>
      <c r="N128" s="173"/>
      <c r="O128" s="173">
        <f>SUM(O129:O130)</f>
        <v>0</v>
      </c>
      <c r="P128" s="173"/>
      <c r="Q128" s="173">
        <f>SUM(Q129:Q130)</f>
        <v>0</v>
      </c>
      <c r="R128" s="174"/>
      <c r="S128" s="174"/>
      <c r="T128" s="175"/>
      <c r="U128" s="169"/>
      <c r="V128" s="169">
        <f>SUM(V129:V130)</f>
        <v>0</v>
      </c>
      <c r="W128" s="169"/>
      <c r="X128" s="169"/>
      <c r="Y128" s="169"/>
      <c r="AG128" t="s">
        <v>289</v>
      </c>
    </row>
    <row r="129" spans="1:60" outlineLevel="1" x14ac:dyDescent="0.25">
      <c r="A129" s="185">
        <v>72</v>
      </c>
      <c r="B129" s="186" t="s">
        <v>2944</v>
      </c>
      <c r="C129" s="198" t="s">
        <v>2945</v>
      </c>
      <c r="D129" s="187" t="s">
        <v>2037</v>
      </c>
      <c r="E129" s="188">
        <v>1</v>
      </c>
      <c r="F129" s="189"/>
      <c r="G129" s="190">
        <f>ROUND(E129*F129,2)</f>
        <v>0</v>
      </c>
      <c r="H129" s="189"/>
      <c r="I129" s="190">
        <f>ROUND(E129*H129,2)</f>
        <v>0</v>
      </c>
      <c r="J129" s="189"/>
      <c r="K129" s="190">
        <f>ROUND(E129*J129,2)</f>
        <v>0</v>
      </c>
      <c r="L129" s="190">
        <v>21</v>
      </c>
      <c r="M129" s="190">
        <f>G129*(1+L129/100)</f>
        <v>0</v>
      </c>
      <c r="N129" s="188">
        <v>0</v>
      </c>
      <c r="O129" s="188">
        <f>ROUND(E129*N129,2)</f>
        <v>0</v>
      </c>
      <c r="P129" s="188">
        <v>0</v>
      </c>
      <c r="Q129" s="188">
        <f>ROUND(E129*P129,2)</f>
        <v>0</v>
      </c>
      <c r="R129" s="190"/>
      <c r="S129" s="190" t="s">
        <v>878</v>
      </c>
      <c r="T129" s="191" t="s">
        <v>879</v>
      </c>
      <c r="U129" s="159">
        <v>0</v>
      </c>
      <c r="V129" s="159">
        <f>ROUND(E129*U129,2)</f>
        <v>0</v>
      </c>
      <c r="W129" s="159"/>
      <c r="X129" s="159" t="s">
        <v>295</v>
      </c>
      <c r="Y129" s="159" t="s">
        <v>296</v>
      </c>
      <c r="Z129" s="148"/>
      <c r="AA129" s="148"/>
      <c r="AB129" s="148"/>
      <c r="AC129" s="148"/>
      <c r="AD129" s="148"/>
      <c r="AE129" s="148"/>
      <c r="AF129" s="148"/>
      <c r="AG129" s="148" t="s">
        <v>2005</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5">
      <c r="A130" s="185">
        <v>73</v>
      </c>
      <c r="B130" s="186" t="s">
        <v>2946</v>
      </c>
      <c r="C130" s="198" t="s">
        <v>2947</v>
      </c>
      <c r="D130" s="187" t="s">
        <v>2406</v>
      </c>
      <c r="E130" s="188">
        <v>1</v>
      </c>
      <c r="F130" s="189"/>
      <c r="G130" s="190">
        <f>ROUND(E130*F130,2)</f>
        <v>0</v>
      </c>
      <c r="H130" s="189"/>
      <c r="I130" s="190">
        <f>ROUND(E130*H130,2)</f>
        <v>0</v>
      </c>
      <c r="J130" s="189"/>
      <c r="K130" s="190">
        <f>ROUND(E130*J130,2)</f>
        <v>0</v>
      </c>
      <c r="L130" s="190">
        <v>21</v>
      </c>
      <c r="M130" s="190">
        <f>G130*(1+L130/100)</f>
        <v>0</v>
      </c>
      <c r="N130" s="188">
        <v>0</v>
      </c>
      <c r="O130" s="188">
        <f>ROUND(E130*N130,2)</f>
        <v>0</v>
      </c>
      <c r="P130" s="188">
        <v>0</v>
      </c>
      <c r="Q130" s="188">
        <f>ROUND(E130*P130,2)</f>
        <v>0</v>
      </c>
      <c r="R130" s="190"/>
      <c r="S130" s="190" t="s">
        <v>878</v>
      </c>
      <c r="T130" s="191" t="s">
        <v>879</v>
      </c>
      <c r="U130" s="159">
        <v>0</v>
      </c>
      <c r="V130" s="159">
        <f>ROUND(E130*U130,2)</f>
        <v>0</v>
      </c>
      <c r="W130" s="159"/>
      <c r="X130" s="159" t="s">
        <v>622</v>
      </c>
      <c r="Y130" s="159" t="s">
        <v>296</v>
      </c>
      <c r="Z130" s="148"/>
      <c r="AA130" s="148"/>
      <c r="AB130" s="148"/>
      <c r="AC130" s="148"/>
      <c r="AD130" s="148"/>
      <c r="AE130" s="148"/>
      <c r="AF130" s="148"/>
      <c r="AG130" s="148" t="s">
        <v>2692</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13" x14ac:dyDescent="0.25">
      <c r="A131" s="170" t="s">
        <v>288</v>
      </c>
      <c r="B131" s="171" t="s">
        <v>174</v>
      </c>
      <c r="C131" s="193" t="s">
        <v>176</v>
      </c>
      <c r="D131" s="172"/>
      <c r="E131" s="173"/>
      <c r="F131" s="174"/>
      <c r="G131" s="174">
        <f>SUMIF(AG132:AG139,"&lt;&gt;NOR",G132:G139)</f>
        <v>0</v>
      </c>
      <c r="H131" s="174"/>
      <c r="I131" s="174">
        <f>SUM(I132:I139)</f>
        <v>0</v>
      </c>
      <c r="J131" s="174"/>
      <c r="K131" s="174">
        <f>SUM(K132:K139)</f>
        <v>0</v>
      </c>
      <c r="L131" s="174"/>
      <c r="M131" s="174">
        <f>SUM(M132:M139)</f>
        <v>0</v>
      </c>
      <c r="N131" s="173"/>
      <c r="O131" s="173">
        <f>SUM(O132:O139)</f>
        <v>0</v>
      </c>
      <c r="P131" s="173"/>
      <c r="Q131" s="173">
        <f>SUM(Q132:Q139)</f>
        <v>0</v>
      </c>
      <c r="R131" s="174"/>
      <c r="S131" s="174"/>
      <c r="T131" s="175"/>
      <c r="U131" s="169"/>
      <c r="V131" s="169">
        <f>SUM(V132:V139)</f>
        <v>0</v>
      </c>
      <c r="W131" s="169"/>
      <c r="X131" s="169"/>
      <c r="Y131" s="169"/>
      <c r="AG131" t="s">
        <v>289</v>
      </c>
    </row>
    <row r="132" spans="1:60" outlineLevel="1" x14ac:dyDescent="0.25">
      <c r="A132" s="177">
        <v>74</v>
      </c>
      <c r="B132" s="178" t="s">
        <v>2948</v>
      </c>
      <c r="C132" s="194" t="s">
        <v>2949</v>
      </c>
      <c r="D132" s="179" t="s">
        <v>2037</v>
      </c>
      <c r="E132" s="180">
        <v>2</v>
      </c>
      <c r="F132" s="181"/>
      <c r="G132" s="182">
        <f>ROUND(E132*F132,2)</f>
        <v>0</v>
      </c>
      <c r="H132" s="181"/>
      <c r="I132" s="182">
        <f>ROUND(E132*H132,2)</f>
        <v>0</v>
      </c>
      <c r="J132" s="181"/>
      <c r="K132" s="182">
        <f>ROUND(E132*J132,2)</f>
        <v>0</v>
      </c>
      <c r="L132" s="182">
        <v>21</v>
      </c>
      <c r="M132" s="182">
        <f>G132*(1+L132/100)</f>
        <v>0</v>
      </c>
      <c r="N132" s="180">
        <v>0</v>
      </c>
      <c r="O132" s="180">
        <f>ROUND(E132*N132,2)</f>
        <v>0</v>
      </c>
      <c r="P132" s="180">
        <v>0</v>
      </c>
      <c r="Q132" s="180">
        <f>ROUND(E132*P132,2)</f>
        <v>0</v>
      </c>
      <c r="R132" s="182"/>
      <c r="S132" s="182" t="s">
        <v>878</v>
      </c>
      <c r="T132" s="183" t="s">
        <v>879</v>
      </c>
      <c r="U132" s="159">
        <v>0</v>
      </c>
      <c r="V132" s="159">
        <f>ROUND(E132*U132,2)</f>
        <v>0</v>
      </c>
      <c r="W132" s="159"/>
      <c r="X132" s="159" t="s">
        <v>295</v>
      </c>
      <c r="Y132" s="159" t="s">
        <v>296</v>
      </c>
      <c r="Z132" s="148"/>
      <c r="AA132" s="148"/>
      <c r="AB132" s="148"/>
      <c r="AC132" s="148"/>
      <c r="AD132" s="148"/>
      <c r="AE132" s="148"/>
      <c r="AF132" s="148"/>
      <c r="AG132" s="148" t="s">
        <v>2005</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2" x14ac:dyDescent="0.25">
      <c r="A133" s="155"/>
      <c r="B133" s="156"/>
      <c r="C133" s="272" t="s">
        <v>2950</v>
      </c>
      <c r="D133" s="273"/>
      <c r="E133" s="273"/>
      <c r="F133" s="273"/>
      <c r="G133" s="273"/>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300</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5">
      <c r="A134" s="155"/>
      <c r="B134" s="156"/>
      <c r="C134" s="270" t="s">
        <v>2951</v>
      </c>
      <c r="D134" s="271"/>
      <c r="E134" s="271"/>
      <c r="F134" s="271"/>
      <c r="G134" s="271"/>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300</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3" x14ac:dyDescent="0.25">
      <c r="A135" s="155"/>
      <c r="B135" s="156"/>
      <c r="C135" s="270" t="s">
        <v>2952</v>
      </c>
      <c r="D135" s="271"/>
      <c r="E135" s="271"/>
      <c r="F135" s="271"/>
      <c r="G135" s="271"/>
      <c r="H135" s="159"/>
      <c r="I135" s="159"/>
      <c r="J135" s="159"/>
      <c r="K135" s="159"/>
      <c r="L135" s="159"/>
      <c r="M135" s="159"/>
      <c r="N135" s="158"/>
      <c r="O135" s="158"/>
      <c r="P135" s="158"/>
      <c r="Q135" s="158"/>
      <c r="R135" s="159"/>
      <c r="S135" s="159"/>
      <c r="T135" s="159"/>
      <c r="U135" s="159"/>
      <c r="V135" s="159"/>
      <c r="W135" s="159"/>
      <c r="X135" s="159"/>
      <c r="Y135" s="159"/>
      <c r="Z135" s="148"/>
      <c r="AA135" s="148"/>
      <c r="AB135" s="148"/>
      <c r="AC135" s="148"/>
      <c r="AD135" s="148"/>
      <c r="AE135" s="148"/>
      <c r="AF135" s="148"/>
      <c r="AG135" s="148" t="s">
        <v>300</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3" x14ac:dyDescent="0.25">
      <c r="A136" s="155"/>
      <c r="B136" s="156"/>
      <c r="C136" s="270" t="s">
        <v>2953</v>
      </c>
      <c r="D136" s="271"/>
      <c r="E136" s="271"/>
      <c r="F136" s="271"/>
      <c r="G136" s="271"/>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300</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5">
      <c r="A137" s="185">
        <v>75</v>
      </c>
      <c r="B137" s="186" t="s">
        <v>2954</v>
      </c>
      <c r="C137" s="198" t="s">
        <v>2955</v>
      </c>
      <c r="D137" s="187" t="s">
        <v>2037</v>
      </c>
      <c r="E137" s="188">
        <v>1</v>
      </c>
      <c r="F137" s="189"/>
      <c r="G137" s="190">
        <f>ROUND(E137*F137,2)</f>
        <v>0</v>
      </c>
      <c r="H137" s="189"/>
      <c r="I137" s="190">
        <f>ROUND(E137*H137,2)</f>
        <v>0</v>
      </c>
      <c r="J137" s="189"/>
      <c r="K137" s="190">
        <f>ROUND(E137*J137,2)</f>
        <v>0</v>
      </c>
      <c r="L137" s="190">
        <v>21</v>
      </c>
      <c r="M137" s="190">
        <f>G137*(1+L137/100)</f>
        <v>0</v>
      </c>
      <c r="N137" s="188">
        <v>0</v>
      </c>
      <c r="O137" s="188">
        <f>ROUND(E137*N137,2)</f>
        <v>0</v>
      </c>
      <c r="P137" s="188">
        <v>0</v>
      </c>
      <c r="Q137" s="188">
        <f>ROUND(E137*P137,2)</f>
        <v>0</v>
      </c>
      <c r="R137" s="190"/>
      <c r="S137" s="190" t="s">
        <v>878</v>
      </c>
      <c r="T137" s="191" t="s">
        <v>879</v>
      </c>
      <c r="U137" s="159">
        <v>0</v>
      </c>
      <c r="V137" s="159">
        <f>ROUND(E137*U137,2)</f>
        <v>0</v>
      </c>
      <c r="W137" s="159"/>
      <c r="X137" s="159" t="s">
        <v>295</v>
      </c>
      <c r="Y137" s="159" t="s">
        <v>296</v>
      </c>
      <c r="Z137" s="148"/>
      <c r="AA137" s="148"/>
      <c r="AB137" s="148"/>
      <c r="AC137" s="148"/>
      <c r="AD137" s="148"/>
      <c r="AE137" s="148"/>
      <c r="AF137" s="148"/>
      <c r="AG137" s="148" t="s">
        <v>2005</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5">
      <c r="A138" s="185">
        <v>76</v>
      </c>
      <c r="B138" s="186" t="s">
        <v>2956</v>
      </c>
      <c r="C138" s="198" t="s">
        <v>2957</v>
      </c>
      <c r="D138" s="187" t="s">
        <v>2406</v>
      </c>
      <c r="E138" s="188">
        <v>2</v>
      </c>
      <c r="F138" s="189"/>
      <c r="G138" s="190">
        <f>ROUND(E138*F138,2)</f>
        <v>0</v>
      </c>
      <c r="H138" s="189"/>
      <c r="I138" s="190">
        <f>ROUND(E138*H138,2)</f>
        <v>0</v>
      </c>
      <c r="J138" s="189"/>
      <c r="K138" s="190">
        <f>ROUND(E138*J138,2)</f>
        <v>0</v>
      </c>
      <c r="L138" s="190">
        <v>21</v>
      </c>
      <c r="M138" s="190">
        <f>G138*(1+L138/100)</f>
        <v>0</v>
      </c>
      <c r="N138" s="188">
        <v>0</v>
      </c>
      <c r="O138" s="188">
        <f>ROUND(E138*N138,2)</f>
        <v>0</v>
      </c>
      <c r="P138" s="188">
        <v>0</v>
      </c>
      <c r="Q138" s="188">
        <f>ROUND(E138*P138,2)</f>
        <v>0</v>
      </c>
      <c r="R138" s="190"/>
      <c r="S138" s="190" t="s">
        <v>878</v>
      </c>
      <c r="T138" s="191" t="s">
        <v>879</v>
      </c>
      <c r="U138" s="159">
        <v>0</v>
      </c>
      <c r="V138" s="159">
        <f>ROUND(E138*U138,2)</f>
        <v>0</v>
      </c>
      <c r="W138" s="159"/>
      <c r="X138" s="159" t="s">
        <v>295</v>
      </c>
      <c r="Y138" s="159" t="s">
        <v>296</v>
      </c>
      <c r="Z138" s="148"/>
      <c r="AA138" s="148"/>
      <c r="AB138" s="148"/>
      <c r="AC138" s="148"/>
      <c r="AD138" s="148"/>
      <c r="AE138" s="148"/>
      <c r="AF138" s="148"/>
      <c r="AG138" s="148" t="s">
        <v>2005</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5">
      <c r="A139" s="185">
        <v>77</v>
      </c>
      <c r="B139" s="186" t="s">
        <v>2958</v>
      </c>
      <c r="C139" s="198" t="s">
        <v>2886</v>
      </c>
      <c r="D139" s="187" t="s">
        <v>2406</v>
      </c>
      <c r="E139" s="188">
        <v>5</v>
      </c>
      <c r="F139" s="189"/>
      <c r="G139" s="190">
        <f>ROUND(E139*F139,2)</f>
        <v>0</v>
      </c>
      <c r="H139" s="189"/>
      <c r="I139" s="190">
        <f>ROUND(E139*H139,2)</f>
        <v>0</v>
      </c>
      <c r="J139" s="189"/>
      <c r="K139" s="190">
        <f>ROUND(E139*J139,2)</f>
        <v>0</v>
      </c>
      <c r="L139" s="190">
        <v>21</v>
      </c>
      <c r="M139" s="190">
        <f>G139*(1+L139/100)</f>
        <v>0</v>
      </c>
      <c r="N139" s="188">
        <v>0</v>
      </c>
      <c r="O139" s="188">
        <f>ROUND(E139*N139,2)</f>
        <v>0</v>
      </c>
      <c r="P139" s="188">
        <v>0</v>
      </c>
      <c r="Q139" s="188">
        <f>ROUND(E139*P139,2)</f>
        <v>0</v>
      </c>
      <c r="R139" s="190"/>
      <c r="S139" s="190" t="s">
        <v>878</v>
      </c>
      <c r="T139" s="191" t="s">
        <v>879</v>
      </c>
      <c r="U139" s="159">
        <v>0</v>
      </c>
      <c r="V139" s="159">
        <f>ROUND(E139*U139,2)</f>
        <v>0</v>
      </c>
      <c r="W139" s="159"/>
      <c r="X139" s="159" t="s">
        <v>622</v>
      </c>
      <c r="Y139" s="159" t="s">
        <v>296</v>
      </c>
      <c r="Z139" s="148"/>
      <c r="AA139" s="148"/>
      <c r="AB139" s="148"/>
      <c r="AC139" s="148"/>
      <c r="AD139" s="148"/>
      <c r="AE139" s="148"/>
      <c r="AF139" s="148"/>
      <c r="AG139" s="148" t="s">
        <v>2692</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ht="26" x14ac:dyDescent="0.25">
      <c r="A140" s="170" t="s">
        <v>288</v>
      </c>
      <c r="B140" s="171" t="s">
        <v>177</v>
      </c>
      <c r="C140" s="193" t="s">
        <v>178</v>
      </c>
      <c r="D140" s="172"/>
      <c r="E140" s="173"/>
      <c r="F140" s="174"/>
      <c r="G140" s="174">
        <f>SUMIF(AG141:AG155,"&lt;&gt;NOR",G141:G155)</f>
        <v>0</v>
      </c>
      <c r="H140" s="174"/>
      <c r="I140" s="174">
        <f>SUM(I141:I155)</f>
        <v>0</v>
      </c>
      <c r="J140" s="174"/>
      <c r="K140" s="174">
        <f>SUM(K141:K155)</f>
        <v>0</v>
      </c>
      <c r="L140" s="174"/>
      <c r="M140" s="174">
        <f>SUM(M141:M155)</f>
        <v>0</v>
      </c>
      <c r="N140" s="173"/>
      <c r="O140" s="173">
        <f>SUM(O141:O155)</f>
        <v>0</v>
      </c>
      <c r="P140" s="173"/>
      <c r="Q140" s="173">
        <f>SUM(Q141:Q155)</f>
        <v>0</v>
      </c>
      <c r="R140" s="174"/>
      <c r="S140" s="174"/>
      <c r="T140" s="175"/>
      <c r="U140" s="169"/>
      <c r="V140" s="169">
        <f>SUM(V141:V155)</f>
        <v>0</v>
      </c>
      <c r="W140" s="169"/>
      <c r="X140" s="169"/>
      <c r="Y140" s="169"/>
      <c r="AG140" t="s">
        <v>289</v>
      </c>
    </row>
    <row r="141" spans="1:60" ht="20" outlineLevel="1" x14ac:dyDescent="0.25">
      <c r="A141" s="177">
        <v>78</v>
      </c>
      <c r="B141" s="178" t="s">
        <v>2959</v>
      </c>
      <c r="C141" s="194" t="s">
        <v>2960</v>
      </c>
      <c r="D141" s="179" t="s">
        <v>2037</v>
      </c>
      <c r="E141" s="180">
        <v>1</v>
      </c>
      <c r="F141" s="181"/>
      <c r="G141" s="182">
        <f>ROUND(E141*F141,2)</f>
        <v>0</v>
      </c>
      <c r="H141" s="181"/>
      <c r="I141" s="182">
        <f>ROUND(E141*H141,2)</f>
        <v>0</v>
      </c>
      <c r="J141" s="181"/>
      <c r="K141" s="182">
        <f>ROUND(E141*J141,2)</f>
        <v>0</v>
      </c>
      <c r="L141" s="182">
        <v>21</v>
      </c>
      <c r="M141" s="182">
        <f>G141*(1+L141/100)</f>
        <v>0</v>
      </c>
      <c r="N141" s="180">
        <v>0</v>
      </c>
      <c r="O141" s="180">
        <f>ROUND(E141*N141,2)</f>
        <v>0</v>
      </c>
      <c r="P141" s="180">
        <v>0</v>
      </c>
      <c r="Q141" s="180">
        <f>ROUND(E141*P141,2)</f>
        <v>0</v>
      </c>
      <c r="R141" s="182"/>
      <c r="S141" s="182" t="s">
        <v>878</v>
      </c>
      <c r="T141" s="183" t="s">
        <v>879</v>
      </c>
      <c r="U141" s="159">
        <v>0</v>
      </c>
      <c r="V141" s="159">
        <f>ROUND(E141*U141,2)</f>
        <v>0</v>
      </c>
      <c r="W141" s="159"/>
      <c r="X141" s="159" t="s">
        <v>295</v>
      </c>
      <c r="Y141" s="159" t="s">
        <v>296</v>
      </c>
      <c r="Z141" s="148"/>
      <c r="AA141" s="148"/>
      <c r="AB141" s="148"/>
      <c r="AC141" s="148"/>
      <c r="AD141" s="148"/>
      <c r="AE141" s="148"/>
      <c r="AF141" s="148"/>
      <c r="AG141" s="148" t="s">
        <v>2005</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5">
      <c r="A142" s="155"/>
      <c r="B142" s="156"/>
      <c r="C142" s="272" t="s">
        <v>2961</v>
      </c>
      <c r="D142" s="273"/>
      <c r="E142" s="273"/>
      <c r="F142" s="273"/>
      <c r="G142" s="273"/>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300</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5">
      <c r="A143" s="155"/>
      <c r="B143" s="156"/>
      <c r="C143" s="270" t="s">
        <v>2962</v>
      </c>
      <c r="D143" s="271"/>
      <c r="E143" s="271"/>
      <c r="F143" s="271"/>
      <c r="G143" s="271"/>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300</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3" x14ac:dyDescent="0.25">
      <c r="A144" s="155"/>
      <c r="B144" s="156"/>
      <c r="C144" s="270" t="s">
        <v>2963</v>
      </c>
      <c r="D144" s="271"/>
      <c r="E144" s="271"/>
      <c r="F144" s="271"/>
      <c r="G144" s="271"/>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300</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5">
      <c r="A145" s="185">
        <v>79</v>
      </c>
      <c r="B145" s="186" t="s">
        <v>2634</v>
      </c>
      <c r="C145" s="198" t="s">
        <v>2964</v>
      </c>
      <c r="D145" s="187" t="s">
        <v>2037</v>
      </c>
      <c r="E145" s="188">
        <v>1</v>
      </c>
      <c r="F145" s="189"/>
      <c r="G145" s="190">
        <f>ROUND(E145*F145,2)</f>
        <v>0</v>
      </c>
      <c r="H145" s="189"/>
      <c r="I145" s="190">
        <f>ROUND(E145*H145,2)</f>
        <v>0</v>
      </c>
      <c r="J145" s="189"/>
      <c r="K145" s="190">
        <f>ROUND(E145*J145,2)</f>
        <v>0</v>
      </c>
      <c r="L145" s="190">
        <v>21</v>
      </c>
      <c r="M145" s="190">
        <f>G145*(1+L145/100)</f>
        <v>0</v>
      </c>
      <c r="N145" s="188">
        <v>0</v>
      </c>
      <c r="O145" s="188">
        <f>ROUND(E145*N145,2)</f>
        <v>0</v>
      </c>
      <c r="P145" s="188">
        <v>0</v>
      </c>
      <c r="Q145" s="188">
        <f>ROUND(E145*P145,2)</f>
        <v>0</v>
      </c>
      <c r="R145" s="190"/>
      <c r="S145" s="190" t="s">
        <v>878</v>
      </c>
      <c r="T145" s="191" t="s">
        <v>879</v>
      </c>
      <c r="U145" s="159">
        <v>0</v>
      </c>
      <c r="V145" s="159">
        <f>ROUND(E145*U145,2)</f>
        <v>0</v>
      </c>
      <c r="W145" s="159"/>
      <c r="X145" s="159" t="s">
        <v>295</v>
      </c>
      <c r="Y145" s="159" t="s">
        <v>296</v>
      </c>
      <c r="Z145" s="148"/>
      <c r="AA145" s="148"/>
      <c r="AB145" s="148"/>
      <c r="AC145" s="148"/>
      <c r="AD145" s="148"/>
      <c r="AE145" s="148"/>
      <c r="AF145" s="148"/>
      <c r="AG145" s="148" t="s">
        <v>2005</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5">
      <c r="A146" s="177">
        <v>80</v>
      </c>
      <c r="B146" s="178" t="s">
        <v>2965</v>
      </c>
      <c r="C146" s="194" t="s">
        <v>2966</v>
      </c>
      <c r="D146" s="179" t="s">
        <v>2037</v>
      </c>
      <c r="E146" s="180">
        <v>2</v>
      </c>
      <c r="F146" s="181"/>
      <c r="G146" s="182">
        <f>ROUND(E146*F146,2)</f>
        <v>0</v>
      </c>
      <c r="H146" s="181"/>
      <c r="I146" s="182">
        <f>ROUND(E146*H146,2)</f>
        <v>0</v>
      </c>
      <c r="J146" s="181"/>
      <c r="K146" s="182">
        <f>ROUND(E146*J146,2)</f>
        <v>0</v>
      </c>
      <c r="L146" s="182">
        <v>21</v>
      </c>
      <c r="M146" s="182">
        <f>G146*(1+L146/100)</f>
        <v>0</v>
      </c>
      <c r="N146" s="180">
        <v>0</v>
      </c>
      <c r="O146" s="180">
        <f>ROUND(E146*N146,2)</f>
        <v>0</v>
      </c>
      <c r="P146" s="180">
        <v>0</v>
      </c>
      <c r="Q146" s="180">
        <f>ROUND(E146*P146,2)</f>
        <v>0</v>
      </c>
      <c r="R146" s="182"/>
      <c r="S146" s="182" t="s">
        <v>878</v>
      </c>
      <c r="T146" s="183" t="s">
        <v>879</v>
      </c>
      <c r="U146" s="159">
        <v>0</v>
      </c>
      <c r="V146" s="159">
        <f>ROUND(E146*U146,2)</f>
        <v>0</v>
      </c>
      <c r="W146" s="159"/>
      <c r="X146" s="159" t="s">
        <v>295</v>
      </c>
      <c r="Y146" s="159" t="s">
        <v>296</v>
      </c>
      <c r="Z146" s="148"/>
      <c r="AA146" s="148"/>
      <c r="AB146" s="148"/>
      <c r="AC146" s="148"/>
      <c r="AD146" s="148"/>
      <c r="AE146" s="148"/>
      <c r="AF146" s="148"/>
      <c r="AG146" s="148" t="s">
        <v>2005</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2" x14ac:dyDescent="0.25">
      <c r="A147" s="155"/>
      <c r="B147" s="156"/>
      <c r="C147" s="272" t="s">
        <v>2967</v>
      </c>
      <c r="D147" s="273"/>
      <c r="E147" s="273"/>
      <c r="F147" s="273"/>
      <c r="G147" s="273"/>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300</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3" x14ac:dyDescent="0.25">
      <c r="A148" s="155"/>
      <c r="B148" s="156"/>
      <c r="C148" s="270" t="s">
        <v>2968</v>
      </c>
      <c r="D148" s="271"/>
      <c r="E148" s="271"/>
      <c r="F148" s="271"/>
      <c r="G148" s="271"/>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300</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3" x14ac:dyDescent="0.25">
      <c r="A149" s="155"/>
      <c r="B149" s="156"/>
      <c r="C149" s="270" t="s">
        <v>2969</v>
      </c>
      <c r="D149" s="271"/>
      <c r="E149" s="271"/>
      <c r="F149" s="271"/>
      <c r="G149" s="271"/>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300</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3" x14ac:dyDescent="0.25">
      <c r="A150" s="155"/>
      <c r="B150" s="156"/>
      <c r="C150" s="270" t="s">
        <v>2970</v>
      </c>
      <c r="D150" s="271"/>
      <c r="E150" s="271"/>
      <c r="F150" s="271"/>
      <c r="G150" s="271"/>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300</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3" x14ac:dyDescent="0.25">
      <c r="A151" s="155"/>
      <c r="B151" s="156"/>
      <c r="C151" s="270" t="s">
        <v>2971</v>
      </c>
      <c r="D151" s="271"/>
      <c r="E151" s="271"/>
      <c r="F151" s="271"/>
      <c r="G151" s="271"/>
      <c r="H151" s="159"/>
      <c r="I151" s="159"/>
      <c r="J151" s="159"/>
      <c r="K151" s="159"/>
      <c r="L151" s="159"/>
      <c r="M151" s="159"/>
      <c r="N151" s="158"/>
      <c r="O151" s="158"/>
      <c r="P151" s="158"/>
      <c r="Q151" s="158"/>
      <c r="R151" s="159"/>
      <c r="S151" s="159"/>
      <c r="T151" s="159"/>
      <c r="U151" s="159"/>
      <c r="V151" s="159"/>
      <c r="W151" s="159"/>
      <c r="X151" s="159"/>
      <c r="Y151" s="159"/>
      <c r="Z151" s="148"/>
      <c r="AA151" s="148"/>
      <c r="AB151" s="148"/>
      <c r="AC151" s="148"/>
      <c r="AD151" s="148"/>
      <c r="AE151" s="148"/>
      <c r="AF151" s="148"/>
      <c r="AG151" s="148" t="s">
        <v>300</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outlineLevel="1" x14ac:dyDescent="0.25">
      <c r="A152" s="185">
        <v>81</v>
      </c>
      <c r="B152" s="186" t="s">
        <v>2972</v>
      </c>
      <c r="C152" s="198" t="s">
        <v>2973</v>
      </c>
      <c r="D152" s="187" t="s">
        <v>2406</v>
      </c>
      <c r="E152" s="188">
        <v>26</v>
      </c>
      <c r="F152" s="189"/>
      <c r="G152" s="190">
        <f>ROUND(E152*F152,2)</f>
        <v>0</v>
      </c>
      <c r="H152" s="189"/>
      <c r="I152" s="190">
        <f>ROUND(E152*H152,2)</f>
        <v>0</v>
      </c>
      <c r="J152" s="189"/>
      <c r="K152" s="190">
        <f>ROUND(E152*J152,2)</f>
        <v>0</v>
      </c>
      <c r="L152" s="190">
        <v>21</v>
      </c>
      <c r="M152" s="190">
        <f>G152*(1+L152/100)</f>
        <v>0</v>
      </c>
      <c r="N152" s="188">
        <v>0</v>
      </c>
      <c r="O152" s="188">
        <f>ROUND(E152*N152,2)</f>
        <v>0</v>
      </c>
      <c r="P152" s="188">
        <v>0</v>
      </c>
      <c r="Q152" s="188">
        <f>ROUND(E152*P152,2)</f>
        <v>0</v>
      </c>
      <c r="R152" s="190"/>
      <c r="S152" s="190" t="s">
        <v>878</v>
      </c>
      <c r="T152" s="191" t="s">
        <v>879</v>
      </c>
      <c r="U152" s="159">
        <v>0</v>
      </c>
      <c r="V152" s="159">
        <f>ROUND(E152*U152,2)</f>
        <v>0</v>
      </c>
      <c r="W152" s="159"/>
      <c r="X152" s="159" t="s">
        <v>295</v>
      </c>
      <c r="Y152" s="159" t="s">
        <v>296</v>
      </c>
      <c r="Z152" s="148"/>
      <c r="AA152" s="148"/>
      <c r="AB152" s="148"/>
      <c r="AC152" s="148"/>
      <c r="AD152" s="148"/>
      <c r="AE152" s="148"/>
      <c r="AF152" s="148"/>
      <c r="AG152" s="148" t="s">
        <v>2005</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5">
      <c r="A153" s="185">
        <v>82</v>
      </c>
      <c r="B153" s="186" t="s">
        <v>2749</v>
      </c>
      <c r="C153" s="198" t="s">
        <v>2974</v>
      </c>
      <c r="D153" s="187" t="s">
        <v>2406</v>
      </c>
      <c r="E153" s="188">
        <v>5</v>
      </c>
      <c r="F153" s="189"/>
      <c r="G153" s="190">
        <f>ROUND(E153*F153,2)</f>
        <v>0</v>
      </c>
      <c r="H153" s="189"/>
      <c r="I153" s="190">
        <f>ROUND(E153*H153,2)</f>
        <v>0</v>
      </c>
      <c r="J153" s="189"/>
      <c r="K153" s="190">
        <f>ROUND(E153*J153,2)</f>
        <v>0</v>
      </c>
      <c r="L153" s="190">
        <v>21</v>
      </c>
      <c r="M153" s="190">
        <f>G153*(1+L153/100)</f>
        <v>0</v>
      </c>
      <c r="N153" s="188">
        <v>0</v>
      </c>
      <c r="O153" s="188">
        <f>ROUND(E153*N153,2)</f>
        <v>0</v>
      </c>
      <c r="P153" s="188">
        <v>0</v>
      </c>
      <c r="Q153" s="188">
        <f>ROUND(E153*P153,2)</f>
        <v>0</v>
      </c>
      <c r="R153" s="190"/>
      <c r="S153" s="190" t="s">
        <v>878</v>
      </c>
      <c r="T153" s="191" t="s">
        <v>879</v>
      </c>
      <c r="U153" s="159">
        <v>0</v>
      </c>
      <c r="V153" s="159">
        <f>ROUND(E153*U153,2)</f>
        <v>0</v>
      </c>
      <c r="W153" s="159"/>
      <c r="X153" s="159" t="s">
        <v>295</v>
      </c>
      <c r="Y153" s="159" t="s">
        <v>296</v>
      </c>
      <c r="Z153" s="148"/>
      <c r="AA153" s="148"/>
      <c r="AB153" s="148"/>
      <c r="AC153" s="148"/>
      <c r="AD153" s="148"/>
      <c r="AE153" s="148"/>
      <c r="AF153" s="148"/>
      <c r="AG153" s="148" t="s">
        <v>2005</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5">
      <c r="A154" s="185">
        <v>83</v>
      </c>
      <c r="B154" s="186" t="s">
        <v>2184</v>
      </c>
      <c r="C154" s="198" t="s">
        <v>2975</v>
      </c>
      <c r="D154" s="187" t="s">
        <v>2406</v>
      </c>
      <c r="E154" s="188">
        <v>26</v>
      </c>
      <c r="F154" s="189"/>
      <c r="G154" s="190">
        <f>ROUND(E154*F154,2)</f>
        <v>0</v>
      </c>
      <c r="H154" s="189"/>
      <c r="I154" s="190">
        <f>ROUND(E154*H154,2)</f>
        <v>0</v>
      </c>
      <c r="J154" s="189"/>
      <c r="K154" s="190">
        <f>ROUND(E154*J154,2)</f>
        <v>0</v>
      </c>
      <c r="L154" s="190">
        <v>21</v>
      </c>
      <c r="M154" s="190">
        <f>G154*(1+L154/100)</f>
        <v>0</v>
      </c>
      <c r="N154" s="188">
        <v>0</v>
      </c>
      <c r="O154" s="188">
        <f>ROUND(E154*N154,2)</f>
        <v>0</v>
      </c>
      <c r="P154" s="188">
        <v>0</v>
      </c>
      <c r="Q154" s="188">
        <f>ROUND(E154*P154,2)</f>
        <v>0</v>
      </c>
      <c r="R154" s="190"/>
      <c r="S154" s="190" t="s">
        <v>878</v>
      </c>
      <c r="T154" s="191" t="s">
        <v>879</v>
      </c>
      <c r="U154" s="159">
        <v>0</v>
      </c>
      <c r="V154" s="159">
        <f>ROUND(E154*U154,2)</f>
        <v>0</v>
      </c>
      <c r="W154" s="159"/>
      <c r="X154" s="159" t="s">
        <v>295</v>
      </c>
      <c r="Y154" s="159" t="s">
        <v>296</v>
      </c>
      <c r="Z154" s="148"/>
      <c r="AA154" s="148"/>
      <c r="AB154" s="148"/>
      <c r="AC154" s="148"/>
      <c r="AD154" s="148"/>
      <c r="AE154" s="148"/>
      <c r="AF154" s="148"/>
      <c r="AG154" s="148" t="s">
        <v>2005</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1" x14ac:dyDescent="0.25">
      <c r="A155" s="185">
        <v>84</v>
      </c>
      <c r="B155" s="186" t="s">
        <v>2186</v>
      </c>
      <c r="C155" s="198" t="s">
        <v>2976</v>
      </c>
      <c r="D155" s="187" t="s">
        <v>2122</v>
      </c>
      <c r="E155" s="188">
        <v>1</v>
      </c>
      <c r="F155" s="189"/>
      <c r="G155" s="190">
        <f>ROUND(E155*F155,2)</f>
        <v>0</v>
      </c>
      <c r="H155" s="189"/>
      <c r="I155" s="190">
        <f>ROUND(E155*H155,2)</f>
        <v>0</v>
      </c>
      <c r="J155" s="189"/>
      <c r="K155" s="190">
        <f>ROUND(E155*J155,2)</f>
        <v>0</v>
      </c>
      <c r="L155" s="190">
        <v>21</v>
      </c>
      <c r="M155" s="190">
        <f>G155*(1+L155/100)</f>
        <v>0</v>
      </c>
      <c r="N155" s="188">
        <v>0</v>
      </c>
      <c r="O155" s="188">
        <f>ROUND(E155*N155,2)</f>
        <v>0</v>
      </c>
      <c r="P155" s="188">
        <v>0</v>
      </c>
      <c r="Q155" s="188">
        <f>ROUND(E155*P155,2)</f>
        <v>0</v>
      </c>
      <c r="R155" s="190"/>
      <c r="S155" s="190" t="s">
        <v>878</v>
      </c>
      <c r="T155" s="191" t="s">
        <v>879</v>
      </c>
      <c r="U155" s="159">
        <v>0</v>
      </c>
      <c r="V155" s="159">
        <f>ROUND(E155*U155,2)</f>
        <v>0</v>
      </c>
      <c r="W155" s="159"/>
      <c r="X155" s="159" t="s">
        <v>295</v>
      </c>
      <c r="Y155" s="159" t="s">
        <v>296</v>
      </c>
      <c r="Z155" s="148"/>
      <c r="AA155" s="148"/>
      <c r="AB155" s="148"/>
      <c r="AC155" s="148"/>
      <c r="AD155" s="148"/>
      <c r="AE155" s="148"/>
      <c r="AF155" s="148"/>
      <c r="AG155" s="148" t="s">
        <v>2005</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26" x14ac:dyDescent="0.25">
      <c r="A156" s="170" t="s">
        <v>288</v>
      </c>
      <c r="B156" s="171" t="s">
        <v>179</v>
      </c>
      <c r="C156" s="193" t="s">
        <v>180</v>
      </c>
      <c r="D156" s="172"/>
      <c r="E156" s="173"/>
      <c r="F156" s="174"/>
      <c r="G156" s="174">
        <f>SUMIF(AG157:AG171,"&lt;&gt;NOR",G157:G171)</f>
        <v>0</v>
      </c>
      <c r="H156" s="174"/>
      <c r="I156" s="174">
        <f>SUM(I157:I171)</f>
        <v>0</v>
      </c>
      <c r="J156" s="174"/>
      <c r="K156" s="174">
        <f>SUM(K157:K171)</f>
        <v>0</v>
      </c>
      <c r="L156" s="174"/>
      <c r="M156" s="174">
        <f>SUM(M157:M171)</f>
        <v>0</v>
      </c>
      <c r="N156" s="173"/>
      <c r="O156" s="173">
        <f>SUM(O157:O171)</f>
        <v>0</v>
      </c>
      <c r="P156" s="173"/>
      <c r="Q156" s="173">
        <f>SUM(Q157:Q171)</f>
        <v>0</v>
      </c>
      <c r="R156" s="174"/>
      <c r="S156" s="174"/>
      <c r="T156" s="175"/>
      <c r="U156" s="169"/>
      <c r="V156" s="169">
        <f>SUM(V157:V171)</f>
        <v>0</v>
      </c>
      <c r="W156" s="169"/>
      <c r="X156" s="169"/>
      <c r="Y156" s="169"/>
      <c r="AG156" t="s">
        <v>289</v>
      </c>
    </row>
    <row r="157" spans="1:60" ht="20" outlineLevel="1" x14ac:dyDescent="0.25">
      <c r="A157" s="177">
        <v>85</v>
      </c>
      <c r="B157" s="178" t="s">
        <v>2977</v>
      </c>
      <c r="C157" s="194" t="s">
        <v>2960</v>
      </c>
      <c r="D157" s="179" t="s">
        <v>2037</v>
      </c>
      <c r="E157" s="180">
        <v>1</v>
      </c>
      <c r="F157" s="181"/>
      <c r="G157" s="182">
        <f>ROUND(E157*F157,2)</f>
        <v>0</v>
      </c>
      <c r="H157" s="181"/>
      <c r="I157" s="182">
        <f>ROUND(E157*H157,2)</f>
        <v>0</v>
      </c>
      <c r="J157" s="181"/>
      <c r="K157" s="182">
        <f>ROUND(E157*J157,2)</f>
        <v>0</v>
      </c>
      <c r="L157" s="182">
        <v>21</v>
      </c>
      <c r="M157" s="182">
        <f>G157*(1+L157/100)</f>
        <v>0</v>
      </c>
      <c r="N157" s="180">
        <v>0</v>
      </c>
      <c r="O157" s="180">
        <f>ROUND(E157*N157,2)</f>
        <v>0</v>
      </c>
      <c r="P157" s="180">
        <v>0</v>
      </c>
      <c r="Q157" s="180">
        <f>ROUND(E157*P157,2)</f>
        <v>0</v>
      </c>
      <c r="R157" s="182"/>
      <c r="S157" s="182" t="s">
        <v>878</v>
      </c>
      <c r="T157" s="183" t="s">
        <v>879</v>
      </c>
      <c r="U157" s="159">
        <v>0</v>
      </c>
      <c r="V157" s="159">
        <f>ROUND(E157*U157,2)</f>
        <v>0</v>
      </c>
      <c r="W157" s="159"/>
      <c r="X157" s="159" t="s">
        <v>295</v>
      </c>
      <c r="Y157" s="159" t="s">
        <v>296</v>
      </c>
      <c r="Z157" s="148"/>
      <c r="AA157" s="148"/>
      <c r="AB157" s="148"/>
      <c r="AC157" s="148"/>
      <c r="AD157" s="148"/>
      <c r="AE157" s="148"/>
      <c r="AF157" s="148"/>
      <c r="AG157" s="148" t="s">
        <v>2005</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2" x14ac:dyDescent="0.25">
      <c r="A158" s="155"/>
      <c r="B158" s="156"/>
      <c r="C158" s="272" t="s">
        <v>2961</v>
      </c>
      <c r="D158" s="273"/>
      <c r="E158" s="273"/>
      <c r="F158" s="273"/>
      <c r="G158" s="273"/>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300</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3" x14ac:dyDescent="0.25">
      <c r="A159" s="155"/>
      <c r="B159" s="156"/>
      <c r="C159" s="270" t="s">
        <v>2962</v>
      </c>
      <c r="D159" s="271"/>
      <c r="E159" s="271"/>
      <c r="F159" s="271"/>
      <c r="G159" s="271"/>
      <c r="H159" s="159"/>
      <c r="I159" s="159"/>
      <c r="J159" s="159"/>
      <c r="K159" s="159"/>
      <c r="L159" s="159"/>
      <c r="M159" s="159"/>
      <c r="N159" s="158"/>
      <c r="O159" s="158"/>
      <c r="P159" s="158"/>
      <c r="Q159" s="158"/>
      <c r="R159" s="159"/>
      <c r="S159" s="159"/>
      <c r="T159" s="159"/>
      <c r="U159" s="159"/>
      <c r="V159" s="159"/>
      <c r="W159" s="159"/>
      <c r="X159" s="159"/>
      <c r="Y159" s="159"/>
      <c r="Z159" s="148"/>
      <c r="AA159" s="148"/>
      <c r="AB159" s="148"/>
      <c r="AC159" s="148"/>
      <c r="AD159" s="148"/>
      <c r="AE159" s="148"/>
      <c r="AF159" s="148"/>
      <c r="AG159" s="148" t="s">
        <v>300</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3" x14ac:dyDescent="0.25">
      <c r="A160" s="155"/>
      <c r="B160" s="156"/>
      <c r="C160" s="270" t="s">
        <v>2963</v>
      </c>
      <c r="D160" s="271"/>
      <c r="E160" s="271"/>
      <c r="F160" s="271"/>
      <c r="G160" s="271"/>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300</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5">
      <c r="A161" s="185">
        <v>86</v>
      </c>
      <c r="B161" s="186" t="s">
        <v>2190</v>
      </c>
      <c r="C161" s="198" t="s">
        <v>2964</v>
      </c>
      <c r="D161" s="187" t="s">
        <v>2037</v>
      </c>
      <c r="E161" s="188">
        <v>1</v>
      </c>
      <c r="F161" s="189"/>
      <c r="G161" s="190">
        <f>ROUND(E161*F161,2)</f>
        <v>0</v>
      </c>
      <c r="H161" s="189"/>
      <c r="I161" s="190">
        <f>ROUND(E161*H161,2)</f>
        <v>0</v>
      </c>
      <c r="J161" s="189"/>
      <c r="K161" s="190">
        <f>ROUND(E161*J161,2)</f>
        <v>0</v>
      </c>
      <c r="L161" s="190">
        <v>21</v>
      </c>
      <c r="M161" s="190">
        <f>G161*(1+L161/100)</f>
        <v>0</v>
      </c>
      <c r="N161" s="188">
        <v>0</v>
      </c>
      <c r="O161" s="188">
        <f>ROUND(E161*N161,2)</f>
        <v>0</v>
      </c>
      <c r="P161" s="188">
        <v>0</v>
      </c>
      <c r="Q161" s="188">
        <f>ROUND(E161*P161,2)</f>
        <v>0</v>
      </c>
      <c r="R161" s="190"/>
      <c r="S161" s="190" t="s">
        <v>878</v>
      </c>
      <c r="T161" s="191" t="s">
        <v>879</v>
      </c>
      <c r="U161" s="159">
        <v>0</v>
      </c>
      <c r="V161" s="159">
        <f>ROUND(E161*U161,2)</f>
        <v>0</v>
      </c>
      <c r="W161" s="159"/>
      <c r="X161" s="159" t="s">
        <v>295</v>
      </c>
      <c r="Y161" s="159" t="s">
        <v>296</v>
      </c>
      <c r="Z161" s="148"/>
      <c r="AA161" s="148"/>
      <c r="AB161" s="148"/>
      <c r="AC161" s="148"/>
      <c r="AD161" s="148"/>
      <c r="AE161" s="148"/>
      <c r="AF161" s="148"/>
      <c r="AG161" s="148" t="s">
        <v>2005</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1" x14ac:dyDescent="0.25">
      <c r="A162" s="177">
        <v>87</v>
      </c>
      <c r="B162" s="178" t="s">
        <v>2978</v>
      </c>
      <c r="C162" s="194" t="s">
        <v>2966</v>
      </c>
      <c r="D162" s="179" t="s">
        <v>2037</v>
      </c>
      <c r="E162" s="180">
        <v>2</v>
      </c>
      <c r="F162" s="181"/>
      <c r="G162" s="182">
        <f>ROUND(E162*F162,2)</f>
        <v>0</v>
      </c>
      <c r="H162" s="181"/>
      <c r="I162" s="182">
        <f>ROUND(E162*H162,2)</f>
        <v>0</v>
      </c>
      <c r="J162" s="181"/>
      <c r="K162" s="182">
        <f>ROUND(E162*J162,2)</f>
        <v>0</v>
      </c>
      <c r="L162" s="182">
        <v>21</v>
      </c>
      <c r="M162" s="182">
        <f>G162*(1+L162/100)</f>
        <v>0</v>
      </c>
      <c r="N162" s="180">
        <v>0</v>
      </c>
      <c r="O162" s="180">
        <f>ROUND(E162*N162,2)</f>
        <v>0</v>
      </c>
      <c r="P162" s="180">
        <v>0</v>
      </c>
      <c r="Q162" s="180">
        <f>ROUND(E162*P162,2)</f>
        <v>0</v>
      </c>
      <c r="R162" s="182"/>
      <c r="S162" s="182" t="s">
        <v>878</v>
      </c>
      <c r="T162" s="183" t="s">
        <v>879</v>
      </c>
      <c r="U162" s="159">
        <v>0</v>
      </c>
      <c r="V162" s="159">
        <f>ROUND(E162*U162,2)</f>
        <v>0</v>
      </c>
      <c r="W162" s="159"/>
      <c r="X162" s="159" t="s">
        <v>295</v>
      </c>
      <c r="Y162" s="159" t="s">
        <v>296</v>
      </c>
      <c r="Z162" s="148"/>
      <c r="AA162" s="148"/>
      <c r="AB162" s="148"/>
      <c r="AC162" s="148"/>
      <c r="AD162" s="148"/>
      <c r="AE162" s="148"/>
      <c r="AF162" s="148"/>
      <c r="AG162" s="148" t="s">
        <v>2005</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5">
      <c r="A163" s="155"/>
      <c r="B163" s="156"/>
      <c r="C163" s="272" t="s">
        <v>2967</v>
      </c>
      <c r="D163" s="273"/>
      <c r="E163" s="273"/>
      <c r="F163" s="273"/>
      <c r="G163" s="273"/>
      <c r="H163" s="159"/>
      <c r="I163" s="159"/>
      <c r="J163" s="159"/>
      <c r="K163" s="159"/>
      <c r="L163" s="159"/>
      <c r="M163" s="159"/>
      <c r="N163" s="158"/>
      <c r="O163" s="158"/>
      <c r="P163" s="158"/>
      <c r="Q163" s="158"/>
      <c r="R163" s="159"/>
      <c r="S163" s="159"/>
      <c r="T163" s="159"/>
      <c r="U163" s="159"/>
      <c r="V163" s="159"/>
      <c r="W163" s="159"/>
      <c r="X163" s="159"/>
      <c r="Y163" s="159"/>
      <c r="Z163" s="148"/>
      <c r="AA163" s="148"/>
      <c r="AB163" s="148"/>
      <c r="AC163" s="148"/>
      <c r="AD163" s="148"/>
      <c r="AE163" s="148"/>
      <c r="AF163" s="148"/>
      <c r="AG163" s="148" t="s">
        <v>300</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5">
      <c r="A164" s="155"/>
      <c r="B164" s="156"/>
      <c r="C164" s="270" t="s">
        <v>2968</v>
      </c>
      <c r="D164" s="271"/>
      <c r="E164" s="271"/>
      <c r="F164" s="271"/>
      <c r="G164" s="271"/>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300</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3" x14ac:dyDescent="0.25">
      <c r="A165" s="155"/>
      <c r="B165" s="156"/>
      <c r="C165" s="270" t="s">
        <v>2969</v>
      </c>
      <c r="D165" s="271"/>
      <c r="E165" s="271"/>
      <c r="F165" s="271"/>
      <c r="G165" s="271"/>
      <c r="H165" s="159"/>
      <c r="I165" s="159"/>
      <c r="J165" s="159"/>
      <c r="K165" s="159"/>
      <c r="L165" s="159"/>
      <c r="M165" s="159"/>
      <c r="N165" s="158"/>
      <c r="O165" s="158"/>
      <c r="P165" s="158"/>
      <c r="Q165" s="158"/>
      <c r="R165" s="159"/>
      <c r="S165" s="159"/>
      <c r="T165" s="159"/>
      <c r="U165" s="159"/>
      <c r="V165" s="159"/>
      <c r="W165" s="159"/>
      <c r="X165" s="159"/>
      <c r="Y165" s="159"/>
      <c r="Z165" s="148"/>
      <c r="AA165" s="148"/>
      <c r="AB165" s="148"/>
      <c r="AC165" s="148"/>
      <c r="AD165" s="148"/>
      <c r="AE165" s="148"/>
      <c r="AF165" s="148"/>
      <c r="AG165" s="148" t="s">
        <v>300</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3" x14ac:dyDescent="0.25">
      <c r="A166" s="155"/>
      <c r="B166" s="156"/>
      <c r="C166" s="270" t="s">
        <v>2970</v>
      </c>
      <c r="D166" s="271"/>
      <c r="E166" s="271"/>
      <c r="F166" s="271"/>
      <c r="G166" s="271"/>
      <c r="H166" s="159"/>
      <c r="I166" s="159"/>
      <c r="J166" s="159"/>
      <c r="K166" s="159"/>
      <c r="L166" s="159"/>
      <c r="M166" s="159"/>
      <c r="N166" s="158"/>
      <c r="O166" s="158"/>
      <c r="P166" s="158"/>
      <c r="Q166" s="158"/>
      <c r="R166" s="159"/>
      <c r="S166" s="159"/>
      <c r="T166" s="159"/>
      <c r="U166" s="159"/>
      <c r="V166" s="159"/>
      <c r="W166" s="159"/>
      <c r="X166" s="159"/>
      <c r="Y166" s="159"/>
      <c r="Z166" s="148"/>
      <c r="AA166" s="148"/>
      <c r="AB166" s="148"/>
      <c r="AC166" s="148"/>
      <c r="AD166" s="148"/>
      <c r="AE166" s="148"/>
      <c r="AF166" s="148"/>
      <c r="AG166" s="148" t="s">
        <v>300</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3" x14ac:dyDescent="0.25">
      <c r="A167" s="155"/>
      <c r="B167" s="156"/>
      <c r="C167" s="270" t="s">
        <v>2971</v>
      </c>
      <c r="D167" s="271"/>
      <c r="E167" s="271"/>
      <c r="F167" s="271"/>
      <c r="G167" s="271"/>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300</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1" x14ac:dyDescent="0.25">
      <c r="A168" s="185">
        <v>88</v>
      </c>
      <c r="B168" s="186" t="s">
        <v>2979</v>
      </c>
      <c r="C168" s="198" t="s">
        <v>2973</v>
      </c>
      <c r="D168" s="187" t="s">
        <v>2406</v>
      </c>
      <c r="E168" s="188">
        <v>30</v>
      </c>
      <c r="F168" s="189"/>
      <c r="G168" s="190">
        <f>ROUND(E168*F168,2)</f>
        <v>0</v>
      </c>
      <c r="H168" s="189"/>
      <c r="I168" s="190">
        <f>ROUND(E168*H168,2)</f>
        <v>0</v>
      </c>
      <c r="J168" s="189"/>
      <c r="K168" s="190">
        <f>ROUND(E168*J168,2)</f>
        <v>0</v>
      </c>
      <c r="L168" s="190">
        <v>21</v>
      </c>
      <c r="M168" s="190">
        <f>G168*(1+L168/100)</f>
        <v>0</v>
      </c>
      <c r="N168" s="188">
        <v>0</v>
      </c>
      <c r="O168" s="188">
        <f>ROUND(E168*N168,2)</f>
        <v>0</v>
      </c>
      <c r="P168" s="188">
        <v>0</v>
      </c>
      <c r="Q168" s="188">
        <f>ROUND(E168*P168,2)</f>
        <v>0</v>
      </c>
      <c r="R168" s="190"/>
      <c r="S168" s="190" t="s">
        <v>878</v>
      </c>
      <c r="T168" s="191" t="s">
        <v>879</v>
      </c>
      <c r="U168" s="159">
        <v>0</v>
      </c>
      <c r="V168" s="159">
        <f>ROUND(E168*U168,2)</f>
        <v>0</v>
      </c>
      <c r="W168" s="159"/>
      <c r="X168" s="159" t="s">
        <v>295</v>
      </c>
      <c r="Y168" s="159" t="s">
        <v>296</v>
      </c>
      <c r="Z168" s="148"/>
      <c r="AA168" s="148"/>
      <c r="AB168" s="148"/>
      <c r="AC168" s="148"/>
      <c r="AD168" s="148"/>
      <c r="AE168" s="148"/>
      <c r="AF168" s="148"/>
      <c r="AG168" s="148" t="s">
        <v>2005</v>
      </c>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1" x14ac:dyDescent="0.25">
      <c r="A169" s="185">
        <v>89</v>
      </c>
      <c r="B169" s="186" t="s">
        <v>2197</v>
      </c>
      <c r="C169" s="198" t="s">
        <v>2974</v>
      </c>
      <c r="D169" s="187" t="s">
        <v>2406</v>
      </c>
      <c r="E169" s="188">
        <v>5</v>
      </c>
      <c r="F169" s="189"/>
      <c r="G169" s="190">
        <f>ROUND(E169*F169,2)</f>
        <v>0</v>
      </c>
      <c r="H169" s="189"/>
      <c r="I169" s="190">
        <f>ROUND(E169*H169,2)</f>
        <v>0</v>
      </c>
      <c r="J169" s="189"/>
      <c r="K169" s="190">
        <f>ROUND(E169*J169,2)</f>
        <v>0</v>
      </c>
      <c r="L169" s="190">
        <v>21</v>
      </c>
      <c r="M169" s="190">
        <f>G169*(1+L169/100)</f>
        <v>0</v>
      </c>
      <c r="N169" s="188">
        <v>0</v>
      </c>
      <c r="O169" s="188">
        <f>ROUND(E169*N169,2)</f>
        <v>0</v>
      </c>
      <c r="P169" s="188">
        <v>0</v>
      </c>
      <c r="Q169" s="188">
        <f>ROUND(E169*P169,2)</f>
        <v>0</v>
      </c>
      <c r="R169" s="190"/>
      <c r="S169" s="190" t="s">
        <v>878</v>
      </c>
      <c r="T169" s="191" t="s">
        <v>879</v>
      </c>
      <c r="U169" s="159">
        <v>0</v>
      </c>
      <c r="V169" s="159">
        <f>ROUND(E169*U169,2)</f>
        <v>0</v>
      </c>
      <c r="W169" s="159"/>
      <c r="X169" s="159" t="s">
        <v>295</v>
      </c>
      <c r="Y169" s="159" t="s">
        <v>296</v>
      </c>
      <c r="Z169" s="148"/>
      <c r="AA169" s="148"/>
      <c r="AB169" s="148"/>
      <c r="AC169" s="148"/>
      <c r="AD169" s="148"/>
      <c r="AE169" s="148"/>
      <c r="AF169" s="148"/>
      <c r="AG169" s="148" t="s">
        <v>2005</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1" x14ac:dyDescent="0.25">
      <c r="A170" s="185">
        <v>90</v>
      </c>
      <c r="B170" s="186" t="s">
        <v>2199</v>
      </c>
      <c r="C170" s="198" t="s">
        <v>2975</v>
      </c>
      <c r="D170" s="187" t="s">
        <v>2406</v>
      </c>
      <c r="E170" s="188">
        <v>30</v>
      </c>
      <c r="F170" s="189"/>
      <c r="G170" s="190">
        <f>ROUND(E170*F170,2)</f>
        <v>0</v>
      </c>
      <c r="H170" s="189"/>
      <c r="I170" s="190">
        <f>ROUND(E170*H170,2)</f>
        <v>0</v>
      </c>
      <c r="J170" s="189"/>
      <c r="K170" s="190">
        <f>ROUND(E170*J170,2)</f>
        <v>0</v>
      </c>
      <c r="L170" s="190">
        <v>21</v>
      </c>
      <c r="M170" s="190">
        <f>G170*(1+L170/100)</f>
        <v>0</v>
      </c>
      <c r="N170" s="188">
        <v>0</v>
      </c>
      <c r="O170" s="188">
        <f>ROUND(E170*N170,2)</f>
        <v>0</v>
      </c>
      <c r="P170" s="188">
        <v>0</v>
      </c>
      <c r="Q170" s="188">
        <f>ROUND(E170*P170,2)</f>
        <v>0</v>
      </c>
      <c r="R170" s="190"/>
      <c r="S170" s="190" t="s">
        <v>878</v>
      </c>
      <c r="T170" s="191" t="s">
        <v>879</v>
      </c>
      <c r="U170" s="159">
        <v>0</v>
      </c>
      <c r="V170" s="159">
        <f>ROUND(E170*U170,2)</f>
        <v>0</v>
      </c>
      <c r="W170" s="159"/>
      <c r="X170" s="159" t="s">
        <v>295</v>
      </c>
      <c r="Y170" s="159" t="s">
        <v>296</v>
      </c>
      <c r="Z170" s="148"/>
      <c r="AA170" s="148"/>
      <c r="AB170" s="148"/>
      <c r="AC170" s="148"/>
      <c r="AD170" s="148"/>
      <c r="AE170" s="148"/>
      <c r="AF170" s="148"/>
      <c r="AG170" s="148" t="s">
        <v>2005</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1" x14ac:dyDescent="0.25">
      <c r="A171" s="185">
        <v>91</v>
      </c>
      <c r="B171" s="186" t="s">
        <v>2201</v>
      </c>
      <c r="C171" s="198" t="s">
        <v>2976</v>
      </c>
      <c r="D171" s="187" t="s">
        <v>2122</v>
      </c>
      <c r="E171" s="188">
        <v>1</v>
      </c>
      <c r="F171" s="189"/>
      <c r="G171" s="190">
        <f>ROUND(E171*F171,2)</f>
        <v>0</v>
      </c>
      <c r="H171" s="189"/>
      <c r="I171" s="190">
        <f>ROUND(E171*H171,2)</f>
        <v>0</v>
      </c>
      <c r="J171" s="189"/>
      <c r="K171" s="190">
        <f>ROUND(E171*J171,2)</f>
        <v>0</v>
      </c>
      <c r="L171" s="190">
        <v>21</v>
      </c>
      <c r="M171" s="190">
        <f>G171*(1+L171/100)</f>
        <v>0</v>
      </c>
      <c r="N171" s="188">
        <v>0</v>
      </c>
      <c r="O171" s="188">
        <f>ROUND(E171*N171,2)</f>
        <v>0</v>
      </c>
      <c r="P171" s="188">
        <v>0</v>
      </c>
      <c r="Q171" s="188">
        <f>ROUND(E171*P171,2)</f>
        <v>0</v>
      </c>
      <c r="R171" s="190"/>
      <c r="S171" s="190" t="s">
        <v>878</v>
      </c>
      <c r="T171" s="191" t="s">
        <v>879</v>
      </c>
      <c r="U171" s="159">
        <v>0</v>
      </c>
      <c r="V171" s="159">
        <f>ROUND(E171*U171,2)</f>
        <v>0</v>
      </c>
      <c r="W171" s="159"/>
      <c r="X171" s="159" t="s">
        <v>295</v>
      </c>
      <c r="Y171" s="159" t="s">
        <v>296</v>
      </c>
      <c r="Z171" s="148"/>
      <c r="AA171" s="148"/>
      <c r="AB171" s="148"/>
      <c r="AC171" s="148"/>
      <c r="AD171" s="148"/>
      <c r="AE171" s="148"/>
      <c r="AF171" s="148"/>
      <c r="AG171" s="148" t="s">
        <v>2005</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ht="26" x14ac:dyDescent="0.25">
      <c r="A172" s="170" t="s">
        <v>288</v>
      </c>
      <c r="B172" s="171" t="s">
        <v>181</v>
      </c>
      <c r="C172" s="193" t="s">
        <v>182</v>
      </c>
      <c r="D172" s="172"/>
      <c r="E172" s="173"/>
      <c r="F172" s="174"/>
      <c r="G172" s="174">
        <f>SUMIF(AG173:AG194,"&lt;&gt;NOR",G173:G194)</f>
        <v>0</v>
      </c>
      <c r="H172" s="174"/>
      <c r="I172" s="174">
        <f>SUM(I173:I194)</f>
        <v>0</v>
      </c>
      <c r="J172" s="174"/>
      <c r="K172" s="174">
        <f>SUM(K173:K194)</f>
        <v>0</v>
      </c>
      <c r="L172" s="174"/>
      <c r="M172" s="174">
        <f>SUM(M173:M194)</f>
        <v>0</v>
      </c>
      <c r="N172" s="173"/>
      <c r="O172" s="173">
        <f>SUM(O173:O194)</f>
        <v>0</v>
      </c>
      <c r="P172" s="173"/>
      <c r="Q172" s="173">
        <f>SUM(Q173:Q194)</f>
        <v>0</v>
      </c>
      <c r="R172" s="174"/>
      <c r="S172" s="174"/>
      <c r="T172" s="175"/>
      <c r="U172" s="169"/>
      <c r="V172" s="169">
        <f>SUM(V173:V194)</f>
        <v>0</v>
      </c>
      <c r="W172" s="169"/>
      <c r="X172" s="169"/>
      <c r="Y172" s="169"/>
      <c r="AG172" t="s">
        <v>289</v>
      </c>
    </row>
    <row r="173" spans="1:60" ht="20" outlineLevel="1" x14ac:dyDescent="0.25">
      <c r="A173" s="177">
        <v>92</v>
      </c>
      <c r="B173" s="178" t="s">
        <v>2980</v>
      </c>
      <c r="C173" s="194" t="s">
        <v>2981</v>
      </c>
      <c r="D173" s="179" t="s">
        <v>2037</v>
      </c>
      <c r="E173" s="180">
        <v>1</v>
      </c>
      <c r="F173" s="181"/>
      <c r="G173" s="182">
        <f>ROUND(E173*F173,2)</f>
        <v>0</v>
      </c>
      <c r="H173" s="181"/>
      <c r="I173" s="182">
        <f>ROUND(E173*H173,2)</f>
        <v>0</v>
      </c>
      <c r="J173" s="181"/>
      <c r="K173" s="182">
        <f>ROUND(E173*J173,2)</f>
        <v>0</v>
      </c>
      <c r="L173" s="182">
        <v>21</v>
      </c>
      <c r="M173" s="182">
        <f>G173*(1+L173/100)</f>
        <v>0</v>
      </c>
      <c r="N173" s="180">
        <v>0</v>
      </c>
      <c r="O173" s="180">
        <f>ROUND(E173*N173,2)</f>
        <v>0</v>
      </c>
      <c r="P173" s="180">
        <v>0</v>
      </c>
      <c r="Q173" s="180">
        <f>ROUND(E173*P173,2)</f>
        <v>0</v>
      </c>
      <c r="R173" s="182"/>
      <c r="S173" s="182" t="s">
        <v>878</v>
      </c>
      <c r="T173" s="183" t="s">
        <v>879</v>
      </c>
      <c r="U173" s="159">
        <v>0</v>
      </c>
      <c r="V173" s="159">
        <f>ROUND(E173*U173,2)</f>
        <v>0</v>
      </c>
      <c r="W173" s="159"/>
      <c r="X173" s="159" t="s">
        <v>295</v>
      </c>
      <c r="Y173" s="159" t="s">
        <v>296</v>
      </c>
      <c r="Z173" s="148"/>
      <c r="AA173" s="148"/>
      <c r="AB173" s="148"/>
      <c r="AC173" s="148"/>
      <c r="AD173" s="148"/>
      <c r="AE173" s="148"/>
      <c r="AF173" s="148"/>
      <c r="AG173" s="148" t="s">
        <v>2005</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2" x14ac:dyDescent="0.25">
      <c r="A174" s="155"/>
      <c r="B174" s="156"/>
      <c r="C174" s="272" t="s">
        <v>2982</v>
      </c>
      <c r="D174" s="273"/>
      <c r="E174" s="273"/>
      <c r="F174" s="273"/>
      <c r="G174" s="273"/>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300</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3" x14ac:dyDescent="0.25">
      <c r="A175" s="155"/>
      <c r="B175" s="156"/>
      <c r="C175" s="270" t="s">
        <v>2983</v>
      </c>
      <c r="D175" s="271"/>
      <c r="E175" s="271"/>
      <c r="F175" s="271"/>
      <c r="G175" s="271"/>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300</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5">
      <c r="A176" s="155"/>
      <c r="B176" s="156"/>
      <c r="C176" s="270" t="s">
        <v>2984</v>
      </c>
      <c r="D176" s="271"/>
      <c r="E176" s="271"/>
      <c r="F176" s="271"/>
      <c r="G176" s="271"/>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300</v>
      </c>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5">
      <c r="A177" s="185">
        <v>93</v>
      </c>
      <c r="B177" s="186" t="s">
        <v>2205</v>
      </c>
      <c r="C177" s="198" t="s">
        <v>2964</v>
      </c>
      <c r="D177" s="187" t="s">
        <v>2037</v>
      </c>
      <c r="E177" s="188">
        <v>1</v>
      </c>
      <c r="F177" s="189"/>
      <c r="G177" s="190">
        <f>ROUND(E177*F177,2)</f>
        <v>0</v>
      </c>
      <c r="H177" s="189"/>
      <c r="I177" s="190">
        <f>ROUND(E177*H177,2)</f>
        <v>0</v>
      </c>
      <c r="J177" s="189"/>
      <c r="K177" s="190">
        <f>ROUND(E177*J177,2)</f>
        <v>0</v>
      </c>
      <c r="L177" s="190">
        <v>21</v>
      </c>
      <c r="M177" s="190">
        <f>G177*(1+L177/100)</f>
        <v>0</v>
      </c>
      <c r="N177" s="188">
        <v>0</v>
      </c>
      <c r="O177" s="188">
        <f>ROUND(E177*N177,2)</f>
        <v>0</v>
      </c>
      <c r="P177" s="188">
        <v>0</v>
      </c>
      <c r="Q177" s="188">
        <f>ROUND(E177*P177,2)</f>
        <v>0</v>
      </c>
      <c r="R177" s="190"/>
      <c r="S177" s="190" t="s">
        <v>878</v>
      </c>
      <c r="T177" s="191" t="s">
        <v>879</v>
      </c>
      <c r="U177" s="159">
        <v>0</v>
      </c>
      <c r="V177" s="159">
        <f>ROUND(E177*U177,2)</f>
        <v>0</v>
      </c>
      <c r="W177" s="159"/>
      <c r="X177" s="159" t="s">
        <v>295</v>
      </c>
      <c r="Y177" s="159" t="s">
        <v>296</v>
      </c>
      <c r="Z177" s="148"/>
      <c r="AA177" s="148"/>
      <c r="AB177" s="148"/>
      <c r="AC177" s="148"/>
      <c r="AD177" s="148"/>
      <c r="AE177" s="148"/>
      <c r="AF177" s="148"/>
      <c r="AG177" s="148" t="s">
        <v>2005</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1" x14ac:dyDescent="0.25">
      <c r="A178" s="177">
        <v>94</v>
      </c>
      <c r="B178" s="178" t="s">
        <v>2985</v>
      </c>
      <c r="C178" s="194" t="s">
        <v>2966</v>
      </c>
      <c r="D178" s="179" t="s">
        <v>2037</v>
      </c>
      <c r="E178" s="180">
        <v>2</v>
      </c>
      <c r="F178" s="181"/>
      <c r="G178" s="182">
        <f>ROUND(E178*F178,2)</f>
        <v>0</v>
      </c>
      <c r="H178" s="181"/>
      <c r="I178" s="182">
        <f>ROUND(E178*H178,2)</f>
        <v>0</v>
      </c>
      <c r="J178" s="181"/>
      <c r="K178" s="182">
        <f>ROUND(E178*J178,2)</f>
        <v>0</v>
      </c>
      <c r="L178" s="182">
        <v>21</v>
      </c>
      <c r="M178" s="182">
        <f>G178*(1+L178/100)</f>
        <v>0</v>
      </c>
      <c r="N178" s="180">
        <v>0</v>
      </c>
      <c r="O178" s="180">
        <f>ROUND(E178*N178,2)</f>
        <v>0</v>
      </c>
      <c r="P178" s="180">
        <v>0</v>
      </c>
      <c r="Q178" s="180">
        <f>ROUND(E178*P178,2)</f>
        <v>0</v>
      </c>
      <c r="R178" s="182"/>
      <c r="S178" s="182" t="s">
        <v>878</v>
      </c>
      <c r="T178" s="183" t="s">
        <v>879</v>
      </c>
      <c r="U178" s="159">
        <v>0</v>
      </c>
      <c r="V178" s="159">
        <f>ROUND(E178*U178,2)</f>
        <v>0</v>
      </c>
      <c r="W178" s="159"/>
      <c r="X178" s="159" t="s">
        <v>295</v>
      </c>
      <c r="Y178" s="159" t="s">
        <v>296</v>
      </c>
      <c r="Z178" s="148"/>
      <c r="AA178" s="148"/>
      <c r="AB178" s="148"/>
      <c r="AC178" s="148"/>
      <c r="AD178" s="148"/>
      <c r="AE178" s="148"/>
      <c r="AF178" s="148"/>
      <c r="AG178" s="148" t="s">
        <v>2005</v>
      </c>
      <c r="AH178" s="148"/>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2" x14ac:dyDescent="0.25">
      <c r="A179" s="155"/>
      <c r="B179" s="156"/>
      <c r="C179" s="272" t="s">
        <v>2986</v>
      </c>
      <c r="D179" s="273"/>
      <c r="E179" s="273"/>
      <c r="F179" s="273"/>
      <c r="G179" s="273"/>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300</v>
      </c>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3" x14ac:dyDescent="0.25">
      <c r="A180" s="155"/>
      <c r="B180" s="156"/>
      <c r="C180" s="270" t="s">
        <v>2987</v>
      </c>
      <c r="D180" s="271"/>
      <c r="E180" s="271"/>
      <c r="F180" s="271"/>
      <c r="G180" s="271"/>
      <c r="H180" s="159"/>
      <c r="I180" s="159"/>
      <c r="J180" s="159"/>
      <c r="K180" s="159"/>
      <c r="L180" s="159"/>
      <c r="M180" s="159"/>
      <c r="N180" s="158"/>
      <c r="O180" s="158"/>
      <c r="P180" s="158"/>
      <c r="Q180" s="158"/>
      <c r="R180" s="159"/>
      <c r="S180" s="159"/>
      <c r="T180" s="159"/>
      <c r="U180" s="159"/>
      <c r="V180" s="159"/>
      <c r="W180" s="159"/>
      <c r="X180" s="159"/>
      <c r="Y180" s="159"/>
      <c r="Z180" s="148"/>
      <c r="AA180" s="148"/>
      <c r="AB180" s="148"/>
      <c r="AC180" s="148"/>
      <c r="AD180" s="148"/>
      <c r="AE180" s="148"/>
      <c r="AF180" s="148"/>
      <c r="AG180" s="148" t="s">
        <v>300</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3" x14ac:dyDescent="0.25">
      <c r="A181" s="155"/>
      <c r="B181" s="156"/>
      <c r="C181" s="270" t="s">
        <v>2988</v>
      </c>
      <c r="D181" s="271"/>
      <c r="E181" s="271"/>
      <c r="F181" s="271"/>
      <c r="G181" s="271"/>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300</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3" x14ac:dyDescent="0.25">
      <c r="A182" s="155"/>
      <c r="B182" s="156"/>
      <c r="C182" s="270" t="s">
        <v>2970</v>
      </c>
      <c r="D182" s="271"/>
      <c r="E182" s="271"/>
      <c r="F182" s="271"/>
      <c r="G182" s="271"/>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300</v>
      </c>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5">
      <c r="A183" s="155"/>
      <c r="B183" s="156"/>
      <c r="C183" s="270" t="s">
        <v>2971</v>
      </c>
      <c r="D183" s="271"/>
      <c r="E183" s="271"/>
      <c r="F183" s="271"/>
      <c r="G183" s="271"/>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300</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1" x14ac:dyDescent="0.25">
      <c r="A184" s="177">
        <v>95</v>
      </c>
      <c r="B184" s="178" t="s">
        <v>2989</v>
      </c>
      <c r="C184" s="194" t="s">
        <v>2966</v>
      </c>
      <c r="D184" s="179" t="s">
        <v>2037</v>
      </c>
      <c r="E184" s="180">
        <v>1</v>
      </c>
      <c r="F184" s="181"/>
      <c r="G184" s="182">
        <f>ROUND(E184*F184,2)</f>
        <v>0</v>
      </c>
      <c r="H184" s="181"/>
      <c r="I184" s="182">
        <f>ROUND(E184*H184,2)</f>
        <v>0</v>
      </c>
      <c r="J184" s="181"/>
      <c r="K184" s="182">
        <f>ROUND(E184*J184,2)</f>
        <v>0</v>
      </c>
      <c r="L184" s="182">
        <v>21</v>
      </c>
      <c r="M184" s="182">
        <f>G184*(1+L184/100)</f>
        <v>0</v>
      </c>
      <c r="N184" s="180">
        <v>0</v>
      </c>
      <c r="O184" s="180">
        <f>ROUND(E184*N184,2)</f>
        <v>0</v>
      </c>
      <c r="P184" s="180">
        <v>0</v>
      </c>
      <c r="Q184" s="180">
        <f>ROUND(E184*P184,2)</f>
        <v>0</v>
      </c>
      <c r="R184" s="182"/>
      <c r="S184" s="182" t="s">
        <v>878</v>
      </c>
      <c r="T184" s="183" t="s">
        <v>879</v>
      </c>
      <c r="U184" s="159">
        <v>0</v>
      </c>
      <c r="V184" s="159">
        <f>ROUND(E184*U184,2)</f>
        <v>0</v>
      </c>
      <c r="W184" s="159"/>
      <c r="X184" s="159" t="s">
        <v>295</v>
      </c>
      <c r="Y184" s="159" t="s">
        <v>296</v>
      </c>
      <c r="Z184" s="148"/>
      <c r="AA184" s="148"/>
      <c r="AB184" s="148"/>
      <c r="AC184" s="148"/>
      <c r="AD184" s="148"/>
      <c r="AE184" s="148"/>
      <c r="AF184" s="148"/>
      <c r="AG184" s="148" t="s">
        <v>2005</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2" x14ac:dyDescent="0.25">
      <c r="A185" s="155"/>
      <c r="B185" s="156"/>
      <c r="C185" s="272" t="s">
        <v>2990</v>
      </c>
      <c r="D185" s="273"/>
      <c r="E185" s="273"/>
      <c r="F185" s="273"/>
      <c r="G185" s="273"/>
      <c r="H185" s="159"/>
      <c r="I185" s="159"/>
      <c r="J185" s="159"/>
      <c r="K185" s="159"/>
      <c r="L185" s="159"/>
      <c r="M185" s="159"/>
      <c r="N185" s="158"/>
      <c r="O185" s="158"/>
      <c r="P185" s="158"/>
      <c r="Q185" s="158"/>
      <c r="R185" s="159"/>
      <c r="S185" s="159"/>
      <c r="T185" s="159"/>
      <c r="U185" s="159"/>
      <c r="V185" s="159"/>
      <c r="W185" s="159"/>
      <c r="X185" s="159"/>
      <c r="Y185" s="159"/>
      <c r="Z185" s="148"/>
      <c r="AA185" s="148"/>
      <c r="AB185" s="148"/>
      <c r="AC185" s="148"/>
      <c r="AD185" s="148"/>
      <c r="AE185" s="148"/>
      <c r="AF185" s="148"/>
      <c r="AG185" s="148" t="s">
        <v>300</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3" x14ac:dyDescent="0.25">
      <c r="A186" s="155"/>
      <c r="B186" s="156"/>
      <c r="C186" s="270" t="s">
        <v>2968</v>
      </c>
      <c r="D186" s="271"/>
      <c r="E186" s="271"/>
      <c r="F186" s="271"/>
      <c r="G186" s="271"/>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300</v>
      </c>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3" x14ac:dyDescent="0.25">
      <c r="A187" s="155"/>
      <c r="B187" s="156"/>
      <c r="C187" s="270" t="s">
        <v>2969</v>
      </c>
      <c r="D187" s="271"/>
      <c r="E187" s="271"/>
      <c r="F187" s="271"/>
      <c r="G187" s="271"/>
      <c r="H187" s="159"/>
      <c r="I187" s="159"/>
      <c r="J187" s="159"/>
      <c r="K187" s="159"/>
      <c r="L187" s="159"/>
      <c r="M187" s="159"/>
      <c r="N187" s="158"/>
      <c r="O187" s="158"/>
      <c r="P187" s="158"/>
      <c r="Q187" s="158"/>
      <c r="R187" s="159"/>
      <c r="S187" s="159"/>
      <c r="T187" s="159"/>
      <c r="U187" s="159"/>
      <c r="V187" s="159"/>
      <c r="W187" s="159"/>
      <c r="X187" s="159"/>
      <c r="Y187" s="159"/>
      <c r="Z187" s="148"/>
      <c r="AA187" s="148"/>
      <c r="AB187" s="148"/>
      <c r="AC187" s="148"/>
      <c r="AD187" s="148"/>
      <c r="AE187" s="148"/>
      <c r="AF187" s="148"/>
      <c r="AG187" s="148" t="s">
        <v>300</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3" x14ac:dyDescent="0.25">
      <c r="A188" s="155"/>
      <c r="B188" s="156"/>
      <c r="C188" s="270" t="s">
        <v>2970</v>
      </c>
      <c r="D188" s="271"/>
      <c r="E188" s="271"/>
      <c r="F188" s="271"/>
      <c r="G188" s="271"/>
      <c r="H188" s="159"/>
      <c r="I188" s="159"/>
      <c r="J188" s="159"/>
      <c r="K188" s="159"/>
      <c r="L188" s="159"/>
      <c r="M188" s="159"/>
      <c r="N188" s="158"/>
      <c r="O188" s="158"/>
      <c r="P188" s="158"/>
      <c r="Q188" s="158"/>
      <c r="R188" s="159"/>
      <c r="S188" s="159"/>
      <c r="T188" s="159"/>
      <c r="U188" s="159"/>
      <c r="V188" s="159"/>
      <c r="W188" s="159"/>
      <c r="X188" s="159"/>
      <c r="Y188" s="159"/>
      <c r="Z188" s="148"/>
      <c r="AA188" s="148"/>
      <c r="AB188" s="148"/>
      <c r="AC188" s="148"/>
      <c r="AD188" s="148"/>
      <c r="AE188" s="148"/>
      <c r="AF188" s="148"/>
      <c r="AG188" s="148" t="s">
        <v>300</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3" x14ac:dyDescent="0.25">
      <c r="A189" s="155"/>
      <c r="B189" s="156"/>
      <c r="C189" s="270" t="s">
        <v>2971</v>
      </c>
      <c r="D189" s="271"/>
      <c r="E189" s="271"/>
      <c r="F189" s="271"/>
      <c r="G189" s="271"/>
      <c r="H189" s="159"/>
      <c r="I189" s="159"/>
      <c r="J189" s="159"/>
      <c r="K189" s="159"/>
      <c r="L189" s="159"/>
      <c r="M189" s="159"/>
      <c r="N189" s="158"/>
      <c r="O189" s="158"/>
      <c r="P189" s="158"/>
      <c r="Q189" s="158"/>
      <c r="R189" s="159"/>
      <c r="S189" s="159"/>
      <c r="T189" s="159"/>
      <c r="U189" s="159"/>
      <c r="V189" s="159"/>
      <c r="W189" s="159"/>
      <c r="X189" s="159"/>
      <c r="Y189" s="159"/>
      <c r="Z189" s="148"/>
      <c r="AA189" s="148"/>
      <c r="AB189" s="148"/>
      <c r="AC189" s="148"/>
      <c r="AD189" s="148"/>
      <c r="AE189" s="148"/>
      <c r="AF189" s="148"/>
      <c r="AG189" s="148" t="s">
        <v>300</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1" x14ac:dyDescent="0.25">
      <c r="A190" s="185">
        <v>96</v>
      </c>
      <c r="B190" s="186" t="s">
        <v>2991</v>
      </c>
      <c r="C190" s="198" t="s">
        <v>2973</v>
      </c>
      <c r="D190" s="187" t="s">
        <v>2406</v>
      </c>
      <c r="E190" s="188">
        <v>38</v>
      </c>
      <c r="F190" s="189"/>
      <c r="G190" s="190">
        <f>ROUND(E190*F190,2)</f>
        <v>0</v>
      </c>
      <c r="H190" s="189"/>
      <c r="I190" s="190">
        <f>ROUND(E190*H190,2)</f>
        <v>0</v>
      </c>
      <c r="J190" s="189"/>
      <c r="K190" s="190">
        <f>ROUND(E190*J190,2)</f>
        <v>0</v>
      </c>
      <c r="L190" s="190">
        <v>21</v>
      </c>
      <c r="M190" s="190">
        <f>G190*(1+L190/100)</f>
        <v>0</v>
      </c>
      <c r="N190" s="188">
        <v>0</v>
      </c>
      <c r="O190" s="188">
        <f>ROUND(E190*N190,2)</f>
        <v>0</v>
      </c>
      <c r="P190" s="188">
        <v>0</v>
      </c>
      <c r="Q190" s="188">
        <f>ROUND(E190*P190,2)</f>
        <v>0</v>
      </c>
      <c r="R190" s="190"/>
      <c r="S190" s="190" t="s">
        <v>878</v>
      </c>
      <c r="T190" s="191" t="s">
        <v>879</v>
      </c>
      <c r="U190" s="159">
        <v>0</v>
      </c>
      <c r="V190" s="159">
        <f>ROUND(E190*U190,2)</f>
        <v>0</v>
      </c>
      <c r="W190" s="159"/>
      <c r="X190" s="159" t="s">
        <v>295</v>
      </c>
      <c r="Y190" s="159" t="s">
        <v>296</v>
      </c>
      <c r="Z190" s="148"/>
      <c r="AA190" s="148"/>
      <c r="AB190" s="148"/>
      <c r="AC190" s="148"/>
      <c r="AD190" s="148"/>
      <c r="AE190" s="148"/>
      <c r="AF190" s="148"/>
      <c r="AG190" s="148" t="s">
        <v>2005</v>
      </c>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1" x14ac:dyDescent="0.25">
      <c r="A191" s="185">
        <v>97</v>
      </c>
      <c r="B191" s="186" t="s">
        <v>2213</v>
      </c>
      <c r="C191" s="198" t="s">
        <v>2992</v>
      </c>
      <c r="D191" s="187" t="s">
        <v>2037</v>
      </c>
      <c r="E191" s="188">
        <v>1</v>
      </c>
      <c r="F191" s="189"/>
      <c r="G191" s="190">
        <f>ROUND(E191*F191,2)</f>
        <v>0</v>
      </c>
      <c r="H191" s="189"/>
      <c r="I191" s="190">
        <f>ROUND(E191*H191,2)</f>
        <v>0</v>
      </c>
      <c r="J191" s="189"/>
      <c r="K191" s="190">
        <f>ROUND(E191*J191,2)</f>
        <v>0</v>
      </c>
      <c r="L191" s="190">
        <v>21</v>
      </c>
      <c r="M191" s="190">
        <f>G191*(1+L191/100)</f>
        <v>0</v>
      </c>
      <c r="N191" s="188">
        <v>0</v>
      </c>
      <c r="O191" s="188">
        <f>ROUND(E191*N191,2)</f>
        <v>0</v>
      </c>
      <c r="P191" s="188">
        <v>0</v>
      </c>
      <c r="Q191" s="188">
        <f>ROUND(E191*P191,2)</f>
        <v>0</v>
      </c>
      <c r="R191" s="190"/>
      <c r="S191" s="190" t="s">
        <v>878</v>
      </c>
      <c r="T191" s="191" t="s">
        <v>879</v>
      </c>
      <c r="U191" s="159">
        <v>0</v>
      </c>
      <c r="V191" s="159">
        <f>ROUND(E191*U191,2)</f>
        <v>0</v>
      </c>
      <c r="W191" s="159"/>
      <c r="X191" s="159" t="s">
        <v>295</v>
      </c>
      <c r="Y191" s="159" t="s">
        <v>296</v>
      </c>
      <c r="Z191" s="148"/>
      <c r="AA191" s="148"/>
      <c r="AB191" s="148"/>
      <c r="AC191" s="148"/>
      <c r="AD191" s="148"/>
      <c r="AE191" s="148"/>
      <c r="AF191" s="148"/>
      <c r="AG191" s="148" t="s">
        <v>2005</v>
      </c>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1" x14ac:dyDescent="0.25">
      <c r="A192" s="185">
        <v>98</v>
      </c>
      <c r="B192" s="186" t="s">
        <v>2215</v>
      </c>
      <c r="C192" s="198" t="s">
        <v>2974</v>
      </c>
      <c r="D192" s="187" t="s">
        <v>2406</v>
      </c>
      <c r="E192" s="188">
        <v>10</v>
      </c>
      <c r="F192" s="189"/>
      <c r="G192" s="190">
        <f>ROUND(E192*F192,2)</f>
        <v>0</v>
      </c>
      <c r="H192" s="189"/>
      <c r="I192" s="190">
        <f>ROUND(E192*H192,2)</f>
        <v>0</v>
      </c>
      <c r="J192" s="189"/>
      <c r="K192" s="190">
        <f>ROUND(E192*J192,2)</f>
        <v>0</v>
      </c>
      <c r="L192" s="190">
        <v>21</v>
      </c>
      <c r="M192" s="190">
        <f>G192*(1+L192/100)</f>
        <v>0</v>
      </c>
      <c r="N192" s="188">
        <v>0</v>
      </c>
      <c r="O192" s="188">
        <f>ROUND(E192*N192,2)</f>
        <v>0</v>
      </c>
      <c r="P192" s="188">
        <v>0</v>
      </c>
      <c r="Q192" s="188">
        <f>ROUND(E192*P192,2)</f>
        <v>0</v>
      </c>
      <c r="R192" s="190"/>
      <c r="S192" s="190" t="s">
        <v>878</v>
      </c>
      <c r="T192" s="191" t="s">
        <v>879</v>
      </c>
      <c r="U192" s="159">
        <v>0</v>
      </c>
      <c r="V192" s="159">
        <f>ROUND(E192*U192,2)</f>
        <v>0</v>
      </c>
      <c r="W192" s="159"/>
      <c r="X192" s="159" t="s">
        <v>295</v>
      </c>
      <c r="Y192" s="159" t="s">
        <v>296</v>
      </c>
      <c r="Z192" s="148"/>
      <c r="AA192" s="148"/>
      <c r="AB192" s="148"/>
      <c r="AC192" s="148"/>
      <c r="AD192" s="148"/>
      <c r="AE192" s="148"/>
      <c r="AF192" s="148"/>
      <c r="AG192" s="148" t="s">
        <v>2005</v>
      </c>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1" x14ac:dyDescent="0.25">
      <c r="A193" s="185">
        <v>99</v>
      </c>
      <c r="B193" s="186" t="s">
        <v>2217</v>
      </c>
      <c r="C193" s="198" t="s">
        <v>2975</v>
      </c>
      <c r="D193" s="187" t="s">
        <v>2406</v>
      </c>
      <c r="E193" s="188">
        <v>38</v>
      </c>
      <c r="F193" s="189"/>
      <c r="G193" s="190">
        <f>ROUND(E193*F193,2)</f>
        <v>0</v>
      </c>
      <c r="H193" s="189"/>
      <c r="I193" s="190">
        <f>ROUND(E193*H193,2)</f>
        <v>0</v>
      </c>
      <c r="J193" s="189"/>
      <c r="K193" s="190">
        <f>ROUND(E193*J193,2)</f>
        <v>0</v>
      </c>
      <c r="L193" s="190">
        <v>21</v>
      </c>
      <c r="M193" s="190">
        <f>G193*(1+L193/100)</f>
        <v>0</v>
      </c>
      <c r="N193" s="188">
        <v>0</v>
      </c>
      <c r="O193" s="188">
        <f>ROUND(E193*N193,2)</f>
        <v>0</v>
      </c>
      <c r="P193" s="188">
        <v>0</v>
      </c>
      <c r="Q193" s="188">
        <f>ROUND(E193*P193,2)</f>
        <v>0</v>
      </c>
      <c r="R193" s="190"/>
      <c r="S193" s="190" t="s">
        <v>878</v>
      </c>
      <c r="T193" s="191" t="s">
        <v>879</v>
      </c>
      <c r="U193" s="159">
        <v>0</v>
      </c>
      <c r="V193" s="159">
        <f>ROUND(E193*U193,2)</f>
        <v>0</v>
      </c>
      <c r="W193" s="159"/>
      <c r="X193" s="159" t="s">
        <v>295</v>
      </c>
      <c r="Y193" s="159" t="s">
        <v>296</v>
      </c>
      <c r="Z193" s="148"/>
      <c r="AA193" s="148"/>
      <c r="AB193" s="148"/>
      <c r="AC193" s="148"/>
      <c r="AD193" s="148"/>
      <c r="AE193" s="148"/>
      <c r="AF193" s="148"/>
      <c r="AG193" s="148" t="s">
        <v>2005</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1" x14ac:dyDescent="0.25">
      <c r="A194" s="185">
        <v>100</v>
      </c>
      <c r="B194" s="186" t="s">
        <v>2770</v>
      </c>
      <c r="C194" s="198" t="s">
        <v>2976</v>
      </c>
      <c r="D194" s="187" t="s">
        <v>2122</v>
      </c>
      <c r="E194" s="188">
        <v>1</v>
      </c>
      <c r="F194" s="189"/>
      <c r="G194" s="190">
        <f>ROUND(E194*F194,2)</f>
        <v>0</v>
      </c>
      <c r="H194" s="189"/>
      <c r="I194" s="190">
        <f>ROUND(E194*H194,2)</f>
        <v>0</v>
      </c>
      <c r="J194" s="189"/>
      <c r="K194" s="190">
        <f>ROUND(E194*J194,2)</f>
        <v>0</v>
      </c>
      <c r="L194" s="190">
        <v>21</v>
      </c>
      <c r="M194" s="190">
        <f>G194*(1+L194/100)</f>
        <v>0</v>
      </c>
      <c r="N194" s="188">
        <v>0</v>
      </c>
      <c r="O194" s="188">
        <f>ROUND(E194*N194,2)</f>
        <v>0</v>
      </c>
      <c r="P194" s="188">
        <v>0</v>
      </c>
      <c r="Q194" s="188">
        <f>ROUND(E194*P194,2)</f>
        <v>0</v>
      </c>
      <c r="R194" s="190"/>
      <c r="S194" s="190" t="s">
        <v>878</v>
      </c>
      <c r="T194" s="191" t="s">
        <v>879</v>
      </c>
      <c r="U194" s="159">
        <v>0</v>
      </c>
      <c r="V194" s="159">
        <f>ROUND(E194*U194,2)</f>
        <v>0</v>
      </c>
      <c r="W194" s="159"/>
      <c r="X194" s="159" t="s">
        <v>295</v>
      </c>
      <c r="Y194" s="159" t="s">
        <v>296</v>
      </c>
      <c r="Z194" s="148"/>
      <c r="AA194" s="148"/>
      <c r="AB194" s="148"/>
      <c r="AC194" s="148"/>
      <c r="AD194" s="148"/>
      <c r="AE194" s="148"/>
      <c r="AF194" s="148"/>
      <c r="AG194" s="148" t="s">
        <v>2005</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ht="13" x14ac:dyDescent="0.25">
      <c r="A195" s="170" t="s">
        <v>288</v>
      </c>
      <c r="B195" s="171" t="s">
        <v>183</v>
      </c>
      <c r="C195" s="193" t="s">
        <v>184</v>
      </c>
      <c r="D195" s="172"/>
      <c r="E195" s="173"/>
      <c r="F195" s="174"/>
      <c r="G195" s="174">
        <f>SUMIF(AG196:AG206,"&lt;&gt;NOR",G196:G206)</f>
        <v>0</v>
      </c>
      <c r="H195" s="174"/>
      <c r="I195" s="174">
        <f>SUM(I196:I206)</f>
        <v>0</v>
      </c>
      <c r="J195" s="174"/>
      <c r="K195" s="174">
        <f>SUM(K196:K206)</f>
        <v>0</v>
      </c>
      <c r="L195" s="174"/>
      <c r="M195" s="174">
        <f>SUM(M196:M206)</f>
        <v>0</v>
      </c>
      <c r="N195" s="173"/>
      <c r="O195" s="173">
        <f>SUM(O196:O206)</f>
        <v>0</v>
      </c>
      <c r="P195" s="173"/>
      <c r="Q195" s="173">
        <f>SUM(Q196:Q206)</f>
        <v>0</v>
      </c>
      <c r="R195" s="174"/>
      <c r="S195" s="174"/>
      <c r="T195" s="175"/>
      <c r="U195" s="169"/>
      <c r="V195" s="169">
        <f>SUM(V196:V206)</f>
        <v>0</v>
      </c>
      <c r="W195" s="169"/>
      <c r="X195" s="169"/>
      <c r="Y195" s="169"/>
      <c r="AG195" t="s">
        <v>289</v>
      </c>
    </row>
    <row r="196" spans="1:60" outlineLevel="1" x14ac:dyDescent="0.25">
      <c r="A196" s="177">
        <v>101</v>
      </c>
      <c r="B196" s="178" t="s">
        <v>2772</v>
      </c>
      <c r="C196" s="194" t="s">
        <v>2993</v>
      </c>
      <c r="D196" s="179" t="s">
        <v>1668</v>
      </c>
      <c r="E196" s="180">
        <v>190</v>
      </c>
      <c r="F196" s="181"/>
      <c r="G196" s="182">
        <f>ROUND(E196*F196,2)</f>
        <v>0</v>
      </c>
      <c r="H196" s="181"/>
      <c r="I196" s="182">
        <f>ROUND(E196*H196,2)</f>
        <v>0</v>
      </c>
      <c r="J196" s="181"/>
      <c r="K196" s="182">
        <f>ROUND(E196*J196,2)</f>
        <v>0</v>
      </c>
      <c r="L196" s="182">
        <v>21</v>
      </c>
      <c r="M196" s="182">
        <f>G196*(1+L196/100)</f>
        <v>0</v>
      </c>
      <c r="N196" s="180">
        <v>0</v>
      </c>
      <c r="O196" s="180">
        <f>ROUND(E196*N196,2)</f>
        <v>0</v>
      </c>
      <c r="P196" s="180">
        <v>0</v>
      </c>
      <c r="Q196" s="180">
        <f>ROUND(E196*P196,2)</f>
        <v>0</v>
      </c>
      <c r="R196" s="182"/>
      <c r="S196" s="182" t="s">
        <v>878</v>
      </c>
      <c r="T196" s="183" t="s">
        <v>879</v>
      </c>
      <c r="U196" s="159">
        <v>0</v>
      </c>
      <c r="V196" s="159">
        <f>ROUND(E196*U196,2)</f>
        <v>0</v>
      </c>
      <c r="W196" s="159"/>
      <c r="X196" s="159" t="s">
        <v>295</v>
      </c>
      <c r="Y196" s="159" t="s">
        <v>296</v>
      </c>
      <c r="Z196" s="148"/>
      <c r="AA196" s="148"/>
      <c r="AB196" s="148"/>
      <c r="AC196" s="148"/>
      <c r="AD196" s="148"/>
      <c r="AE196" s="148"/>
      <c r="AF196" s="148"/>
      <c r="AG196" s="148" t="s">
        <v>2005</v>
      </c>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2" x14ac:dyDescent="0.25">
      <c r="A197" s="155"/>
      <c r="B197" s="156"/>
      <c r="C197" s="272" t="s">
        <v>2994</v>
      </c>
      <c r="D197" s="273"/>
      <c r="E197" s="273"/>
      <c r="F197" s="273"/>
      <c r="G197" s="273"/>
      <c r="H197" s="159"/>
      <c r="I197" s="159"/>
      <c r="J197" s="159"/>
      <c r="K197" s="159"/>
      <c r="L197" s="159"/>
      <c r="M197" s="159"/>
      <c r="N197" s="158"/>
      <c r="O197" s="158"/>
      <c r="P197" s="158"/>
      <c r="Q197" s="158"/>
      <c r="R197" s="159"/>
      <c r="S197" s="159"/>
      <c r="T197" s="159"/>
      <c r="U197" s="159"/>
      <c r="V197" s="159"/>
      <c r="W197" s="159"/>
      <c r="X197" s="159"/>
      <c r="Y197" s="159"/>
      <c r="Z197" s="148"/>
      <c r="AA197" s="148"/>
      <c r="AB197" s="148"/>
      <c r="AC197" s="148"/>
      <c r="AD197" s="148"/>
      <c r="AE197" s="148"/>
      <c r="AF197" s="148"/>
      <c r="AG197" s="148" t="s">
        <v>300</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3" x14ac:dyDescent="0.25">
      <c r="A198" s="155"/>
      <c r="B198" s="156"/>
      <c r="C198" s="270" t="s">
        <v>2995</v>
      </c>
      <c r="D198" s="271"/>
      <c r="E198" s="271"/>
      <c r="F198" s="271"/>
      <c r="G198" s="271"/>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300</v>
      </c>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3" x14ac:dyDescent="0.25">
      <c r="A199" s="155"/>
      <c r="B199" s="156"/>
      <c r="C199" s="270" t="s">
        <v>2996</v>
      </c>
      <c r="D199" s="271"/>
      <c r="E199" s="271"/>
      <c r="F199" s="271"/>
      <c r="G199" s="271"/>
      <c r="H199" s="159"/>
      <c r="I199" s="159"/>
      <c r="J199" s="159"/>
      <c r="K199" s="159"/>
      <c r="L199" s="159"/>
      <c r="M199" s="159"/>
      <c r="N199" s="158"/>
      <c r="O199" s="158"/>
      <c r="P199" s="158"/>
      <c r="Q199" s="158"/>
      <c r="R199" s="159"/>
      <c r="S199" s="159"/>
      <c r="T199" s="159"/>
      <c r="U199" s="159"/>
      <c r="V199" s="159"/>
      <c r="W199" s="159"/>
      <c r="X199" s="159"/>
      <c r="Y199" s="159"/>
      <c r="Z199" s="148"/>
      <c r="AA199" s="148"/>
      <c r="AB199" s="148"/>
      <c r="AC199" s="148"/>
      <c r="AD199" s="148"/>
      <c r="AE199" s="148"/>
      <c r="AF199" s="148"/>
      <c r="AG199" s="148" t="s">
        <v>300</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1" x14ac:dyDescent="0.25">
      <c r="A200" s="185">
        <v>102</v>
      </c>
      <c r="B200" s="186" t="s">
        <v>2774</v>
      </c>
      <c r="C200" s="198" t="s">
        <v>2997</v>
      </c>
      <c r="D200" s="187" t="s">
        <v>1668</v>
      </c>
      <c r="E200" s="188">
        <v>190</v>
      </c>
      <c r="F200" s="189"/>
      <c r="G200" s="190">
        <f>ROUND(E200*F200,2)</f>
        <v>0</v>
      </c>
      <c r="H200" s="189"/>
      <c r="I200" s="190">
        <f>ROUND(E200*H200,2)</f>
        <v>0</v>
      </c>
      <c r="J200" s="189"/>
      <c r="K200" s="190">
        <f>ROUND(E200*J200,2)</f>
        <v>0</v>
      </c>
      <c r="L200" s="190">
        <v>21</v>
      </c>
      <c r="M200" s="190">
        <f>G200*(1+L200/100)</f>
        <v>0</v>
      </c>
      <c r="N200" s="188">
        <v>0</v>
      </c>
      <c r="O200" s="188">
        <f>ROUND(E200*N200,2)</f>
        <v>0</v>
      </c>
      <c r="P200" s="188">
        <v>0</v>
      </c>
      <c r="Q200" s="188">
        <f>ROUND(E200*P200,2)</f>
        <v>0</v>
      </c>
      <c r="R200" s="190"/>
      <c r="S200" s="190" t="s">
        <v>878</v>
      </c>
      <c r="T200" s="191" t="s">
        <v>879</v>
      </c>
      <c r="U200" s="159">
        <v>0</v>
      </c>
      <c r="V200" s="159">
        <f>ROUND(E200*U200,2)</f>
        <v>0</v>
      </c>
      <c r="W200" s="159"/>
      <c r="X200" s="159" t="s">
        <v>295</v>
      </c>
      <c r="Y200" s="159" t="s">
        <v>296</v>
      </c>
      <c r="Z200" s="148"/>
      <c r="AA200" s="148"/>
      <c r="AB200" s="148"/>
      <c r="AC200" s="148"/>
      <c r="AD200" s="148"/>
      <c r="AE200" s="148"/>
      <c r="AF200" s="148"/>
      <c r="AG200" s="148" t="s">
        <v>2005</v>
      </c>
      <c r="AH200" s="148"/>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1" x14ac:dyDescent="0.25">
      <c r="A201" s="185">
        <v>103</v>
      </c>
      <c r="B201" s="186" t="s">
        <v>2222</v>
      </c>
      <c r="C201" s="198" t="s">
        <v>2998</v>
      </c>
      <c r="D201" s="187" t="s">
        <v>1668</v>
      </c>
      <c r="E201" s="188">
        <v>190</v>
      </c>
      <c r="F201" s="189"/>
      <c r="G201" s="190">
        <f>ROUND(E201*F201,2)</f>
        <v>0</v>
      </c>
      <c r="H201" s="189"/>
      <c r="I201" s="190">
        <f>ROUND(E201*H201,2)</f>
        <v>0</v>
      </c>
      <c r="J201" s="189"/>
      <c r="K201" s="190">
        <f>ROUND(E201*J201,2)</f>
        <v>0</v>
      </c>
      <c r="L201" s="190">
        <v>21</v>
      </c>
      <c r="M201" s="190">
        <f>G201*(1+L201/100)</f>
        <v>0</v>
      </c>
      <c r="N201" s="188">
        <v>0</v>
      </c>
      <c r="O201" s="188">
        <f>ROUND(E201*N201,2)</f>
        <v>0</v>
      </c>
      <c r="P201" s="188">
        <v>0</v>
      </c>
      <c r="Q201" s="188">
        <f>ROUND(E201*P201,2)</f>
        <v>0</v>
      </c>
      <c r="R201" s="190"/>
      <c r="S201" s="190" t="s">
        <v>878</v>
      </c>
      <c r="T201" s="191" t="s">
        <v>879</v>
      </c>
      <c r="U201" s="159">
        <v>0</v>
      </c>
      <c r="V201" s="159">
        <f>ROUND(E201*U201,2)</f>
        <v>0</v>
      </c>
      <c r="W201" s="159"/>
      <c r="X201" s="159" t="s">
        <v>295</v>
      </c>
      <c r="Y201" s="159" t="s">
        <v>296</v>
      </c>
      <c r="Z201" s="148"/>
      <c r="AA201" s="148"/>
      <c r="AB201" s="148"/>
      <c r="AC201" s="148"/>
      <c r="AD201" s="148"/>
      <c r="AE201" s="148"/>
      <c r="AF201" s="148"/>
      <c r="AG201" s="148" t="s">
        <v>2005</v>
      </c>
      <c r="AH201" s="148"/>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1" x14ac:dyDescent="0.25">
      <c r="A202" s="177">
        <v>104</v>
      </c>
      <c r="B202" s="178" t="s">
        <v>2224</v>
      </c>
      <c r="C202" s="194" t="s">
        <v>2999</v>
      </c>
      <c r="D202" s="179" t="s">
        <v>1668</v>
      </c>
      <c r="E202" s="180">
        <v>12</v>
      </c>
      <c r="F202" s="181"/>
      <c r="G202" s="182">
        <f>ROUND(E202*F202,2)</f>
        <v>0</v>
      </c>
      <c r="H202" s="181"/>
      <c r="I202" s="182">
        <f>ROUND(E202*H202,2)</f>
        <v>0</v>
      </c>
      <c r="J202" s="181"/>
      <c r="K202" s="182">
        <f>ROUND(E202*J202,2)</f>
        <v>0</v>
      </c>
      <c r="L202" s="182">
        <v>21</v>
      </c>
      <c r="M202" s="182">
        <f>G202*(1+L202/100)</f>
        <v>0</v>
      </c>
      <c r="N202" s="180">
        <v>0</v>
      </c>
      <c r="O202" s="180">
        <f>ROUND(E202*N202,2)</f>
        <v>0</v>
      </c>
      <c r="P202" s="180">
        <v>0</v>
      </c>
      <c r="Q202" s="180">
        <f>ROUND(E202*P202,2)</f>
        <v>0</v>
      </c>
      <c r="R202" s="182"/>
      <c r="S202" s="182" t="s">
        <v>878</v>
      </c>
      <c r="T202" s="183" t="s">
        <v>879</v>
      </c>
      <c r="U202" s="159">
        <v>0</v>
      </c>
      <c r="V202" s="159">
        <f>ROUND(E202*U202,2)</f>
        <v>0</v>
      </c>
      <c r="W202" s="159"/>
      <c r="X202" s="159" t="s">
        <v>295</v>
      </c>
      <c r="Y202" s="159" t="s">
        <v>296</v>
      </c>
      <c r="Z202" s="148"/>
      <c r="AA202" s="148"/>
      <c r="AB202" s="148"/>
      <c r="AC202" s="148"/>
      <c r="AD202" s="148"/>
      <c r="AE202" s="148"/>
      <c r="AF202" s="148"/>
      <c r="AG202" s="148" t="s">
        <v>2005</v>
      </c>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2" x14ac:dyDescent="0.25">
      <c r="A203" s="155"/>
      <c r="B203" s="156"/>
      <c r="C203" s="272" t="s">
        <v>3000</v>
      </c>
      <c r="D203" s="273"/>
      <c r="E203" s="273"/>
      <c r="F203" s="273"/>
      <c r="G203" s="273"/>
      <c r="H203" s="159"/>
      <c r="I203" s="159"/>
      <c r="J203" s="159"/>
      <c r="K203" s="159"/>
      <c r="L203" s="159"/>
      <c r="M203" s="159"/>
      <c r="N203" s="158"/>
      <c r="O203" s="158"/>
      <c r="P203" s="158"/>
      <c r="Q203" s="158"/>
      <c r="R203" s="159"/>
      <c r="S203" s="159"/>
      <c r="T203" s="159"/>
      <c r="U203" s="159"/>
      <c r="V203" s="159"/>
      <c r="W203" s="159"/>
      <c r="X203" s="159"/>
      <c r="Y203" s="159"/>
      <c r="Z203" s="148"/>
      <c r="AA203" s="148"/>
      <c r="AB203" s="148"/>
      <c r="AC203" s="148"/>
      <c r="AD203" s="148"/>
      <c r="AE203" s="148"/>
      <c r="AF203" s="148"/>
      <c r="AG203" s="148" t="s">
        <v>300</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outlineLevel="3" x14ac:dyDescent="0.25">
      <c r="A204" s="155"/>
      <c r="B204" s="156"/>
      <c r="C204" s="270" t="s">
        <v>3001</v>
      </c>
      <c r="D204" s="271"/>
      <c r="E204" s="271"/>
      <c r="F204" s="271"/>
      <c r="G204" s="271"/>
      <c r="H204" s="159"/>
      <c r="I204" s="159"/>
      <c r="J204" s="159"/>
      <c r="K204" s="159"/>
      <c r="L204" s="159"/>
      <c r="M204" s="159"/>
      <c r="N204" s="158"/>
      <c r="O204" s="158"/>
      <c r="P204" s="158"/>
      <c r="Q204" s="158"/>
      <c r="R204" s="159"/>
      <c r="S204" s="159"/>
      <c r="T204" s="159"/>
      <c r="U204" s="159"/>
      <c r="V204" s="159"/>
      <c r="W204" s="159"/>
      <c r="X204" s="159"/>
      <c r="Y204" s="159"/>
      <c r="Z204" s="148"/>
      <c r="AA204" s="148"/>
      <c r="AB204" s="148"/>
      <c r="AC204" s="148"/>
      <c r="AD204" s="148"/>
      <c r="AE204" s="148"/>
      <c r="AF204" s="148"/>
      <c r="AG204" s="148" t="s">
        <v>300</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3" x14ac:dyDescent="0.25">
      <c r="A205" s="155"/>
      <c r="B205" s="156"/>
      <c r="C205" s="270" t="s">
        <v>3002</v>
      </c>
      <c r="D205" s="271"/>
      <c r="E205" s="271"/>
      <c r="F205" s="271"/>
      <c r="G205" s="271"/>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300</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1" x14ac:dyDescent="0.25">
      <c r="A206" s="185">
        <v>105</v>
      </c>
      <c r="B206" s="186" t="s">
        <v>2226</v>
      </c>
      <c r="C206" s="198" t="s">
        <v>3003</v>
      </c>
      <c r="D206" s="187" t="s">
        <v>1668</v>
      </c>
      <c r="E206" s="188">
        <v>5</v>
      </c>
      <c r="F206" s="189"/>
      <c r="G206" s="190">
        <f>ROUND(E206*F206,2)</f>
        <v>0</v>
      </c>
      <c r="H206" s="189"/>
      <c r="I206" s="190">
        <f>ROUND(E206*H206,2)</f>
        <v>0</v>
      </c>
      <c r="J206" s="189"/>
      <c r="K206" s="190">
        <f>ROUND(E206*J206,2)</f>
        <v>0</v>
      </c>
      <c r="L206" s="190">
        <v>21</v>
      </c>
      <c r="M206" s="190">
        <f>G206*(1+L206/100)</f>
        <v>0</v>
      </c>
      <c r="N206" s="188">
        <v>0</v>
      </c>
      <c r="O206" s="188">
        <f>ROUND(E206*N206,2)</f>
        <v>0</v>
      </c>
      <c r="P206" s="188">
        <v>0</v>
      </c>
      <c r="Q206" s="188">
        <f>ROUND(E206*P206,2)</f>
        <v>0</v>
      </c>
      <c r="R206" s="190"/>
      <c r="S206" s="190" t="s">
        <v>878</v>
      </c>
      <c r="T206" s="191" t="s">
        <v>879</v>
      </c>
      <c r="U206" s="159">
        <v>0</v>
      </c>
      <c r="V206" s="159">
        <f>ROUND(E206*U206,2)</f>
        <v>0</v>
      </c>
      <c r="W206" s="159"/>
      <c r="X206" s="159" t="s">
        <v>295</v>
      </c>
      <c r="Y206" s="159" t="s">
        <v>296</v>
      </c>
      <c r="Z206" s="148"/>
      <c r="AA206" s="148"/>
      <c r="AB206" s="148"/>
      <c r="AC206" s="148"/>
      <c r="AD206" s="148"/>
      <c r="AE206" s="148"/>
      <c r="AF206" s="148"/>
      <c r="AG206" s="148" t="s">
        <v>2005</v>
      </c>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ht="13" x14ac:dyDescent="0.25">
      <c r="A207" s="170" t="s">
        <v>288</v>
      </c>
      <c r="B207" s="171" t="s">
        <v>185</v>
      </c>
      <c r="C207" s="193" t="s">
        <v>186</v>
      </c>
      <c r="D207" s="172"/>
      <c r="E207" s="173"/>
      <c r="F207" s="174"/>
      <c r="G207" s="174">
        <f>SUMIF(AG208:AG210,"&lt;&gt;NOR",G208:G210)</f>
        <v>0</v>
      </c>
      <c r="H207" s="174"/>
      <c r="I207" s="174">
        <f>SUM(I208:I210)</f>
        <v>0</v>
      </c>
      <c r="J207" s="174"/>
      <c r="K207" s="174">
        <f>SUM(K208:K210)</f>
        <v>0</v>
      </c>
      <c r="L207" s="174"/>
      <c r="M207" s="174">
        <f>SUM(M208:M210)</f>
        <v>0</v>
      </c>
      <c r="N207" s="173"/>
      <c r="O207" s="173">
        <f>SUM(O208:O210)</f>
        <v>0</v>
      </c>
      <c r="P207" s="173"/>
      <c r="Q207" s="173">
        <f>SUM(Q208:Q210)</f>
        <v>0</v>
      </c>
      <c r="R207" s="174"/>
      <c r="S207" s="174"/>
      <c r="T207" s="175"/>
      <c r="U207" s="169"/>
      <c r="V207" s="169">
        <f>SUM(V208:V210)</f>
        <v>5.04</v>
      </c>
      <c r="W207" s="169"/>
      <c r="X207" s="169"/>
      <c r="Y207" s="169"/>
      <c r="AG207" t="s">
        <v>289</v>
      </c>
    </row>
    <row r="208" spans="1:60" outlineLevel="1" x14ac:dyDescent="0.25">
      <c r="A208" s="185">
        <v>106</v>
      </c>
      <c r="B208" s="186" t="s">
        <v>1820</v>
      </c>
      <c r="C208" s="198" t="s">
        <v>1821</v>
      </c>
      <c r="D208" s="187" t="s">
        <v>310</v>
      </c>
      <c r="E208" s="188">
        <v>35</v>
      </c>
      <c r="F208" s="189"/>
      <c r="G208" s="190">
        <f>ROUND(E208*F208,2)</f>
        <v>0</v>
      </c>
      <c r="H208" s="189"/>
      <c r="I208" s="190">
        <f>ROUND(E208*H208,2)</f>
        <v>0</v>
      </c>
      <c r="J208" s="189"/>
      <c r="K208" s="190">
        <f>ROUND(E208*J208,2)</f>
        <v>0</v>
      </c>
      <c r="L208" s="190">
        <v>21</v>
      </c>
      <c r="M208" s="190">
        <f>G208*(1+L208/100)</f>
        <v>0</v>
      </c>
      <c r="N208" s="188">
        <v>6.9999999999999994E-5</v>
      </c>
      <c r="O208" s="188">
        <f>ROUND(E208*N208,2)</f>
        <v>0</v>
      </c>
      <c r="P208" s="188">
        <v>0</v>
      </c>
      <c r="Q208" s="188">
        <f>ROUND(E208*P208,2)</f>
        <v>0</v>
      </c>
      <c r="R208" s="190" t="s">
        <v>1818</v>
      </c>
      <c r="S208" s="190" t="s">
        <v>294</v>
      </c>
      <c r="T208" s="191" t="s">
        <v>879</v>
      </c>
      <c r="U208" s="159">
        <v>0.14399999999999999</v>
      </c>
      <c r="V208" s="159">
        <f>ROUND(E208*U208,2)</f>
        <v>5.04</v>
      </c>
      <c r="W208" s="159"/>
      <c r="X208" s="159" t="s">
        <v>295</v>
      </c>
      <c r="Y208" s="159" t="s">
        <v>296</v>
      </c>
      <c r="Z208" s="148"/>
      <c r="AA208" s="148"/>
      <c r="AB208" s="148"/>
      <c r="AC208" s="148"/>
      <c r="AD208" s="148"/>
      <c r="AE208" s="148"/>
      <c r="AF208" s="148"/>
      <c r="AG208" s="148" t="s">
        <v>2005</v>
      </c>
      <c r="AH208" s="148"/>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1" x14ac:dyDescent="0.25">
      <c r="A209" s="185">
        <v>107</v>
      </c>
      <c r="B209" s="186" t="s">
        <v>2229</v>
      </c>
      <c r="C209" s="198" t="s">
        <v>3004</v>
      </c>
      <c r="D209" s="187" t="s">
        <v>310</v>
      </c>
      <c r="E209" s="188">
        <v>35</v>
      </c>
      <c r="F209" s="189"/>
      <c r="G209" s="190">
        <f>ROUND(E209*F209,2)</f>
        <v>0</v>
      </c>
      <c r="H209" s="189"/>
      <c r="I209" s="190">
        <f>ROUND(E209*H209,2)</f>
        <v>0</v>
      </c>
      <c r="J209" s="189"/>
      <c r="K209" s="190">
        <f>ROUND(E209*J209,2)</f>
        <v>0</v>
      </c>
      <c r="L209" s="190">
        <v>21</v>
      </c>
      <c r="M209" s="190">
        <f>G209*(1+L209/100)</f>
        <v>0</v>
      </c>
      <c r="N209" s="188">
        <v>0</v>
      </c>
      <c r="O209" s="188">
        <f>ROUND(E209*N209,2)</f>
        <v>0</v>
      </c>
      <c r="P209" s="188">
        <v>0</v>
      </c>
      <c r="Q209" s="188">
        <f>ROUND(E209*P209,2)</f>
        <v>0</v>
      </c>
      <c r="R209" s="190"/>
      <c r="S209" s="190" t="s">
        <v>878</v>
      </c>
      <c r="T209" s="191" t="s">
        <v>879</v>
      </c>
      <c r="U209" s="159">
        <v>0</v>
      </c>
      <c r="V209" s="159">
        <f>ROUND(E209*U209,2)</f>
        <v>0</v>
      </c>
      <c r="W209" s="159"/>
      <c r="X209" s="159" t="s">
        <v>295</v>
      </c>
      <c r="Y209" s="159" t="s">
        <v>296</v>
      </c>
      <c r="Z209" s="148"/>
      <c r="AA209" s="148"/>
      <c r="AB209" s="148"/>
      <c r="AC209" s="148"/>
      <c r="AD209" s="148"/>
      <c r="AE209" s="148"/>
      <c r="AF209" s="148"/>
      <c r="AG209" s="148" t="s">
        <v>2005</v>
      </c>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1" x14ac:dyDescent="0.25">
      <c r="A210" s="185">
        <v>108</v>
      </c>
      <c r="B210" s="186" t="s">
        <v>2231</v>
      </c>
      <c r="C210" s="198" t="s">
        <v>3005</v>
      </c>
      <c r="D210" s="187" t="s">
        <v>310</v>
      </c>
      <c r="E210" s="188">
        <v>70</v>
      </c>
      <c r="F210" s="189"/>
      <c r="G210" s="190">
        <f>ROUND(E210*F210,2)</f>
        <v>0</v>
      </c>
      <c r="H210" s="189"/>
      <c r="I210" s="190">
        <f>ROUND(E210*H210,2)</f>
        <v>0</v>
      </c>
      <c r="J210" s="189"/>
      <c r="K210" s="190">
        <f>ROUND(E210*J210,2)</f>
        <v>0</v>
      </c>
      <c r="L210" s="190">
        <v>21</v>
      </c>
      <c r="M210" s="190">
        <f>G210*(1+L210/100)</f>
        <v>0</v>
      </c>
      <c r="N210" s="188">
        <v>0</v>
      </c>
      <c r="O210" s="188">
        <f>ROUND(E210*N210,2)</f>
        <v>0</v>
      </c>
      <c r="P210" s="188">
        <v>0</v>
      </c>
      <c r="Q210" s="188">
        <f>ROUND(E210*P210,2)</f>
        <v>0</v>
      </c>
      <c r="R210" s="190"/>
      <c r="S210" s="190" t="s">
        <v>878</v>
      </c>
      <c r="T210" s="191" t="s">
        <v>879</v>
      </c>
      <c r="U210" s="159">
        <v>0</v>
      </c>
      <c r="V210" s="159">
        <f>ROUND(E210*U210,2)</f>
        <v>0</v>
      </c>
      <c r="W210" s="159"/>
      <c r="X210" s="159" t="s">
        <v>295</v>
      </c>
      <c r="Y210" s="159" t="s">
        <v>296</v>
      </c>
      <c r="Z210" s="148"/>
      <c r="AA210" s="148"/>
      <c r="AB210" s="148"/>
      <c r="AC210" s="148"/>
      <c r="AD210" s="148"/>
      <c r="AE210" s="148"/>
      <c r="AF210" s="148"/>
      <c r="AG210" s="148" t="s">
        <v>2005</v>
      </c>
      <c r="AH210" s="148"/>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ht="13" x14ac:dyDescent="0.25">
      <c r="A211" s="170" t="s">
        <v>288</v>
      </c>
      <c r="B211" s="171" t="s">
        <v>187</v>
      </c>
      <c r="C211" s="193" t="s">
        <v>188</v>
      </c>
      <c r="D211" s="172"/>
      <c r="E211" s="173"/>
      <c r="F211" s="174"/>
      <c r="G211" s="174">
        <f>SUMIF(AG212:AG214,"&lt;&gt;NOR",G212:G214)</f>
        <v>0</v>
      </c>
      <c r="H211" s="174"/>
      <c r="I211" s="174">
        <f>SUM(I212:I214)</f>
        <v>0</v>
      </c>
      <c r="J211" s="174"/>
      <c r="K211" s="174">
        <f>SUM(K212:K214)</f>
        <v>0</v>
      </c>
      <c r="L211" s="174"/>
      <c r="M211" s="174">
        <f>SUM(M212:M214)</f>
        <v>0</v>
      </c>
      <c r="N211" s="173"/>
      <c r="O211" s="173">
        <f>SUM(O212:O214)</f>
        <v>0</v>
      </c>
      <c r="P211" s="173"/>
      <c r="Q211" s="173">
        <f>SUM(Q212:Q214)</f>
        <v>0</v>
      </c>
      <c r="R211" s="174"/>
      <c r="S211" s="174"/>
      <c r="T211" s="175"/>
      <c r="U211" s="169"/>
      <c r="V211" s="169">
        <f>SUM(V212:V214)</f>
        <v>0</v>
      </c>
      <c r="W211" s="169"/>
      <c r="X211" s="169"/>
      <c r="Y211" s="169"/>
      <c r="AG211" t="s">
        <v>289</v>
      </c>
    </row>
    <row r="212" spans="1:60" outlineLevel="1" x14ac:dyDescent="0.25">
      <c r="A212" s="177">
        <v>109</v>
      </c>
      <c r="B212" s="178" t="s">
        <v>2232</v>
      </c>
      <c r="C212" s="194" t="s">
        <v>3006</v>
      </c>
      <c r="D212" s="179" t="s">
        <v>310</v>
      </c>
      <c r="E212" s="180">
        <v>10</v>
      </c>
      <c r="F212" s="181"/>
      <c r="G212" s="182">
        <f>ROUND(E212*F212,2)</f>
        <v>0</v>
      </c>
      <c r="H212" s="181"/>
      <c r="I212" s="182">
        <f>ROUND(E212*H212,2)</f>
        <v>0</v>
      </c>
      <c r="J212" s="181"/>
      <c r="K212" s="182">
        <f>ROUND(E212*J212,2)</f>
        <v>0</v>
      </c>
      <c r="L212" s="182">
        <v>21</v>
      </c>
      <c r="M212" s="182">
        <f>G212*(1+L212/100)</f>
        <v>0</v>
      </c>
      <c r="N212" s="180">
        <v>0</v>
      </c>
      <c r="O212" s="180">
        <f>ROUND(E212*N212,2)</f>
        <v>0</v>
      </c>
      <c r="P212" s="180">
        <v>0</v>
      </c>
      <c r="Q212" s="180">
        <f>ROUND(E212*P212,2)</f>
        <v>0</v>
      </c>
      <c r="R212" s="182"/>
      <c r="S212" s="182" t="s">
        <v>878</v>
      </c>
      <c r="T212" s="183" t="s">
        <v>879</v>
      </c>
      <c r="U212" s="159">
        <v>0</v>
      </c>
      <c r="V212" s="159">
        <f>ROUND(E212*U212,2)</f>
        <v>0</v>
      </c>
      <c r="W212" s="159"/>
      <c r="X212" s="159" t="s">
        <v>295</v>
      </c>
      <c r="Y212" s="159" t="s">
        <v>296</v>
      </c>
      <c r="Z212" s="148"/>
      <c r="AA212" s="148"/>
      <c r="AB212" s="148"/>
      <c r="AC212" s="148"/>
      <c r="AD212" s="148"/>
      <c r="AE212" s="148"/>
      <c r="AF212" s="148"/>
      <c r="AG212" s="148" t="s">
        <v>2005</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2" x14ac:dyDescent="0.25">
      <c r="A213" s="155"/>
      <c r="B213" s="156"/>
      <c r="C213" s="272" t="s">
        <v>3007</v>
      </c>
      <c r="D213" s="273"/>
      <c r="E213" s="273"/>
      <c r="F213" s="273"/>
      <c r="G213" s="273"/>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300</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1" x14ac:dyDescent="0.25">
      <c r="A214" s="185">
        <v>110</v>
      </c>
      <c r="B214" s="186" t="s">
        <v>2234</v>
      </c>
      <c r="C214" s="198" t="s">
        <v>3008</v>
      </c>
      <c r="D214" s="187" t="s">
        <v>310</v>
      </c>
      <c r="E214" s="188">
        <v>1</v>
      </c>
      <c r="F214" s="189"/>
      <c r="G214" s="190">
        <f>ROUND(E214*F214,2)</f>
        <v>0</v>
      </c>
      <c r="H214" s="189"/>
      <c r="I214" s="190">
        <f>ROUND(E214*H214,2)</f>
        <v>0</v>
      </c>
      <c r="J214" s="189"/>
      <c r="K214" s="190">
        <f>ROUND(E214*J214,2)</f>
        <v>0</v>
      </c>
      <c r="L214" s="190">
        <v>21</v>
      </c>
      <c r="M214" s="190">
        <f>G214*(1+L214/100)</f>
        <v>0</v>
      </c>
      <c r="N214" s="188">
        <v>0</v>
      </c>
      <c r="O214" s="188">
        <f>ROUND(E214*N214,2)</f>
        <v>0</v>
      </c>
      <c r="P214" s="188">
        <v>0</v>
      </c>
      <c r="Q214" s="188">
        <f>ROUND(E214*P214,2)</f>
        <v>0</v>
      </c>
      <c r="R214" s="190"/>
      <c r="S214" s="190" t="s">
        <v>878</v>
      </c>
      <c r="T214" s="191" t="s">
        <v>879</v>
      </c>
      <c r="U214" s="159">
        <v>0</v>
      </c>
      <c r="V214" s="159">
        <f>ROUND(E214*U214,2)</f>
        <v>0</v>
      </c>
      <c r="W214" s="159"/>
      <c r="X214" s="159" t="s">
        <v>295</v>
      </c>
      <c r="Y214" s="159" t="s">
        <v>296</v>
      </c>
      <c r="Z214" s="148"/>
      <c r="AA214" s="148"/>
      <c r="AB214" s="148"/>
      <c r="AC214" s="148"/>
      <c r="AD214" s="148"/>
      <c r="AE214" s="148"/>
      <c r="AF214" s="148"/>
      <c r="AG214" s="148" t="s">
        <v>2005</v>
      </c>
      <c r="AH214" s="148"/>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ht="13" x14ac:dyDescent="0.25">
      <c r="A215" s="170" t="s">
        <v>288</v>
      </c>
      <c r="B215" s="171" t="s">
        <v>189</v>
      </c>
      <c r="C215" s="193" t="s">
        <v>190</v>
      </c>
      <c r="D215" s="172"/>
      <c r="E215" s="173"/>
      <c r="F215" s="174"/>
      <c r="G215" s="174">
        <f>SUMIF(AG216:AG216,"&lt;&gt;NOR",G216:G216)</f>
        <v>0</v>
      </c>
      <c r="H215" s="174"/>
      <c r="I215" s="174">
        <f>SUM(I216:I216)</f>
        <v>0</v>
      </c>
      <c r="J215" s="174"/>
      <c r="K215" s="174">
        <f>SUM(K216:K216)</f>
        <v>0</v>
      </c>
      <c r="L215" s="174"/>
      <c r="M215" s="174">
        <f>SUM(M216:M216)</f>
        <v>0</v>
      </c>
      <c r="N215" s="173"/>
      <c r="O215" s="173">
        <f>SUM(O216:O216)</f>
        <v>0</v>
      </c>
      <c r="P215" s="173"/>
      <c r="Q215" s="173">
        <f>SUM(Q216:Q216)</f>
        <v>0</v>
      </c>
      <c r="R215" s="174"/>
      <c r="S215" s="174"/>
      <c r="T215" s="175"/>
      <c r="U215" s="169"/>
      <c r="V215" s="169">
        <f>SUM(V216:V216)</f>
        <v>0</v>
      </c>
      <c r="W215" s="169"/>
      <c r="X215" s="169"/>
      <c r="Y215" s="169"/>
      <c r="AG215" t="s">
        <v>289</v>
      </c>
    </row>
    <row r="216" spans="1:60" outlineLevel="1" x14ac:dyDescent="0.25">
      <c r="A216" s="185">
        <v>111</v>
      </c>
      <c r="B216" s="186" t="s">
        <v>2783</v>
      </c>
      <c r="C216" s="198" t="s">
        <v>3009</v>
      </c>
      <c r="D216" s="187" t="s">
        <v>310</v>
      </c>
      <c r="E216" s="188">
        <v>65</v>
      </c>
      <c r="F216" s="189"/>
      <c r="G216" s="190">
        <f>ROUND(E216*F216,2)</f>
        <v>0</v>
      </c>
      <c r="H216" s="189"/>
      <c r="I216" s="190">
        <f>ROUND(E216*H216,2)</f>
        <v>0</v>
      </c>
      <c r="J216" s="189"/>
      <c r="K216" s="190">
        <f>ROUND(E216*J216,2)</f>
        <v>0</v>
      </c>
      <c r="L216" s="190">
        <v>21</v>
      </c>
      <c r="M216" s="190">
        <f>G216*(1+L216/100)</f>
        <v>0</v>
      </c>
      <c r="N216" s="188">
        <v>0</v>
      </c>
      <c r="O216" s="188">
        <f>ROUND(E216*N216,2)</f>
        <v>0</v>
      </c>
      <c r="P216" s="188">
        <v>0</v>
      </c>
      <c r="Q216" s="188">
        <f>ROUND(E216*P216,2)</f>
        <v>0</v>
      </c>
      <c r="R216" s="190"/>
      <c r="S216" s="190" t="s">
        <v>878</v>
      </c>
      <c r="T216" s="191" t="s">
        <v>879</v>
      </c>
      <c r="U216" s="159">
        <v>0</v>
      </c>
      <c r="V216" s="159">
        <f>ROUND(E216*U216,2)</f>
        <v>0</v>
      </c>
      <c r="W216" s="159"/>
      <c r="X216" s="159" t="s">
        <v>295</v>
      </c>
      <c r="Y216" s="159" t="s">
        <v>296</v>
      </c>
      <c r="Z216" s="148"/>
      <c r="AA216" s="148"/>
      <c r="AB216" s="148"/>
      <c r="AC216" s="148"/>
      <c r="AD216" s="148"/>
      <c r="AE216" s="148"/>
      <c r="AF216" s="148"/>
      <c r="AG216" s="148" t="s">
        <v>2005</v>
      </c>
      <c r="AH216" s="148"/>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ht="13" x14ac:dyDescent="0.25">
      <c r="A217" s="170" t="s">
        <v>288</v>
      </c>
      <c r="B217" s="171" t="s">
        <v>242</v>
      </c>
      <c r="C217" s="193" t="s">
        <v>121</v>
      </c>
      <c r="D217" s="172"/>
      <c r="E217" s="173"/>
      <c r="F217" s="174"/>
      <c r="G217" s="174">
        <f>SUMIF(AG218:AG222,"&lt;&gt;NOR",G218:G222)</f>
        <v>0</v>
      </c>
      <c r="H217" s="174"/>
      <c r="I217" s="174">
        <f>SUM(I218:I222)</f>
        <v>0</v>
      </c>
      <c r="J217" s="174"/>
      <c r="K217" s="174">
        <f>SUM(K218:K222)</f>
        <v>0</v>
      </c>
      <c r="L217" s="174"/>
      <c r="M217" s="174">
        <f>SUM(M218:M222)</f>
        <v>0</v>
      </c>
      <c r="N217" s="173"/>
      <c r="O217" s="173">
        <f>SUM(O218:O222)</f>
        <v>0</v>
      </c>
      <c r="P217" s="173"/>
      <c r="Q217" s="173">
        <f>SUM(Q218:Q222)</f>
        <v>0</v>
      </c>
      <c r="R217" s="174"/>
      <c r="S217" s="174"/>
      <c r="T217" s="175"/>
      <c r="U217" s="169"/>
      <c r="V217" s="169">
        <f>SUM(V218:V222)</f>
        <v>0</v>
      </c>
      <c r="W217" s="169"/>
      <c r="X217" s="169"/>
      <c r="Y217" s="169"/>
      <c r="AG217" t="s">
        <v>289</v>
      </c>
    </row>
    <row r="218" spans="1:60" outlineLevel="1" x14ac:dyDescent="0.25">
      <c r="A218" s="185">
        <v>112</v>
      </c>
      <c r="B218" s="186" t="s">
        <v>2785</v>
      </c>
      <c r="C218" s="198" t="s">
        <v>3010</v>
      </c>
      <c r="D218" s="187" t="s">
        <v>2047</v>
      </c>
      <c r="E218" s="188">
        <v>5</v>
      </c>
      <c r="F218" s="189"/>
      <c r="G218" s="190">
        <f>ROUND(E218*F218,2)</f>
        <v>0</v>
      </c>
      <c r="H218" s="189"/>
      <c r="I218" s="190">
        <f>ROUND(E218*H218,2)</f>
        <v>0</v>
      </c>
      <c r="J218" s="189"/>
      <c r="K218" s="190">
        <f>ROUND(E218*J218,2)</f>
        <v>0</v>
      </c>
      <c r="L218" s="190">
        <v>21</v>
      </c>
      <c r="M218" s="190">
        <f>G218*(1+L218/100)</f>
        <v>0</v>
      </c>
      <c r="N218" s="188">
        <v>0</v>
      </c>
      <c r="O218" s="188">
        <f>ROUND(E218*N218,2)</f>
        <v>0</v>
      </c>
      <c r="P218" s="188">
        <v>0</v>
      </c>
      <c r="Q218" s="188">
        <f>ROUND(E218*P218,2)</f>
        <v>0</v>
      </c>
      <c r="R218" s="190"/>
      <c r="S218" s="190" t="s">
        <v>878</v>
      </c>
      <c r="T218" s="191" t="s">
        <v>879</v>
      </c>
      <c r="U218" s="159">
        <v>0</v>
      </c>
      <c r="V218" s="159">
        <f>ROUND(E218*U218,2)</f>
        <v>0</v>
      </c>
      <c r="W218" s="159"/>
      <c r="X218" s="159" t="s">
        <v>295</v>
      </c>
      <c r="Y218" s="159" t="s">
        <v>296</v>
      </c>
      <c r="Z218" s="148"/>
      <c r="AA218" s="148"/>
      <c r="AB218" s="148"/>
      <c r="AC218" s="148"/>
      <c r="AD218" s="148"/>
      <c r="AE218" s="148"/>
      <c r="AF218" s="148"/>
      <c r="AG218" s="148" t="s">
        <v>2005</v>
      </c>
      <c r="AH218" s="148"/>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1" x14ac:dyDescent="0.25">
      <c r="A219" s="185">
        <v>113</v>
      </c>
      <c r="B219" s="186" t="s">
        <v>2787</v>
      </c>
      <c r="C219" s="198" t="s">
        <v>3011</v>
      </c>
      <c r="D219" s="187" t="s">
        <v>2047</v>
      </c>
      <c r="E219" s="188">
        <v>10</v>
      </c>
      <c r="F219" s="189"/>
      <c r="G219" s="190">
        <f>ROUND(E219*F219,2)</f>
        <v>0</v>
      </c>
      <c r="H219" s="189"/>
      <c r="I219" s="190">
        <f>ROUND(E219*H219,2)</f>
        <v>0</v>
      </c>
      <c r="J219" s="189"/>
      <c r="K219" s="190">
        <f>ROUND(E219*J219,2)</f>
        <v>0</v>
      </c>
      <c r="L219" s="190">
        <v>21</v>
      </c>
      <c r="M219" s="190">
        <f>G219*(1+L219/100)</f>
        <v>0</v>
      </c>
      <c r="N219" s="188">
        <v>0</v>
      </c>
      <c r="O219" s="188">
        <f>ROUND(E219*N219,2)</f>
        <v>0</v>
      </c>
      <c r="P219" s="188">
        <v>0</v>
      </c>
      <c r="Q219" s="188">
        <f>ROUND(E219*P219,2)</f>
        <v>0</v>
      </c>
      <c r="R219" s="190"/>
      <c r="S219" s="190" t="s">
        <v>878</v>
      </c>
      <c r="T219" s="191" t="s">
        <v>879</v>
      </c>
      <c r="U219" s="159">
        <v>0</v>
      </c>
      <c r="V219" s="159">
        <f>ROUND(E219*U219,2)</f>
        <v>0</v>
      </c>
      <c r="W219" s="159"/>
      <c r="X219" s="159" t="s">
        <v>295</v>
      </c>
      <c r="Y219" s="159" t="s">
        <v>296</v>
      </c>
      <c r="Z219" s="148"/>
      <c r="AA219" s="148"/>
      <c r="AB219" s="148"/>
      <c r="AC219" s="148"/>
      <c r="AD219" s="148"/>
      <c r="AE219" s="148"/>
      <c r="AF219" s="148"/>
      <c r="AG219" s="148" t="s">
        <v>2005</v>
      </c>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1" x14ac:dyDescent="0.25">
      <c r="A220" s="185">
        <v>114</v>
      </c>
      <c r="B220" s="186" t="s">
        <v>136</v>
      </c>
      <c r="C220" s="198" t="s">
        <v>3012</v>
      </c>
      <c r="D220" s="187" t="s">
        <v>1424</v>
      </c>
      <c r="E220" s="188">
        <v>1</v>
      </c>
      <c r="F220" s="189"/>
      <c r="G220" s="190">
        <f>ROUND(E220*F220,2)</f>
        <v>0</v>
      </c>
      <c r="H220" s="189"/>
      <c r="I220" s="190">
        <f>ROUND(E220*H220,2)</f>
        <v>0</v>
      </c>
      <c r="J220" s="189"/>
      <c r="K220" s="190">
        <f>ROUND(E220*J220,2)</f>
        <v>0</v>
      </c>
      <c r="L220" s="190">
        <v>21</v>
      </c>
      <c r="M220" s="190">
        <f>G220*(1+L220/100)</f>
        <v>0</v>
      </c>
      <c r="N220" s="188">
        <v>0</v>
      </c>
      <c r="O220" s="188">
        <f>ROUND(E220*N220,2)</f>
        <v>0</v>
      </c>
      <c r="P220" s="188">
        <v>0</v>
      </c>
      <c r="Q220" s="188">
        <f>ROUND(E220*P220,2)</f>
        <v>0</v>
      </c>
      <c r="R220" s="190"/>
      <c r="S220" s="190" t="s">
        <v>878</v>
      </c>
      <c r="T220" s="191" t="s">
        <v>879</v>
      </c>
      <c r="U220" s="159">
        <v>0</v>
      </c>
      <c r="V220" s="159">
        <f>ROUND(E220*U220,2)</f>
        <v>0</v>
      </c>
      <c r="W220" s="159"/>
      <c r="X220" s="159" t="s">
        <v>295</v>
      </c>
      <c r="Y220" s="159" t="s">
        <v>296</v>
      </c>
      <c r="Z220" s="148"/>
      <c r="AA220" s="148"/>
      <c r="AB220" s="148"/>
      <c r="AC220" s="148"/>
      <c r="AD220" s="148"/>
      <c r="AE220" s="148"/>
      <c r="AF220" s="148"/>
      <c r="AG220" s="148" t="s">
        <v>297</v>
      </c>
      <c r="AH220" s="148"/>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1" x14ac:dyDescent="0.25">
      <c r="A221" s="185">
        <v>115</v>
      </c>
      <c r="B221" s="186" t="s">
        <v>138</v>
      </c>
      <c r="C221" s="198" t="s">
        <v>3013</v>
      </c>
      <c r="D221" s="187" t="s">
        <v>292</v>
      </c>
      <c r="E221" s="188">
        <v>1</v>
      </c>
      <c r="F221" s="189"/>
      <c r="G221" s="190">
        <f>ROUND(E221*F221,2)</f>
        <v>0</v>
      </c>
      <c r="H221" s="189"/>
      <c r="I221" s="190">
        <f>ROUND(E221*H221,2)</f>
        <v>0</v>
      </c>
      <c r="J221" s="189"/>
      <c r="K221" s="190">
        <f>ROUND(E221*J221,2)</f>
        <v>0</v>
      </c>
      <c r="L221" s="190">
        <v>21</v>
      </c>
      <c r="M221" s="190">
        <f>G221*(1+L221/100)</f>
        <v>0</v>
      </c>
      <c r="N221" s="188">
        <v>0</v>
      </c>
      <c r="O221" s="188">
        <f>ROUND(E221*N221,2)</f>
        <v>0</v>
      </c>
      <c r="P221" s="188">
        <v>0</v>
      </c>
      <c r="Q221" s="188">
        <f>ROUND(E221*P221,2)</f>
        <v>0</v>
      </c>
      <c r="R221" s="190"/>
      <c r="S221" s="190" t="s">
        <v>878</v>
      </c>
      <c r="T221" s="191" t="s">
        <v>879</v>
      </c>
      <c r="U221" s="159">
        <v>0</v>
      </c>
      <c r="V221" s="159">
        <f>ROUND(E221*U221,2)</f>
        <v>0</v>
      </c>
      <c r="W221" s="159"/>
      <c r="X221" s="159" t="s">
        <v>295</v>
      </c>
      <c r="Y221" s="159" t="s">
        <v>296</v>
      </c>
      <c r="Z221" s="148"/>
      <c r="AA221" s="148"/>
      <c r="AB221" s="148"/>
      <c r="AC221" s="148"/>
      <c r="AD221" s="148"/>
      <c r="AE221" s="148"/>
      <c r="AF221" s="148"/>
      <c r="AG221" s="148" t="s">
        <v>297</v>
      </c>
      <c r="AH221" s="148"/>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1" x14ac:dyDescent="0.25">
      <c r="A222" s="177">
        <v>116</v>
      </c>
      <c r="B222" s="178" t="s">
        <v>140</v>
      </c>
      <c r="C222" s="194" t="s">
        <v>3014</v>
      </c>
      <c r="D222" s="179" t="s">
        <v>292</v>
      </c>
      <c r="E222" s="180">
        <v>1</v>
      </c>
      <c r="F222" s="181"/>
      <c r="G222" s="182">
        <f>ROUND(E222*F222,2)</f>
        <v>0</v>
      </c>
      <c r="H222" s="181"/>
      <c r="I222" s="182">
        <f>ROUND(E222*H222,2)</f>
        <v>0</v>
      </c>
      <c r="J222" s="181"/>
      <c r="K222" s="182">
        <f>ROUND(E222*J222,2)</f>
        <v>0</v>
      </c>
      <c r="L222" s="182">
        <v>21</v>
      </c>
      <c r="M222" s="182">
        <f>G222*(1+L222/100)</f>
        <v>0</v>
      </c>
      <c r="N222" s="180">
        <v>0</v>
      </c>
      <c r="O222" s="180">
        <f>ROUND(E222*N222,2)</f>
        <v>0</v>
      </c>
      <c r="P222" s="180">
        <v>0</v>
      </c>
      <c r="Q222" s="180">
        <f>ROUND(E222*P222,2)</f>
        <v>0</v>
      </c>
      <c r="R222" s="182"/>
      <c r="S222" s="182" t="s">
        <v>878</v>
      </c>
      <c r="T222" s="183" t="s">
        <v>879</v>
      </c>
      <c r="U222" s="159">
        <v>0</v>
      </c>
      <c r="V222" s="159">
        <f>ROUND(E222*U222,2)</f>
        <v>0</v>
      </c>
      <c r="W222" s="159"/>
      <c r="X222" s="159" t="s">
        <v>295</v>
      </c>
      <c r="Y222" s="159" t="s">
        <v>296</v>
      </c>
      <c r="Z222" s="148"/>
      <c r="AA222" s="148"/>
      <c r="AB222" s="148"/>
      <c r="AC222" s="148"/>
      <c r="AD222" s="148"/>
      <c r="AE222" s="148"/>
      <c r="AF222" s="148"/>
      <c r="AG222" s="148" t="s">
        <v>297</v>
      </c>
      <c r="AH222" s="148"/>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x14ac:dyDescent="0.25">
      <c r="A223" s="3"/>
      <c r="B223" s="4"/>
      <c r="C223" s="202"/>
      <c r="D223" s="6"/>
      <c r="E223" s="3"/>
      <c r="F223" s="3"/>
      <c r="G223" s="3"/>
      <c r="H223" s="3"/>
      <c r="I223" s="3"/>
      <c r="J223" s="3"/>
      <c r="K223" s="3"/>
      <c r="L223" s="3"/>
      <c r="M223" s="3"/>
      <c r="N223" s="3"/>
      <c r="O223" s="3"/>
      <c r="P223" s="3"/>
      <c r="Q223" s="3"/>
      <c r="R223" s="3"/>
      <c r="S223" s="3"/>
      <c r="T223" s="3"/>
      <c r="U223" s="3"/>
      <c r="V223" s="3"/>
      <c r="W223" s="3"/>
      <c r="X223" s="3"/>
      <c r="Y223" s="3"/>
      <c r="AE223">
        <v>12</v>
      </c>
      <c r="AF223">
        <v>21</v>
      </c>
      <c r="AG223" t="s">
        <v>274</v>
      </c>
    </row>
    <row r="224" spans="1:60" ht="13" x14ac:dyDescent="0.25">
      <c r="A224" s="151"/>
      <c r="B224" s="152" t="s">
        <v>29</v>
      </c>
      <c r="C224" s="203"/>
      <c r="D224" s="153"/>
      <c r="E224" s="154"/>
      <c r="F224" s="154"/>
      <c r="G224" s="176">
        <f>G8+G50+G58+G73+G78+G93+G99+G113+G128+G131+G140+G156+G172+G195+G207+G211+G215+G217</f>
        <v>0</v>
      </c>
      <c r="H224" s="3"/>
      <c r="I224" s="3"/>
      <c r="J224" s="3"/>
      <c r="K224" s="3"/>
      <c r="L224" s="3"/>
      <c r="M224" s="3"/>
      <c r="N224" s="3"/>
      <c r="O224" s="3"/>
      <c r="P224" s="3"/>
      <c r="Q224" s="3"/>
      <c r="R224" s="3"/>
      <c r="S224" s="3"/>
      <c r="T224" s="3"/>
      <c r="U224" s="3"/>
      <c r="V224" s="3"/>
      <c r="W224" s="3"/>
      <c r="X224" s="3"/>
      <c r="Y224" s="3"/>
      <c r="AE224">
        <f>SUMIF(L7:L222,AE223,G7:G222)</f>
        <v>0</v>
      </c>
      <c r="AF224">
        <f>SUMIF(L7:L222,AF223,G7:G222)</f>
        <v>0</v>
      </c>
      <c r="AG224" t="s">
        <v>1888</v>
      </c>
    </row>
    <row r="225" spans="3:33" x14ac:dyDescent="0.25">
      <c r="C225" s="204"/>
      <c r="D225" s="10"/>
      <c r="AG225" t="s">
        <v>1889</v>
      </c>
    </row>
    <row r="226" spans="3:33" x14ac:dyDescent="0.25">
      <c r="D226" s="10"/>
    </row>
    <row r="227" spans="3:33" x14ac:dyDescent="0.25">
      <c r="D227" s="10"/>
    </row>
    <row r="228" spans="3:33" x14ac:dyDescent="0.25">
      <c r="D228" s="10"/>
    </row>
    <row r="229" spans="3:33" x14ac:dyDescent="0.25">
      <c r="D229" s="10"/>
    </row>
    <row r="230" spans="3:33" x14ac:dyDescent="0.25">
      <c r="D230" s="10"/>
    </row>
    <row r="231" spans="3:33" x14ac:dyDescent="0.25">
      <c r="D231" s="10"/>
    </row>
    <row r="232" spans="3:33" x14ac:dyDescent="0.25">
      <c r="D232" s="10"/>
    </row>
    <row r="233" spans="3:33" x14ac:dyDescent="0.25">
      <c r="D233" s="10"/>
    </row>
    <row r="234" spans="3:33" x14ac:dyDescent="0.25">
      <c r="D234" s="10"/>
    </row>
    <row r="235" spans="3:33" x14ac:dyDescent="0.25">
      <c r="D235" s="10"/>
    </row>
    <row r="236" spans="3:33" x14ac:dyDescent="0.25">
      <c r="D236" s="10"/>
    </row>
    <row r="237" spans="3:33" x14ac:dyDescent="0.25">
      <c r="D237" s="10"/>
    </row>
    <row r="238" spans="3:33" x14ac:dyDescent="0.25">
      <c r="D238" s="10"/>
    </row>
    <row r="239" spans="3:33" x14ac:dyDescent="0.25">
      <c r="D239" s="10"/>
    </row>
    <row r="240" spans="3:33"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lccjbSTfI9C/h+vMxJcLYABYyZkyf7XlFvMB1rv0Dv9OKWlLxU6WUjrxfjgpPSU2bg99eO53h92PD8gbRiIdXg==" saltValue="CrA40raPQJmkP2SX0RynfA==" spinCount="100000" sheet="1" formatRows="0"/>
  <mergeCells count="85">
    <mergeCell ref="C11:G11"/>
    <mergeCell ref="A1:G1"/>
    <mergeCell ref="C2:G2"/>
    <mergeCell ref="C3:G3"/>
    <mergeCell ref="C4:G4"/>
    <mergeCell ref="C10:G10"/>
    <mergeCell ref="C23:G23"/>
    <mergeCell ref="C12:G12"/>
    <mergeCell ref="C13:G13"/>
    <mergeCell ref="C14:G14"/>
    <mergeCell ref="C15:G15"/>
    <mergeCell ref="C16:G16"/>
    <mergeCell ref="C17:G17"/>
    <mergeCell ref="C18:G18"/>
    <mergeCell ref="C19:G19"/>
    <mergeCell ref="C20:G20"/>
    <mergeCell ref="C21:G21"/>
    <mergeCell ref="C22:G22"/>
    <mergeCell ref="C43:G43"/>
    <mergeCell ref="C24:G24"/>
    <mergeCell ref="C25:G25"/>
    <mergeCell ref="C26:G26"/>
    <mergeCell ref="C27:G27"/>
    <mergeCell ref="C29:G29"/>
    <mergeCell ref="C30:G30"/>
    <mergeCell ref="C31:G31"/>
    <mergeCell ref="C35:G35"/>
    <mergeCell ref="C39:G39"/>
    <mergeCell ref="C40:G40"/>
    <mergeCell ref="C42:G42"/>
    <mergeCell ref="C101:G101"/>
    <mergeCell ref="C45:G45"/>
    <mergeCell ref="C46:G46"/>
    <mergeCell ref="C48:G48"/>
    <mergeCell ref="C49:G49"/>
    <mergeCell ref="C52:G52"/>
    <mergeCell ref="C53:G53"/>
    <mergeCell ref="C60:G60"/>
    <mergeCell ref="C61:G61"/>
    <mergeCell ref="C80:G80"/>
    <mergeCell ref="C81:G81"/>
    <mergeCell ref="C95:G95"/>
    <mergeCell ref="C148:G148"/>
    <mergeCell ref="C102:G102"/>
    <mergeCell ref="C115:G115"/>
    <mergeCell ref="C116:G116"/>
    <mergeCell ref="C133:G133"/>
    <mergeCell ref="C134:G134"/>
    <mergeCell ref="C135:G135"/>
    <mergeCell ref="C136:G136"/>
    <mergeCell ref="C142:G142"/>
    <mergeCell ref="C143:G143"/>
    <mergeCell ref="C144:G144"/>
    <mergeCell ref="C147:G147"/>
    <mergeCell ref="C174:G174"/>
    <mergeCell ref="C149:G149"/>
    <mergeCell ref="C150:G150"/>
    <mergeCell ref="C151:G151"/>
    <mergeCell ref="C158:G158"/>
    <mergeCell ref="C159:G159"/>
    <mergeCell ref="C160:G160"/>
    <mergeCell ref="C163:G163"/>
    <mergeCell ref="C164:G164"/>
    <mergeCell ref="C165:G165"/>
    <mergeCell ref="C166:G166"/>
    <mergeCell ref="C167:G167"/>
    <mergeCell ref="C189:G189"/>
    <mergeCell ref="C175:G175"/>
    <mergeCell ref="C176:G176"/>
    <mergeCell ref="C179:G179"/>
    <mergeCell ref="C180:G180"/>
    <mergeCell ref="C181:G181"/>
    <mergeCell ref="C182:G182"/>
    <mergeCell ref="C183:G183"/>
    <mergeCell ref="C185:G185"/>
    <mergeCell ref="C186:G186"/>
    <mergeCell ref="C187:G187"/>
    <mergeCell ref="C188:G188"/>
    <mergeCell ref="C213:G213"/>
    <mergeCell ref="C197:G197"/>
    <mergeCell ref="C198:G198"/>
    <mergeCell ref="C199:G199"/>
    <mergeCell ref="C203:G203"/>
    <mergeCell ref="C204:G204"/>
    <mergeCell ref="C205:G20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BH5000"/>
  <sheetViews>
    <sheetView workbookViewId="0">
      <pane ySplit="7" topLeftCell="A8" activePane="bottomLeft" state="frozen"/>
      <selection pane="bottomLeft" sqref="A1:G1"/>
    </sheetView>
  </sheetViews>
  <sheetFormatPr defaultRowHeight="12.5" outlineLevelRow="1"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78" t="s">
        <v>261</v>
      </c>
      <c r="B1" s="278"/>
      <c r="C1" s="278"/>
      <c r="D1" s="278"/>
      <c r="E1" s="278"/>
      <c r="F1" s="278"/>
      <c r="G1" s="278"/>
      <c r="AG1" t="s">
        <v>262</v>
      </c>
    </row>
    <row r="2" spans="1:60" ht="25" customHeight="1" x14ac:dyDescent="0.25">
      <c r="A2" s="140" t="s">
        <v>7</v>
      </c>
      <c r="B2" s="49" t="s">
        <v>43</v>
      </c>
      <c r="C2" s="279" t="s">
        <v>44</v>
      </c>
      <c r="D2" s="280"/>
      <c r="E2" s="280"/>
      <c r="F2" s="280"/>
      <c r="G2" s="281"/>
      <c r="AG2" t="s">
        <v>263</v>
      </c>
    </row>
    <row r="3" spans="1:60" ht="25" customHeight="1" x14ac:dyDescent="0.25">
      <c r="A3" s="140" t="s">
        <v>8</v>
      </c>
      <c r="B3" s="49" t="s">
        <v>47</v>
      </c>
      <c r="C3" s="279" t="s">
        <v>48</v>
      </c>
      <c r="D3" s="280"/>
      <c r="E3" s="280"/>
      <c r="F3" s="280"/>
      <c r="G3" s="281"/>
      <c r="AC3" s="121" t="s">
        <v>263</v>
      </c>
      <c r="AG3" t="s">
        <v>264</v>
      </c>
    </row>
    <row r="4" spans="1:60" ht="25" customHeight="1" x14ac:dyDescent="0.25">
      <c r="A4" s="141" t="s">
        <v>9</v>
      </c>
      <c r="B4" s="142" t="s">
        <v>63</v>
      </c>
      <c r="C4" s="282" t="s">
        <v>64</v>
      </c>
      <c r="D4" s="283"/>
      <c r="E4" s="283"/>
      <c r="F4" s="283"/>
      <c r="G4" s="28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243</v>
      </c>
      <c r="C8" s="193" t="s">
        <v>244</v>
      </c>
      <c r="D8" s="172"/>
      <c r="E8" s="173"/>
      <c r="F8" s="174"/>
      <c r="G8" s="174">
        <f>SUMIF(AG9:AG43,"&lt;&gt;NOR",G9:G43)</f>
        <v>0</v>
      </c>
      <c r="H8" s="174"/>
      <c r="I8" s="174">
        <f>SUM(I9:I43)</f>
        <v>0</v>
      </c>
      <c r="J8" s="174"/>
      <c r="K8" s="174">
        <f>SUM(K9:K43)</f>
        <v>0</v>
      </c>
      <c r="L8" s="174"/>
      <c r="M8" s="174">
        <f>SUM(M9:M43)</f>
        <v>0</v>
      </c>
      <c r="N8" s="173"/>
      <c r="O8" s="173">
        <f>SUM(O9:O43)</f>
        <v>0</v>
      </c>
      <c r="P8" s="173"/>
      <c r="Q8" s="173">
        <f>SUM(Q9:Q43)</f>
        <v>0</v>
      </c>
      <c r="R8" s="174"/>
      <c r="S8" s="174"/>
      <c r="T8" s="175"/>
      <c r="U8" s="169"/>
      <c r="V8" s="169">
        <f>SUM(V9:V43)</f>
        <v>0</v>
      </c>
      <c r="W8" s="169"/>
      <c r="X8" s="169"/>
      <c r="Y8" s="169"/>
      <c r="AG8" t="s">
        <v>289</v>
      </c>
    </row>
    <row r="9" spans="1:60" outlineLevel="1" x14ac:dyDescent="0.25">
      <c r="A9" s="185">
        <v>1</v>
      </c>
      <c r="B9" s="186" t="s">
        <v>2473</v>
      </c>
      <c r="C9" s="198" t="s">
        <v>122</v>
      </c>
      <c r="D9" s="187"/>
      <c r="E9" s="188">
        <v>0</v>
      </c>
      <c r="F9" s="189"/>
      <c r="G9" s="190">
        <f t="shared" ref="G9:G43" si="0">ROUND(E9*F9,2)</f>
        <v>0</v>
      </c>
      <c r="H9" s="189"/>
      <c r="I9" s="190">
        <f t="shared" ref="I9:I43" si="1">ROUND(E9*H9,2)</f>
        <v>0</v>
      </c>
      <c r="J9" s="189"/>
      <c r="K9" s="190">
        <f t="shared" ref="K9:K43" si="2">ROUND(E9*J9,2)</f>
        <v>0</v>
      </c>
      <c r="L9" s="190">
        <v>21</v>
      </c>
      <c r="M9" s="190">
        <f t="shared" ref="M9:M43" si="3">G9*(1+L9/100)</f>
        <v>0</v>
      </c>
      <c r="N9" s="188">
        <v>0</v>
      </c>
      <c r="O9" s="188">
        <f t="shared" ref="O9:O43" si="4">ROUND(E9*N9,2)</f>
        <v>0</v>
      </c>
      <c r="P9" s="188">
        <v>0</v>
      </c>
      <c r="Q9" s="188">
        <f t="shared" ref="Q9:Q43" si="5">ROUND(E9*P9,2)</f>
        <v>0</v>
      </c>
      <c r="R9" s="190"/>
      <c r="S9" s="190" t="s">
        <v>878</v>
      </c>
      <c r="T9" s="191" t="s">
        <v>879</v>
      </c>
      <c r="U9" s="159">
        <v>0</v>
      </c>
      <c r="V9" s="159">
        <f t="shared" ref="V9:V43" si="6">ROUND(E9*U9,2)</f>
        <v>0</v>
      </c>
      <c r="W9" s="159"/>
      <c r="X9" s="159" t="s">
        <v>295</v>
      </c>
      <c r="Y9" s="159" t="s">
        <v>296</v>
      </c>
      <c r="Z9" s="148"/>
      <c r="AA9" s="148"/>
      <c r="AB9" s="148"/>
      <c r="AC9" s="148"/>
      <c r="AD9" s="148"/>
      <c r="AE9" s="148"/>
      <c r="AF9" s="148"/>
      <c r="AG9" s="148" t="s">
        <v>2005</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85">
        <v>2</v>
      </c>
      <c r="B10" s="186" t="s">
        <v>2475</v>
      </c>
      <c r="C10" s="198" t="s">
        <v>2713</v>
      </c>
      <c r="D10" s="187" t="s">
        <v>331</v>
      </c>
      <c r="E10" s="188">
        <v>50</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2005</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85">
        <v>3</v>
      </c>
      <c r="B11" s="186" t="s">
        <v>2477</v>
      </c>
      <c r="C11" s="198" t="s">
        <v>3015</v>
      </c>
      <c r="D11" s="187" t="s">
        <v>331</v>
      </c>
      <c r="E11" s="188">
        <v>200</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2005</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85">
        <v>4</v>
      </c>
      <c r="B12" s="186" t="s">
        <v>2479</v>
      </c>
      <c r="C12" s="198" t="s">
        <v>2726</v>
      </c>
      <c r="D12" s="187" t="s">
        <v>2037</v>
      </c>
      <c r="E12" s="188">
        <v>12</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2005</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5</v>
      </c>
      <c r="B13" s="186" t="s">
        <v>2481</v>
      </c>
      <c r="C13" s="198" t="s">
        <v>2727</v>
      </c>
      <c r="D13" s="187" t="s">
        <v>2037</v>
      </c>
      <c r="E13" s="188">
        <v>14</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2005</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5">
        <v>6</v>
      </c>
      <c r="B14" s="186" t="s">
        <v>2483</v>
      </c>
      <c r="C14" s="198" t="s">
        <v>3016</v>
      </c>
      <c r="D14" s="187"/>
      <c r="E14" s="188">
        <v>0</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2005</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5">
        <v>7</v>
      </c>
      <c r="B15" s="186" t="s">
        <v>2485</v>
      </c>
      <c r="C15" s="198" t="s">
        <v>3017</v>
      </c>
      <c r="D15" s="187" t="s">
        <v>2037</v>
      </c>
      <c r="E15" s="188">
        <v>6</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2005</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8</v>
      </c>
      <c r="B16" s="186" t="s">
        <v>2487</v>
      </c>
      <c r="C16" s="198" t="s">
        <v>3018</v>
      </c>
      <c r="D16" s="187" t="s">
        <v>2037</v>
      </c>
      <c r="E16" s="188">
        <v>6</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2005</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9</v>
      </c>
      <c r="B17" s="186" t="s">
        <v>2458</v>
      </c>
      <c r="C17" s="198" t="s">
        <v>3019</v>
      </c>
      <c r="D17" s="187" t="s">
        <v>2037</v>
      </c>
      <c r="E17" s="188">
        <v>6</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2005</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5">
        <v>10</v>
      </c>
      <c r="B18" s="186" t="s">
        <v>2489</v>
      </c>
      <c r="C18" s="198" t="s">
        <v>3020</v>
      </c>
      <c r="D18" s="187" t="s">
        <v>2037</v>
      </c>
      <c r="E18" s="188">
        <v>6</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622</v>
      </c>
      <c r="Y18" s="159" t="s">
        <v>296</v>
      </c>
      <c r="Z18" s="148"/>
      <c r="AA18" s="148"/>
      <c r="AB18" s="148"/>
      <c r="AC18" s="148"/>
      <c r="AD18" s="148"/>
      <c r="AE18" s="148"/>
      <c r="AF18" s="148"/>
      <c r="AG18" s="148" t="s">
        <v>2692</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5">
        <v>11</v>
      </c>
      <c r="B19" s="186" t="s">
        <v>2462</v>
      </c>
      <c r="C19" s="198" t="s">
        <v>3021</v>
      </c>
      <c r="D19" s="187" t="s">
        <v>2037</v>
      </c>
      <c r="E19" s="188">
        <v>6</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2005</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5">
        <v>12</v>
      </c>
      <c r="B20" s="186" t="s">
        <v>2492</v>
      </c>
      <c r="C20" s="198" t="s">
        <v>3022</v>
      </c>
      <c r="D20" s="187" t="s">
        <v>2037</v>
      </c>
      <c r="E20" s="188">
        <v>2</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2005</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13</v>
      </c>
      <c r="B21" s="186" t="s">
        <v>2494</v>
      </c>
      <c r="C21" s="198" t="s">
        <v>137</v>
      </c>
      <c r="D21" s="187"/>
      <c r="E21" s="188">
        <v>0</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2005</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14</v>
      </c>
      <c r="B22" s="186" t="s">
        <v>2496</v>
      </c>
      <c r="C22" s="198" t="s">
        <v>3023</v>
      </c>
      <c r="D22" s="187" t="s">
        <v>331</v>
      </c>
      <c r="E22" s="188">
        <v>160</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2005</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15</v>
      </c>
      <c r="B23" s="186" t="s">
        <v>2468</v>
      </c>
      <c r="C23" s="198" t="s">
        <v>3024</v>
      </c>
      <c r="D23" s="187" t="s">
        <v>2037</v>
      </c>
      <c r="E23" s="188">
        <v>7</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2005</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5">
        <v>16</v>
      </c>
      <c r="B24" s="186" t="s">
        <v>2469</v>
      </c>
      <c r="C24" s="198" t="s">
        <v>3025</v>
      </c>
      <c r="D24" s="187" t="s">
        <v>2037</v>
      </c>
      <c r="E24" s="188">
        <v>4</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2005</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85">
        <v>17</v>
      </c>
      <c r="B25" s="186" t="s">
        <v>2658</v>
      </c>
      <c r="C25" s="198" t="s">
        <v>3026</v>
      </c>
      <c r="D25" s="187" t="s">
        <v>331</v>
      </c>
      <c r="E25" s="188">
        <v>200</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2005</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5">
        <v>18</v>
      </c>
      <c r="B26" s="186" t="s">
        <v>2502</v>
      </c>
      <c r="C26" s="198" t="s">
        <v>3027</v>
      </c>
      <c r="D26" s="187" t="s">
        <v>331</v>
      </c>
      <c r="E26" s="188">
        <v>200</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2005</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5">
        <v>19</v>
      </c>
      <c r="B27" s="186" t="s">
        <v>2505</v>
      </c>
      <c r="C27" s="198" t="s">
        <v>2806</v>
      </c>
      <c r="D27" s="187" t="s">
        <v>331</v>
      </c>
      <c r="E27" s="188">
        <v>14</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2005</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20</v>
      </c>
      <c r="B28" s="186" t="s">
        <v>2507</v>
      </c>
      <c r="C28" s="198" t="s">
        <v>2808</v>
      </c>
      <c r="D28" s="187" t="s">
        <v>331</v>
      </c>
      <c r="E28" s="188">
        <v>175</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2005</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5">
      <c r="A29" s="185">
        <v>21</v>
      </c>
      <c r="B29" s="186" t="s">
        <v>2509</v>
      </c>
      <c r="C29" s="198" t="s">
        <v>2797</v>
      </c>
      <c r="D29" s="187" t="s">
        <v>2037</v>
      </c>
      <c r="E29" s="188">
        <v>16</v>
      </c>
      <c r="F29" s="189"/>
      <c r="G29" s="190">
        <f t="shared" si="0"/>
        <v>0</v>
      </c>
      <c r="H29" s="189"/>
      <c r="I29" s="190">
        <f t="shared" si="1"/>
        <v>0</v>
      </c>
      <c r="J29" s="189"/>
      <c r="K29" s="190">
        <f t="shared" si="2"/>
        <v>0</v>
      </c>
      <c r="L29" s="190">
        <v>21</v>
      </c>
      <c r="M29" s="190">
        <f t="shared" si="3"/>
        <v>0</v>
      </c>
      <c r="N29" s="188">
        <v>0</v>
      </c>
      <c r="O29" s="188">
        <f t="shared" si="4"/>
        <v>0</v>
      </c>
      <c r="P29" s="188">
        <v>0</v>
      </c>
      <c r="Q29" s="188">
        <f t="shared" si="5"/>
        <v>0</v>
      </c>
      <c r="R29" s="190"/>
      <c r="S29" s="190" t="s">
        <v>878</v>
      </c>
      <c r="T29" s="191" t="s">
        <v>879</v>
      </c>
      <c r="U29" s="159">
        <v>0</v>
      </c>
      <c r="V29" s="159">
        <f t="shared" si="6"/>
        <v>0</v>
      </c>
      <c r="W29" s="159"/>
      <c r="X29" s="159" t="s">
        <v>295</v>
      </c>
      <c r="Y29" s="159" t="s">
        <v>296</v>
      </c>
      <c r="Z29" s="148"/>
      <c r="AA29" s="148"/>
      <c r="AB29" s="148"/>
      <c r="AC29" s="148"/>
      <c r="AD29" s="148"/>
      <c r="AE29" s="148"/>
      <c r="AF29" s="148"/>
      <c r="AG29" s="148" t="s">
        <v>2005</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5">
      <c r="A30" s="185">
        <v>22</v>
      </c>
      <c r="B30" s="186" t="s">
        <v>2664</v>
      </c>
      <c r="C30" s="198" t="s">
        <v>2799</v>
      </c>
      <c r="D30" s="187" t="s">
        <v>2037</v>
      </c>
      <c r="E30" s="188">
        <v>14</v>
      </c>
      <c r="F30" s="189"/>
      <c r="G30" s="190">
        <f t="shared" si="0"/>
        <v>0</v>
      </c>
      <c r="H30" s="189"/>
      <c r="I30" s="190">
        <f t="shared" si="1"/>
        <v>0</v>
      </c>
      <c r="J30" s="189"/>
      <c r="K30" s="190">
        <f t="shared" si="2"/>
        <v>0</v>
      </c>
      <c r="L30" s="190">
        <v>21</v>
      </c>
      <c r="M30" s="190">
        <f t="shared" si="3"/>
        <v>0</v>
      </c>
      <c r="N30" s="188">
        <v>0</v>
      </c>
      <c r="O30" s="188">
        <f t="shared" si="4"/>
        <v>0</v>
      </c>
      <c r="P30" s="188">
        <v>0</v>
      </c>
      <c r="Q30" s="188">
        <f t="shared" si="5"/>
        <v>0</v>
      </c>
      <c r="R30" s="190"/>
      <c r="S30" s="190" t="s">
        <v>878</v>
      </c>
      <c r="T30" s="191" t="s">
        <v>879</v>
      </c>
      <c r="U30" s="159">
        <v>0</v>
      </c>
      <c r="V30" s="159">
        <f t="shared" si="6"/>
        <v>0</v>
      </c>
      <c r="W30" s="159"/>
      <c r="X30" s="159" t="s">
        <v>295</v>
      </c>
      <c r="Y30" s="159" t="s">
        <v>296</v>
      </c>
      <c r="Z30" s="148"/>
      <c r="AA30" s="148"/>
      <c r="AB30" s="148"/>
      <c r="AC30" s="148"/>
      <c r="AD30" s="148"/>
      <c r="AE30" s="148"/>
      <c r="AF30" s="148"/>
      <c r="AG30" s="148" t="s">
        <v>2005</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23</v>
      </c>
      <c r="B31" s="186" t="s">
        <v>2035</v>
      </c>
      <c r="C31" s="198" t="s">
        <v>2792</v>
      </c>
      <c r="D31" s="187" t="s">
        <v>2037</v>
      </c>
      <c r="E31" s="188">
        <v>7</v>
      </c>
      <c r="F31" s="189"/>
      <c r="G31" s="190">
        <f t="shared" si="0"/>
        <v>0</v>
      </c>
      <c r="H31" s="189"/>
      <c r="I31" s="190">
        <f t="shared" si="1"/>
        <v>0</v>
      </c>
      <c r="J31" s="189"/>
      <c r="K31" s="190">
        <f t="shared" si="2"/>
        <v>0</v>
      </c>
      <c r="L31" s="190">
        <v>21</v>
      </c>
      <c r="M31" s="190">
        <f t="shared" si="3"/>
        <v>0</v>
      </c>
      <c r="N31" s="188">
        <v>0</v>
      </c>
      <c r="O31" s="188">
        <f t="shared" si="4"/>
        <v>0</v>
      </c>
      <c r="P31" s="188">
        <v>0</v>
      </c>
      <c r="Q31" s="188">
        <f t="shared" si="5"/>
        <v>0</v>
      </c>
      <c r="R31" s="190"/>
      <c r="S31" s="190" t="s">
        <v>878</v>
      </c>
      <c r="T31" s="191" t="s">
        <v>879</v>
      </c>
      <c r="U31" s="159">
        <v>0</v>
      </c>
      <c r="V31" s="159">
        <f t="shared" si="6"/>
        <v>0</v>
      </c>
      <c r="W31" s="159"/>
      <c r="X31" s="159" t="s">
        <v>295</v>
      </c>
      <c r="Y31" s="159" t="s">
        <v>296</v>
      </c>
      <c r="Z31" s="148"/>
      <c r="AA31" s="148"/>
      <c r="AB31" s="148"/>
      <c r="AC31" s="148"/>
      <c r="AD31" s="148"/>
      <c r="AE31" s="148"/>
      <c r="AF31" s="148"/>
      <c r="AG31" s="148" t="s">
        <v>2005</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24</v>
      </c>
      <c r="B32" s="186" t="s">
        <v>2039</v>
      </c>
      <c r="C32" s="198" t="s">
        <v>258</v>
      </c>
      <c r="D32" s="187"/>
      <c r="E32" s="188">
        <v>0</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2005</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25</v>
      </c>
      <c r="B33" s="186" t="s">
        <v>2041</v>
      </c>
      <c r="C33" s="198" t="s">
        <v>3028</v>
      </c>
      <c r="D33" s="187" t="s">
        <v>2122</v>
      </c>
      <c r="E33" s="188">
        <v>1</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2005</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26</v>
      </c>
      <c r="B34" s="186" t="s">
        <v>2669</v>
      </c>
      <c r="C34" s="198" t="s">
        <v>3029</v>
      </c>
      <c r="D34" s="187" t="s">
        <v>2645</v>
      </c>
      <c r="E34" s="188">
        <v>1</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2005</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27</v>
      </c>
      <c r="B35" s="186" t="s">
        <v>2671</v>
      </c>
      <c r="C35" s="198" t="s">
        <v>2820</v>
      </c>
      <c r="D35" s="187" t="s">
        <v>2047</v>
      </c>
      <c r="E35" s="188">
        <v>6</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2005</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28</v>
      </c>
      <c r="B36" s="186" t="s">
        <v>2673</v>
      </c>
      <c r="C36" s="198" t="s">
        <v>3030</v>
      </c>
      <c r="D36" s="187" t="s">
        <v>2047</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2005</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29</v>
      </c>
      <c r="B37" s="186" t="s">
        <v>2675</v>
      </c>
      <c r="C37" s="198" t="s">
        <v>2824</v>
      </c>
      <c r="D37" s="187" t="s">
        <v>2047</v>
      </c>
      <c r="E37" s="188">
        <v>5</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2005</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30</v>
      </c>
      <c r="B38" s="186" t="s">
        <v>2677</v>
      </c>
      <c r="C38" s="198" t="s">
        <v>3031</v>
      </c>
      <c r="D38" s="187" t="s">
        <v>2047</v>
      </c>
      <c r="E38" s="188">
        <v>3</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2005</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5">
      <c r="A39" s="185">
        <v>31</v>
      </c>
      <c r="B39" s="186" t="s">
        <v>2528</v>
      </c>
      <c r="C39" s="198" t="s">
        <v>2827</v>
      </c>
      <c r="D39" s="187" t="s">
        <v>2828</v>
      </c>
      <c r="E39" s="188">
        <v>2</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2005</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32</v>
      </c>
      <c r="B40" s="186" t="s">
        <v>2680</v>
      </c>
      <c r="C40" s="198" t="s">
        <v>3032</v>
      </c>
      <c r="D40" s="187" t="s">
        <v>2645</v>
      </c>
      <c r="E40" s="188">
        <v>1</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2005</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33</v>
      </c>
      <c r="B41" s="186" t="s">
        <v>2437</v>
      </c>
      <c r="C41" s="198" t="s">
        <v>2438</v>
      </c>
      <c r="D41" s="187" t="s">
        <v>1872</v>
      </c>
      <c r="E41" s="188">
        <v>5</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294</v>
      </c>
      <c r="T41" s="191" t="s">
        <v>879</v>
      </c>
      <c r="U41" s="159">
        <v>0</v>
      </c>
      <c r="V41" s="159">
        <f t="shared" si="6"/>
        <v>0</v>
      </c>
      <c r="W41" s="159"/>
      <c r="X41" s="159" t="s">
        <v>1873</v>
      </c>
      <c r="Y41" s="159" t="s">
        <v>296</v>
      </c>
      <c r="Z41" s="148"/>
      <c r="AA41" s="148"/>
      <c r="AB41" s="148"/>
      <c r="AC41" s="148"/>
      <c r="AD41" s="148"/>
      <c r="AE41" s="148"/>
      <c r="AF41" s="148"/>
      <c r="AG41" s="148" t="s">
        <v>2436</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34</v>
      </c>
      <c r="B42" s="186" t="s">
        <v>2533</v>
      </c>
      <c r="C42" s="198" t="s">
        <v>2832</v>
      </c>
      <c r="D42" s="187" t="s">
        <v>2122</v>
      </c>
      <c r="E42" s="188">
        <v>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c r="S42" s="190" t="s">
        <v>878</v>
      </c>
      <c r="T42" s="191" t="s">
        <v>879</v>
      </c>
      <c r="U42" s="159">
        <v>0</v>
      </c>
      <c r="V42" s="159">
        <f t="shared" si="6"/>
        <v>0</v>
      </c>
      <c r="W42" s="159"/>
      <c r="X42" s="159" t="s">
        <v>295</v>
      </c>
      <c r="Y42" s="159" t="s">
        <v>296</v>
      </c>
      <c r="Z42" s="148"/>
      <c r="AA42" s="148"/>
      <c r="AB42" s="148"/>
      <c r="AC42" s="148"/>
      <c r="AD42" s="148"/>
      <c r="AE42" s="148"/>
      <c r="AF42" s="148"/>
      <c r="AG42" s="148" t="s">
        <v>2005</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77">
        <v>35</v>
      </c>
      <c r="B43" s="178" t="s">
        <v>2535</v>
      </c>
      <c r="C43" s="194" t="s">
        <v>2833</v>
      </c>
      <c r="D43" s="179" t="s">
        <v>2122</v>
      </c>
      <c r="E43" s="180">
        <v>1</v>
      </c>
      <c r="F43" s="181"/>
      <c r="G43" s="182">
        <f t="shared" si="0"/>
        <v>0</v>
      </c>
      <c r="H43" s="181"/>
      <c r="I43" s="182">
        <f t="shared" si="1"/>
        <v>0</v>
      </c>
      <c r="J43" s="181"/>
      <c r="K43" s="182">
        <f t="shared" si="2"/>
        <v>0</v>
      </c>
      <c r="L43" s="182">
        <v>21</v>
      </c>
      <c r="M43" s="182">
        <f t="shared" si="3"/>
        <v>0</v>
      </c>
      <c r="N43" s="180">
        <v>0</v>
      </c>
      <c r="O43" s="180">
        <f t="shared" si="4"/>
        <v>0</v>
      </c>
      <c r="P43" s="180">
        <v>0</v>
      </c>
      <c r="Q43" s="180">
        <f t="shared" si="5"/>
        <v>0</v>
      </c>
      <c r="R43" s="182"/>
      <c r="S43" s="182" t="s">
        <v>878</v>
      </c>
      <c r="T43" s="183" t="s">
        <v>879</v>
      </c>
      <c r="U43" s="159">
        <v>0</v>
      </c>
      <c r="V43" s="159">
        <f t="shared" si="6"/>
        <v>0</v>
      </c>
      <c r="W43" s="159"/>
      <c r="X43" s="159" t="s">
        <v>295</v>
      </c>
      <c r="Y43" s="159" t="s">
        <v>296</v>
      </c>
      <c r="Z43" s="148"/>
      <c r="AA43" s="148"/>
      <c r="AB43" s="148"/>
      <c r="AC43" s="148"/>
      <c r="AD43" s="148"/>
      <c r="AE43" s="148"/>
      <c r="AF43" s="148"/>
      <c r="AG43" s="148" t="s">
        <v>2005</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x14ac:dyDescent="0.25">
      <c r="A44" s="3"/>
      <c r="B44" s="4"/>
      <c r="C44" s="202"/>
      <c r="D44" s="6"/>
      <c r="E44" s="3"/>
      <c r="F44" s="3"/>
      <c r="G44" s="3"/>
      <c r="H44" s="3"/>
      <c r="I44" s="3"/>
      <c r="J44" s="3"/>
      <c r="K44" s="3"/>
      <c r="L44" s="3"/>
      <c r="M44" s="3"/>
      <c r="N44" s="3"/>
      <c r="O44" s="3"/>
      <c r="P44" s="3"/>
      <c r="Q44" s="3"/>
      <c r="R44" s="3"/>
      <c r="S44" s="3"/>
      <c r="T44" s="3"/>
      <c r="U44" s="3"/>
      <c r="V44" s="3"/>
      <c r="W44" s="3"/>
      <c r="X44" s="3"/>
      <c r="Y44" s="3"/>
      <c r="AE44">
        <v>12</v>
      </c>
      <c r="AF44">
        <v>21</v>
      </c>
      <c r="AG44" t="s">
        <v>274</v>
      </c>
    </row>
    <row r="45" spans="1:60" ht="13" x14ac:dyDescent="0.25">
      <c r="A45" s="151"/>
      <c r="B45" s="152" t="s">
        <v>29</v>
      </c>
      <c r="C45" s="203"/>
      <c r="D45" s="153"/>
      <c r="E45" s="154"/>
      <c r="F45" s="154"/>
      <c r="G45" s="176">
        <f>G8</f>
        <v>0</v>
      </c>
      <c r="H45" s="3"/>
      <c r="I45" s="3"/>
      <c r="J45" s="3"/>
      <c r="K45" s="3"/>
      <c r="L45" s="3"/>
      <c r="M45" s="3"/>
      <c r="N45" s="3"/>
      <c r="O45" s="3"/>
      <c r="P45" s="3"/>
      <c r="Q45" s="3"/>
      <c r="R45" s="3"/>
      <c r="S45" s="3"/>
      <c r="T45" s="3"/>
      <c r="U45" s="3"/>
      <c r="V45" s="3"/>
      <c r="W45" s="3"/>
      <c r="X45" s="3"/>
      <c r="Y45" s="3"/>
      <c r="AE45">
        <f>SUMIF(L7:L43,AE44,G7:G43)</f>
        <v>0</v>
      </c>
      <c r="AF45">
        <f>SUMIF(L7:L43,AF44,G7:G43)</f>
        <v>0</v>
      </c>
      <c r="AG45" t="s">
        <v>1888</v>
      </c>
    </row>
    <row r="46" spans="1:60" x14ac:dyDescent="0.25">
      <c r="C46" s="204"/>
      <c r="D46" s="10"/>
      <c r="AG46" t="s">
        <v>1889</v>
      </c>
    </row>
    <row r="47" spans="1:60" x14ac:dyDescent="0.25">
      <c r="D47" s="10"/>
    </row>
    <row r="48" spans="1:60"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0FlLCygbEj1cayxUuAU7/bj66dFFKrivMxPUiprOs+JMn0Tu9i4JzjKolKkfWivtvGhPyucJ/NNo6lQDhbAFZw==" saltValue="Jtyzi+6yrl03E8kP+mt2w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8" t="s">
        <v>261</v>
      </c>
      <c r="B1" s="278"/>
      <c r="C1" s="278"/>
      <c r="D1" s="278"/>
      <c r="E1" s="278"/>
      <c r="F1" s="278"/>
      <c r="G1" s="278"/>
      <c r="AG1" t="s">
        <v>262</v>
      </c>
    </row>
    <row r="2" spans="1:60" ht="25" customHeight="1" x14ac:dyDescent="0.25">
      <c r="A2" s="140" t="s">
        <v>7</v>
      </c>
      <c r="B2" s="49" t="s">
        <v>43</v>
      </c>
      <c r="C2" s="279" t="s">
        <v>44</v>
      </c>
      <c r="D2" s="280"/>
      <c r="E2" s="280"/>
      <c r="F2" s="280"/>
      <c r="G2" s="281"/>
      <c r="AG2" t="s">
        <v>263</v>
      </c>
    </row>
    <row r="3" spans="1:60" ht="25" customHeight="1" x14ac:dyDescent="0.25">
      <c r="A3" s="140" t="s">
        <v>8</v>
      </c>
      <c r="B3" s="49" t="s">
        <v>47</v>
      </c>
      <c r="C3" s="279" t="s">
        <v>48</v>
      </c>
      <c r="D3" s="280"/>
      <c r="E3" s="280"/>
      <c r="F3" s="280"/>
      <c r="G3" s="281"/>
      <c r="AC3" s="121" t="s">
        <v>263</v>
      </c>
      <c r="AG3" t="s">
        <v>264</v>
      </c>
    </row>
    <row r="4" spans="1:60" ht="25" customHeight="1" x14ac:dyDescent="0.25">
      <c r="A4" s="141" t="s">
        <v>9</v>
      </c>
      <c r="B4" s="142" t="s">
        <v>65</v>
      </c>
      <c r="C4" s="282" t="s">
        <v>66</v>
      </c>
      <c r="D4" s="283"/>
      <c r="E4" s="283"/>
      <c r="F4" s="283"/>
      <c r="G4" s="28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SUMIF(AG9:AG29,"&lt;&gt;NOR",G9:G29)</f>
        <v>0</v>
      </c>
      <c r="H8" s="174"/>
      <c r="I8" s="174">
        <f>SUM(I9:I29)</f>
        <v>0</v>
      </c>
      <c r="J8" s="174"/>
      <c r="K8" s="174">
        <f>SUM(K9:K29)</f>
        <v>0</v>
      </c>
      <c r="L8" s="174"/>
      <c r="M8" s="174">
        <f>SUM(M9:M29)</f>
        <v>0</v>
      </c>
      <c r="N8" s="173"/>
      <c r="O8" s="173">
        <f>SUM(O9:O29)</f>
        <v>6.42</v>
      </c>
      <c r="P8" s="173"/>
      <c r="Q8" s="173">
        <f>SUM(Q9:Q29)</f>
        <v>0</v>
      </c>
      <c r="R8" s="174"/>
      <c r="S8" s="174"/>
      <c r="T8" s="175"/>
      <c r="U8" s="169"/>
      <c r="V8" s="169">
        <f>SUM(V9:V29)</f>
        <v>337.52000000000004</v>
      </c>
      <c r="W8" s="169"/>
      <c r="X8" s="169"/>
      <c r="Y8" s="169"/>
      <c r="AG8" t="s">
        <v>289</v>
      </c>
    </row>
    <row r="9" spans="1:60" outlineLevel="1" x14ac:dyDescent="0.25">
      <c r="A9" s="177">
        <v>1</v>
      </c>
      <c r="B9" s="178" t="s">
        <v>3033</v>
      </c>
      <c r="C9" s="194" t="s">
        <v>3034</v>
      </c>
      <c r="D9" s="179" t="s">
        <v>338</v>
      </c>
      <c r="E9" s="180">
        <v>98.3</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2.2490000000000001</v>
      </c>
      <c r="V9" s="159">
        <f>ROUND(E9*U9,2)</f>
        <v>221.08</v>
      </c>
      <c r="W9" s="159"/>
      <c r="X9" s="159" t="s">
        <v>295</v>
      </c>
      <c r="Y9" s="159" t="s">
        <v>296</v>
      </c>
      <c r="Z9" s="148"/>
      <c r="AA9" s="148"/>
      <c r="AB9" s="148"/>
      <c r="AC9" s="148"/>
      <c r="AD9" s="148"/>
      <c r="AE9" s="148"/>
      <c r="AF9" s="148"/>
      <c r="AG9" s="148" t="s">
        <v>2005</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5" outlineLevel="2" x14ac:dyDescent="0.25">
      <c r="A10" s="155"/>
      <c r="B10" s="156"/>
      <c r="C10" s="276" t="s">
        <v>3035</v>
      </c>
      <c r="D10" s="277"/>
      <c r="E10" s="277"/>
      <c r="F10" s="277"/>
      <c r="G10" s="27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urovnáním dna do předepsaného profilu a spádu, s případně nutným přemístěním výkopku ve výkopišti a dále buď s přemístěním výkopku na přilehlém terénu na vzdálenost do 3 m od kraje jámy nebo s naložením na dopravní prostředek</v>
      </c>
      <c r="BB10" s="148"/>
      <c r="BC10" s="148"/>
      <c r="BD10" s="148"/>
      <c r="BE10" s="148"/>
      <c r="BF10" s="148"/>
      <c r="BG10" s="148"/>
      <c r="BH10" s="148"/>
    </row>
    <row r="11" spans="1:60" outlineLevel="1" x14ac:dyDescent="0.25">
      <c r="A11" s="185">
        <v>2</v>
      </c>
      <c r="B11" s="186" t="s">
        <v>2475</v>
      </c>
      <c r="C11" s="198" t="s">
        <v>3036</v>
      </c>
      <c r="D11" s="187" t="s">
        <v>338</v>
      </c>
      <c r="E11" s="188">
        <v>98.3</v>
      </c>
      <c r="F11" s="189"/>
      <c r="G11" s="190">
        <f>ROUND(E11*F11,2)</f>
        <v>0</v>
      </c>
      <c r="H11" s="189"/>
      <c r="I11" s="190">
        <f>ROUND(E11*H11,2)</f>
        <v>0</v>
      </c>
      <c r="J11" s="189"/>
      <c r="K11" s="190">
        <f>ROUND(E11*J11,2)</f>
        <v>0</v>
      </c>
      <c r="L11" s="190">
        <v>21</v>
      </c>
      <c r="M11" s="190">
        <f>G11*(1+L11/100)</f>
        <v>0</v>
      </c>
      <c r="N11" s="188">
        <v>0</v>
      </c>
      <c r="O11" s="188">
        <f>ROUND(E11*N11,2)</f>
        <v>0</v>
      </c>
      <c r="P11" s="188">
        <v>0</v>
      </c>
      <c r="Q11" s="188">
        <f>ROUND(E11*P11,2)</f>
        <v>0</v>
      </c>
      <c r="R11" s="190"/>
      <c r="S11" s="190" t="s">
        <v>878</v>
      </c>
      <c r="T11" s="191" t="s">
        <v>879</v>
      </c>
      <c r="U11" s="159">
        <v>0</v>
      </c>
      <c r="V11" s="159">
        <f>ROUND(E11*U11,2)</f>
        <v>0</v>
      </c>
      <c r="W11" s="159"/>
      <c r="X11" s="159" t="s">
        <v>295</v>
      </c>
      <c r="Y11" s="159" t="s">
        <v>296</v>
      </c>
      <c r="Z11" s="148"/>
      <c r="AA11" s="148"/>
      <c r="AB11" s="148"/>
      <c r="AC11" s="148"/>
      <c r="AD11" s="148"/>
      <c r="AE11" s="148"/>
      <c r="AF11" s="148"/>
      <c r="AG11" s="148" t="s">
        <v>2005</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77">
        <v>3</v>
      </c>
      <c r="B12" s="178" t="s">
        <v>2003</v>
      </c>
      <c r="C12" s="194" t="s">
        <v>2004</v>
      </c>
      <c r="D12" s="179" t="s">
        <v>338</v>
      </c>
      <c r="E12" s="180">
        <v>33.6</v>
      </c>
      <c r="F12" s="181"/>
      <c r="G12" s="182">
        <f>ROUND(E12*F12,2)</f>
        <v>0</v>
      </c>
      <c r="H12" s="181"/>
      <c r="I12" s="182">
        <f>ROUND(E12*H12,2)</f>
        <v>0</v>
      </c>
      <c r="J12" s="181"/>
      <c r="K12" s="182">
        <f>ROUND(E12*J12,2)</f>
        <v>0</v>
      </c>
      <c r="L12" s="182">
        <v>21</v>
      </c>
      <c r="M12" s="182">
        <f>G12*(1+L12/100)</f>
        <v>0</v>
      </c>
      <c r="N12" s="180">
        <v>0</v>
      </c>
      <c r="O12" s="180">
        <f>ROUND(E12*N12,2)</f>
        <v>0</v>
      </c>
      <c r="P12" s="180">
        <v>0</v>
      </c>
      <c r="Q12" s="180">
        <f>ROUND(E12*P12,2)</f>
        <v>0</v>
      </c>
      <c r="R12" s="182" t="s">
        <v>293</v>
      </c>
      <c r="S12" s="182" t="s">
        <v>294</v>
      </c>
      <c r="T12" s="183" t="s">
        <v>294</v>
      </c>
      <c r="U12" s="159">
        <v>0.2</v>
      </c>
      <c r="V12" s="159">
        <f>ROUND(E12*U12,2)</f>
        <v>6.72</v>
      </c>
      <c r="W12" s="159"/>
      <c r="X12" s="159" t="s">
        <v>295</v>
      </c>
      <c r="Y12" s="159" t="s">
        <v>296</v>
      </c>
      <c r="Z12" s="148"/>
      <c r="AA12" s="148"/>
      <c r="AB12" s="148"/>
      <c r="AC12" s="148"/>
      <c r="AD12" s="148"/>
      <c r="AE12" s="148"/>
      <c r="AF12" s="148"/>
      <c r="AG12" s="148" t="s">
        <v>2005</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20.5" outlineLevel="2" x14ac:dyDescent="0.25">
      <c r="A13" s="155"/>
      <c r="B13" s="156"/>
      <c r="C13" s="276" t="s">
        <v>353</v>
      </c>
      <c r="D13" s="277"/>
      <c r="E13" s="277"/>
      <c r="F13" s="277"/>
      <c r="G13" s="277"/>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299</v>
      </c>
      <c r="AH13" s="148"/>
      <c r="AI13" s="148"/>
      <c r="AJ13" s="148"/>
      <c r="AK13" s="148"/>
      <c r="AL13" s="148"/>
      <c r="AM13" s="148"/>
      <c r="AN13" s="148"/>
      <c r="AO13" s="148"/>
      <c r="AP13" s="148"/>
      <c r="AQ13" s="148"/>
      <c r="AR13" s="148"/>
      <c r="AS13" s="148"/>
      <c r="AT13" s="148"/>
      <c r="AU13" s="148"/>
      <c r="AV13" s="148"/>
      <c r="AW13" s="148"/>
      <c r="AX13" s="148"/>
      <c r="AY13" s="148"/>
      <c r="AZ13" s="148"/>
      <c r="BA13" s="184"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148"/>
      <c r="BC13" s="148"/>
      <c r="BD13" s="148"/>
      <c r="BE13" s="148"/>
      <c r="BF13" s="148"/>
      <c r="BG13" s="148"/>
      <c r="BH13" s="148"/>
    </row>
    <row r="14" spans="1:60" outlineLevel="1" x14ac:dyDescent="0.25">
      <c r="A14" s="177">
        <v>4</v>
      </c>
      <c r="B14" s="178" t="s">
        <v>356</v>
      </c>
      <c r="C14" s="194" t="s">
        <v>357</v>
      </c>
      <c r="D14" s="179" t="s">
        <v>338</v>
      </c>
      <c r="E14" s="180">
        <v>33.6</v>
      </c>
      <c r="F14" s="181"/>
      <c r="G14" s="182">
        <f>ROUND(E14*F14,2)</f>
        <v>0</v>
      </c>
      <c r="H14" s="181"/>
      <c r="I14" s="182">
        <f>ROUND(E14*H14,2)</f>
        <v>0</v>
      </c>
      <c r="J14" s="181"/>
      <c r="K14" s="182">
        <f>ROUND(E14*J14,2)</f>
        <v>0</v>
      </c>
      <c r="L14" s="182">
        <v>21</v>
      </c>
      <c r="M14" s="182">
        <f>G14*(1+L14/100)</f>
        <v>0</v>
      </c>
      <c r="N14" s="180">
        <v>0</v>
      </c>
      <c r="O14" s="180">
        <f>ROUND(E14*N14,2)</f>
        <v>0</v>
      </c>
      <c r="P14" s="180">
        <v>0</v>
      </c>
      <c r="Q14" s="180">
        <f>ROUND(E14*P14,2)</f>
        <v>0</v>
      </c>
      <c r="R14" s="182" t="s">
        <v>293</v>
      </c>
      <c r="S14" s="182" t="s">
        <v>294</v>
      </c>
      <c r="T14" s="183" t="s">
        <v>294</v>
      </c>
      <c r="U14" s="159">
        <v>8.4000000000000005E-2</v>
      </c>
      <c r="V14" s="159">
        <f>ROUND(E14*U14,2)</f>
        <v>2.82</v>
      </c>
      <c r="W14" s="159"/>
      <c r="X14" s="159" t="s">
        <v>295</v>
      </c>
      <c r="Y14" s="159" t="s">
        <v>296</v>
      </c>
      <c r="Z14" s="148"/>
      <c r="AA14" s="148"/>
      <c r="AB14" s="148"/>
      <c r="AC14" s="148"/>
      <c r="AD14" s="148"/>
      <c r="AE14" s="148"/>
      <c r="AF14" s="148"/>
      <c r="AG14" s="148" t="s">
        <v>2005</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0.5" outlineLevel="2" x14ac:dyDescent="0.25">
      <c r="A15" s="155"/>
      <c r="B15" s="156"/>
      <c r="C15" s="276" t="s">
        <v>353</v>
      </c>
      <c r="D15" s="277"/>
      <c r="E15" s="277"/>
      <c r="F15" s="277"/>
      <c r="G15" s="277"/>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299</v>
      </c>
      <c r="AH15" s="148"/>
      <c r="AI15" s="148"/>
      <c r="AJ15" s="148"/>
      <c r="AK15" s="148"/>
      <c r="AL15" s="148"/>
      <c r="AM15" s="148"/>
      <c r="AN15" s="148"/>
      <c r="AO15" s="148"/>
      <c r="AP15" s="148"/>
      <c r="AQ15" s="148"/>
      <c r="AR15" s="148"/>
      <c r="AS15" s="148"/>
      <c r="AT15" s="148"/>
      <c r="AU15" s="148"/>
      <c r="AV15" s="148"/>
      <c r="AW15" s="148"/>
      <c r="AX15" s="148"/>
      <c r="AY15" s="148"/>
      <c r="AZ15" s="148"/>
      <c r="BA15" s="184" t="str">
        <f>C15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5" s="148"/>
      <c r="BC15" s="148"/>
      <c r="BD15" s="148"/>
      <c r="BE15" s="148"/>
      <c r="BF15" s="148"/>
      <c r="BG15" s="148"/>
      <c r="BH15" s="148"/>
    </row>
    <row r="16" spans="1:60" outlineLevel="1" x14ac:dyDescent="0.25">
      <c r="A16" s="177">
        <v>5</v>
      </c>
      <c r="B16" s="178" t="s">
        <v>3037</v>
      </c>
      <c r="C16" s="194" t="s">
        <v>3038</v>
      </c>
      <c r="D16" s="179" t="s">
        <v>310</v>
      </c>
      <c r="E16" s="180">
        <v>78</v>
      </c>
      <c r="F16" s="181"/>
      <c r="G16" s="182">
        <f>ROUND(E16*F16,2)</f>
        <v>0</v>
      </c>
      <c r="H16" s="181"/>
      <c r="I16" s="182">
        <f>ROUND(E16*H16,2)</f>
        <v>0</v>
      </c>
      <c r="J16" s="181"/>
      <c r="K16" s="182">
        <f>ROUND(E16*J16,2)</f>
        <v>0</v>
      </c>
      <c r="L16" s="182">
        <v>21</v>
      </c>
      <c r="M16" s="182">
        <f>G16*(1+L16/100)</f>
        <v>0</v>
      </c>
      <c r="N16" s="180">
        <v>8.4999999999999995E-4</v>
      </c>
      <c r="O16" s="180">
        <f>ROUND(E16*N16,2)</f>
        <v>7.0000000000000007E-2</v>
      </c>
      <c r="P16" s="180">
        <v>0</v>
      </c>
      <c r="Q16" s="180">
        <f>ROUND(E16*P16,2)</f>
        <v>0</v>
      </c>
      <c r="R16" s="182" t="s">
        <v>293</v>
      </c>
      <c r="S16" s="182" t="s">
        <v>294</v>
      </c>
      <c r="T16" s="183" t="s">
        <v>294</v>
      </c>
      <c r="U16" s="159">
        <v>0.47899999999999998</v>
      </c>
      <c r="V16" s="159">
        <f>ROUND(E16*U16,2)</f>
        <v>37.36</v>
      </c>
      <c r="W16" s="159"/>
      <c r="X16" s="159" t="s">
        <v>295</v>
      </c>
      <c r="Y16" s="159" t="s">
        <v>296</v>
      </c>
      <c r="Z16" s="148"/>
      <c r="AA16" s="148"/>
      <c r="AB16" s="148"/>
      <c r="AC16" s="148"/>
      <c r="AD16" s="148"/>
      <c r="AE16" s="148"/>
      <c r="AF16" s="148"/>
      <c r="AG16" s="148" t="s">
        <v>2005</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2" x14ac:dyDescent="0.25">
      <c r="A17" s="155"/>
      <c r="B17" s="156"/>
      <c r="C17" s="276" t="s">
        <v>3039</v>
      </c>
      <c r="D17" s="277"/>
      <c r="E17" s="277"/>
      <c r="F17" s="277"/>
      <c r="G17" s="277"/>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299</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77">
        <v>6</v>
      </c>
      <c r="B18" s="178" t="s">
        <v>3040</v>
      </c>
      <c r="C18" s="194" t="s">
        <v>3041</v>
      </c>
      <c r="D18" s="179" t="s">
        <v>310</v>
      </c>
      <c r="E18" s="180">
        <v>78</v>
      </c>
      <c r="F18" s="181"/>
      <c r="G18" s="182">
        <f>ROUND(E18*F18,2)</f>
        <v>0</v>
      </c>
      <c r="H18" s="181"/>
      <c r="I18" s="182">
        <f>ROUND(E18*H18,2)</f>
        <v>0</v>
      </c>
      <c r="J18" s="181"/>
      <c r="K18" s="182">
        <f>ROUND(E18*J18,2)</f>
        <v>0</v>
      </c>
      <c r="L18" s="182">
        <v>21</v>
      </c>
      <c r="M18" s="182">
        <f>G18*(1+L18/100)</f>
        <v>0</v>
      </c>
      <c r="N18" s="180">
        <v>0</v>
      </c>
      <c r="O18" s="180">
        <f>ROUND(E18*N18,2)</f>
        <v>0</v>
      </c>
      <c r="P18" s="180">
        <v>0</v>
      </c>
      <c r="Q18" s="180">
        <f>ROUND(E18*P18,2)</f>
        <v>0</v>
      </c>
      <c r="R18" s="182" t="s">
        <v>293</v>
      </c>
      <c r="S18" s="182" t="s">
        <v>294</v>
      </c>
      <c r="T18" s="183" t="s">
        <v>294</v>
      </c>
      <c r="U18" s="159">
        <v>0.32700000000000001</v>
      </c>
      <c r="V18" s="159">
        <f>ROUND(E18*U18,2)</f>
        <v>25.51</v>
      </c>
      <c r="W18" s="159"/>
      <c r="X18" s="159" t="s">
        <v>295</v>
      </c>
      <c r="Y18" s="159" t="s">
        <v>296</v>
      </c>
      <c r="Z18" s="148"/>
      <c r="AA18" s="148"/>
      <c r="AB18" s="148"/>
      <c r="AC18" s="148"/>
      <c r="AD18" s="148"/>
      <c r="AE18" s="148"/>
      <c r="AF18" s="148"/>
      <c r="AG18" s="148" t="s">
        <v>2005</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5">
      <c r="A19" s="155"/>
      <c r="B19" s="156"/>
      <c r="C19" s="276" t="s">
        <v>3042</v>
      </c>
      <c r="D19" s="277"/>
      <c r="E19" s="277"/>
      <c r="F19" s="277"/>
      <c r="G19" s="277"/>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299</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77">
        <v>7</v>
      </c>
      <c r="B20" s="178" t="s">
        <v>2006</v>
      </c>
      <c r="C20" s="194" t="s">
        <v>2007</v>
      </c>
      <c r="D20" s="179" t="s">
        <v>338</v>
      </c>
      <c r="E20" s="180">
        <v>3.36</v>
      </c>
      <c r="F20" s="181"/>
      <c r="G20" s="182">
        <f>ROUND(E20*F20,2)</f>
        <v>0</v>
      </c>
      <c r="H20" s="181"/>
      <c r="I20" s="182">
        <f>ROUND(E20*H20,2)</f>
        <v>0</v>
      </c>
      <c r="J20" s="181"/>
      <c r="K20" s="182">
        <f>ROUND(E20*J20,2)</f>
        <v>0</v>
      </c>
      <c r="L20" s="182">
        <v>21</v>
      </c>
      <c r="M20" s="182">
        <f>G20*(1+L20/100)</f>
        <v>0</v>
      </c>
      <c r="N20" s="180">
        <v>1.8907700000000001</v>
      </c>
      <c r="O20" s="180">
        <f>ROUND(E20*N20,2)</f>
        <v>6.35</v>
      </c>
      <c r="P20" s="180">
        <v>0</v>
      </c>
      <c r="Q20" s="180">
        <f>ROUND(E20*P20,2)</f>
        <v>0</v>
      </c>
      <c r="R20" s="182" t="s">
        <v>2008</v>
      </c>
      <c r="S20" s="182" t="s">
        <v>294</v>
      </c>
      <c r="T20" s="183" t="s">
        <v>294</v>
      </c>
      <c r="U20" s="159">
        <v>1.3169999999999999</v>
      </c>
      <c r="V20" s="159">
        <f>ROUND(E20*U20,2)</f>
        <v>4.43</v>
      </c>
      <c r="W20" s="159"/>
      <c r="X20" s="159" t="s">
        <v>295</v>
      </c>
      <c r="Y20" s="159" t="s">
        <v>296</v>
      </c>
      <c r="Z20" s="148"/>
      <c r="AA20" s="148"/>
      <c r="AB20" s="148"/>
      <c r="AC20" s="148"/>
      <c r="AD20" s="148"/>
      <c r="AE20" s="148"/>
      <c r="AF20" s="148"/>
      <c r="AG20" s="148" t="s">
        <v>2005</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5">
      <c r="A21" s="155"/>
      <c r="B21" s="156"/>
      <c r="C21" s="276" t="s">
        <v>2009</v>
      </c>
      <c r="D21" s="277"/>
      <c r="E21" s="277"/>
      <c r="F21" s="277"/>
      <c r="G21" s="277"/>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299</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77">
        <v>8</v>
      </c>
      <c r="B22" s="178" t="s">
        <v>2010</v>
      </c>
      <c r="C22" s="194" t="s">
        <v>2011</v>
      </c>
      <c r="D22" s="179" t="s">
        <v>338</v>
      </c>
      <c r="E22" s="180">
        <v>16.100000000000001</v>
      </c>
      <c r="F22" s="181"/>
      <c r="G22" s="182">
        <f>ROUND(E22*F22,2)</f>
        <v>0</v>
      </c>
      <c r="H22" s="181"/>
      <c r="I22" s="182">
        <f>ROUND(E22*H22,2)</f>
        <v>0</v>
      </c>
      <c r="J22" s="181"/>
      <c r="K22" s="182">
        <f>ROUND(E22*J22,2)</f>
        <v>0</v>
      </c>
      <c r="L22" s="182">
        <v>21</v>
      </c>
      <c r="M22" s="182">
        <f>G22*(1+L22/100)</f>
        <v>0</v>
      </c>
      <c r="N22" s="180">
        <v>0</v>
      </c>
      <c r="O22" s="180">
        <f>ROUND(E22*N22,2)</f>
        <v>0</v>
      </c>
      <c r="P22" s="180">
        <v>0</v>
      </c>
      <c r="Q22" s="180">
        <f>ROUND(E22*P22,2)</f>
        <v>0</v>
      </c>
      <c r="R22" s="182" t="s">
        <v>293</v>
      </c>
      <c r="S22" s="182" t="s">
        <v>294</v>
      </c>
      <c r="T22" s="183" t="s">
        <v>294</v>
      </c>
      <c r="U22" s="159">
        <v>1.587</v>
      </c>
      <c r="V22" s="159">
        <f>ROUND(E22*U22,2)</f>
        <v>25.55</v>
      </c>
      <c r="W22" s="159"/>
      <c r="X22" s="159" t="s">
        <v>295</v>
      </c>
      <c r="Y22" s="159" t="s">
        <v>296</v>
      </c>
      <c r="Z22" s="148"/>
      <c r="AA22" s="148"/>
      <c r="AB22" s="148"/>
      <c r="AC22" s="148"/>
      <c r="AD22" s="148"/>
      <c r="AE22" s="148"/>
      <c r="AF22" s="148"/>
      <c r="AG22" s="148" t="s">
        <v>2005</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20.5" outlineLevel="2" x14ac:dyDescent="0.25">
      <c r="A23" s="155"/>
      <c r="B23" s="156"/>
      <c r="C23" s="276" t="s">
        <v>2012</v>
      </c>
      <c r="D23" s="277"/>
      <c r="E23" s="277"/>
      <c r="F23" s="277"/>
      <c r="G23" s="277"/>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299</v>
      </c>
      <c r="AH23" s="148"/>
      <c r="AI23" s="148"/>
      <c r="AJ23" s="148"/>
      <c r="AK23" s="148"/>
      <c r="AL23" s="148"/>
      <c r="AM23" s="148"/>
      <c r="AN23" s="148"/>
      <c r="AO23" s="148"/>
      <c r="AP23" s="148"/>
      <c r="AQ23" s="148"/>
      <c r="AR23" s="148"/>
      <c r="AS23" s="148"/>
      <c r="AT23" s="148"/>
      <c r="AU23" s="148"/>
      <c r="AV23" s="148"/>
      <c r="AW23" s="148"/>
      <c r="AX23" s="148"/>
      <c r="AY23" s="148"/>
      <c r="AZ23" s="148"/>
      <c r="BA23" s="184" t="str">
        <f>C23</f>
        <v>sypaninou z vhodných hornin tř. 1 - 4 nebo materiálem připraveným podél výkopu ve vzdálenosti do 3 m od jeho kraje, pro jakoukoliv hloubku výkopu a jakoukoliv míru zhutnění,</v>
      </c>
      <c r="BB23" s="148"/>
      <c r="BC23" s="148"/>
      <c r="BD23" s="148"/>
      <c r="BE23" s="148"/>
      <c r="BF23" s="148"/>
      <c r="BG23" s="148"/>
      <c r="BH23" s="148"/>
    </row>
    <row r="24" spans="1:60" outlineLevel="1" x14ac:dyDescent="0.25">
      <c r="A24" s="177">
        <v>9</v>
      </c>
      <c r="B24" s="178" t="s">
        <v>382</v>
      </c>
      <c r="C24" s="194" t="s">
        <v>383</v>
      </c>
      <c r="D24" s="179" t="s">
        <v>338</v>
      </c>
      <c r="E24" s="180">
        <v>53.15</v>
      </c>
      <c r="F24" s="181"/>
      <c r="G24" s="182">
        <f>ROUND(E24*F24,2)</f>
        <v>0</v>
      </c>
      <c r="H24" s="181"/>
      <c r="I24" s="182">
        <f>ROUND(E24*H24,2)</f>
        <v>0</v>
      </c>
      <c r="J24" s="181"/>
      <c r="K24" s="182">
        <f>ROUND(E24*J24,2)</f>
        <v>0</v>
      </c>
      <c r="L24" s="182">
        <v>21</v>
      </c>
      <c r="M24" s="182">
        <f>G24*(1+L24/100)</f>
        <v>0</v>
      </c>
      <c r="N24" s="180">
        <v>0</v>
      </c>
      <c r="O24" s="180">
        <f>ROUND(E24*N24,2)</f>
        <v>0</v>
      </c>
      <c r="P24" s="180">
        <v>0</v>
      </c>
      <c r="Q24" s="180">
        <f>ROUND(E24*P24,2)</f>
        <v>0</v>
      </c>
      <c r="R24" s="182" t="s">
        <v>293</v>
      </c>
      <c r="S24" s="182" t="s">
        <v>294</v>
      </c>
      <c r="T24" s="183" t="s">
        <v>294</v>
      </c>
      <c r="U24" s="159">
        <v>0.20200000000000001</v>
      </c>
      <c r="V24" s="159">
        <f>ROUND(E24*U24,2)</f>
        <v>10.74</v>
      </c>
      <c r="W24" s="159"/>
      <c r="X24" s="159" t="s">
        <v>295</v>
      </c>
      <c r="Y24" s="159" t="s">
        <v>296</v>
      </c>
      <c r="Z24" s="148"/>
      <c r="AA24" s="148"/>
      <c r="AB24" s="148"/>
      <c r="AC24" s="148"/>
      <c r="AD24" s="148"/>
      <c r="AE24" s="148"/>
      <c r="AF24" s="148"/>
      <c r="AG24" s="148" t="s">
        <v>2005</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76" t="s">
        <v>384</v>
      </c>
      <c r="D25" s="277"/>
      <c r="E25" s="277"/>
      <c r="F25" s="277"/>
      <c r="G25" s="277"/>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77">
        <v>10</v>
      </c>
      <c r="B26" s="178" t="s">
        <v>373</v>
      </c>
      <c r="C26" s="194" t="s">
        <v>374</v>
      </c>
      <c r="D26" s="179" t="s">
        <v>338</v>
      </c>
      <c r="E26" s="180">
        <v>78.760000000000005</v>
      </c>
      <c r="F26" s="181"/>
      <c r="G26" s="182">
        <f>ROUND(E26*F26,2)</f>
        <v>0</v>
      </c>
      <c r="H26" s="181"/>
      <c r="I26" s="182">
        <f>ROUND(E26*H26,2)</f>
        <v>0</v>
      </c>
      <c r="J26" s="181"/>
      <c r="K26" s="182">
        <f>ROUND(E26*J26,2)</f>
        <v>0</v>
      </c>
      <c r="L26" s="182">
        <v>21</v>
      </c>
      <c r="M26" s="182">
        <f>G26*(1+L26/100)</f>
        <v>0</v>
      </c>
      <c r="N26" s="180">
        <v>0</v>
      </c>
      <c r="O26" s="180">
        <f>ROUND(E26*N26,2)</f>
        <v>0</v>
      </c>
      <c r="P26" s="180">
        <v>0</v>
      </c>
      <c r="Q26" s="180">
        <f>ROUND(E26*P26,2)</f>
        <v>0</v>
      </c>
      <c r="R26" s="182" t="s">
        <v>293</v>
      </c>
      <c r="S26" s="182" t="s">
        <v>294</v>
      </c>
      <c r="T26" s="183" t="s">
        <v>294</v>
      </c>
      <c r="U26" s="159">
        <v>1.0999999999999999E-2</v>
      </c>
      <c r="V26" s="159">
        <f>ROUND(E26*U26,2)</f>
        <v>0.87</v>
      </c>
      <c r="W26" s="159"/>
      <c r="X26" s="159" t="s">
        <v>295</v>
      </c>
      <c r="Y26" s="159" t="s">
        <v>296</v>
      </c>
      <c r="Z26" s="148"/>
      <c r="AA26" s="148"/>
      <c r="AB26" s="148"/>
      <c r="AC26" s="148"/>
      <c r="AD26" s="148"/>
      <c r="AE26" s="148"/>
      <c r="AF26" s="148"/>
      <c r="AG26" s="148" t="s">
        <v>2005</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5">
      <c r="A27" s="155"/>
      <c r="B27" s="156"/>
      <c r="C27" s="276" t="s">
        <v>375</v>
      </c>
      <c r="D27" s="277"/>
      <c r="E27" s="277"/>
      <c r="F27" s="277"/>
      <c r="G27" s="277"/>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299</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11</v>
      </c>
      <c r="B28" s="186" t="s">
        <v>2013</v>
      </c>
      <c r="C28" s="198" t="s">
        <v>2014</v>
      </c>
      <c r="D28" s="187" t="s">
        <v>338</v>
      </c>
      <c r="E28" s="188">
        <v>78.760000000000005</v>
      </c>
      <c r="F28" s="189"/>
      <c r="G28" s="190">
        <f>ROUND(E28*F28,2)</f>
        <v>0</v>
      </c>
      <c r="H28" s="189"/>
      <c r="I28" s="190">
        <f>ROUND(E28*H28,2)</f>
        <v>0</v>
      </c>
      <c r="J28" s="189"/>
      <c r="K28" s="190">
        <f>ROUND(E28*J28,2)</f>
        <v>0</v>
      </c>
      <c r="L28" s="190">
        <v>21</v>
      </c>
      <c r="M28" s="190">
        <f>G28*(1+L28/100)</f>
        <v>0</v>
      </c>
      <c r="N28" s="188">
        <v>0</v>
      </c>
      <c r="O28" s="188">
        <f>ROUND(E28*N28,2)</f>
        <v>0</v>
      </c>
      <c r="P28" s="188">
        <v>0</v>
      </c>
      <c r="Q28" s="188">
        <f>ROUND(E28*P28,2)</f>
        <v>0</v>
      </c>
      <c r="R28" s="190" t="s">
        <v>293</v>
      </c>
      <c r="S28" s="190" t="s">
        <v>294</v>
      </c>
      <c r="T28" s="191" t="s">
        <v>294</v>
      </c>
      <c r="U28" s="159">
        <v>3.1E-2</v>
      </c>
      <c r="V28" s="159">
        <f>ROUND(E28*U28,2)</f>
        <v>2.44</v>
      </c>
      <c r="W28" s="159"/>
      <c r="X28" s="159" t="s">
        <v>295</v>
      </c>
      <c r="Y28" s="159" t="s">
        <v>296</v>
      </c>
      <c r="Z28" s="148"/>
      <c r="AA28" s="148"/>
      <c r="AB28" s="148"/>
      <c r="AC28" s="148"/>
      <c r="AD28" s="148"/>
      <c r="AE28" s="148"/>
      <c r="AF28" s="148"/>
      <c r="AG28" s="148" t="s">
        <v>2005</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5">
      <c r="A29" s="185">
        <v>12</v>
      </c>
      <c r="B29" s="186" t="s">
        <v>391</v>
      </c>
      <c r="C29" s="198" t="s">
        <v>392</v>
      </c>
      <c r="D29" s="187" t="s">
        <v>338</v>
      </c>
      <c r="E29" s="188">
        <v>78.760000000000005</v>
      </c>
      <c r="F29" s="189"/>
      <c r="G29" s="190">
        <f>ROUND(E29*F29,2)</f>
        <v>0</v>
      </c>
      <c r="H29" s="189"/>
      <c r="I29" s="190">
        <f>ROUND(E29*H29,2)</f>
        <v>0</v>
      </c>
      <c r="J29" s="189"/>
      <c r="K29" s="190">
        <f>ROUND(E29*J29,2)</f>
        <v>0</v>
      </c>
      <c r="L29" s="190">
        <v>21</v>
      </c>
      <c r="M29" s="190">
        <f>G29*(1+L29/100)</f>
        <v>0</v>
      </c>
      <c r="N29" s="188">
        <v>0</v>
      </c>
      <c r="O29" s="188">
        <f>ROUND(E29*N29,2)</f>
        <v>0</v>
      </c>
      <c r="P29" s="188">
        <v>0</v>
      </c>
      <c r="Q29" s="188">
        <f>ROUND(E29*P29,2)</f>
        <v>0</v>
      </c>
      <c r="R29" s="190" t="s">
        <v>293</v>
      </c>
      <c r="S29" s="190" t="s">
        <v>294</v>
      </c>
      <c r="T29" s="191" t="s">
        <v>294</v>
      </c>
      <c r="U29" s="159">
        <v>0</v>
      </c>
      <c r="V29" s="159">
        <f>ROUND(E29*U29,2)</f>
        <v>0</v>
      </c>
      <c r="W29" s="159"/>
      <c r="X29" s="159" t="s">
        <v>295</v>
      </c>
      <c r="Y29" s="159" t="s">
        <v>296</v>
      </c>
      <c r="Z29" s="148"/>
      <c r="AA29" s="148"/>
      <c r="AB29" s="148"/>
      <c r="AC29" s="148"/>
      <c r="AD29" s="148"/>
      <c r="AE29" s="148"/>
      <c r="AF29" s="148"/>
      <c r="AG29" s="148" t="s">
        <v>2005</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13" x14ac:dyDescent="0.25">
      <c r="A30" s="170" t="s">
        <v>288</v>
      </c>
      <c r="B30" s="171" t="s">
        <v>158</v>
      </c>
      <c r="C30" s="193" t="s">
        <v>159</v>
      </c>
      <c r="D30" s="172"/>
      <c r="E30" s="173"/>
      <c r="F30" s="174"/>
      <c r="G30" s="174">
        <f>SUMIF(AG31:AG70,"&lt;&gt;NOR",G31:G70)</f>
        <v>0</v>
      </c>
      <c r="H30" s="174"/>
      <c r="I30" s="174">
        <f>SUM(I31:I70)</f>
        <v>0</v>
      </c>
      <c r="J30" s="174"/>
      <c r="K30" s="174">
        <f>SUM(K31:K70)</f>
        <v>0</v>
      </c>
      <c r="L30" s="174"/>
      <c r="M30" s="174">
        <f>SUM(M31:M70)</f>
        <v>0</v>
      </c>
      <c r="N30" s="173"/>
      <c r="O30" s="173">
        <f>SUM(O31:O70)</f>
        <v>13.29</v>
      </c>
      <c r="P30" s="173"/>
      <c r="Q30" s="173">
        <f>SUM(Q31:Q70)</f>
        <v>0</v>
      </c>
      <c r="R30" s="174"/>
      <c r="S30" s="174"/>
      <c r="T30" s="175"/>
      <c r="U30" s="169"/>
      <c r="V30" s="169">
        <f>SUM(V31:V70)</f>
        <v>58.710000000000008</v>
      </c>
      <c r="W30" s="169"/>
      <c r="X30" s="169"/>
      <c r="Y30" s="169"/>
      <c r="AG30" t="s">
        <v>289</v>
      </c>
    </row>
    <row r="31" spans="1:60" outlineLevel="1" x14ac:dyDescent="0.25">
      <c r="A31" s="177">
        <v>13</v>
      </c>
      <c r="B31" s="178" t="s">
        <v>2023</v>
      </c>
      <c r="C31" s="194" t="s">
        <v>2024</v>
      </c>
      <c r="D31" s="179" t="s">
        <v>331</v>
      </c>
      <c r="E31" s="180">
        <v>25</v>
      </c>
      <c r="F31" s="181"/>
      <c r="G31" s="182">
        <f>ROUND(E31*F31,2)</f>
        <v>0</v>
      </c>
      <c r="H31" s="181"/>
      <c r="I31" s="182">
        <f>ROUND(E31*H31,2)</f>
        <v>0</v>
      </c>
      <c r="J31" s="181"/>
      <c r="K31" s="182">
        <f>ROUND(E31*J31,2)</f>
        <v>0</v>
      </c>
      <c r="L31" s="182">
        <v>21</v>
      </c>
      <c r="M31" s="182">
        <f>G31*(1+L31/100)</f>
        <v>0</v>
      </c>
      <c r="N31" s="180">
        <v>3.5699999999999998E-3</v>
      </c>
      <c r="O31" s="180">
        <f>ROUND(E31*N31,2)</f>
        <v>0.09</v>
      </c>
      <c r="P31" s="180">
        <v>0</v>
      </c>
      <c r="Q31" s="180">
        <f>ROUND(E31*P31,2)</f>
        <v>0</v>
      </c>
      <c r="R31" s="182" t="s">
        <v>1425</v>
      </c>
      <c r="S31" s="182" t="s">
        <v>294</v>
      </c>
      <c r="T31" s="183" t="s">
        <v>294</v>
      </c>
      <c r="U31" s="159">
        <v>0.55000000000000004</v>
      </c>
      <c r="V31" s="159">
        <f>ROUND(E31*U31,2)</f>
        <v>13.75</v>
      </c>
      <c r="W31" s="159"/>
      <c r="X31" s="159" t="s">
        <v>295</v>
      </c>
      <c r="Y31" s="159" t="s">
        <v>296</v>
      </c>
      <c r="Z31" s="148"/>
      <c r="AA31" s="148"/>
      <c r="AB31" s="148"/>
      <c r="AC31" s="148"/>
      <c r="AD31" s="148"/>
      <c r="AE31" s="148"/>
      <c r="AF31" s="148"/>
      <c r="AG31" s="148" t="s">
        <v>2005</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5">
      <c r="A32" s="155"/>
      <c r="B32" s="156"/>
      <c r="C32" s="276" t="s">
        <v>2025</v>
      </c>
      <c r="D32" s="277"/>
      <c r="E32" s="277"/>
      <c r="F32" s="277"/>
      <c r="G32" s="277"/>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299</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77">
        <v>14</v>
      </c>
      <c r="B33" s="178" t="s">
        <v>3043</v>
      </c>
      <c r="C33" s="194" t="s">
        <v>3044</v>
      </c>
      <c r="D33" s="179" t="s">
        <v>331</v>
      </c>
      <c r="E33" s="180">
        <v>23</v>
      </c>
      <c r="F33" s="181"/>
      <c r="G33" s="182">
        <f>ROUND(E33*F33,2)</f>
        <v>0</v>
      </c>
      <c r="H33" s="181"/>
      <c r="I33" s="182">
        <f>ROUND(E33*H33,2)</f>
        <v>0</v>
      </c>
      <c r="J33" s="181"/>
      <c r="K33" s="182">
        <f>ROUND(E33*J33,2)</f>
        <v>0</v>
      </c>
      <c r="L33" s="182">
        <v>21</v>
      </c>
      <c r="M33" s="182">
        <f>G33*(1+L33/100)</f>
        <v>0</v>
      </c>
      <c r="N33" s="180">
        <v>4.0299999999999997E-3</v>
      </c>
      <c r="O33" s="180">
        <f>ROUND(E33*N33,2)</f>
        <v>0.09</v>
      </c>
      <c r="P33" s="180">
        <v>0</v>
      </c>
      <c r="Q33" s="180">
        <f>ROUND(E33*P33,2)</f>
        <v>0</v>
      </c>
      <c r="R33" s="182" t="s">
        <v>1425</v>
      </c>
      <c r="S33" s="182" t="s">
        <v>294</v>
      </c>
      <c r="T33" s="183" t="s">
        <v>294</v>
      </c>
      <c r="U33" s="159">
        <v>0.6</v>
      </c>
      <c r="V33" s="159">
        <f>ROUND(E33*U33,2)</f>
        <v>13.8</v>
      </c>
      <c r="W33" s="159"/>
      <c r="X33" s="159" t="s">
        <v>295</v>
      </c>
      <c r="Y33" s="159" t="s">
        <v>296</v>
      </c>
      <c r="Z33" s="148"/>
      <c r="AA33" s="148"/>
      <c r="AB33" s="148"/>
      <c r="AC33" s="148"/>
      <c r="AD33" s="148"/>
      <c r="AE33" s="148"/>
      <c r="AF33" s="148"/>
      <c r="AG33" s="148" t="s">
        <v>2005</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5">
      <c r="A34" s="155"/>
      <c r="B34" s="156"/>
      <c r="C34" s="276" t="s">
        <v>2025</v>
      </c>
      <c r="D34" s="277"/>
      <c r="E34" s="277"/>
      <c r="F34" s="277"/>
      <c r="G34" s="277"/>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299</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15</v>
      </c>
      <c r="B35" s="186" t="s">
        <v>2033</v>
      </c>
      <c r="C35" s="198" t="s">
        <v>2034</v>
      </c>
      <c r="D35" s="187" t="s">
        <v>331</v>
      </c>
      <c r="E35" s="188">
        <v>48</v>
      </c>
      <c r="F35" s="189"/>
      <c r="G35" s="190">
        <f t="shared" ref="G35:G55" si="0">ROUND(E35*F35,2)</f>
        <v>0</v>
      </c>
      <c r="H35" s="189"/>
      <c r="I35" s="190">
        <f t="shared" ref="I35:I55" si="1">ROUND(E35*H35,2)</f>
        <v>0</v>
      </c>
      <c r="J35" s="189"/>
      <c r="K35" s="190">
        <f t="shared" ref="K35:K55" si="2">ROUND(E35*J35,2)</f>
        <v>0</v>
      </c>
      <c r="L35" s="190">
        <v>21</v>
      </c>
      <c r="M35" s="190">
        <f t="shared" ref="M35:M55" si="3">G35*(1+L35/100)</f>
        <v>0</v>
      </c>
      <c r="N35" s="188">
        <v>0</v>
      </c>
      <c r="O35" s="188">
        <f t="shared" ref="O35:O55" si="4">ROUND(E35*N35,2)</f>
        <v>0</v>
      </c>
      <c r="P35" s="188">
        <v>0</v>
      </c>
      <c r="Q35" s="188">
        <f t="shared" ref="Q35:Q55" si="5">ROUND(E35*P35,2)</f>
        <v>0</v>
      </c>
      <c r="R35" s="190" t="s">
        <v>1425</v>
      </c>
      <c r="S35" s="190" t="s">
        <v>294</v>
      </c>
      <c r="T35" s="191" t="s">
        <v>294</v>
      </c>
      <c r="U35" s="159">
        <v>5.8999999999999997E-2</v>
      </c>
      <c r="V35" s="159">
        <f t="shared" ref="V35:V55" si="6">ROUND(E35*U35,2)</f>
        <v>2.83</v>
      </c>
      <c r="W35" s="159"/>
      <c r="X35" s="159" t="s">
        <v>295</v>
      </c>
      <c r="Y35" s="159" t="s">
        <v>296</v>
      </c>
      <c r="Z35" s="148"/>
      <c r="AA35" s="148"/>
      <c r="AB35" s="148"/>
      <c r="AC35" s="148"/>
      <c r="AD35" s="148"/>
      <c r="AE35" s="148"/>
      <c r="AF35" s="148"/>
      <c r="AG35" s="148" t="s">
        <v>2005</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0" outlineLevel="1" x14ac:dyDescent="0.25">
      <c r="A36" s="185">
        <v>16</v>
      </c>
      <c r="B36" s="186" t="s">
        <v>2469</v>
      </c>
      <c r="C36" s="198" t="s">
        <v>3045</v>
      </c>
      <c r="D36" s="187" t="s">
        <v>2037</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2005</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17</v>
      </c>
      <c r="B37" s="186" t="s">
        <v>2658</v>
      </c>
      <c r="C37" s="198" t="s">
        <v>3046</v>
      </c>
      <c r="D37" s="187" t="s">
        <v>2037</v>
      </c>
      <c r="E37" s="188">
        <v>1</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2005</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18</v>
      </c>
      <c r="B38" s="186" t="s">
        <v>2502</v>
      </c>
      <c r="C38" s="198" t="s">
        <v>3047</v>
      </c>
      <c r="D38" s="187" t="s">
        <v>2037</v>
      </c>
      <c r="E38" s="188">
        <v>1</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2005</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20" outlineLevel="1" x14ac:dyDescent="0.25">
      <c r="A39" s="185">
        <v>19</v>
      </c>
      <c r="B39" s="186" t="s">
        <v>2505</v>
      </c>
      <c r="C39" s="198" t="s">
        <v>3048</v>
      </c>
      <c r="D39" s="187" t="s">
        <v>2037</v>
      </c>
      <c r="E39" s="188">
        <v>1</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2005</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20</v>
      </c>
      <c r="B40" s="186" t="s">
        <v>2507</v>
      </c>
      <c r="C40" s="198" t="s">
        <v>3049</v>
      </c>
      <c r="D40" s="187" t="s">
        <v>2037</v>
      </c>
      <c r="E40" s="188">
        <v>1</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2005</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ht="20" outlineLevel="1" x14ac:dyDescent="0.25">
      <c r="A41" s="185">
        <v>21</v>
      </c>
      <c r="B41" s="186" t="s">
        <v>2509</v>
      </c>
      <c r="C41" s="198" t="s">
        <v>3050</v>
      </c>
      <c r="D41" s="187" t="s">
        <v>2037</v>
      </c>
      <c r="E41" s="188">
        <v>1</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878</v>
      </c>
      <c r="T41" s="191" t="s">
        <v>879</v>
      </c>
      <c r="U41" s="159">
        <v>0</v>
      </c>
      <c r="V41" s="159">
        <f t="shared" si="6"/>
        <v>0</v>
      </c>
      <c r="W41" s="159"/>
      <c r="X41" s="159" t="s">
        <v>295</v>
      </c>
      <c r="Y41" s="159" t="s">
        <v>296</v>
      </c>
      <c r="Z41" s="148"/>
      <c r="AA41" s="148"/>
      <c r="AB41" s="148"/>
      <c r="AC41" s="148"/>
      <c r="AD41" s="148"/>
      <c r="AE41" s="148"/>
      <c r="AF41" s="148"/>
      <c r="AG41" s="148" t="s">
        <v>2005</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22</v>
      </c>
      <c r="B42" s="186" t="s">
        <v>2664</v>
      </c>
      <c r="C42" s="198" t="s">
        <v>3051</v>
      </c>
      <c r="D42" s="187" t="s">
        <v>2037</v>
      </c>
      <c r="E42" s="188">
        <v>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c r="S42" s="190" t="s">
        <v>878</v>
      </c>
      <c r="T42" s="191" t="s">
        <v>879</v>
      </c>
      <c r="U42" s="159">
        <v>0</v>
      </c>
      <c r="V42" s="159">
        <f t="shared" si="6"/>
        <v>0</v>
      </c>
      <c r="W42" s="159"/>
      <c r="X42" s="159" t="s">
        <v>295</v>
      </c>
      <c r="Y42" s="159" t="s">
        <v>296</v>
      </c>
      <c r="Z42" s="148"/>
      <c r="AA42" s="148"/>
      <c r="AB42" s="148"/>
      <c r="AC42" s="148"/>
      <c r="AD42" s="148"/>
      <c r="AE42" s="148"/>
      <c r="AF42" s="148"/>
      <c r="AG42" s="148" t="s">
        <v>2005</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85">
        <v>23</v>
      </c>
      <c r="B43" s="186" t="s">
        <v>2035</v>
      </c>
      <c r="C43" s="198" t="s">
        <v>3052</v>
      </c>
      <c r="D43" s="187" t="s">
        <v>2037</v>
      </c>
      <c r="E43" s="188">
        <v>1</v>
      </c>
      <c r="F43" s="189"/>
      <c r="G43" s="190">
        <f t="shared" si="0"/>
        <v>0</v>
      </c>
      <c r="H43" s="189"/>
      <c r="I43" s="190">
        <f t="shared" si="1"/>
        <v>0</v>
      </c>
      <c r="J43" s="189"/>
      <c r="K43" s="190">
        <f t="shared" si="2"/>
        <v>0</v>
      </c>
      <c r="L43" s="190">
        <v>21</v>
      </c>
      <c r="M43" s="190">
        <f t="shared" si="3"/>
        <v>0</v>
      </c>
      <c r="N43" s="188">
        <v>0</v>
      </c>
      <c r="O43" s="188">
        <f t="shared" si="4"/>
        <v>0</v>
      </c>
      <c r="P43" s="188">
        <v>0</v>
      </c>
      <c r="Q43" s="188">
        <f t="shared" si="5"/>
        <v>0</v>
      </c>
      <c r="R43" s="190"/>
      <c r="S43" s="190" t="s">
        <v>878</v>
      </c>
      <c r="T43" s="191" t="s">
        <v>879</v>
      </c>
      <c r="U43" s="159">
        <v>0</v>
      </c>
      <c r="V43" s="159">
        <f t="shared" si="6"/>
        <v>0</v>
      </c>
      <c r="W43" s="159"/>
      <c r="X43" s="159" t="s">
        <v>295</v>
      </c>
      <c r="Y43" s="159" t="s">
        <v>296</v>
      </c>
      <c r="Z43" s="148"/>
      <c r="AA43" s="148"/>
      <c r="AB43" s="148"/>
      <c r="AC43" s="148"/>
      <c r="AD43" s="148"/>
      <c r="AE43" s="148"/>
      <c r="AF43" s="148"/>
      <c r="AG43" s="148" t="s">
        <v>2005</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20" outlineLevel="1" x14ac:dyDescent="0.25">
      <c r="A44" s="185">
        <v>24</v>
      </c>
      <c r="B44" s="186" t="s">
        <v>2039</v>
      </c>
      <c r="C44" s="198" t="s">
        <v>3053</v>
      </c>
      <c r="D44" s="187" t="s">
        <v>2037</v>
      </c>
      <c r="E44" s="188">
        <v>1</v>
      </c>
      <c r="F44" s="189"/>
      <c r="G44" s="190">
        <f t="shared" si="0"/>
        <v>0</v>
      </c>
      <c r="H44" s="189"/>
      <c r="I44" s="190">
        <f t="shared" si="1"/>
        <v>0</v>
      </c>
      <c r="J44" s="189"/>
      <c r="K44" s="190">
        <f t="shared" si="2"/>
        <v>0</v>
      </c>
      <c r="L44" s="190">
        <v>21</v>
      </c>
      <c r="M44" s="190">
        <f t="shared" si="3"/>
        <v>0</v>
      </c>
      <c r="N44" s="188">
        <v>0</v>
      </c>
      <c r="O44" s="188">
        <f t="shared" si="4"/>
        <v>0</v>
      </c>
      <c r="P44" s="188">
        <v>0</v>
      </c>
      <c r="Q44" s="188">
        <f t="shared" si="5"/>
        <v>0</v>
      </c>
      <c r="R44" s="190"/>
      <c r="S44" s="190" t="s">
        <v>878</v>
      </c>
      <c r="T44" s="191" t="s">
        <v>879</v>
      </c>
      <c r="U44" s="159">
        <v>0</v>
      </c>
      <c r="V44" s="159">
        <f t="shared" si="6"/>
        <v>0</v>
      </c>
      <c r="W44" s="159"/>
      <c r="X44" s="159" t="s">
        <v>295</v>
      </c>
      <c r="Y44" s="159" t="s">
        <v>296</v>
      </c>
      <c r="Z44" s="148"/>
      <c r="AA44" s="148"/>
      <c r="AB44" s="148"/>
      <c r="AC44" s="148"/>
      <c r="AD44" s="148"/>
      <c r="AE44" s="148"/>
      <c r="AF44" s="148"/>
      <c r="AG44" s="148" t="s">
        <v>2005</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25</v>
      </c>
      <c r="B45" s="186" t="s">
        <v>2041</v>
      </c>
      <c r="C45" s="198" t="s">
        <v>3054</v>
      </c>
      <c r="D45" s="187" t="s">
        <v>2037</v>
      </c>
      <c r="E45" s="188">
        <v>1</v>
      </c>
      <c r="F45" s="189"/>
      <c r="G45" s="190">
        <f t="shared" si="0"/>
        <v>0</v>
      </c>
      <c r="H45" s="189"/>
      <c r="I45" s="190">
        <f t="shared" si="1"/>
        <v>0</v>
      </c>
      <c r="J45" s="189"/>
      <c r="K45" s="190">
        <f t="shared" si="2"/>
        <v>0</v>
      </c>
      <c r="L45" s="190">
        <v>21</v>
      </c>
      <c r="M45" s="190">
        <f t="shared" si="3"/>
        <v>0</v>
      </c>
      <c r="N45" s="188">
        <v>0</v>
      </c>
      <c r="O45" s="188">
        <f t="shared" si="4"/>
        <v>0</v>
      </c>
      <c r="P45" s="188">
        <v>0</v>
      </c>
      <c r="Q45" s="188">
        <f t="shared" si="5"/>
        <v>0</v>
      </c>
      <c r="R45" s="190"/>
      <c r="S45" s="190" t="s">
        <v>878</v>
      </c>
      <c r="T45" s="191" t="s">
        <v>879</v>
      </c>
      <c r="U45" s="159">
        <v>0</v>
      </c>
      <c r="V45" s="159">
        <f t="shared" si="6"/>
        <v>0</v>
      </c>
      <c r="W45" s="159"/>
      <c r="X45" s="159" t="s">
        <v>295</v>
      </c>
      <c r="Y45" s="159" t="s">
        <v>296</v>
      </c>
      <c r="Z45" s="148"/>
      <c r="AA45" s="148"/>
      <c r="AB45" s="148"/>
      <c r="AC45" s="148"/>
      <c r="AD45" s="148"/>
      <c r="AE45" s="148"/>
      <c r="AF45" s="148"/>
      <c r="AG45" s="148" t="s">
        <v>2005</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ht="20" outlineLevel="1" x14ac:dyDescent="0.25">
      <c r="A46" s="185">
        <v>26</v>
      </c>
      <c r="B46" s="186" t="s">
        <v>2669</v>
      </c>
      <c r="C46" s="198" t="s">
        <v>3055</v>
      </c>
      <c r="D46" s="187" t="s">
        <v>2037</v>
      </c>
      <c r="E46" s="188">
        <v>1</v>
      </c>
      <c r="F46" s="189"/>
      <c r="G46" s="190">
        <f t="shared" si="0"/>
        <v>0</v>
      </c>
      <c r="H46" s="189"/>
      <c r="I46" s="190">
        <f t="shared" si="1"/>
        <v>0</v>
      </c>
      <c r="J46" s="189"/>
      <c r="K46" s="190">
        <f t="shared" si="2"/>
        <v>0</v>
      </c>
      <c r="L46" s="190">
        <v>21</v>
      </c>
      <c r="M46" s="190">
        <f t="shared" si="3"/>
        <v>0</v>
      </c>
      <c r="N46" s="188">
        <v>0</v>
      </c>
      <c r="O46" s="188">
        <f t="shared" si="4"/>
        <v>0</v>
      </c>
      <c r="P46" s="188">
        <v>0</v>
      </c>
      <c r="Q46" s="188">
        <f t="shared" si="5"/>
        <v>0</v>
      </c>
      <c r="R46" s="190"/>
      <c r="S46" s="190" t="s">
        <v>878</v>
      </c>
      <c r="T46" s="191" t="s">
        <v>879</v>
      </c>
      <c r="U46" s="159">
        <v>0</v>
      </c>
      <c r="V46" s="159">
        <f t="shared" si="6"/>
        <v>0</v>
      </c>
      <c r="W46" s="159"/>
      <c r="X46" s="159" t="s">
        <v>295</v>
      </c>
      <c r="Y46" s="159" t="s">
        <v>296</v>
      </c>
      <c r="Z46" s="148"/>
      <c r="AA46" s="148"/>
      <c r="AB46" s="148"/>
      <c r="AC46" s="148"/>
      <c r="AD46" s="148"/>
      <c r="AE46" s="148"/>
      <c r="AF46" s="148"/>
      <c r="AG46" s="148" t="s">
        <v>2005</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85">
        <v>27</v>
      </c>
      <c r="B47" s="186" t="s">
        <v>2671</v>
      </c>
      <c r="C47" s="198" t="s">
        <v>3056</v>
      </c>
      <c r="D47" s="187" t="s">
        <v>2037</v>
      </c>
      <c r="E47" s="188">
        <v>1</v>
      </c>
      <c r="F47" s="189"/>
      <c r="G47" s="190">
        <f t="shared" si="0"/>
        <v>0</v>
      </c>
      <c r="H47" s="189"/>
      <c r="I47" s="190">
        <f t="shared" si="1"/>
        <v>0</v>
      </c>
      <c r="J47" s="189"/>
      <c r="K47" s="190">
        <f t="shared" si="2"/>
        <v>0</v>
      </c>
      <c r="L47" s="190">
        <v>21</v>
      </c>
      <c r="M47" s="190">
        <f t="shared" si="3"/>
        <v>0</v>
      </c>
      <c r="N47" s="188">
        <v>0</v>
      </c>
      <c r="O47" s="188">
        <f t="shared" si="4"/>
        <v>0</v>
      </c>
      <c r="P47" s="188">
        <v>0</v>
      </c>
      <c r="Q47" s="188">
        <f t="shared" si="5"/>
        <v>0</v>
      </c>
      <c r="R47" s="190"/>
      <c r="S47" s="190" t="s">
        <v>878</v>
      </c>
      <c r="T47" s="191" t="s">
        <v>879</v>
      </c>
      <c r="U47" s="159">
        <v>0</v>
      </c>
      <c r="V47" s="159">
        <f t="shared" si="6"/>
        <v>0</v>
      </c>
      <c r="W47" s="159"/>
      <c r="X47" s="159" t="s">
        <v>295</v>
      </c>
      <c r="Y47" s="159" t="s">
        <v>296</v>
      </c>
      <c r="Z47" s="148"/>
      <c r="AA47" s="148"/>
      <c r="AB47" s="148"/>
      <c r="AC47" s="148"/>
      <c r="AD47" s="148"/>
      <c r="AE47" s="148"/>
      <c r="AF47" s="148"/>
      <c r="AG47" s="148" t="s">
        <v>2005</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28</v>
      </c>
      <c r="B48" s="186" t="s">
        <v>2673</v>
      </c>
      <c r="C48" s="198" t="s">
        <v>3057</v>
      </c>
      <c r="D48" s="187" t="s">
        <v>2037</v>
      </c>
      <c r="E48" s="188">
        <v>1</v>
      </c>
      <c r="F48" s="189"/>
      <c r="G48" s="190">
        <f t="shared" si="0"/>
        <v>0</v>
      </c>
      <c r="H48" s="189"/>
      <c r="I48" s="190">
        <f t="shared" si="1"/>
        <v>0</v>
      </c>
      <c r="J48" s="189"/>
      <c r="K48" s="190">
        <f t="shared" si="2"/>
        <v>0</v>
      </c>
      <c r="L48" s="190">
        <v>21</v>
      </c>
      <c r="M48" s="190">
        <f t="shared" si="3"/>
        <v>0</v>
      </c>
      <c r="N48" s="188">
        <v>0</v>
      </c>
      <c r="O48" s="188">
        <f t="shared" si="4"/>
        <v>0</v>
      </c>
      <c r="P48" s="188">
        <v>0</v>
      </c>
      <c r="Q48" s="188">
        <f t="shared" si="5"/>
        <v>0</v>
      </c>
      <c r="R48" s="190"/>
      <c r="S48" s="190" t="s">
        <v>878</v>
      </c>
      <c r="T48" s="191" t="s">
        <v>879</v>
      </c>
      <c r="U48" s="159">
        <v>0</v>
      </c>
      <c r="V48" s="159">
        <f t="shared" si="6"/>
        <v>0</v>
      </c>
      <c r="W48" s="159"/>
      <c r="X48" s="159" t="s">
        <v>295</v>
      </c>
      <c r="Y48" s="159" t="s">
        <v>296</v>
      </c>
      <c r="Z48" s="148"/>
      <c r="AA48" s="148"/>
      <c r="AB48" s="148"/>
      <c r="AC48" s="148"/>
      <c r="AD48" s="148"/>
      <c r="AE48" s="148"/>
      <c r="AF48" s="148"/>
      <c r="AG48" s="148" t="s">
        <v>2005</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29</v>
      </c>
      <c r="B49" s="186" t="s">
        <v>2675</v>
      </c>
      <c r="C49" s="198" t="s">
        <v>3058</v>
      </c>
      <c r="D49" s="187" t="s">
        <v>2037</v>
      </c>
      <c r="E49" s="188">
        <v>1</v>
      </c>
      <c r="F49" s="189"/>
      <c r="G49" s="190">
        <f t="shared" si="0"/>
        <v>0</v>
      </c>
      <c r="H49" s="189"/>
      <c r="I49" s="190">
        <f t="shared" si="1"/>
        <v>0</v>
      </c>
      <c r="J49" s="189"/>
      <c r="K49" s="190">
        <f t="shared" si="2"/>
        <v>0</v>
      </c>
      <c r="L49" s="190">
        <v>21</v>
      </c>
      <c r="M49" s="190">
        <f t="shared" si="3"/>
        <v>0</v>
      </c>
      <c r="N49" s="188">
        <v>0</v>
      </c>
      <c r="O49" s="188">
        <f t="shared" si="4"/>
        <v>0</v>
      </c>
      <c r="P49" s="188">
        <v>0</v>
      </c>
      <c r="Q49" s="188">
        <f t="shared" si="5"/>
        <v>0</v>
      </c>
      <c r="R49" s="190"/>
      <c r="S49" s="190" t="s">
        <v>878</v>
      </c>
      <c r="T49" s="191" t="s">
        <v>879</v>
      </c>
      <c r="U49" s="159">
        <v>0</v>
      </c>
      <c r="V49" s="159">
        <f t="shared" si="6"/>
        <v>0</v>
      </c>
      <c r="W49" s="159"/>
      <c r="X49" s="159" t="s">
        <v>295</v>
      </c>
      <c r="Y49" s="159" t="s">
        <v>296</v>
      </c>
      <c r="Z49" s="148"/>
      <c r="AA49" s="148"/>
      <c r="AB49" s="148"/>
      <c r="AC49" s="148"/>
      <c r="AD49" s="148"/>
      <c r="AE49" s="148"/>
      <c r="AF49" s="148"/>
      <c r="AG49" s="148" t="s">
        <v>2005</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85">
        <v>30</v>
      </c>
      <c r="B50" s="186" t="s">
        <v>2677</v>
      </c>
      <c r="C50" s="198" t="s">
        <v>3059</v>
      </c>
      <c r="D50" s="187" t="s">
        <v>2037</v>
      </c>
      <c r="E50" s="188">
        <v>1</v>
      </c>
      <c r="F50" s="189"/>
      <c r="G50" s="190">
        <f t="shared" si="0"/>
        <v>0</v>
      </c>
      <c r="H50" s="189"/>
      <c r="I50" s="190">
        <f t="shared" si="1"/>
        <v>0</v>
      </c>
      <c r="J50" s="189"/>
      <c r="K50" s="190">
        <f t="shared" si="2"/>
        <v>0</v>
      </c>
      <c r="L50" s="190">
        <v>21</v>
      </c>
      <c r="M50" s="190">
        <f t="shared" si="3"/>
        <v>0</v>
      </c>
      <c r="N50" s="188">
        <v>0</v>
      </c>
      <c r="O50" s="188">
        <f t="shared" si="4"/>
        <v>0</v>
      </c>
      <c r="P50" s="188">
        <v>0</v>
      </c>
      <c r="Q50" s="188">
        <f t="shared" si="5"/>
        <v>0</v>
      </c>
      <c r="R50" s="190"/>
      <c r="S50" s="190" t="s">
        <v>878</v>
      </c>
      <c r="T50" s="191" t="s">
        <v>879</v>
      </c>
      <c r="U50" s="159">
        <v>0</v>
      </c>
      <c r="V50" s="159">
        <f t="shared" si="6"/>
        <v>0</v>
      </c>
      <c r="W50" s="159"/>
      <c r="X50" s="159" t="s">
        <v>295</v>
      </c>
      <c r="Y50" s="159" t="s">
        <v>296</v>
      </c>
      <c r="Z50" s="148"/>
      <c r="AA50" s="148"/>
      <c r="AB50" s="148"/>
      <c r="AC50" s="148"/>
      <c r="AD50" s="148"/>
      <c r="AE50" s="148"/>
      <c r="AF50" s="148"/>
      <c r="AG50" s="148" t="s">
        <v>2005</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85">
        <v>31</v>
      </c>
      <c r="B51" s="186" t="s">
        <v>2528</v>
      </c>
      <c r="C51" s="198" t="s">
        <v>3060</v>
      </c>
      <c r="D51" s="187" t="s">
        <v>2037</v>
      </c>
      <c r="E51" s="188">
        <v>1</v>
      </c>
      <c r="F51" s="189"/>
      <c r="G51" s="190">
        <f t="shared" si="0"/>
        <v>0</v>
      </c>
      <c r="H51" s="189"/>
      <c r="I51" s="190">
        <f t="shared" si="1"/>
        <v>0</v>
      </c>
      <c r="J51" s="189"/>
      <c r="K51" s="190">
        <f t="shared" si="2"/>
        <v>0</v>
      </c>
      <c r="L51" s="190">
        <v>21</v>
      </c>
      <c r="M51" s="190">
        <f t="shared" si="3"/>
        <v>0</v>
      </c>
      <c r="N51" s="188">
        <v>0</v>
      </c>
      <c r="O51" s="188">
        <f t="shared" si="4"/>
        <v>0</v>
      </c>
      <c r="P51" s="188">
        <v>0</v>
      </c>
      <c r="Q51" s="188">
        <f t="shared" si="5"/>
        <v>0</v>
      </c>
      <c r="R51" s="190"/>
      <c r="S51" s="190" t="s">
        <v>878</v>
      </c>
      <c r="T51" s="191" t="s">
        <v>879</v>
      </c>
      <c r="U51" s="159">
        <v>0</v>
      </c>
      <c r="V51" s="159">
        <f t="shared" si="6"/>
        <v>0</v>
      </c>
      <c r="W51" s="159"/>
      <c r="X51" s="159" t="s">
        <v>295</v>
      </c>
      <c r="Y51" s="159" t="s">
        <v>296</v>
      </c>
      <c r="Z51" s="148"/>
      <c r="AA51" s="148"/>
      <c r="AB51" s="148"/>
      <c r="AC51" s="148"/>
      <c r="AD51" s="148"/>
      <c r="AE51" s="148"/>
      <c r="AF51" s="148"/>
      <c r="AG51" s="148" t="s">
        <v>2005</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85">
        <v>32</v>
      </c>
      <c r="B52" s="186" t="s">
        <v>2680</v>
      </c>
      <c r="C52" s="198" t="s">
        <v>3061</v>
      </c>
      <c r="D52" s="187" t="s">
        <v>2037</v>
      </c>
      <c r="E52" s="188">
        <v>1</v>
      </c>
      <c r="F52" s="189"/>
      <c r="G52" s="190">
        <f t="shared" si="0"/>
        <v>0</v>
      </c>
      <c r="H52" s="189"/>
      <c r="I52" s="190">
        <f t="shared" si="1"/>
        <v>0</v>
      </c>
      <c r="J52" s="189"/>
      <c r="K52" s="190">
        <f t="shared" si="2"/>
        <v>0</v>
      </c>
      <c r="L52" s="190">
        <v>21</v>
      </c>
      <c r="M52" s="190">
        <f t="shared" si="3"/>
        <v>0</v>
      </c>
      <c r="N52" s="188">
        <v>0</v>
      </c>
      <c r="O52" s="188">
        <f t="shared" si="4"/>
        <v>0</v>
      </c>
      <c r="P52" s="188">
        <v>0</v>
      </c>
      <c r="Q52" s="188">
        <f t="shared" si="5"/>
        <v>0</v>
      </c>
      <c r="R52" s="190"/>
      <c r="S52" s="190" t="s">
        <v>878</v>
      </c>
      <c r="T52" s="191" t="s">
        <v>879</v>
      </c>
      <c r="U52" s="159">
        <v>0</v>
      </c>
      <c r="V52" s="159">
        <f t="shared" si="6"/>
        <v>0</v>
      </c>
      <c r="W52" s="159"/>
      <c r="X52" s="159" t="s">
        <v>295</v>
      </c>
      <c r="Y52" s="159" t="s">
        <v>296</v>
      </c>
      <c r="Z52" s="148"/>
      <c r="AA52" s="148"/>
      <c r="AB52" s="148"/>
      <c r="AC52" s="148"/>
      <c r="AD52" s="148"/>
      <c r="AE52" s="148"/>
      <c r="AF52" s="148"/>
      <c r="AG52" s="148" t="s">
        <v>2005</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33</v>
      </c>
      <c r="B53" s="186" t="s">
        <v>3062</v>
      </c>
      <c r="C53" s="198" t="s">
        <v>3063</v>
      </c>
      <c r="D53" s="187" t="s">
        <v>292</v>
      </c>
      <c r="E53" s="188">
        <v>2</v>
      </c>
      <c r="F53" s="189"/>
      <c r="G53" s="190">
        <f t="shared" si="0"/>
        <v>0</v>
      </c>
      <c r="H53" s="189"/>
      <c r="I53" s="190">
        <f t="shared" si="1"/>
        <v>0</v>
      </c>
      <c r="J53" s="189"/>
      <c r="K53" s="190">
        <f t="shared" si="2"/>
        <v>0</v>
      </c>
      <c r="L53" s="190">
        <v>21</v>
      </c>
      <c r="M53" s="190">
        <f t="shared" si="3"/>
        <v>0</v>
      </c>
      <c r="N53" s="188">
        <v>0</v>
      </c>
      <c r="O53" s="188">
        <f t="shared" si="4"/>
        <v>0</v>
      </c>
      <c r="P53" s="188">
        <v>0</v>
      </c>
      <c r="Q53" s="188">
        <f t="shared" si="5"/>
        <v>0</v>
      </c>
      <c r="R53" s="190" t="s">
        <v>2008</v>
      </c>
      <c r="S53" s="190" t="s">
        <v>294</v>
      </c>
      <c r="T53" s="191" t="s">
        <v>294</v>
      </c>
      <c r="U53" s="159">
        <v>1.3</v>
      </c>
      <c r="V53" s="159">
        <f t="shared" si="6"/>
        <v>2.6</v>
      </c>
      <c r="W53" s="159"/>
      <c r="X53" s="159" t="s">
        <v>295</v>
      </c>
      <c r="Y53" s="159" t="s">
        <v>296</v>
      </c>
      <c r="Z53" s="148"/>
      <c r="AA53" s="148"/>
      <c r="AB53" s="148"/>
      <c r="AC53" s="148"/>
      <c r="AD53" s="148"/>
      <c r="AE53" s="148"/>
      <c r="AF53" s="148"/>
      <c r="AG53" s="148" t="s">
        <v>2005</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34</v>
      </c>
      <c r="B54" s="186" t="s">
        <v>3064</v>
      </c>
      <c r="C54" s="198" t="s">
        <v>3065</v>
      </c>
      <c r="D54" s="187" t="s">
        <v>292</v>
      </c>
      <c r="E54" s="188">
        <v>1</v>
      </c>
      <c r="F54" s="189"/>
      <c r="G54" s="190">
        <f t="shared" si="0"/>
        <v>0</v>
      </c>
      <c r="H54" s="189"/>
      <c r="I54" s="190">
        <f t="shared" si="1"/>
        <v>0</v>
      </c>
      <c r="J54" s="189"/>
      <c r="K54" s="190">
        <f t="shared" si="2"/>
        <v>0</v>
      </c>
      <c r="L54" s="190">
        <v>21</v>
      </c>
      <c r="M54" s="190">
        <f t="shared" si="3"/>
        <v>0</v>
      </c>
      <c r="N54" s="188">
        <v>0</v>
      </c>
      <c r="O54" s="188">
        <f t="shared" si="4"/>
        <v>0</v>
      </c>
      <c r="P54" s="188">
        <v>0</v>
      </c>
      <c r="Q54" s="188">
        <f t="shared" si="5"/>
        <v>0</v>
      </c>
      <c r="R54" s="190" t="s">
        <v>2008</v>
      </c>
      <c r="S54" s="190" t="s">
        <v>294</v>
      </c>
      <c r="T54" s="191" t="s">
        <v>294</v>
      </c>
      <c r="U54" s="159">
        <v>1.4</v>
      </c>
      <c r="V54" s="159">
        <f t="shared" si="6"/>
        <v>1.4</v>
      </c>
      <c r="W54" s="159"/>
      <c r="X54" s="159" t="s">
        <v>295</v>
      </c>
      <c r="Y54" s="159" t="s">
        <v>296</v>
      </c>
      <c r="Z54" s="148"/>
      <c r="AA54" s="148"/>
      <c r="AB54" s="148"/>
      <c r="AC54" s="148"/>
      <c r="AD54" s="148"/>
      <c r="AE54" s="148"/>
      <c r="AF54" s="148"/>
      <c r="AG54" s="148" t="s">
        <v>2005</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30" outlineLevel="1" x14ac:dyDescent="0.25">
      <c r="A55" s="177">
        <v>35</v>
      </c>
      <c r="B55" s="178" t="s">
        <v>2535</v>
      </c>
      <c r="C55" s="194" t="s">
        <v>3066</v>
      </c>
      <c r="D55" s="179" t="s">
        <v>2122</v>
      </c>
      <c r="E55" s="180">
        <v>1</v>
      </c>
      <c r="F55" s="181"/>
      <c r="G55" s="182">
        <f t="shared" si="0"/>
        <v>0</v>
      </c>
      <c r="H55" s="181"/>
      <c r="I55" s="182">
        <f t="shared" si="1"/>
        <v>0</v>
      </c>
      <c r="J55" s="181"/>
      <c r="K55" s="182">
        <f t="shared" si="2"/>
        <v>0</v>
      </c>
      <c r="L55" s="182">
        <v>21</v>
      </c>
      <c r="M55" s="182">
        <f t="shared" si="3"/>
        <v>0</v>
      </c>
      <c r="N55" s="180">
        <v>0</v>
      </c>
      <c r="O55" s="180">
        <f t="shared" si="4"/>
        <v>0</v>
      </c>
      <c r="P55" s="180">
        <v>0</v>
      </c>
      <c r="Q55" s="180">
        <f t="shared" si="5"/>
        <v>0</v>
      </c>
      <c r="R55" s="182"/>
      <c r="S55" s="182" t="s">
        <v>878</v>
      </c>
      <c r="T55" s="183" t="s">
        <v>879</v>
      </c>
      <c r="U55" s="159">
        <v>0</v>
      </c>
      <c r="V55" s="159">
        <f t="shared" si="6"/>
        <v>0</v>
      </c>
      <c r="W55" s="159"/>
      <c r="X55" s="159" t="s">
        <v>295</v>
      </c>
      <c r="Y55" s="159" t="s">
        <v>296</v>
      </c>
      <c r="Z55" s="148"/>
      <c r="AA55" s="148"/>
      <c r="AB55" s="148"/>
      <c r="AC55" s="148"/>
      <c r="AD55" s="148"/>
      <c r="AE55" s="148"/>
      <c r="AF55" s="148"/>
      <c r="AG55" s="148" t="s">
        <v>2005</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t="20.5" outlineLevel="2" x14ac:dyDescent="0.25">
      <c r="A56" s="155"/>
      <c r="B56" s="156"/>
      <c r="C56" s="272" t="s">
        <v>3067</v>
      </c>
      <c r="D56" s="273"/>
      <c r="E56" s="273"/>
      <c r="F56" s="273"/>
      <c r="G56" s="273"/>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300</v>
      </c>
      <c r="AH56" s="148"/>
      <c r="AI56" s="148"/>
      <c r="AJ56" s="148"/>
      <c r="AK56" s="148"/>
      <c r="AL56" s="148"/>
      <c r="AM56" s="148"/>
      <c r="AN56" s="148"/>
      <c r="AO56" s="148"/>
      <c r="AP56" s="148"/>
      <c r="AQ56" s="148"/>
      <c r="AR56" s="148"/>
      <c r="AS56" s="148"/>
      <c r="AT56" s="148"/>
      <c r="AU56" s="148"/>
      <c r="AV56" s="148"/>
      <c r="AW56" s="148"/>
      <c r="AX56" s="148"/>
      <c r="AY56" s="148"/>
      <c r="AZ56" s="148"/>
      <c r="BA56" s="184" t="str">
        <f>C56</f>
        <v>hladinu spodní vody, včetně jednoho vstupního komínku, hrdlem nátokové vody a přepadem přebytečné srážkové vody DN 200, filtrem dešťové vody AS-Purain 150 a pochůzným kompozitovým poklopem - uzamykatelným (A15)</v>
      </c>
      <c r="BB56" s="148"/>
      <c r="BC56" s="148"/>
      <c r="BD56" s="148"/>
      <c r="BE56" s="148"/>
      <c r="BF56" s="148"/>
      <c r="BG56" s="148"/>
      <c r="BH56" s="148"/>
    </row>
    <row r="57" spans="1:60" ht="20" outlineLevel="1" x14ac:dyDescent="0.25">
      <c r="A57" s="185">
        <v>36</v>
      </c>
      <c r="B57" s="186" t="s">
        <v>2537</v>
      </c>
      <c r="C57" s="198" t="s">
        <v>3068</v>
      </c>
      <c r="D57" s="187" t="s">
        <v>338</v>
      </c>
      <c r="E57" s="188">
        <v>1.5</v>
      </c>
      <c r="F57" s="189"/>
      <c r="G57" s="190">
        <f>ROUND(E57*F57,2)</f>
        <v>0</v>
      </c>
      <c r="H57" s="189"/>
      <c r="I57" s="190">
        <f>ROUND(E57*H57,2)</f>
        <v>0</v>
      </c>
      <c r="J57" s="189"/>
      <c r="K57" s="190">
        <f>ROUND(E57*J57,2)</f>
        <v>0</v>
      </c>
      <c r="L57" s="190">
        <v>21</v>
      </c>
      <c r="M57" s="190">
        <f>G57*(1+L57/100)</f>
        <v>0</v>
      </c>
      <c r="N57" s="188">
        <v>0</v>
      </c>
      <c r="O57" s="188">
        <f>ROUND(E57*N57,2)</f>
        <v>0</v>
      </c>
      <c r="P57" s="188">
        <v>0</v>
      </c>
      <c r="Q57" s="188">
        <f>ROUND(E57*P57,2)</f>
        <v>0</v>
      </c>
      <c r="R57" s="190"/>
      <c r="S57" s="190" t="s">
        <v>878</v>
      </c>
      <c r="T57" s="191" t="s">
        <v>879</v>
      </c>
      <c r="U57" s="159">
        <v>0</v>
      </c>
      <c r="V57" s="159">
        <f>ROUND(E57*U57,2)</f>
        <v>0</v>
      </c>
      <c r="W57" s="159"/>
      <c r="X57" s="159" t="s">
        <v>295</v>
      </c>
      <c r="Y57" s="159" t="s">
        <v>296</v>
      </c>
      <c r="Z57" s="148"/>
      <c r="AA57" s="148"/>
      <c r="AB57" s="148"/>
      <c r="AC57" s="148"/>
      <c r="AD57" s="148"/>
      <c r="AE57" s="148"/>
      <c r="AF57" s="148"/>
      <c r="AG57" s="148" t="s">
        <v>2005</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0" outlineLevel="1" x14ac:dyDescent="0.25">
      <c r="A58" s="185">
        <v>37</v>
      </c>
      <c r="B58" s="186" t="s">
        <v>2539</v>
      </c>
      <c r="C58" s="198" t="s">
        <v>3069</v>
      </c>
      <c r="D58" s="187" t="s">
        <v>2037</v>
      </c>
      <c r="E58" s="188">
        <v>1</v>
      </c>
      <c r="F58" s="189"/>
      <c r="G58" s="190">
        <f>ROUND(E58*F58,2)</f>
        <v>0</v>
      </c>
      <c r="H58" s="189"/>
      <c r="I58" s="190">
        <f>ROUND(E58*H58,2)</f>
        <v>0</v>
      </c>
      <c r="J58" s="189"/>
      <c r="K58" s="190">
        <f>ROUND(E58*J58,2)</f>
        <v>0</v>
      </c>
      <c r="L58" s="190">
        <v>21</v>
      </c>
      <c r="M58" s="190">
        <f>G58*(1+L58/100)</f>
        <v>0</v>
      </c>
      <c r="N58" s="188">
        <v>0</v>
      </c>
      <c r="O58" s="188">
        <f>ROUND(E58*N58,2)</f>
        <v>0</v>
      </c>
      <c r="P58" s="188">
        <v>0</v>
      </c>
      <c r="Q58" s="188">
        <f>ROUND(E58*P58,2)</f>
        <v>0</v>
      </c>
      <c r="R58" s="190"/>
      <c r="S58" s="190" t="s">
        <v>878</v>
      </c>
      <c r="T58" s="191" t="s">
        <v>879</v>
      </c>
      <c r="U58" s="159">
        <v>0</v>
      </c>
      <c r="V58" s="159">
        <f>ROUND(E58*U58,2)</f>
        <v>0</v>
      </c>
      <c r="W58" s="159"/>
      <c r="X58" s="159" t="s">
        <v>295</v>
      </c>
      <c r="Y58" s="159" t="s">
        <v>296</v>
      </c>
      <c r="Z58" s="148"/>
      <c r="AA58" s="148"/>
      <c r="AB58" s="148"/>
      <c r="AC58" s="148"/>
      <c r="AD58" s="148"/>
      <c r="AE58" s="148"/>
      <c r="AF58" s="148"/>
      <c r="AG58" s="148" t="s">
        <v>2005</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85">
        <v>38</v>
      </c>
      <c r="B59" s="186" t="s">
        <v>2541</v>
      </c>
      <c r="C59" s="198" t="s">
        <v>3070</v>
      </c>
      <c r="D59" s="187" t="s">
        <v>2037</v>
      </c>
      <c r="E59" s="188">
        <v>1</v>
      </c>
      <c r="F59" s="189"/>
      <c r="G59" s="190">
        <f>ROUND(E59*F59,2)</f>
        <v>0</v>
      </c>
      <c r="H59" s="189"/>
      <c r="I59" s="190">
        <f>ROUND(E59*H59,2)</f>
        <v>0</v>
      </c>
      <c r="J59" s="189"/>
      <c r="K59" s="190">
        <f>ROUND(E59*J59,2)</f>
        <v>0</v>
      </c>
      <c r="L59" s="190">
        <v>21</v>
      </c>
      <c r="M59" s="190">
        <f>G59*(1+L59/100)</f>
        <v>0</v>
      </c>
      <c r="N59" s="188">
        <v>0</v>
      </c>
      <c r="O59" s="188">
        <f>ROUND(E59*N59,2)</f>
        <v>0</v>
      </c>
      <c r="P59" s="188">
        <v>0</v>
      </c>
      <c r="Q59" s="188">
        <f>ROUND(E59*P59,2)</f>
        <v>0</v>
      </c>
      <c r="R59" s="190"/>
      <c r="S59" s="190" t="s">
        <v>878</v>
      </c>
      <c r="T59" s="191" t="s">
        <v>879</v>
      </c>
      <c r="U59" s="159">
        <v>0</v>
      </c>
      <c r="V59" s="159">
        <f>ROUND(E59*U59,2)</f>
        <v>0</v>
      </c>
      <c r="W59" s="159"/>
      <c r="X59" s="159" t="s">
        <v>295</v>
      </c>
      <c r="Y59" s="159" t="s">
        <v>296</v>
      </c>
      <c r="Z59" s="148"/>
      <c r="AA59" s="148"/>
      <c r="AB59" s="148"/>
      <c r="AC59" s="148"/>
      <c r="AD59" s="148"/>
      <c r="AE59" s="148"/>
      <c r="AF59" s="148"/>
      <c r="AG59" s="148" t="s">
        <v>2005</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ht="20" outlineLevel="1" x14ac:dyDescent="0.25">
      <c r="A60" s="185">
        <v>39</v>
      </c>
      <c r="B60" s="186" t="s">
        <v>2543</v>
      </c>
      <c r="C60" s="198" t="s">
        <v>3071</v>
      </c>
      <c r="D60" s="187" t="s">
        <v>2037</v>
      </c>
      <c r="E60" s="188">
        <v>16</v>
      </c>
      <c r="F60" s="189"/>
      <c r="G60" s="190">
        <f>ROUND(E60*F60,2)</f>
        <v>0</v>
      </c>
      <c r="H60" s="189"/>
      <c r="I60" s="190">
        <f>ROUND(E60*H60,2)</f>
        <v>0</v>
      </c>
      <c r="J60" s="189"/>
      <c r="K60" s="190">
        <f>ROUND(E60*J60,2)</f>
        <v>0</v>
      </c>
      <c r="L60" s="190">
        <v>21</v>
      </c>
      <c r="M60" s="190">
        <f>G60*(1+L60/100)</f>
        <v>0</v>
      </c>
      <c r="N60" s="188">
        <v>0</v>
      </c>
      <c r="O60" s="188">
        <f>ROUND(E60*N60,2)</f>
        <v>0</v>
      </c>
      <c r="P60" s="188">
        <v>0</v>
      </c>
      <c r="Q60" s="188">
        <f>ROUND(E60*P60,2)</f>
        <v>0</v>
      </c>
      <c r="R60" s="190"/>
      <c r="S60" s="190" t="s">
        <v>878</v>
      </c>
      <c r="T60" s="191" t="s">
        <v>879</v>
      </c>
      <c r="U60" s="159">
        <v>0</v>
      </c>
      <c r="V60" s="159">
        <f>ROUND(E60*U60,2)</f>
        <v>0</v>
      </c>
      <c r="W60" s="159"/>
      <c r="X60" s="159" t="s">
        <v>295</v>
      </c>
      <c r="Y60" s="159" t="s">
        <v>296</v>
      </c>
      <c r="Z60" s="148"/>
      <c r="AA60" s="148"/>
      <c r="AB60" s="148"/>
      <c r="AC60" s="148"/>
      <c r="AD60" s="148"/>
      <c r="AE60" s="148"/>
      <c r="AF60" s="148"/>
      <c r="AG60" s="148" t="s">
        <v>2005</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0" outlineLevel="1" x14ac:dyDescent="0.25">
      <c r="A61" s="177">
        <v>40</v>
      </c>
      <c r="B61" s="178" t="s">
        <v>3072</v>
      </c>
      <c r="C61" s="194" t="s">
        <v>3073</v>
      </c>
      <c r="D61" s="179" t="s">
        <v>331</v>
      </c>
      <c r="E61" s="180">
        <v>15</v>
      </c>
      <c r="F61" s="181"/>
      <c r="G61" s="182">
        <f>ROUND(E61*F61,2)</f>
        <v>0</v>
      </c>
      <c r="H61" s="181"/>
      <c r="I61" s="182">
        <f>ROUND(E61*H61,2)</f>
        <v>0</v>
      </c>
      <c r="J61" s="181"/>
      <c r="K61" s="182">
        <f>ROUND(E61*J61,2)</f>
        <v>0</v>
      </c>
      <c r="L61" s="182">
        <v>21</v>
      </c>
      <c r="M61" s="182">
        <f>G61*(1+L61/100)</f>
        <v>0</v>
      </c>
      <c r="N61" s="180">
        <v>0.43702999999999997</v>
      </c>
      <c r="O61" s="180">
        <f>ROUND(E61*N61,2)</f>
        <v>6.56</v>
      </c>
      <c r="P61" s="180">
        <v>0</v>
      </c>
      <c r="Q61" s="180">
        <f>ROUND(E61*P61,2)</f>
        <v>0</v>
      </c>
      <c r="R61" s="182" t="s">
        <v>674</v>
      </c>
      <c r="S61" s="182" t="s">
        <v>294</v>
      </c>
      <c r="T61" s="183" t="s">
        <v>294</v>
      </c>
      <c r="U61" s="159">
        <v>0.79930000000000001</v>
      </c>
      <c r="V61" s="159">
        <f>ROUND(E61*U61,2)</f>
        <v>11.99</v>
      </c>
      <c r="W61" s="159"/>
      <c r="X61" s="159" t="s">
        <v>675</v>
      </c>
      <c r="Y61" s="159" t="s">
        <v>296</v>
      </c>
      <c r="Z61" s="148"/>
      <c r="AA61" s="148"/>
      <c r="AB61" s="148"/>
      <c r="AC61" s="148"/>
      <c r="AD61" s="148"/>
      <c r="AE61" s="148"/>
      <c r="AF61" s="148"/>
      <c r="AG61" s="148" t="s">
        <v>3074</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0.5" outlineLevel="2" x14ac:dyDescent="0.25">
      <c r="A62" s="155"/>
      <c r="B62" s="156"/>
      <c r="C62" s="276" t="s">
        <v>3075</v>
      </c>
      <c r="D62" s="277"/>
      <c r="E62" s="277"/>
      <c r="F62" s="277"/>
      <c r="G62" s="277"/>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299</v>
      </c>
      <c r="AH62" s="148"/>
      <c r="AI62" s="148"/>
      <c r="AJ62" s="148"/>
      <c r="AK62" s="148"/>
      <c r="AL62" s="148"/>
      <c r="AM62" s="148"/>
      <c r="AN62" s="148"/>
      <c r="AO62" s="148"/>
      <c r="AP62" s="148"/>
      <c r="AQ62" s="148"/>
      <c r="AR62" s="148"/>
      <c r="AS62" s="148"/>
      <c r="AT62" s="148"/>
      <c r="AU62" s="148"/>
      <c r="AV62" s="148"/>
      <c r="AW62" s="148"/>
      <c r="AX62" s="148"/>
      <c r="AY62" s="148"/>
      <c r="AZ62" s="148"/>
      <c r="BA62" s="184" t="str">
        <f>C62</f>
        <v>Lože pro trativody, položení trubek, obsyp potrubí sypaninou z vhodných hornin, nebo materiálem připraveným podél výkopu ve vzdálenosti do 3 m od jeho kraje.  Bez výkopu rýhy.</v>
      </c>
      <c r="BB62" s="148"/>
      <c r="BC62" s="148"/>
      <c r="BD62" s="148"/>
      <c r="BE62" s="148"/>
      <c r="BF62" s="148"/>
      <c r="BG62" s="148"/>
      <c r="BH62" s="148"/>
    </row>
    <row r="63" spans="1:60" ht="20" outlineLevel="1" x14ac:dyDescent="0.25">
      <c r="A63" s="177">
        <v>41</v>
      </c>
      <c r="B63" s="178" t="s">
        <v>3076</v>
      </c>
      <c r="C63" s="194" t="s">
        <v>3077</v>
      </c>
      <c r="D63" s="179" t="s">
        <v>331</v>
      </c>
      <c r="E63" s="180">
        <v>15</v>
      </c>
      <c r="F63" s="181"/>
      <c r="G63" s="182">
        <f>ROUND(E63*F63,2)</f>
        <v>0</v>
      </c>
      <c r="H63" s="181"/>
      <c r="I63" s="182">
        <f>ROUND(E63*H63,2)</f>
        <v>0</v>
      </c>
      <c r="J63" s="181"/>
      <c r="K63" s="182">
        <f>ROUND(E63*J63,2)</f>
        <v>0</v>
      </c>
      <c r="L63" s="182">
        <v>21</v>
      </c>
      <c r="M63" s="182">
        <f>G63*(1+L63/100)</f>
        <v>0</v>
      </c>
      <c r="N63" s="180">
        <v>0.43652999999999997</v>
      </c>
      <c r="O63" s="180">
        <f>ROUND(E63*N63,2)</f>
        <v>6.55</v>
      </c>
      <c r="P63" s="180">
        <v>0</v>
      </c>
      <c r="Q63" s="180">
        <f>ROUND(E63*P63,2)</f>
        <v>0</v>
      </c>
      <c r="R63" s="182" t="s">
        <v>674</v>
      </c>
      <c r="S63" s="182" t="s">
        <v>294</v>
      </c>
      <c r="T63" s="183" t="s">
        <v>294</v>
      </c>
      <c r="U63" s="159">
        <v>0.82238</v>
      </c>
      <c r="V63" s="159">
        <f>ROUND(E63*U63,2)</f>
        <v>12.34</v>
      </c>
      <c r="W63" s="159"/>
      <c r="X63" s="159" t="s">
        <v>675</v>
      </c>
      <c r="Y63" s="159" t="s">
        <v>296</v>
      </c>
      <c r="Z63" s="148"/>
      <c r="AA63" s="148"/>
      <c r="AB63" s="148"/>
      <c r="AC63" s="148"/>
      <c r="AD63" s="148"/>
      <c r="AE63" s="148"/>
      <c r="AF63" s="148"/>
      <c r="AG63" s="148" t="s">
        <v>3074</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ht="20.5" outlineLevel="2" x14ac:dyDescent="0.25">
      <c r="A64" s="155"/>
      <c r="B64" s="156"/>
      <c r="C64" s="276" t="s">
        <v>3075</v>
      </c>
      <c r="D64" s="277"/>
      <c r="E64" s="277"/>
      <c r="F64" s="277"/>
      <c r="G64" s="277"/>
      <c r="H64" s="159"/>
      <c r="I64" s="159"/>
      <c r="J64" s="159"/>
      <c r="K64" s="159"/>
      <c r="L64" s="159"/>
      <c r="M64" s="159"/>
      <c r="N64" s="158"/>
      <c r="O64" s="158"/>
      <c r="P64" s="158"/>
      <c r="Q64" s="158"/>
      <c r="R64" s="159"/>
      <c r="S64" s="159"/>
      <c r="T64" s="159"/>
      <c r="U64" s="159"/>
      <c r="V64" s="159"/>
      <c r="W64" s="159"/>
      <c r="X64" s="159"/>
      <c r="Y64" s="159"/>
      <c r="Z64" s="148"/>
      <c r="AA64" s="148"/>
      <c r="AB64" s="148"/>
      <c r="AC64" s="148"/>
      <c r="AD64" s="148"/>
      <c r="AE64" s="148"/>
      <c r="AF64" s="148"/>
      <c r="AG64" s="148" t="s">
        <v>299</v>
      </c>
      <c r="AH64" s="148"/>
      <c r="AI64" s="148"/>
      <c r="AJ64" s="148"/>
      <c r="AK64" s="148"/>
      <c r="AL64" s="148"/>
      <c r="AM64" s="148"/>
      <c r="AN64" s="148"/>
      <c r="AO64" s="148"/>
      <c r="AP64" s="148"/>
      <c r="AQ64" s="148"/>
      <c r="AR64" s="148"/>
      <c r="AS64" s="148"/>
      <c r="AT64" s="148"/>
      <c r="AU64" s="148"/>
      <c r="AV64" s="148"/>
      <c r="AW64" s="148"/>
      <c r="AX64" s="148"/>
      <c r="AY64" s="148"/>
      <c r="AZ64" s="148"/>
      <c r="BA64" s="184" t="str">
        <f>C64</f>
        <v>Lože pro trativody, položení trubek, obsyp potrubí sypaninou z vhodných hornin, nebo materiálem připraveným podél výkopu ve vzdálenosti do 3 m od jeho kraje.  Bez výkopu rýhy.</v>
      </c>
      <c r="BB64" s="148"/>
      <c r="BC64" s="148"/>
      <c r="BD64" s="148"/>
      <c r="BE64" s="148"/>
      <c r="BF64" s="148"/>
      <c r="BG64" s="148"/>
      <c r="BH64" s="148"/>
    </row>
    <row r="65" spans="1:60" outlineLevel="1" x14ac:dyDescent="0.25">
      <c r="A65" s="185">
        <v>42</v>
      </c>
      <c r="B65" s="186" t="s">
        <v>2687</v>
      </c>
      <c r="C65" s="198" t="s">
        <v>3078</v>
      </c>
      <c r="D65" s="187" t="s">
        <v>310</v>
      </c>
      <c r="E65" s="188">
        <v>100</v>
      </c>
      <c r="F65" s="189"/>
      <c r="G65" s="190">
        <f>ROUND(E65*F65,2)</f>
        <v>0</v>
      </c>
      <c r="H65" s="189"/>
      <c r="I65" s="190">
        <f>ROUND(E65*H65,2)</f>
        <v>0</v>
      </c>
      <c r="J65" s="189"/>
      <c r="K65" s="190">
        <f>ROUND(E65*J65,2)</f>
        <v>0</v>
      </c>
      <c r="L65" s="190">
        <v>21</v>
      </c>
      <c r="M65" s="190">
        <f>G65*(1+L65/100)</f>
        <v>0</v>
      </c>
      <c r="N65" s="188">
        <v>0</v>
      </c>
      <c r="O65" s="188">
        <f>ROUND(E65*N65,2)</f>
        <v>0</v>
      </c>
      <c r="P65" s="188">
        <v>0</v>
      </c>
      <c r="Q65" s="188">
        <f>ROUND(E65*P65,2)</f>
        <v>0</v>
      </c>
      <c r="R65" s="190"/>
      <c r="S65" s="190" t="s">
        <v>878</v>
      </c>
      <c r="T65" s="191" t="s">
        <v>879</v>
      </c>
      <c r="U65" s="159">
        <v>0</v>
      </c>
      <c r="V65" s="159">
        <f>ROUND(E65*U65,2)</f>
        <v>0</v>
      </c>
      <c r="W65" s="159"/>
      <c r="X65" s="159" t="s">
        <v>295</v>
      </c>
      <c r="Y65" s="159" t="s">
        <v>296</v>
      </c>
      <c r="Z65" s="148"/>
      <c r="AA65" s="148"/>
      <c r="AB65" s="148"/>
      <c r="AC65" s="148"/>
      <c r="AD65" s="148"/>
      <c r="AE65" s="148"/>
      <c r="AF65" s="148"/>
      <c r="AG65" s="148" t="s">
        <v>2005</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43</v>
      </c>
      <c r="B66" s="186" t="s">
        <v>2072</v>
      </c>
      <c r="C66" s="198" t="s">
        <v>3079</v>
      </c>
      <c r="D66" s="187" t="s">
        <v>2037</v>
      </c>
      <c r="E66" s="188">
        <v>1</v>
      </c>
      <c r="F66" s="189"/>
      <c r="G66" s="190">
        <f>ROUND(E66*F66,2)</f>
        <v>0</v>
      </c>
      <c r="H66" s="189"/>
      <c r="I66" s="190">
        <f>ROUND(E66*H66,2)</f>
        <v>0</v>
      </c>
      <c r="J66" s="189"/>
      <c r="K66" s="190">
        <f>ROUND(E66*J66,2)</f>
        <v>0</v>
      </c>
      <c r="L66" s="190">
        <v>21</v>
      </c>
      <c r="M66" s="190">
        <f>G66*(1+L66/100)</f>
        <v>0</v>
      </c>
      <c r="N66" s="188">
        <v>0</v>
      </c>
      <c r="O66" s="188">
        <f>ROUND(E66*N66,2)</f>
        <v>0</v>
      </c>
      <c r="P66" s="188">
        <v>0</v>
      </c>
      <c r="Q66" s="188">
        <f>ROUND(E66*P66,2)</f>
        <v>0</v>
      </c>
      <c r="R66" s="190"/>
      <c r="S66" s="190" t="s">
        <v>878</v>
      </c>
      <c r="T66" s="191" t="s">
        <v>879</v>
      </c>
      <c r="U66" s="159">
        <v>0</v>
      </c>
      <c r="V66" s="159">
        <f>ROUND(E66*U66,2)</f>
        <v>0</v>
      </c>
      <c r="W66" s="159"/>
      <c r="X66" s="159" t="s">
        <v>295</v>
      </c>
      <c r="Y66" s="159" t="s">
        <v>296</v>
      </c>
      <c r="Z66" s="148"/>
      <c r="AA66" s="148"/>
      <c r="AB66" s="148"/>
      <c r="AC66" s="148"/>
      <c r="AD66" s="148"/>
      <c r="AE66" s="148"/>
      <c r="AF66" s="148"/>
      <c r="AG66" s="148" t="s">
        <v>2005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44</v>
      </c>
      <c r="B67" s="186" t="s">
        <v>2074</v>
      </c>
      <c r="C67" s="198" t="s">
        <v>3080</v>
      </c>
      <c r="D67" s="187" t="s">
        <v>2037</v>
      </c>
      <c r="E67" s="188">
        <v>1</v>
      </c>
      <c r="F67" s="189"/>
      <c r="G67" s="190">
        <f>ROUND(E67*F67,2)</f>
        <v>0</v>
      </c>
      <c r="H67" s="189"/>
      <c r="I67" s="190">
        <f>ROUND(E67*H67,2)</f>
        <v>0</v>
      </c>
      <c r="J67" s="189"/>
      <c r="K67" s="190">
        <f>ROUND(E67*J67,2)</f>
        <v>0</v>
      </c>
      <c r="L67" s="190">
        <v>21</v>
      </c>
      <c r="M67" s="190">
        <f>G67*(1+L67/100)</f>
        <v>0</v>
      </c>
      <c r="N67" s="188">
        <v>0</v>
      </c>
      <c r="O67" s="188">
        <f>ROUND(E67*N67,2)</f>
        <v>0</v>
      </c>
      <c r="P67" s="188">
        <v>0</v>
      </c>
      <c r="Q67" s="188">
        <f>ROUND(E67*P67,2)</f>
        <v>0</v>
      </c>
      <c r="R67" s="190"/>
      <c r="S67" s="190" t="s">
        <v>878</v>
      </c>
      <c r="T67" s="191" t="s">
        <v>879</v>
      </c>
      <c r="U67" s="159">
        <v>0</v>
      </c>
      <c r="V67" s="159">
        <f>ROUND(E67*U67,2)</f>
        <v>0</v>
      </c>
      <c r="W67" s="159"/>
      <c r="X67" s="159" t="s">
        <v>295</v>
      </c>
      <c r="Y67" s="159" t="s">
        <v>296</v>
      </c>
      <c r="Z67" s="148"/>
      <c r="AA67" s="148"/>
      <c r="AB67" s="148"/>
      <c r="AC67" s="148"/>
      <c r="AD67" s="148"/>
      <c r="AE67" s="148"/>
      <c r="AF67" s="148"/>
      <c r="AG67" s="148" t="s">
        <v>2005</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85">
        <v>45</v>
      </c>
      <c r="B68" s="186" t="s">
        <v>2045</v>
      </c>
      <c r="C68" s="198" t="s">
        <v>2046</v>
      </c>
      <c r="D68" s="187" t="s">
        <v>2047</v>
      </c>
      <c r="E68" s="188">
        <v>5</v>
      </c>
      <c r="F68" s="189"/>
      <c r="G68" s="190">
        <f>ROUND(E68*F68,2)</f>
        <v>0</v>
      </c>
      <c r="H68" s="189"/>
      <c r="I68" s="190">
        <f>ROUND(E68*H68,2)</f>
        <v>0</v>
      </c>
      <c r="J68" s="189"/>
      <c r="K68" s="190">
        <f>ROUND(E68*J68,2)</f>
        <v>0</v>
      </c>
      <c r="L68" s="190">
        <v>21</v>
      </c>
      <c r="M68" s="190">
        <f>G68*(1+L68/100)</f>
        <v>0</v>
      </c>
      <c r="N68" s="188">
        <v>0</v>
      </c>
      <c r="O68" s="188">
        <f>ROUND(E68*N68,2)</f>
        <v>0</v>
      </c>
      <c r="P68" s="188">
        <v>0</v>
      </c>
      <c r="Q68" s="188">
        <f>ROUND(E68*P68,2)</f>
        <v>0</v>
      </c>
      <c r="R68" s="190"/>
      <c r="S68" s="190" t="s">
        <v>878</v>
      </c>
      <c r="T68" s="191" t="s">
        <v>879</v>
      </c>
      <c r="U68" s="159">
        <v>0</v>
      </c>
      <c r="V68" s="159">
        <f>ROUND(E68*U68,2)</f>
        <v>0</v>
      </c>
      <c r="W68" s="159"/>
      <c r="X68" s="159" t="s">
        <v>295</v>
      </c>
      <c r="Y68" s="159" t="s">
        <v>296</v>
      </c>
      <c r="Z68" s="148"/>
      <c r="AA68" s="148"/>
      <c r="AB68" s="148"/>
      <c r="AC68" s="148"/>
      <c r="AD68" s="148"/>
      <c r="AE68" s="148"/>
      <c r="AF68" s="148"/>
      <c r="AG68" s="148" t="s">
        <v>2005</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5">
      <c r="A69" s="177">
        <v>46</v>
      </c>
      <c r="B69" s="178" t="s">
        <v>3081</v>
      </c>
      <c r="C69" s="194" t="s">
        <v>3082</v>
      </c>
      <c r="D69" s="179" t="s">
        <v>0</v>
      </c>
      <c r="E69" s="180">
        <v>2</v>
      </c>
      <c r="F69" s="181"/>
      <c r="G69" s="182">
        <f>ROUND(E69*F69,2)</f>
        <v>0</v>
      </c>
      <c r="H69" s="181"/>
      <c r="I69" s="182">
        <f>ROUND(E69*H69,2)</f>
        <v>0</v>
      </c>
      <c r="J69" s="181"/>
      <c r="K69" s="182">
        <f>ROUND(E69*J69,2)</f>
        <v>0</v>
      </c>
      <c r="L69" s="182">
        <v>21</v>
      </c>
      <c r="M69" s="182">
        <f>G69*(1+L69/100)</f>
        <v>0</v>
      </c>
      <c r="N69" s="180">
        <v>0</v>
      </c>
      <c r="O69" s="180">
        <f>ROUND(E69*N69,2)</f>
        <v>0</v>
      </c>
      <c r="P69" s="180">
        <v>0</v>
      </c>
      <c r="Q69" s="180">
        <f>ROUND(E69*P69,2)</f>
        <v>0</v>
      </c>
      <c r="R69" s="182" t="s">
        <v>1425</v>
      </c>
      <c r="S69" s="182" t="s">
        <v>294</v>
      </c>
      <c r="T69" s="183" t="s">
        <v>294</v>
      </c>
      <c r="U69" s="159">
        <v>0</v>
      </c>
      <c r="V69" s="159">
        <f>ROUND(E69*U69,2)</f>
        <v>0</v>
      </c>
      <c r="W69" s="159"/>
      <c r="X69" s="159" t="s">
        <v>295</v>
      </c>
      <c r="Y69" s="159" t="s">
        <v>296</v>
      </c>
      <c r="Z69" s="148"/>
      <c r="AA69" s="148"/>
      <c r="AB69" s="148"/>
      <c r="AC69" s="148"/>
      <c r="AD69" s="148"/>
      <c r="AE69" s="148"/>
      <c r="AF69" s="148"/>
      <c r="AG69" s="148" t="s">
        <v>2005</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2" x14ac:dyDescent="0.25">
      <c r="A70" s="155"/>
      <c r="B70" s="156"/>
      <c r="C70" s="276" t="s">
        <v>2050</v>
      </c>
      <c r="D70" s="277"/>
      <c r="E70" s="277"/>
      <c r="F70" s="277"/>
      <c r="G70" s="277"/>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299</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13" x14ac:dyDescent="0.25">
      <c r="A71" s="170" t="s">
        <v>288</v>
      </c>
      <c r="B71" s="171" t="s">
        <v>259</v>
      </c>
      <c r="C71" s="193" t="s">
        <v>27</v>
      </c>
      <c r="D71" s="172"/>
      <c r="E71" s="173"/>
      <c r="F71" s="174"/>
      <c r="G71" s="174">
        <f>SUMIF(AG72:AG72,"&lt;&gt;NOR",G72:G72)</f>
        <v>0</v>
      </c>
      <c r="H71" s="174"/>
      <c r="I71" s="174">
        <f>SUM(I72:I72)</f>
        <v>0</v>
      </c>
      <c r="J71" s="174"/>
      <c r="K71" s="174">
        <f>SUM(K72:K72)</f>
        <v>0</v>
      </c>
      <c r="L71" s="174"/>
      <c r="M71" s="174">
        <f>SUM(M72:M72)</f>
        <v>0</v>
      </c>
      <c r="N71" s="173"/>
      <c r="O71" s="173">
        <f>SUM(O72:O72)</f>
        <v>0</v>
      </c>
      <c r="P71" s="173"/>
      <c r="Q71" s="173">
        <f>SUM(Q72:Q72)</f>
        <v>0</v>
      </c>
      <c r="R71" s="174"/>
      <c r="S71" s="174"/>
      <c r="T71" s="175"/>
      <c r="U71" s="169"/>
      <c r="V71" s="169">
        <f>SUM(V72:V72)</f>
        <v>0</v>
      </c>
      <c r="W71" s="169"/>
      <c r="X71" s="169"/>
      <c r="Y71" s="169"/>
      <c r="AG71" t="s">
        <v>289</v>
      </c>
    </row>
    <row r="72" spans="1:60" outlineLevel="1" x14ac:dyDescent="0.25">
      <c r="A72" s="185">
        <v>47</v>
      </c>
      <c r="B72" s="186" t="s">
        <v>1882</v>
      </c>
      <c r="C72" s="198" t="s">
        <v>1883</v>
      </c>
      <c r="D72" s="187" t="s">
        <v>1872</v>
      </c>
      <c r="E72" s="188">
        <v>2</v>
      </c>
      <c r="F72" s="189"/>
      <c r="G72" s="190">
        <f>ROUND(E72*F72,2)</f>
        <v>0</v>
      </c>
      <c r="H72" s="189"/>
      <c r="I72" s="190">
        <f>ROUND(E72*H72,2)</f>
        <v>0</v>
      </c>
      <c r="J72" s="189"/>
      <c r="K72" s="190">
        <f>ROUND(E72*J72,2)</f>
        <v>0</v>
      </c>
      <c r="L72" s="190">
        <v>21</v>
      </c>
      <c r="M72" s="190">
        <f>G72*(1+L72/100)</f>
        <v>0</v>
      </c>
      <c r="N72" s="188">
        <v>0</v>
      </c>
      <c r="O72" s="188">
        <f>ROUND(E72*N72,2)</f>
        <v>0</v>
      </c>
      <c r="P72" s="188">
        <v>0</v>
      </c>
      <c r="Q72" s="188">
        <f>ROUND(E72*P72,2)</f>
        <v>0</v>
      </c>
      <c r="R72" s="190"/>
      <c r="S72" s="190" t="s">
        <v>294</v>
      </c>
      <c r="T72" s="191" t="s">
        <v>879</v>
      </c>
      <c r="U72" s="159">
        <v>0</v>
      </c>
      <c r="V72" s="159">
        <f>ROUND(E72*U72,2)</f>
        <v>0</v>
      </c>
      <c r="W72" s="159"/>
      <c r="X72" s="159" t="s">
        <v>1873</v>
      </c>
      <c r="Y72" s="159" t="s">
        <v>296</v>
      </c>
      <c r="Z72" s="148"/>
      <c r="AA72" s="148"/>
      <c r="AB72" s="148"/>
      <c r="AC72" s="148"/>
      <c r="AD72" s="148"/>
      <c r="AE72" s="148"/>
      <c r="AF72" s="148"/>
      <c r="AG72" s="148" t="s">
        <v>2436</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13" x14ac:dyDescent="0.25">
      <c r="A73" s="170" t="s">
        <v>288</v>
      </c>
      <c r="B73" s="171" t="s">
        <v>260</v>
      </c>
      <c r="C73" s="193" t="s">
        <v>28</v>
      </c>
      <c r="D73" s="172"/>
      <c r="E73" s="173"/>
      <c r="F73" s="174"/>
      <c r="G73" s="174">
        <f>SUMIF(AG74:AG75,"&lt;&gt;NOR",G74:G75)</f>
        <v>0</v>
      </c>
      <c r="H73" s="174"/>
      <c r="I73" s="174">
        <f>SUM(I74:I75)</f>
        <v>0</v>
      </c>
      <c r="J73" s="174"/>
      <c r="K73" s="174">
        <f>SUM(K74:K75)</f>
        <v>0</v>
      </c>
      <c r="L73" s="174"/>
      <c r="M73" s="174">
        <f>SUM(M74:M75)</f>
        <v>0</v>
      </c>
      <c r="N73" s="173"/>
      <c r="O73" s="173">
        <f>SUM(O74:O75)</f>
        <v>0</v>
      </c>
      <c r="P73" s="173"/>
      <c r="Q73" s="173">
        <f>SUM(Q74:Q75)</f>
        <v>0</v>
      </c>
      <c r="R73" s="174"/>
      <c r="S73" s="174"/>
      <c r="T73" s="175"/>
      <c r="U73" s="169"/>
      <c r="V73" s="169">
        <f>SUM(V74:V75)</f>
        <v>0</v>
      </c>
      <c r="W73" s="169"/>
      <c r="X73" s="169"/>
      <c r="Y73" s="169"/>
      <c r="AG73" t="s">
        <v>289</v>
      </c>
    </row>
    <row r="74" spans="1:60" outlineLevel="1" x14ac:dyDescent="0.25">
      <c r="A74" s="185">
        <v>48</v>
      </c>
      <c r="B74" s="186" t="s">
        <v>2437</v>
      </c>
      <c r="C74" s="198" t="s">
        <v>2438</v>
      </c>
      <c r="D74" s="187" t="s">
        <v>1872</v>
      </c>
      <c r="E74" s="188">
        <v>1</v>
      </c>
      <c r="F74" s="189"/>
      <c r="G74" s="190">
        <f>ROUND(E74*F74,2)</f>
        <v>0</v>
      </c>
      <c r="H74" s="189"/>
      <c r="I74" s="190">
        <f>ROUND(E74*H74,2)</f>
        <v>0</v>
      </c>
      <c r="J74" s="189"/>
      <c r="K74" s="190">
        <f>ROUND(E74*J74,2)</f>
        <v>0</v>
      </c>
      <c r="L74" s="190">
        <v>21</v>
      </c>
      <c r="M74" s="190">
        <f>G74*(1+L74/100)</f>
        <v>0</v>
      </c>
      <c r="N74" s="188">
        <v>0</v>
      </c>
      <c r="O74" s="188">
        <f>ROUND(E74*N74,2)</f>
        <v>0</v>
      </c>
      <c r="P74" s="188">
        <v>0</v>
      </c>
      <c r="Q74" s="188">
        <f>ROUND(E74*P74,2)</f>
        <v>0</v>
      </c>
      <c r="R74" s="190"/>
      <c r="S74" s="190" t="s">
        <v>294</v>
      </c>
      <c r="T74" s="191" t="s">
        <v>879</v>
      </c>
      <c r="U74" s="159">
        <v>0</v>
      </c>
      <c r="V74" s="159">
        <f>ROUND(E74*U74,2)</f>
        <v>0</v>
      </c>
      <c r="W74" s="159"/>
      <c r="X74" s="159" t="s">
        <v>1873</v>
      </c>
      <c r="Y74" s="159" t="s">
        <v>296</v>
      </c>
      <c r="Z74" s="148"/>
      <c r="AA74" s="148"/>
      <c r="AB74" s="148"/>
      <c r="AC74" s="148"/>
      <c r="AD74" s="148"/>
      <c r="AE74" s="148"/>
      <c r="AF74" s="148"/>
      <c r="AG74" s="148" t="s">
        <v>2436</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5">
      <c r="A75" s="177">
        <v>49</v>
      </c>
      <c r="B75" s="178" t="s">
        <v>2439</v>
      </c>
      <c r="C75" s="194" t="s">
        <v>2440</v>
      </c>
      <c r="D75" s="179" t="s">
        <v>1872</v>
      </c>
      <c r="E75" s="180">
        <v>0.5</v>
      </c>
      <c r="F75" s="181"/>
      <c r="G75" s="182">
        <f>ROUND(E75*F75,2)</f>
        <v>0</v>
      </c>
      <c r="H75" s="181"/>
      <c r="I75" s="182">
        <f>ROUND(E75*H75,2)</f>
        <v>0</v>
      </c>
      <c r="J75" s="181"/>
      <c r="K75" s="182">
        <f>ROUND(E75*J75,2)</f>
        <v>0</v>
      </c>
      <c r="L75" s="182">
        <v>21</v>
      </c>
      <c r="M75" s="182">
        <f>G75*(1+L75/100)</f>
        <v>0</v>
      </c>
      <c r="N75" s="180">
        <v>0</v>
      </c>
      <c r="O75" s="180">
        <f>ROUND(E75*N75,2)</f>
        <v>0</v>
      </c>
      <c r="P75" s="180">
        <v>0</v>
      </c>
      <c r="Q75" s="180">
        <f>ROUND(E75*P75,2)</f>
        <v>0</v>
      </c>
      <c r="R75" s="182"/>
      <c r="S75" s="182" t="s">
        <v>294</v>
      </c>
      <c r="T75" s="183" t="s">
        <v>879</v>
      </c>
      <c r="U75" s="159">
        <v>0</v>
      </c>
      <c r="V75" s="159">
        <f>ROUND(E75*U75,2)</f>
        <v>0</v>
      </c>
      <c r="W75" s="159"/>
      <c r="X75" s="159" t="s">
        <v>1873</v>
      </c>
      <c r="Y75" s="159" t="s">
        <v>296</v>
      </c>
      <c r="Z75" s="148"/>
      <c r="AA75" s="148"/>
      <c r="AB75" s="148"/>
      <c r="AC75" s="148"/>
      <c r="AD75" s="148"/>
      <c r="AE75" s="148"/>
      <c r="AF75" s="148"/>
      <c r="AG75" s="148" t="s">
        <v>2436</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x14ac:dyDescent="0.25">
      <c r="A76" s="3"/>
      <c r="B76" s="4"/>
      <c r="C76" s="202"/>
      <c r="D76" s="6"/>
      <c r="E76" s="3"/>
      <c r="F76" s="3"/>
      <c r="G76" s="3"/>
      <c r="H76" s="3"/>
      <c r="I76" s="3"/>
      <c r="J76" s="3"/>
      <c r="K76" s="3"/>
      <c r="L76" s="3"/>
      <c r="M76" s="3"/>
      <c r="N76" s="3"/>
      <c r="O76" s="3"/>
      <c r="P76" s="3"/>
      <c r="Q76" s="3"/>
      <c r="R76" s="3"/>
      <c r="S76" s="3"/>
      <c r="T76" s="3"/>
      <c r="U76" s="3"/>
      <c r="V76" s="3"/>
      <c r="W76" s="3"/>
      <c r="X76" s="3"/>
      <c r="Y76" s="3"/>
      <c r="AE76">
        <v>12</v>
      </c>
      <c r="AF76">
        <v>21</v>
      </c>
      <c r="AG76" t="s">
        <v>274</v>
      </c>
    </row>
    <row r="77" spans="1:60" ht="13" x14ac:dyDescent="0.25">
      <c r="A77" s="151"/>
      <c r="B77" s="152" t="s">
        <v>29</v>
      </c>
      <c r="C77" s="203"/>
      <c r="D77" s="153"/>
      <c r="E77" s="154"/>
      <c r="F77" s="154"/>
      <c r="G77" s="176">
        <f>G8+G30+G71+G73</f>
        <v>0</v>
      </c>
      <c r="H77" s="3"/>
      <c r="I77" s="3"/>
      <c r="J77" s="3"/>
      <c r="K77" s="3"/>
      <c r="L77" s="3"/>
      <c r="M77" s="3"/>
      <c r="N77" s="3"/>
      <c r="O77" s="3"/>
      <c r="P77" s="3"/>
      <c r="Q77" s="3"/>
      <c r="R77" s="3"/>
      <c r="S77" s="3"/>
      <c r="T77" s="3"/>
      <c r="U77" s="3"/>
      <c r="V77" s="3"/>
      <c r="W77" s="3"/>
      <c r="X77" s="3"/>
      <c r="Y77" s="3"/>
      <c r="AE77">
        <f>SUMIF(L7:L75,AE76,G7:G75)</f>
        <v>0</v>
      </c>
      <c r="AF77">
        <f>SUMIF(L7:L75,AF76,G7:G75)</f>
        <v>0</v>
      </c>
      <c r="AG77" t="s">
        <v>1888</v>
      </c>
    </row>
    <row r="78" spans="1:60" x14ac:dyDescent="0.25">
      <c r="C78" s="204"/>
      <c r="D78" s="10"/>
      <c r="AG78" t="s">
        <v>1889</v>
      </c>
    </row>
    <row r="79" spans="1:60" x14ac:dyDescent="0.25">
      <c r="D79" s="10"/>
    </row>
    <row r="80" spans="1:60"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fnPK1STHMO1rdDSHSW+SnSE/YMJj96PhH6eWTE7zJU7VVjdDc6ymtF0Wph0U5vrS9as79I5xo4P/n8uQXX+kpQ==" saltValue="xwaT3tOLLrqX9HoJRHeuhQ==" spinCount="100000" sheet="1" formatRows="0"/>
  <mergeCells count="19">
    <mergeCell ref="C25:G25"/>
    <mergeCell ref="A1:G1"/>
    <mergeCell ref="C2:G2"/>
    <mergeCell ref="C3:G3"/>
    <mergeCell ref="C4:G4"/>
    <mergeCell ref="C10:G10"/>
    <mergeCell ref="C13:G13"/>
    <mergeCell ref="C15:G15"/>
    <mergeCell ref="C17:G17"/>
    <mergeCell ref="C19:G19"/>
    <mergeCell ref="C21:G21"/>
    <mergeCell ref="C23:G23"/>
    <mergeCell ref="C70:G70"/>
    <mergeCell ref="C27:G27"/>
    <mergeCell ref="C32:G32"/>
    <mergeCell ref="C34:G34"/>
    <mergeCell ref="C56:G56"/>
    <mergeCell ref="C62:G62"/>
    <mergeCell ref="C64:G6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heetPr>
  <dimension ref="A1:BH5025"/>
  <sheetViews>
    <sheetView tabSelected="1" workbookViewId="0">
      <pane ySplit="7" topLeftCell="A818" activePane="bottomLeft" state="frozen"/>
      <selection pane="bottomLeft" activeCell="AA6" sqref="AA6"/>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8" t="s">
        <v>261</v>
      </c>
      <c r="B1" s="278"/>
      <c r="C1" s="278"/>
      <c r="D1" s="278"/>
      <c r="E1" s="278"/>
      <c r="F1" s="278"/>
      <c r="G1" s="278"/>
      <c r="AG1" t="s">
        <v>262</v>
      </c>
    </row>
    <row r="2" spans="1:60" ht="25" customHeight="1" x14ac:dyDescent="0.25">
      <c r="A2" s="140" t="s">
        <v>7</v>
      </c>
      <c r="B2" s="49" t="s">
        <v>43</v>
      </c>
      <c r="C2" s="279" t="s">
        <v>44</v>
      </c>
      <c r="D2" s="280"/>
      <c r="E2" s="280"/>
      <c r="F2" s="280"/>
      <c r="G2" s="281"/>
      <c r="AG2" t="s">
        <v>263</v>
      </c>
    </row>
    <row r="3" spans="1:60" ht="25" customHeight="1" x14ac:dyDescent="0.25">
      <c r="A3" s="140" t="s">
        <v>8</v>
      </c>
      <c r="B3" s="49" t="s">
        <v>67</v>
      </c>
      <c r="C3" s="279" t="s">
        <v>68</v>
      </c>
      <c r="D3" s="280"/>
      <c r="E3" s="280"/>
      <c r="F3" s="280"/>
      <c r="G3" s="281"/>
      <c r="AC3" s="121" t="s">
        <v>263</v>
      </c>
      <c r="AG3" t="s">
        <v>264</v>
      </c>
    </row>
    <row r="4" spans="1:60" ht="25" customHeight="1" x14ac:dyDescent="0.25">
      <c r="A4" s="141" t="s">
        <v>9</v>
      </c>
      <c r="B4" s="142" t="s">
        <v>69</v>
      </c>
      <c r="C4" s="282" t="s">
        <v>70</v>
      </c>
      <c r="D4" s="283"/>
      <c r="E4" s="283"/>
      <c r="F4" s="283"/>
      <c r="G4" s="28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SUMIF(AG9:AG37,"&lt;&gt;NOR",G9:G37)</f>
        <v>0</v>
      </c>
      <c r="H8" s="174"/>
      <c r="I8" s="174">
        <f>SUM(I9:I37)</f>
        <v>0</v>
      </c>
      <c r="J8" s="174"/>
      <c r="K8" s="174">
        <f>SUM(K9:K37)</f>
        <v>0</v>
      </c>
      <c r="L8" s="174"/>
      <c r="M8" s="174">
        <f>SUM(M9:M37)</f>
        <v>0</v>
      </c>
      <c r="N8" s="173"/>
      <c r="O8" s="173">
        <f>SUM(O9:O37)</f>
        <v>0</v>
      </c>
      <c r="P8" s="173"/>
      <c r="Q8" s="173">
        <f>SUM(Q9:Q37)</f>
        <v>0</v>
      </c>
      <c r="R8" s="174"/>
      <c r="S8" s="174"/>
      <c r="T8" s="175"/>
      <c r="U8" s="169"/>
      <c r="V8" s="169">
        <f>SUM(V9:V37)</f>
        <v>81.88000000000001</v>
      </c>
      <c r="W8" s="169"/>
      <c r="X8" s="169"/>
      <c r="Y8" s="169"/>
      <c r="AG8" t="s">
        <v>289</v>
      </c>
    </row>
    <row r="9" spans="1:60" outlineLevel="1" x14ac:dyDescent="0.25">
      <c r="A9" s="177">
        <v>1</v>
      </c>
      <c r="B9" s="178" t="s">
        <v>336</v>
      </c>
      <c r="C9" s="194" t="s">
        <v>337</v>
      </c>
      <c r="D9" s="179" t="s">
        <v>338</v>
      </c>
      <c r="E9" s="180">
        <v>4.9763999999999999</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0.36499999999999999</v>
      </c>
      <c r="V9" s="159">
        <f>ROUND(E9*U9,2)</f>
        <v>1.82</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5" outlineLevel="2" x14ac:dyDescent="0.25">
      <c r="A10" s="155"/>
      <c r="B10" s="156"/>
      <c r="C10" s="276" t="s">
        <v>339</v>
      </c>
      <c r="D10" s="277"/>
      <c r="E10" s="277"/>
      <c r="F10" s="277"/>
      <c r="G10" s="27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přehozením výkopku na přilehlém terénu na vzdálenost do 3 m od podélné osy rýhy nebo s naložením výkopku na dopravní prostředek.</v>
      </c>
      <c r="BB10" s="148"/>
      <c r="BC10" s="148"/>
      <c r="BD10" s="148"/>
      <c r="BE10" s="148"/>
      <c r="BF10" s="148"/>
      <c r="BG10" s="148"/>
      <c r="BH10" s="148"/>
    </row>
    <row r="11" spans="1:60" ht="20.5" outlineLevel="2" x14ac:dyDescent="0.25">
      <c r="A11" s="155"/>
      <c r="B11" s="156"/>
      <c r="C11" s="270" t="s">
        <v>339</v>
      </c>
      <c r="D11" s="271"/>
      <c r="E11" s="271"/>
      <c r="F11" s="271"/>
      <c r="G11" s="271"/>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zapažených i nezapažených s urovnáním dna do předepsaného profilu a spádu, s přehozením výkopku na přilehlém terénu na vzdálenost do 3 m od podélné osy rýhy nebo s naložením výkopku na dopravní prostředek.</v>
      </c>
      <c r="BB11" s="148"/>
      <c r="BC11" s="148"/>
      <c r="BD11" s="148"/>
      <c r="BE11" s="148"/>
      <c r="BF11" s="148"/>
      <c r="BG11" s="148"/>
      <c r="BH11" s="148"/>
    </row>
    <row r="12" spans="1:60" outlineLevel="2" x14ac:dyDescent="0.25">
      <c r="A12" s="155"/>
      <c r="B12" s="156"/>
      <c r="C12" s="195" t="s">
        <v>3083</v>
      </c>
      <c r="D12" s="161"/>
      <c r="E12" s="162">
        <v>4.9800000000000004</v>
      </c>
      <c r="F12" s="159"/>
      <c r="G12" s="159"/>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314</v>
      </c>
      <c r="AH12" s="148">
        <v>0</v>
      </c>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77">
        <v>2</v>
      </c>
      <c r="B13" s="178" t="s">
        <v>341</v>
      </c>
      <c r="C13" s="194" t="s">
        <v>342</v>
      </c>
      <c r="D13" s="179" t="s">
        <v>338</v>
      </c>
      <c r="E13" s="180">
        <v>4.9763999999999999</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0.38979999999999998</v>
      </c>
      <c r="V13" s="159">
        <f>ROUND(E13*U13,2)</f>
        <v>1.94</v>
      </c>
      <c r="W13" s="159"/>
      <c r="X13" s="159" t="s">
        <v>295</v>
      </c>
      <c r="Y13" s="159" t="s">
        <v>296</v>
      </c>
      <c r="Z13" s="148"/>
      <c r="AA13" s="148"/>
      <c r="AB13" s="148"/>
      <c r="AC13" s="148"/>
      <c r="AD13" s="148"/>
      <c r="AE13" s="148"/>
      <c r="AF13" s="148"/>
      <c r="AG13" s="148" t="s">
        <v>297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ht="20.5" outlineLevel="2" x14ac:dyDescent="0.25">
      <c r="A14" s="155"/>
      <c r="B14" s="156"/>
      <c r="C14" s="276" t="s">
        <v>339</v>
      </c>
      <c r="D14" s="277"/>
      <c r="E14" s="277"/>
      <c r="F14" s="277"/>
      <c r="G14" s="277"/>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84" t="str">
        <f>C14</f>
        <v>zapažených i nezapažených s urovnáním dna do předepsaného profilu a spádu, s přehozením výkopku na přilehlém terénu na vzdálenost do 3 m od podélné osy rýhy nebo s naložením výkopku na dopravní prostředek.</v>
      </c>
      <c r="BB14" s="148"/>
      <c r="BC14" s="148"/>
      <c r="BD14" s="148"/>
      <c r="BE14" s="148"/>
      <c r="BF14" s="148"/>
      <c r="BG14" s="148"/>
      <c r="BH14" s="148"/>
    </row>
    <row r="15" spans="1:60" ht="20.5" outlineLevel="2" x14ac:dyDescent="0.25">
      <c r="A15" s="155"/>
      <c r="B15" s="156"/>
      <c r="C15" s="270" t="s">
        <v>339</v>
      </c>
      <c r="D15" s="271"/>
      <c r="E15" s="271"/>
      <c r="F15" s="271"/>
      <c r="G15" s="271"/>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300</v>
      </c>
      <c r="AH15" s="148"/>
      <c r="AI15" s="148"/>
      <c r="AJ15" s="148"/>
      <c r="AK15" s="148"/>
      <c r="AL15" s="148"/>
      <c r="AM15" s="148"/>
      <c r="AN15" s="148"/>
      <c r="AO15" s="148"/>
      <c r="AP15" s="148"/>
      <c r="AQ15" s="148"/>
      <c r="AR15" s="148"/>
      <c r="AS15" s="148"/>
      <c r="AT15" s="148"/>
      <c r="AU15" s="148"/>
      <c r="AV15" s="148"/>
      <c r="AW15" s="148"/>
      <c r="AX15" s="148"/>
      <c r="AY15" s="148"/>
      <c r="AZ15" s="148"/>
      <c r="BA15" s="184" t="str">
        <f>C15</f>
        <v>zapažených i nezapažených s urovnáním dna do předepsaného profilu a spádu, s přehozením výkopku na přilehlém terénu na vzdálenost do 3 m od podélné osy rýhy nebo s naložením výkopku na dopravní prostředek.</v>
      </c>
      <c r="BB15" s="148"/>
      <c r="BC15" s="148"/>
      <c r="BD15" s="148"/>
      <c r="BE15" s="148"/>
      <c r="BF15" s="148"/>
      <c r="BG15" s="148"/>
      <c r="BH15" s="148"/>
    </row>
    <row r="16" spans="1:60" outlineLevel="2" x14ac:dyDescent="0.25">
      <c r="A16" s="155"/>
      <c r="B16" s="156"/>
      <c r="C16" s="195" t="s">
        <v>3084</v>
      </c>
      <c r="D16" s="161"/>
      <c r="E16" s="162">
        <v>4.9800000000000004</v>
      </c>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314</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77">
        <v>3</v>
      </c>
      <c r="B17" s="178" t="s">
        <v>1900</v>
      </c>
      <c r="C17" s="194" t="s">
        <v>1901</v>
      </c>
      <c r="D17" s="179" t="s">
        <v>338</v>
      </c>
      <c r="E17" s="180">
        <v>17.668530000000001</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3.5329999999999999</v>
      </c>
      <c r="V17" s="159">
        <f>ROUND(E17*U17,2)</f>
        <v>62.42</v>
      </c>
      <c r="W17" s="159"/>
      <c r="X17" s="159" t="s">
        <v>295</v>
      </c>
      <c r="Y17" s="159" t="s">
        <v>296</v>
      </c>
      <c r="Z17" s="148"/>
      <c r="AA17" s="148"/>
      <c r="AB17" s="148"/>
      <c r="AC17" s="148"/>
      <c r="AD17" s="148"/>
      <c r="AE17" s="148"/>
      <c r="AF17" s="148"/>
      <c r="AG17" s="148" t="s">
        <v>297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5">
      <c r="A18" s="155"/>
      <c r="B18" s="156"/>
      <c r="C18" s="276" t="s">
        <v>367</v>
      </c>
      <c r="D18" s="277"/>
      <c r="E18" s="277"/>
      <c r="F18" s="277"/>
      <c r="G18" s="277"/>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5">
      <c r="A19" s="155"/>
      <c r="B19" s="156"/>
      <c r="C19" s="270" t="s">
        <v>367</v>
      </c>
      <c r="D19" s="271"/>
      <c r="E19" s="271"/>
      <c r="F19" s="271"/>
      <c r="G19" s="271"/>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300</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5">
      <c r="A20" s="155"/>
      <c r="B20" s="156"/>
      <c r="C20" s="195" t="s">
        <v>3085</v>
      </c>
      <c r="D20" s="161"/>
      <c r="E20" s="162">
        <v>0.5</v>
      </c>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314</v>
      </c>
      <c r="AH20" s="148">
        <v>0</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3" x14ac:dyDescent="0.25">
      <c r="A21" s="155"/>
      <c r="B21" s="156"/>
      <c r="C21" s="195" t="s">
        <v>369</v>
      </c>
      <c r="D21" s="161"/>
      <c r="E21" s="162">
        <v>0.57999999999999996</v>
      </c>
      <c r="F21" s="159"/>
      <c r="G21" s="159"/>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314</v>
      </c>
      <c r="AH21" s="148">
        <v>0</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3" x14ac:dyDescent="0.25">
      <c r="A22" s="155"/>
      <c r="B22" s="156"/>
      <c r="C22" s="195" t="s">
        <v>3086</v>
      </c>
      <c r="D22" s="161"/>
      <c r="E22" s="162">
        <v>16.59</v>
      </c>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314</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77">
        <v>4</v>
      </c>
      <c r="B23" s="178" t="s">
        <v>373</v>
      </c>
      <c r="C23" s="194" t="s">
        <v>374</v>
      </c>
      <c r="D23" s="179" t="s">
        <v>338</v>
      </c>
      <c r="E23" s="180">
        <v>22.644929999999999</v>
      </c>
      <c r="F23" s="181"/>
      <c r="G23" s="182">
        <f>ROUND(E23*F23,2)</f>
        <v>0</v>
      </c>
      <c r="H23" s="181"/>
      <c r="I23" s="182">
        <f>ROUND(E23*H23,2)</f>
        <v>0</v>
      </c>
      <c r="J23" s="181"/>
      <c r="K23" s="182">
        <f>ROUND(E23*J23,2)</f>
        <v>0</v>
      </c>
      <c r="L23" s="182">
        <v>21</v>
      </c>
      <c r="M23" s="182">
        <f>G23*(1+L23/100)</f>
        <v>0</v>
      </c>
      <c r="N23" s="180">
        <v>0</v>
      </c>
      <c r="O23" s="180">
        <f>ROUND(E23*N23,2)</f>
        <v>0</v>
      </c>
      <c r="P23" s="180">
        <v>0</v>
      </c>
      <c r="Q23" s="180">
        <f>ROUND(E23*P23,2)</f>
        <v>0</v>
      </c>
      <c r="R23" s="182" t="s">
        <v>293</v>
      </c>
      <c r="S23" s="182" t="s">
        <v>294</v>
      </c>
      <c r="T23" s="183" t="s">
        <v>294</v>
      </c>
      <c r="U23" s="159">
        <v>1.0999999999999999E-2</v>
      </c>
      <c r="V23" s="159">
        <f>ROUND(E23*U23,2)</f>
        <v>0.25</v>
      </c>
      <c r="W23" s="159"/>
      <c r="X23" s="159" t="s">
        <v>295</v>
      </c>
      <c r="Y23" s="159" t="s">
        <v>296</v>
      </c>
      <c r="Z23" s="148"/>
      <c r="AA23" s="148"/>
      <c r="AB23" s="148"/>
      <c r="AC23" s="148"/>
      <c r="AD23" s="148"/>
      <c r="AE23" s="148"/>
      <c r="AF23" s="148"/>
      <c r="AG23" s="148" t="s">
        <v>297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5">
      <c r="A24" s="155"/>
      <c r="B24" s="156"/>
      <c r="C24" s="276" t="s">
        <v>375</v>
      </c>
      <c r="D24" s="277"/>
      <c r="E24" s="277"/>
      <c r="F24" s="277"/>
      <c r="G24" s="277"/>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299</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70" t="s">
        <v>375</v>
      </c>
      <c r="D25" s="271"/>
      <c r="E25" s="271"/>
      <c r="F25" s="271"/>
      <c r="G25" s="271"/>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300</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5">
      <c r="A26" s="155"/>
      <c r="B26" s="156"/>
      <c r="C26" s="195" t="s">
        <v>3084</v>
      </c>
      <c r="D26" s="161"/>
      <c r="E26" s="162">
        <v>4.9800000000000004</v>
      </c>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314</v>
      </c>
      <c r="AH26" s="148">
        <v>0</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3" x14ac:dyDescent="0.25">
      <c r="A27" s="155"/>
      <c r="B27" s="156"/>
      <c r="C27" s="195" t="s">
        <v>3087</v>
      </c>
      <c r="D27" s="161"/>
      <c r="E27" s="162">
        <v>17.670000000000002</v>
      </c>
      <c r="F27" s="159"/>
      <c r="G27" s="159"/>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314</v>
      </c>
      <c r="AH27" s="148">
        <v>0</v>
      </c>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0" outlineLevel="1" x14ac:dyDescent="0.25">
      <c r="A28" s="177">
        <v>5</v>
      </c>
      <c r="B28" s="178" t="s">
        <v>377</v>
      </c>
      <c r="C28" s="194" t="s">
        <v>378</v>
      </c>
      <c r="D28" s="179" t="s">
        <v>338</v>
      </c>
      <c r="E28" s="180">
        <v>17.668530000000001</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t="s">
        <v>293</v>
      </c>
      <c r="S28" s="182" t="s">
        <v>294</v>
      </c>
      <c r="T28" s="183" t="s">
        <v>294</v>
      </c>
      <c r="U28" s="159">
        <v>0.65200000000000002</v>
      </c>
      <c r="V28" s="159">
        <f>ROUND(E28*U28,2)</f>
        <v>11.52</v>
      </c>
      <c r="W28" s="159"/>
      <c r="X28" s="159" t="s">
        <v>295</v>
      </c>
      <c r="Y28" s="159" t="s">
        <v>296</v>
      </c>
      <c r="Z28" s="148"/>
      <c r="AA28" s="148"/>
      <c r="AB28" s="148"/>
      <c r="AC28" s="148"/>
      <c r="AD28" s="148"/>
      <c r="AE28" s="148"/>
      <c r="AF28" s="148"/>
      <c r="AG28" s="148" t="s">
        <v>297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195" t="s">
        <v>3087</v>
      </c>
      <c r="D29" s="161"/>
      <c r="E29" s="162">
        <v>17.670000000000002</v>
      </c>
      <c r="F29" s="159"/>
      <c r="G29" s="159"/>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314</v>
      </c>
      <c r="AH29" s="148">
        <v>0</v>
      </c>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20" outlineLevel="1" x14ac:dyDescent="0.25">
      <c r="A30" s="177">
        <v>6</v>
      </c>
      <c r="B30" s="178" t="s">
        <v>379</v>
      </c>
      <c r="C30" s="194" t="s">
        <v>380</v>
      </c>
      <c r="D30" s="179" t="s">
        <v>338</v>
      </c>
      <c r="E30" s="180">
        <v>22.644929999999999</v>
      </c>
      <c r="F30" s="181"/>
      <c r="G30" s="182">
        <f>ROUND(E30*F30,2)</f>
        <v>0</v>
      </c>
      <c r="H30" s="181"/>
      <c r="I30" s="182">
        <f>ROUND(E30*H30,2)</f>
        <v>0</v>
      </c>
      <c r="J30" s="181"/>
      <c r="K30" s="182">
        <f>ROUND(E30*J30,2)</f>
        <v>0</v>
      </c>
      <c r="L30" s="182">
        <v>21</v>
      </c>
      <c r="M30" s="182">
        <f>G30*(1+L30/100)</f>
        <v>0</v>
      </c>
      <c r="N30" s="180">
        <v>0</v>
      </c>
      <c r="O30" s="180">
        <f>ROUND(E30*N30,2)</f>
        <v>0</v>
      </c>
      <c r="P30" s="180">
        <v>0</v>
      </c>
      <c r="Q30" s="180">
        <f>ROUND(E30*P30,2)</f>
        <v>0</v>
      </c>
      <c r="R30" s="182" t="s">
        <v>293</v>
      </c>
      <c r="S30" s="182" t="s">
        <v>294</v>
      </c>
      <c r="T30" s="183" t="s">
        <v>294</v>
      </c>
      <c r="U30" s="159">
        <v>8.9999999999999993E-3</v>
      </c>
      <c r="V30" s="159">
        <f>ROUND(E30*U30,2)</f>
        <v>0.2</v>
      </c>
      <c r="W30" s="159"/>
      <c r="X30" s="159" t="s">
        <v>295</v>
      </c>
      <c r="Y30" s="159" t="s">
        <v>296</v>
      </c>
      <c r="Z30" s="148"/>
      <c r="AA30" s="148"/>
      <c r="AB30" s="148"/>
      <c r="AC30" s="148"/>
      <c r="AD30" s="148"/>
      <c r="AE30" s="148"/>
      <c r="AF30" s="148"/>
      <c r="AG30" s="148" t="s">
        <v>297</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2" x14ac:dyDescent="0.25">
      <c r="A31" s="155"/>
      <c r="B31" s="156"/>
      <c r="C31" s="195" t="s">
        <v>3088</v>
      </c>
      <c r="D31" s="161"/>
      <c r="E31" s="162">
        <v>22.64</v>
      </c>
      <c r="F31" s="159"/>
      <c r="G31" s="159"/>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314</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77">
        <v>7</v>
      </c>
      <c r="B32" s="178" t="s">
        <v>387</v>
      </c>
      <c r="C32" s="194" t="s">
        <v>388</v>
      </c>
      <c r="D32" s="179" t="s">
        <v>310</v>
      </c>
      <c r="E32" s="180">
        <v>207.38480000000001</v>
      </c>
      <c r="F32" s="181"/>
      <c r="G32" s="182">
        <f>ROUND(E32*F32,2)</f>
        <v>0</v>
      </c>
      <c r="H32" s="181"/>
      <c r="I32" s="182">
        <f>ROUND(E32*H32,2)</f>
        <v>0</v>
      </c>
      <c r="J32" s="181"/>
      <c r="K32" s="182">
        <f>ROUND(E32*J32,2)</f>
        <v>0</v>
      </c>
      <c r="L32" s="182">
        <v>21</v>
      </c>
      <c r="M32" s="182">
        <f>G32*(1+L32/100)</f>
        <v>0</v>
      </c>
      <c r="N32" s="180">
        <v>0</v>
      </c>
      <c r="O32" s="180">
        <f>ROUND(E32*N32,2)</f>
        <v>0</v>
      </c>
      <c r="P32" s="180">
        <v>0</v>
      </c>
      <c r="Q32" s="180">
        <f>ROUND(E32*P32,2)</f>
        <v>0</v>
      </c>
      <c r="R32" s="182" t="s">
        <v>293</v>
      </c>
      <c r="S32" s="182" t="s">
        <v>294</v>
      </c>
      <c r="T32" s="183" t="s">
        <v>294</v>
      </c>
      <c r="U32" s="159">
        <v>1.7999999999999999E-2</v>
      </c>
      <c r="V32" s="159">
        <f>ROUND(E32*U32,2)</f>
        <v>3.73</v>
      </c>
      <c r="W32" s="159"/>
      <c r="X32" s="159" t="s">
        <v>295</v>
      </c>
      <c r="Y32" s="159" t="s">
        <v>296</v>
      </c>
      <c r="Z32" s="148"/>
      <c r="AA32" s="148"/>
      <c r="AB32" s="148"/>
      <c r="AC32" s="148"/>
      <c r="AD32" s="148"/>
      <c r="AE32" s="148"/>
      <c r="AF32" s="148"/>
      <c r="AG32" s="148" t="s">
        <v>297</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5">
      <c r="A33" s="155"/>
      <c r="B33" s="156"/>
      <c r="C33" s="276" t="s">
        <v>389</v>
      </c>
      <c r="D33" s="277"/>
      <c r="E33" s="277"/>
      <c r="F33" s="277"/>
      <c r="G33" s="277"/>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299</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5">
      <c r="A34" s="155"/>
      <c r="B34" s="156"/>
      <c r="C34" s="270" t="s">
        <v>389</v>
      </c>
      <c r="D34" s="271"/>
      <c r="E34" s="271"/>
      <c r="F34" s="271"/>
      <c r="G34" s="271"/>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300</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5">
      <c r="A35" s="155"/>
      <c r="B35" s="156"/>
      <c r="C35" s="195" t="s">
        <v>3089</v>
      </c>
      <c r="D35" s="161"/>
      <c r="E35" s="162">
        <v>207.38</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314</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77">
        <v>8</v>
      </c>
      <c r="B36" s="178" t="s">
        <v>391</v>
      </c>
      <c r="C36" s="194" t="s">
        <v>392</v>
      </c>
      <c r="D36" s="179" t="s">
        <v>338</v>
      </c>
      <c r="E36" s="180">
        <v>22.644929999999999</v>
      </c>
      <c r="F36" s="181"/>
      <c r="G36" s="182">
        <f>ROUND(E36*F36,2)</f>
        <v>0</v>
      </c>
      <c r="H36" s="181"/>
      <c r="I36" s="182">
        <f>ROUND(E36*H36,2)</f>
        <v>0</v>
      </c>
      <c r="J36" s="181"/>
      <c r="K36" s="182">
        <f>ROUND(E36*J36,2)</f>
        <v>0</v>
      </c>
      <c r="L36" s="182">
        <v>21</v>
      </c>
      <c r="M36" s="182">
        <f>G36*(1+L36/100)</f>
        <v>0</v>
      </c>
      <c r="N36" s="180">
        <v>0</v>
      </c>
      <c r="O36" s="180">
        <f>ROUND(E36*N36,2)</f>
        <v>0</v>
      </c>
      <c r="P36" s="180">
        <v>0</v>
      </c>
      <c r="Q36" s="180">
        <f>ROUND(E36*P36,2)</f>
        <v>0</v>
      </c>
      <c r="R36" s="182" t="s">
        <v>293</v>
      </c>
      <c r="S36" s="182" t="s">
        <v>294</v>
      </c>
      <c r="T36" s="183" t="s">
        <v>294</v>
      </c>
      <c r="U36" s="159">
        <v>0</v>
      </c>
      <c r="V36" s="159">
        <f>ROUND(E36*U36,2)</f>
        <v>0</v>
      </c>
      <c r="W36" s="159"/>
      <c r="X36" s="159" t="s">
        <v>295</v>
      </c>
      <c r="Y36" s="159" t="s">
        <v>296</v>
      </c>
      <c r="Z36" s="148"/>
      <c r="AA36" s="148"/>
      <c r="AB36" s="148"/>
      <c r="AC36" s="148"/>
      <c r="AD36" s="148"/>
      <c r="AE36" s="148"/>
      <c r="AF36" s="148"/>
      <c r="AG36" s="148" t="s">
        <v>297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5">
      <c r="A37" s="155"/>
      <c r="B37" s="156"/>
      <c r="C37" s="195" t="s">
        <v>3088</v>
      </c>
      <c r="D37" s="161"/>
      <c r="E37" s="162">
        <v>22.64</v>
      </c>
      <c r="F37" s="159"/>
      <c r="G37" s="159"/>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314</v>
      </c>
      <c r="AH37" s="148">
        <v>0</v>
      </c>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ht="13" x14ac:dyDescent="0.25">
      <c r="A38" s="170" t="s">
        <v>288</v>
      </c>
      <c r="B38" s="171" t="s">
        <v>138</v>
      </c>
      <c r="C38" s="193" t="s">
        <v>139</v>
      </c>
      <c r="D38" s="172"/>
      <c r="E38" s="173"/>
      <c r="F38" s="174"/>
      <c r="G38" s="174">
        <f>SUMIF(AG39:AG73,"&lt;&gt;NOR",G39:G73)</f>
        <v>0</v>
      </c>
      <c r="H38" s="174"/>
      <c r="I38" s="174">
        <f>SUM(I39:I73)</f>
        <v>0</v>
      </c>
      <c r="J38" s="174"/>
      <c r="K38" s="174">
        <f>SUM(K39:K73)</f>
        <v>0</v>
      </c>
      <c r="L38" s="174"/>
      <c r="M38" s="174">
        <f>SUM(M39:M73)</f>
        <v>0</v>
      </c>
      <c r="N38" s="173"/>
      <c r="O38" s="173">
        <f>SUM(O39:O73)</f>
        <v>99.02000000000001</v>
      </c>
      <c r="P38" s="173"/>
      <c r="Q38" s="173">
        <f>SUM(Q39:Q73)</f>
        <v>0</v>
      </c>
      <c r="R38" s="174"/>
      <c r="S38" s="174"/>
      <c r="T38" s="175"/>
      <c r="U38" s="169"/>
      <c r="V38" s="169">
        <f>SUM(V39:V73)</f>
        <v>75.899999999999991</v>
      </c>
      <c r="W38" s="169"/>
      <c r="X38" s="169"/>
      <c r="Y38" s="169"/>
      <c r="AG38" t="s">
        <v>289</v>
      </c>
    </row>
    <row r="39" spans="1:60" outlineLevel="1" x14ac:dyDescent="0.25">
      <c r="A39" s="177">
        <v>9</v>
      </c>
      <c r="B39" s="178" t="s">
        <v>393</v>
      </c>
      <c r="C39" s="194" t="s">
        <v>394</v>
      </c>
      <c r="D39" s="179" t="s">
        <v>338</v>
      </c>
      <c r="E39" s="180">
        <v>10.86374</v>
      </c>
      <c r="F39" s="181"/>
      <c r="G39" s="182">
        <f>ROUND(E39*F39,2)</f>
        <v>0</v>
      </c>
      <c r="H39" s="181"/>
      <c r="I39" s="182">
        <f>ROUND(E39*H39,2)</f>
        <v>0</v>
      </c>
      <c r="J39" s="181"/>
      <c r="K39" s="182">
        <f>ROUND(E39*J39,2)</f>
        <v>0</v>
      </c>
      <c r="L39" s="182">
        <v>21</v>
      </c>
      <c r="M39" s="182">
        <f>G39*(1+L39/100)</f>
        <v>0</v>
      </c>
      <c r="N39" s="180">
        <v>2.1</v>
      </c>
      <c r="O39" s="180">
        <f>ROUND(E39*N39,2)</f>
        <v>22.81</v>
      </c>
      <c r="P39" s="180">
        <v>0</v>
      </c>
      <c r="Q39" s="180">
        <f>ROUND(E39*P39,2)</f>
        <v>0</v>
      </c>
      <c r="R39" s="182" t="s">
        <v>326</v>
      </c>
      <c r="S39" s="182" t="s">
        <v>294</v>
      </c>
      <c r="T39" s="183" t="s">
        <v>294</v>
      </c>
      <c r="U39" s="159">
        <v>0.96499999999999997</v>
      </c>
      <c r="V39" s="159">
        <f>ROUND(E39*U39,2)</f>
        <v>10.48</v>
      </c>
      <c r="W39" s="159"/>
      <c r="X39" s="159" t="s">
        <v>295</v>
      </c>
      <c r="Y39" s="159" t="s">
        <v>296</v>
      </c>
      <c r="Z39" s="148"/>
      <c r="AA39" s="148"/>
      <c r="AB39" s="148"/>
      <c r="AC39" s="148"/>
      <c r="AD39" s="148"/>
      <c r="AE39" s="148"/>
      <c r="AF39" s="148"/>
      <c r="AG39" s="148" t="s">
        <v>297</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5">
      <c r="A40" s="155"/>
      <c r="B40" s="156"/>
      <c r="C40" s="195" t="s">
        <v>3090</v>
      </c>
      <c r="D40" s="161"/>
      <c r="E40" s="162">
        <v>0.48</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314</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5">
      <c r="A41" s="155"/>
      <c r="B41" s="156"/>
      <c r="C41" s="195" t="s">
        <v>3091</v>
      </c>
      <c r="D41" s="161"/>
      <c r="E41" s="162">
        <v>0.02</v>
      </c>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314</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3" x14ac:dyDescent="0.25">
      <c r="A42" s="155"/>
      <c r="B42" s="156"/>
      <c r="C42" s="195" t="s">
        <v>3092</v>
      </c>
      <c r="D42" s="161"/>
      <c r="E42" s="162">
        <v>10.37</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314</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77">
        <v>10</v>
      </c>
      <c r="B43" s="178" t="s">
        <v>3093</v>
      </c>
      <c r="C43" s="194" t="s">
        <v>3094</v>
      </c>
      <c r="D43" s="179" t="s">
        <v>338</v>
      </c>
      <c r="E43" s="180">
        <v>22.851880000000001</v>
      </c>
      <c r="F43" s="181"/>
      <c r="G43" s="182">
        <f>ROUND(E43*F43,2)</f>
        <v>0</v>
      </c>
      <c r="H43" s="181"/>
      <c r="I43" s="182">
        <f>ROUND(E43*H43,2)</f>
        <v>0</v>
      </c>
      <c r="J43" s="181"/>
      <c r="K43" s="182">
        <f>ROUND(E43*J43,2)</f>
        <v>0</v>
      </c>
      <c r="L43" s="182">
        <v>21</v>
      </c>
      <c r="M43" s="182">
        <f>G43*(1+L43/100)</f>
        <v>0</v>
      </c>
      <c r="N43" s="180">
        <v>2.5249999999999999</v>
      </c>
      <c r="O43" s="180">
        <f>ROUND(E43*N43,2)</f>
        <v>57.7</v>
      </c>
      <c r="P43" s="180">
        <v>0</v>
      </c>
      <c r="Q43" s="180">
        <f>ROUND(E43*P43,2)</f>
        <v>0</v>
      </c>
      <c r="R43" s="182" t="s">
        <v>410</v>
      </c>
      <c r="S43" s="182" t="s">
        <v>294</v>
      </c>
      <c r="T43" s="183" t="s">
        <v>294</v>
      </c>
      <c r="U43" s="159">
        <v>0.48</v>
      </c>
      <c r="V43" s="159">
        <f>ROUND(E43*U43,2)</f>
        <v>10.97</v>
      </c>
      <c r="W43" s="159"/>
      <c r="X43" s="159" t="s">
        <v>295</v>
      </c>
      <c r="Y43" s="159" t="s">
        <v>296</v>
      </c>
      <c r="Z43" s="148"/>
      <c r="AA43" s="148"/>
      <c r="AB43" s="148"/>
      <c r="AC43" s="148"/>
      <c r="AD43" s="148"/>
      <c r="AE43" s="148"/>
      <c r="AF43" s="148"/>
      <c r="AG43" s="148" t="s">
        <v>297</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2" x14ac:dyDescent="0.25">
      <c r="A44" s="155"/>
      <c r="B44" s="156"/>
      <c r="C44" s="276" t="s">
        <v>430</v>
      </c>
      <c r="D44" s="277"/>
      <c r="E44" s="277"/>
      <c r="F44" s="277"/>
      <c r="G44" s="277"/>
      <c r="H44" s="159"/>
      <c r="I44" s="159"/>
      <c r="J44" s="159"/>
      <c r="K44" s="159"/>
      <c r="L44" s="159"/>
      <c r="M44" s="159"/>
      <c r="N44" s="158"/>
      <c r="O44" s="158"/>
      <c r="P44" s="158"/>
      <c r="Q44" s="158"/>
      <c r="R44" s="159"/>
      <c r="S44" s="159"/>
      <c r="T44" s="159"/>
      <c r="U44" s="159"/>
      <c r="V44" s="159"/>
      <c r="W44" s="159"/>
      <c r="X44" s="159"/>
      <c r="Y44" s="159"/>
      <c r="Z44" s="148"/>
      <c r="AA44" s="148"/>
      <c r="AB44" s="148"/>
      <c r="AC44" s="148"/>
      <c r="AD44" s="148"/>
      <c r="AE44" s="148"/>
      <c r="AF44" s="148"/>
      <c r="AG44" s="148" t="s">
        <v>299</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5">
      <c r="A45" s="155"/>
      <c r="B45" s="156"/>
      <c r="C45" s="270" t="s">
        <v>430</v>
      </c>
      <c r="D45" s="271"/>
      <c r="E45" s="271"/>
      <c r="F45" s="271"/>
      <c r="G45" s="271"/>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5">
      <c r="A46" s="155"/>
      <c r="B46" s="156"/>
      <c r="C46" s="195" t="s">
        <v>3095</v>
      </c>
      <c r="D46" s="161"/>
      <c r="E46" s="162">
        <v>22.85</v>
      </c>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314</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77">
        <v>11</v>
      </c>
      <c r="B47" s="178" t="s">
        <v>433</v>
      </c>
      <c r="C47" s="194" t="s">
        <v>434</v>
      </c>
      <c r="D47" s="179" t="s">
        <v>310</v>
      </c>
      <c r="E47" s="180">
        <v>6.0819999999999999</v>
      </c>
      <c r="F47" s="181"/>
      <c r="G47" s="182">
        <f>ROUND(E47*F47,2)</f>
        <v>0</v>
      </c>
      <c r="H47" s="181"/>
      <c r="I47" s="182">
        <f>ROUND(E47*H47,2)</f>
        <v>0</v>
      </c>
      <c r="J47" s="181"/>
      <c r="K47" s="182">
        <f>ROUND(E47*J47,2)</f>
        <v>0</v>
      </c>
      <c r="L47" s="182">
        <v>21</v>
      </c>
      <c r="M47" s="182">
        <f>G47*(1+L47/100)</f>
        <v>0</v>
      </c>
      <c r="N47" s="180">
        <v>3.9190000000000003E-2</v>
      </c>
      <c r="O47" s="180">
        <f>ROUND(E47*N47,2)</f>
        <v>0.24</v>
      </c>
      <c r="P47" s="180">
        <v>0</v>
      </c>
      <c r="Q47" s="180">
        <f>ROUND(E47*P47,2)</f>
        <v>0</v>
      </c>
      <c r="R47" s="182" t="s">
        <v>410</v>
      </c>
      <c r="S47" s="182" t="s">
        <v>294</v>
      </c>
      <c r="T47" s="183" t="s">
        <v>294</v>
      </c>
      <c r="U47" s="159">
        <v>1.6</v>
      </c>
      <c r="V47" s="159">
        <f>ROUND(E47*U47,2)</f>
        <v>9.73</v>
      </c>
      <c r="W47" s="159"/>
      <c r="X47" s="159" t="s">
        <v>295</v>
      </c>
      <c r="Y47" s="159" t="s">
        <v>296</v>
      </c>
      <c r="Z47" s="148"/>
      <c r="AA47" s="148"/>
      <c r="AB47" s="148"/>
      <c r="AC47" s="148"/>
      <c r="AD47" s="148"/>
      <c r="AE47" s="148"/>
      <c r="AF47" s="148"/>
      <c r="AG47" s="148" t="s">
        <v>297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ht="20.5" outlineLevel="2" x14ac:dyDescent="0.25">
      <c r="A48" s="155"/>
      <c r="B48" s="156"/>
      <c r="C48" s="276" t="s">
        <v>435</v>
      </c>
      <c r="D48" s="277"/>
      <c r="E48" s="277"/>
      <c r="F48" s="277"/>
      <c r="G48" s="277"/>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299</v>
      </c>
      <c r="AH48" s="148"/>
      <c r="AI48" s="148"/>
      <c r="AJ48" s="148"/>
      <c r="AK48" s="148"/>
      <c r="AL48" s="148"/>
      <c r="AM48" s="148"/>
      <c r="AN48" s="148"/>
      <c r="AO48" s="148"/>
      <c r="AP48" s="148"/>
      <c r="AQ48" s="148"/>
      <c r="AR48" s="148"/>
      <c r="AS48" s="148"/>
      <c r="AT48" s="148"/>
      <c r="AU48" s="148"/>
      <c r="AV48" s="148"/>
      <c r="AW48" s="148"/>
      <c r="AX48" s="148"/>
      <c r="AY48" s="148"/>
      <c r="AZ48" s="148"/>
      <c r="BA48" s="184" t="str">
        <f>C48</f>
        <v>svislé nebo šikmé (odkloněné) , půdorysně přímé nebo zalomené, stěn základových desek ve volných nebo zapažených jámách, rýhách, šachtách, včetně případných vzpěr,</v>
      </c>
      <c r="BB48" s="148"/>
      <c r="BC48" s="148"/>
      <c r="BD48" s="148"/>
      <c r="BE48" s="148"/>
      <c r="BF48" s="148"/>
      <c r="BG48" s="148"/>
      <c r="BH48" s="148"/>
    </row>
    <row r="49" spans="1:60" ht="20.5" outlineLevel="2" x14ac:dyDescent="0.25">
      <c r="A49" s="155"/>
      <c r="B49" s="156"/>
      <c r="C49" s="270" t="s">
        <v>435</v>
      </c>
      <c r="D49" s="271"/>
      <c r="E49" s="271"/>
      <c r="F49" s="271"/>
      <c r="G49" s="271"/>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300</v>
      </c>
      <c r="AH49" s="148"/>
      <c r="AI49" s="148"/>
      <c r="AJ49" s="148"/>
      <c r="AK49" s="148"/>
      <c r="AL49" s="148"/>
      <c r="AM49" s="148"/>
      <c r="AN49" s="148"/>
      <c r="AO49" s="148"/>
      <c r="AP49" s="148"/>
      <c r="AQ49" s="148"/>
      <c r="AR49" s="148"/>
      <c r="AS49" s="148"/>
      <c r="AT49" s="148"/>
      <c r="AU49" s="148"/>
      <c r="AV49" s="148"/>
      <c r="AW49" s="148"/>
      <c r="AX49" s="148"/>
      <c r="AY49" s="148"/>
      <c r="AZ49" s="148"/>
      <c r="BA49" s="184" t="str">
        <f>C49</f>
        <v>svislé nebo šikmé (odkloněné) , půdorysně přímé nebo zalomené, stěn základových desek ve volných nebo zapažených jámách, rýhách, šachtách, včetně případných vzpěr,</v>
      </c>
      <c r="BB49" s="148"/>
      <c r="BC49" s="148"/>
      <c r="BD49" s="148"/>
      <c r="BE49" s="148"/>
      <c r="BF49" s="148"/>
      <c r="BG49" s="148"/>
      <c r="BH49" s="148"/>
    </row>
    <row r="50" spans="1:60" outlineLevel="2" x14ac:dyDescent="0.25">
      <c r="A50" s="155"/>
      <c r="B50" s="156"/>
      <c r="C50" s="195" t="s">
        <v>3096</v>
      </c>
      <c r="D50" s="161"/>
      <c r="E50" s="162">
        <v>6.08</v>
      </c>
      <c r="F50" s="159"/>
      <c r="G50" s="159"/>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314</v>
      </c>
      <c r="AH50" s="148">
        <v>0</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77">
        <v>12</v>
      </c>
      <c r="B51" s="178" t="s">
        <v>438</v>
      </c>
      <c r="C51" s="194" t="s">
        <v>439</v>
      </c>
      <c r="D51" s="179" t="s">
        <v>310</v>
      </c>
      <c r="E51" s="180">
        <v>6.0819999999999999</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t="s">
        <v>410</v>
      </c>
      <c r="S51" s="182" t="s">
        <v>294</v>
      </c>
      <c r="T51" s="183" t="s">
        <v>294</v>
      </c>
      <c r="U51" s="159">
        <v>0.32</v>
      </c>
      <c r="V51" s="159">
        <f>ROUND(E51*U51,2)</f>
        <v>1.95</v>
      </c>
      <c r="W51" s="159"/>
      <c r="X51" s="159" t="s">
        <v>295</v>
      </c>
      <c r="Y51" s="159" t="s">
        <v>296</v>
      </c>
      <c r="Z51" s="148"/>
      <c r="AA51" s="148"/>
      <c r="AB51" s="148"/>
      <c r="AC51" s="148"/>
      <c r="AD51" s="148"/>
      <c r="AE51" s="148"/>
      <c r="AF51" s="148"/>
      <c r="AG51" s="148" t="s">
        <v>297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t="20.5" outlineLevel="2" x14ac:dyDescent="0.25">
      <c r="A52" s="155"/>
      <c r="B52" s="156"/>
      <c r="C52" s="276" t="s">
        <v>435</v>
      </c>
      <c r="D52" s="277"/>
      <c r="E52" s="277"/>
      <c r="F52" s="277"/>
      <c r="G52" s="277"/>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299</v>
      </c>
      <c r="AH52" s="148"/>
      <c r="AI52" s="148"/>
      <c r="AJ52" s="148"/>
      <c r="AK52" s="148"/>
      <c r="AL52" s="148"/>
      <c r="AM52" s="148"/>
      <c r="AN52" s="148"/>
      <c r="AO52" s="148"/>
      <c r="AP52" s="148"/>
      <c r="AQ52" s="148"/>
      <c r="AR52" s="148"/>
      <c r="AS52" s="148"/>
      <c r="AT52" s="148"/>
      <c r="AU52" s="148"/>
      <c r="AV52" s="148"/>
      <c r="AW52" s="148"/>
      <c r="AX52" s="148"/>
      <c r="AY52" s="148"/>
      <c r="AZ52" s="148"/>
      <c r="BA52" s="184" t="str">
        <f>C52</f>
        <v>svislé nebo šikmé (odkloněné) , půdorysně přímé nebo zalomené, stěn základových desek ve volných nebo zapažených jámách, rýhách, šachtách, včetně případných vzpěr,</v>
      </c>
      <c r="BB52" s="148"/>
      <c r="BC52" s="148"/>
      <c r="BD52" s="148"/>
      <c r="BE52" s="148"/>
      <c r="BF52" s="148"/>
      <c r="BG52" s="148"/>
      <c r="BH52" s="148"/>
    </row>
    <row r="53" spans="1:60" ht="20.5" outlineLevel="2" x14ac:dyDescent="0.25">
      <c r="A53" s="155"/>
      <c r="B53" s="156"/>
      <c r="C53" s="270" t="s">
        <v>435</v>
      </c>
      <c r="D53" s="271"/>
      <c r="E53" s="271"/>
      <c r="F53" s="271"/>
      <c r="G53" s="271"/>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300</v>
      </c>
      <c r="AH53" s="148"/>
      <c r="AI53" s="148"/>
      <c r="AJ53" s="148"/>
      <c r="AK53" s="148"/>
      <c r="AL53" s="148"/>
      <c r="AM53" s="148"/>
      <c r="AN53" s="148"/>
      <c r="AO53" s="148"/>
      <c r="AP53" s="148"/>
      <c r="AQ53" s="148"/>
      <c r="AR53" s="148"/>
      <c r="AS53" s="148"/>
      <c r="AT53" s="148"/>
      <c r="AU53" s="148"/>
      <c r="AV53" s="148"/>
      <c r="AW53" s="148"/>
      <c r="AX53" s="148"/>
      <c r="AY53" s="148"/>
      <c r="AZ53" s="148"/>
      <c r="BA53" s="184" t="str">
        <f>C53</f>
        <v>svislé nebo šikmé (odkloněné) , půdorysně přímé nebo zalomené, stěn základových desek ve volných nebo zapažených jámách, rýhách, šachtách, včetně případných vzpěr,</v>
      </c>
      <c r="BB53" s="148"/>
      <c r="BC53" s="148"/>
      <c r="BD53" s="148"/>
      <c r="BE53" s="148"/>
      <c r="BF53" s="148"/>
      <c r="BG53" s="148"/>
      <c r="BH53" s="148"/>
    </row>
    <row r="54" spans="1:60" outlineLevel="2" x14ac:dyDescent="0.25">
      <c r="A54" s="155"/>
      <c r="B54" s="156"/>
      <c r="C54" s="195" t="s">
        <v>3097</v>
      </c>
      <c r="D54" s="161"/>
      <c r="E54" s="162">
        <v>6.08</v>
      </c>
      <c r="F54" s="159"/>
      <c r="G54" s="159"/>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314</v>
      </c>
      <c r="AH54" s="148">
        <v>0</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0" outlineLevel="1" x14ac:dyDescent="0.25">
      <c r="A55" s="177">
        <v>13</v>
      </c>
      <c r="B55" s="178" t="s">
        <v>441</v>
      </c>
      <c r="C55" s="194" t="s">
        <v>442</v>
      </c>
      <c r="D55" s="179" t="s">
        <v>424</v>
      </c>
      <c r="E55" s="180">
        <v>2.3468900000000001</v>
      </c>
      <c r="F55" s="181"/>
      <c r="G55" s="182">
        <f>ROUND(E55*F55,2)</f>
        <v>0</v>
      </c>
      <c r="H55" s="181"/>
      <c r="I55" s="182">
        <f>ROUND(E55*H55,2)</f>
        <v>0</v>
      </c>
      <c r="J55" s="181"/>
      <c r="K55" s="182">
        <f>ROUND(E55*J55,2)</f>
        <v>0</v>
      </c>
      <c r="L55" s="182">
        <v>21</v>
      </c>
      <c r="M55" s="182">
        <f>G55*(1+L55/100)</f>
        <v>0</v>
      </c>
      <c r="N55" s="180">
        <v>1.0682400000000001</v>
      </c>
      <c r="O55" s="180">
        <f>ROUND(E55*N55,2)</f>
        <v>2.5099999999999998</v>
      </c>
      <c r="P55" s="180">
        <v>0</v>
      </c>
      <c r="Q55" s="180">
        <f>ROUND(E55*P55,2)</f>
        <v>0</v>
      </c>
      <c r="R55" s="182" t="s">
        <v>410</v>
      </c>
      <c r="S55" s="182" t="s">
        <v>294</v>
      </c>
      <c r="T55" s="183" t="s">
        <v>294</v>
      </c>
      <c r="U55" s="159">
        <v>15.231</v>
      </c>
      <c r="V55" s="159">
        <f>ROUND(E55*U55,2)</f>
        <v>35.75</v>
      </c>
      <c r="W55" s="159"/>
      <c r="X55" s="159" t="s">
        <v>295</v>
      </c>
      <c r="Y55" s="159" t="s">
        <v>296</v>
      </c>
      <c r="Z55" s="148"/>
      <c r="AA55" s="148"/>
      <c r="AB55" s="148"/>
      <c r="AC55" s="148"/>
      <c r="AD55" s="148"/>
      <c r="AE55" s="148"/>
      <c r="AF55" s="148"/>
      <c r="AG55" s="148" t="s">
        <v>297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5">
      <c r="A56" s="155"/>
      <c r="B56" s="156"/>
      <c r="C56" s="276" t="s">
        <v>443</v>
      </c>
      <c r="D56" s="277"/>
      <c r="E56" s="277"/>
      <c r="F56" s="277"/>
      <c r="G56" s="277"/>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299</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2" x14ac:dyDescent="0.25">
      <c r="A57" s="155"/>
      <c r="B57" s="156"/>
      <c r="C57" s="270" t="s">
        <v>443</v>
      </c>
      <c r="D57" s="271"/>
      <c r="E57" s="271"/>
      <c r="F57" s="271"/>
      <c r="G57" s="271"/>
      <c r="H57" s="159"/>
      <c r="I57" s="159"/>
      <c r="J57" s="159"/>
      <c r="K57" s="159"/>
      <c r="L57" s="159"/>
      <c r="M57" s="159"/>
      <c r="N57" s="158"/>
      <c r="O57" s="158"/>
      <c r="P57" s="158"/>
      <c r="Q57" s="158"/>
      <c r="R57" s="159"/>
      <c r="S57" s="159"/>
      <c r="T57" s="159"/>
      <c r="U57" s="159"/>
      <c r="V57" s="159"/>
      <c r="W57" s="159"/>
      <c r="X57" s="159"/>
      <c r="Y57" s="159"/>
      <c r="Z57" s="148"/>
      <c r="AA57" s="148"/>
      <c r="AB57" s="148"/>
      <c r="AC57" s="148"/>
      <c r="AD57" s="148"/>
      <c r="AE57" s="148"/>
      <c r="AF57" s="148"/>
      <c r="AG57" s="148" t="s">
        <v>300</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5">
      <c r="A58" s="155"/>
      <c r="B58" s="156"/>
      <c r="C58" s="195" t="s">
        <v>3098</v>
      </c>
      <c r="D58" s="161"/>
      <c r="E58" s="162">
        <v>2.35</v>
      </c>
      <c r="F58" s="159"/>
      <c r="G58" s="159"/>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314</v>
      </c>
      <c r="AH58" s="148">
        <v>0</v>
      </c>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77">
        <v>14</v>
      </c>
      <c r="B59" s="178" t="s">
        <v>453</v>
      </c>
      <c r="C59" s="194" t="s">
        <v>454</v>
      </c>
      <c r="D59" s="179" t="s">
        <v>338</v>
      </c>
      <c r="E59" s="180">
        <v>5.1505700000000001</v>
      </c>
      <c r="F59" s="181"/>
      <c r="G59" s="182">
        <f>ROUND(E59*F59,2)</f>
        <v>0</v>
      </c>
      <c r="H59" s="181"/>
      <c r="I59" s="182">
        <f>ROUND(E59*H59,2)</f>
        <v>0</v>
      </c>
      <c r="J59" s="181"/>
      <c r="K59" s="182">
        <f>ROUND(E59*J59,2)</f>
        <v>0</v>
      </c>
      <c r="L59" s="182">
        <v>21</v>
      </c>
      <c r="M59" s="182">
        <f>G59*(1+L59/100)</f>
        <v>0</v>
      </c>
      <c r="N59" s="180">
        <v>2.5249999999999999</v>
      </c>
      <c r="O59" s="180">
        <f>ROUND(E59*N59,2)</f>
        <v>13.01</v>
      </c>
      <c r="P59" s="180">
        <v>0</v>
      </c>
      <c r="Q59" s="180">
        <f>ROUND(E59*P59,2)</f>
        <v>0</v>
      </c>
      <c r="R59" s="182" t="s">
        <v>410</v>
      </c>
      <c r="S59" s="182" t="s">
        <v>294</v>
      </c>
      <c r="T59" s="183" t="s">
        <v>294</v>
      </c>
      <c r="U59" s="159">
        <v>0.48</v>
      </c>
      <c r="V59" s="159">
        <f>ROUND(E59*U59,2)</f>
        <v>2.4700000000000002</v>
      </c>
      <c r="W59" s="159"/>
      <c r="X59" s="159" t="s">
        <v>295</v>
      </c>
      <c r="Y59" s="159" t="s">
        <v>296</v>
      </c>
      <c r="Z59" s="148"/>
      <c r="AA59" s="148"/>
      <c r="AB59" s="148"/>
      <c r="AC59" s="148"/>
      <c r="AD59" s="148"/>
      <c r="AE59" s="148"/>
      <c r="AF59" s="148"/>
      <c r="AG59" s="148" t="s">
        <v>297</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2" x14ac:dyDescent="0.25">
      <c r="A60" s="155"/>
      <c r="B60" s="156"/>
      <c r="C60" s="276" t="s">
        <v>455</v>
      </c>
      <c r="D60" s="277"/>
      <c r="E60" s="277"/>
      <c r="F60" s="277"/>
      <c r="G60" s="277"/>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299</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2" x14ac:dyDescent="0.25">
      <c r="A61" s="155"/>
      <c r="B61" s="156"/>
      <c r="C61" s="270" t="s">
        <v>455</v>
      </c>
      <c r="D61" s="271"/>
      <c r="E61" s="271"/>
      <c r="F61" s="271"/>
      <c r="G61" s="271"/>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300</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5">
      <c r="A62" s="155"/>
      <c r="B62" s="156"/>
      <c r="C62" s="195" t="s">
        <v>3083</v>
      </c>
      <c r="D62" s="161"/>
      <c r="E62" s="162">
        <v>4.9800000000000004</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314</v>
      </c>
      <c r="AH62" s="148">
        <v>0</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3" x14ac:dyDescent="0.25">
      <c r="A63" s="155"/>
      <c r="B63" s="156"/>
      <c r="C63" s="197" t="s">
        <v>461</v>
      </c>
      <c r="D63" s="165"/>
      <c r="E63" s="166">
        <v>0.17</v>
      </c>
      <c r="F63" s="159"/>
      <c r="G63" s="159"/>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314</v>
      </c>
      <c r="AH63" s="148">
        <v>4</v>
      </c>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77">
        <v>15</v>
      </c>
      <c r="B64" s="178" t="s">
        <v>3099</v>
      </c>
      <c r="C64" s="194" t="s">
        <v>3100</v>
      </c>
      <c r="D64" s="179" t="s">
        <v>424</v>
      </c>
      <c r="E64" s="180">
        <v>0.23529</v>
      </c>
      <c r="F64" s="181"/>
      <c r="G64" s="182">
        <f>ROUND(E64*F64,2)</f>
        <v>0</v>
      </c>
      <c r="H64" s="181"/>
      <c r="I64" s="182">
        <f>ROUND(E64*H64,2)</f>
        <v>0</v>
      </c>
      <c r="J64" s="181"/>
      <c r="K64" s="182">
        <f>ROUND(E64*J64,2)</f>
        <v>0</v>
      </c>
      <c r="L64" s="182">
        <v>21</v>
      </c>
      <c r="M64" s="182">
        <f>G64*(1+L64/100)</f>
        <v>0</v>
      </c>
      <c r="N64" s="180">
        <v>1.0682400000000001</v>
      </c>
      <c r="O64" s="180">
        <f>ROUND(E64*N64,2)</f>
        <v>0.25</v>
      </c>
      <c r="P64" s="180">
        <v>0</v>
      </c>
      <c r="Q64" s="180">
        <f>ROUND(E64*P64,2)</f>
        <v>0</v>
      </c>
      <c r="R64" s="182" t="s">
        <v>464</v>
      </c>
      <c r="S64" s="182" t="s">
        <v>294</v>
      </c>
      <c r="T64" s="183" t="s">
        <v>294</v>
      </c>
      <c r="U64" s="159">
        <v>15.231</v>
      </c>
      <c r="V64" s="159">
        <f>ROUND(E64*U64,2)</f>
        <v>3.58</v>
      </c>
      <c r="W64" s="159"/>
      <c r="X64" s="159" t="s">
        <v>295</v>
      </c>
      <c r="Y64" s="159" t="s">
        <v>296</v>
      </c>
      <c r="Z64" s="148"/>
      <c r="AA64" s="148"/>
      <c r="AB64" s="148"/>
      <c r="AC64" s="148"/>
      <c r="AD64" s="148"/>
      <c r="AE64" s="148"/>
      <c r="AF64" s="148"/>
      <c r="AG64" s="148" t="s">
        <v>297</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2" x14ac:dyDescent="0.25">
      <c r="A65" s="155"/>
      <c r="B65" s="156"/>
      <c r="C65" s="195" t="s">
        <v>3101</v>
      </c>
      <c r="D65" s="161"/>
      <c r="E65" s="162">
        <v>0.24</v>
      </c>
      <c r="F65" s="159"/>
      <c r="G65" s="159"/>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314</v>
      </c>
      <c r="AH65" s="148">
        <v>0</v>
      </c>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77">
        <v>16</v>
      </c>
      <c r="B66" s="178" t="s">
        <v>471</v>
      </c>
      <c r="C66" s="194" t="s">
        <v>472</v>
      </c>
      <c r="D66" s="179" t="s">
        <v>338</v>
      </c>
      <c r="E66" s="180">
        <v>0.99153000000000002</v>
      </c>
      <c r="F66" s="181"/>
      <c r="G66" s="182">
        <f>ROUND(E66*F66,2)</f>
        <v>0</v>
      </c>
      <c r="H66" s="181"/>
      <c r="I66" s="182">
        <f>ROUND(E66*H66,2)</f>
        <v>0</v>
      </c>
      <c r="J66" s="181"/>
      <c r="K66" s="182">
        <f>ROUND(E66*J66,2)</f>
        <v>0</v>
      </c>
      <c r="L66" s="182">
        <v>21</v>
      </c>
      <c r="M66" s="182">
        <f>G66*(1+L66/100)</f>
        <v>0</v>
      </c>
      <c r="N66" s="180">
        <v>2.5249999999999999</v>
      </c>
      <c r="O66" s="180">
        <f>ROUND(E66*N66,2)</f>
        <v>2.5</v>
      </c>
      <c r="P66" s="180">
        <v>0</v>
      </c>
      <c r="Q66" s="180">
        <f>ROUND(E66*P66,2)</f>
        <v>0</v>
      </c>
      <c r="R66" s="182" t="s">
        <v>410</v>
      </c>
      <c r="S66" s="182" t="s">
        <v>294</v>
      </c>
      <c r="T66" s="183" t="s">
        <v>294</v>
      </c>
      <c r="U66" s="159">
        <v>0.48</v>
      </c>
      <c r="V66" s="159">
        <f>ROUND(E66*U66,2)</f>
        <v>0.48</v>
      </c>
      <c r="W66" s="159"/>
      <c r="X66" s="159" t="s">
        <v>295</v>
      </c>
      <c r="Y66" s="159" t="s">
        <v>296</v>
      </c>
      <c r="Z66" s="148"/>
      <c r="AA66" s="148"/>
      <c r="AB66" s="148"/>
      <c r="AC66" s="148"/>
      <c r="AD66" s="148"/>
      <c r="AE66" s="148"/>
      <c r="AF66" s="148"/>
      <c r="AG66" s="148" t="s">
        <v>297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5">
      <c r="A67" s="155"/>
      <c r="B67" s="156"/>
      <c r="C67" s="276" t="s">
        <v>430</v>
      </c>
      <c r="D67" s="277"/>
      <c r="E67" s="277"/>
      <c r="F67" s="277"/>
      <c r="G67" s="277"/>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299</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2" x14ac:dyDescent="0.25">
      <c r="A68" s="155"/>
      <c r="B68" s="156"/>
      <c r="C68" s="270" t="s">
        <v>430</v>
      </c>
      <c r="D68" s="271"/>
      <c r="E68" s="271"/>
      <c r="F68" s="271"/>
      <c r="G68" s="271"/>
      <c r="H68" s="159"/>
      <c r="I68" s="159"/>
      <c r="J68" s="159"/>
      <c r="K68" s="159"/>
      <c r="L68" s="159"/>
      <c r="M68" s="159"/>
      <c r="N68" s="158"/>
      <c r="O68" s="158"/>
      <c r="P68" s="158"/>
      <c r="Q68" s="158"/>
      <c r="R68" s="159"/>
      <c r="S68" s="159"/>
      <c r="T68" s="159"/>
      <c r="U68" s="159"/>
      <c r="V68" s="159"/>
      <c r="W68" s="159"/>
      <c r="X68" s="159"/>
      <c r="Y68" s="159"/>
      <c r="Z68" s="148"/>
      <c r="AA68" s="148"/>
      <c r="AB68" s="148"/>
      <c r="AC68" s="148"/>
      <c r="AD68" s="148"/>
      <c r="AE68" s="148"/>
      <c r="AF68" s="148"/>
      <c r="AG68" s="148" t="s">
        <v>300</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5">
      <c r="A69" s="155"/>
      <c r="B69" s="156"/>
      <c r="C69" s="195" t="s">
        <v>3102</v>
      </c>
      <c r="D69" s="161"/>
      <c r="E69" s="162">
        <v>0.45</v>
      </c>
      <c r="F69" s="159"/>
      <c r="G69" s="159"/>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314</v>
      </c>
      <c r="AH69" s="148">
        <v>0</v>
      </c>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3" x14ac:dyDescent="0.25">
      <c r="A70" s="155"/>
      <c r="B70" s="156"/>
      <c r="C70" s="195" t="s">
        <v>474</v>
      </c>
      <c r="D70" s="161"/>
      <c r="E70" s="162">
        <v>0.51</v>
      </c>
      <c r="F70" s="159"/>
      <c r="G70" s="159"/>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314</v>
      </c>
      <c r="AH70" s="148">
        <v>0</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3" x14ac:dyDescent="0.25">
      <c r="A71" s="155"/>
      <c r="B71" s="156"/>
      <c r="C71" s="197" t="s">
        <v>461</v>
      </c>
      <c r="D71" s="165"/>
      <c r="E71" s="166">
        <v>0.03</v>
      </c>
      <c r="F71" s="159"/>
      <c r="G71" s="159"/>
      <c r="H71" s="159"/>
      <c r="I71" s="159"/>
      <c r="J71" s="159"/>
      <c r="K71" s="159"/>
      <c r="L71" s="159"/>
      <c r="M71" s="159"/>
      <c r="N71" s="158"/>
      <c r="O71" s="158"/>
      <c r="P71" s="158"/>
      <c r="Q71" s="158"/>
      <c r="R71" s="159"/>
      <c r="S71" s="159"/>
      <c r="T71" s="159"/>
      <c r="U71" s="159"/>
      <c r="V71" s="159"/>
      <c r="W71" s="159"/>
      <c r="X71" s="159"/>
      <c r="Y71" s="159"/>
      <c r="Z71" s="148"/>
      <c r="AA71" s="148"/>
      <c r="AB71" s="148"/>
      <c r="AC71" s="148"/>
      <c r="AD71" s="148"/>
      <c r="AE71" s="148"/>
      <c r="AF71" s="148"/>
      <c r="AG71" s="148" t="s">
        <v>314</v>
      </c>
      <c r="AH71" s="148">
        <v>4</v>
      </c>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77">
        <v>17</v>
      </c>
      <c r="B72" s="178" t="s">
        <v>3103</v>
      </c>
      <c r="C72" s="194" t="s">
        <v>3104</v>
      </c>
      <c r="D72" s="179" t="s">
        <v>310</v>
      </c>
      <c r="E72" s="180">
        <v>5.25</v>
      </c>
      <c r="F72" s="181"/>
      <c r="G72" s="182">
        <f>ROUND(E72*F72,2)</f>
        <v>0</v>
      </c>
      <c r="H72" s="181"/>
      <c r="I72" s="182">
        <f>ROUND(E72*H72,2)</f>
        <v>0</v>
      </c>
      <c r="J72" s="181"/>
      <c r="K72" s="182">
        <f>ROUND(E72*J72,2)</f>
        <v>0</v>
      </c>
      <c r="L72" s="182">
        <v>21</v>
      </c>
      <c r="M72" s="182">
        <f>G72*(1+L72/100)</f>
        <v>0</v>
      </c>
      <c r="N72" s="180">
        <v>5.0000000000000001E-4</v>
      </c>
      <c r="O72" s="180">
        <f>ROUND(E72*N72,2)</f>
        <v>0</v>
      </c>
      <c r="P72" s="180">
        <v>0</v>
      </c>
      <c r="Q72" s="180">
        <f>ROUND(E72*P72,2)</f>
        <v>0</v>
      </c>
      <c r="R72" s="182" t="s">
        <v>326</v>
      </c>
      <c r="S72" s="182" t="s">
        <v>294</v>
      </c>
      <c r="T72" s="183" t="s">
        <v>294</v>
      </c>
      <c r="U72" s="159">
        <v>9.4E-2</v>
      </c>
      <c r="V72" s="159">
        <f>ROUND(E72*U72,2)</f>
        <v>0.49</v>
      </c>
      <c r="W72" s="159"/>
      <c r="X72" s="159" t="s">
        <v>295</v>
      </c>
      <c r="Y72" s="159" t="s">
        <v>296</v>
      </c>
      <c r="Z72" s="148"/>
      <c r="AA72" s="148"/>
      <c r="AB72" s="148"/>
      <c r="AC72" s="148"/>
      <c r="AD72" s="148"/>
      <c r="AE72" s="148"/>
      <c r="AF72" s="148"/>
      <c r="AG72" s="148" t="s">
        <v>297</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5">
      <c r="A73" s="155"/>
      <c r="B73" s="156"/>
      <c r="C73" s="195" t="s">
        <v>3105</v>
      </c>
      <c r="D73" s="161"/>
      <c r="E73" s="162">
        <v>5.25</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314</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13" x14ac:dyDescent="0.25">
      <c r="A74" s="170" t="s">
        <v>288</v>
      </c>
      <c r="B74" s="171" t="s">
        <v>140</v>
      </c>
      <c r="C74" s="193" t="s">
        <v>141</v>
      </c>
      <c r="D74" s="172"/>
      <c r="E74" s="173"/>
      <c r="F74" s="174"/>
      <c r="G74" s="174">
        <f>SUMIF(AG75:AG130,"&lt;&gt;NOR",G75:G130)</f>
        <v>0</v>
      </c>
      <c r="H74" s="174"/>
      <c r="I74" s="174">
        <f>SUM(I75:I130)</f>
        <v>0</v>
      </c>
      <c r="J74" s="174"/>
      <c r="K74" s="174">
        <f>SUM(K75:K130)</f>
        <v>0</v>
      </c>
      <c r="L74" s="174"/>
      <c r="M74" s="174">
        <f>SUM(M75:M130)</f>
        <v>0</v>
      </c>
      <c r="N74" s="173"/>
      <c r="O74" s="173">
        <f>SUM(O75:O130)</f>
        <v>22.830000000000002</v>
      </c>
      <c r="P74" s="173"/>
      <c r="Q74" s="173">
        <f>SUM(Q75:Q130)</f>
        <v>0</v>
      </c>
      <c r="R74" s="174"/>
      <c r="S74" s="174"/>
      <c r="T74" s="175"/>
      <c r="U74" s="169"/>
      <c r="V74" s="169">
        <f>SUM(V75:V130)</f>
        <v>136.57</v>
      </c>
      <c r="W74" s="169"/>
      <c r="X74" s="169"/>
      <c r="Y74" s="169"/>
      <c r="AG74" t="s">
        <v>289</v>
      </c>
    </row>
    <row r="75" spans="1:60" ht="20" outlineLevel="1" x14ac:dyDescent="0.25">
      <c r="A75" s="177">
        <v>18</v>
      </c>
      <c r="B75" s="178" t="s">
        <v>490</v>
      </c>
      <c r="C75" s="194" t="s">
        <v>491</v>
      </c>
      <c r="D75" s="179" t="s">
        <v>310</v>
      </c>
      <c r="E75" s="180">
        <v>23.670500000000001</v>
      </c>
      <c r="F75" s="181"/>
      <c r="G75" s="182">
        <f>ROUND(E75*F75,2)</f>
        <v>0</v>
      </c>
      <c r="H75" s="181"/>
      <c r="I75" s="182">
        <f>ROUND(E75*H75,2)</f>
        <v>0</v>
      </c>
      <c r="J75" s="181"/>
      <c r="K75" s="182">
        <f>ROUND(E75*J75,2)</f>
        <v>0</v>
      </c>
      <c r="L75" s="182">
        <v>21</v>
      </c>
      <c r="M75" s="182">
        <f>G75*(1+L75/100)</f>
        <v>0</v>
      </c>
      <c r="N75" s="180">
        <v>0.12164</v>
      </c>
      <c r="O75" s="180">
        <f>ROUND(E75*N75,2)</f>
        <v>2.88</v>
      </c>
      <c r="P75" s="180">
        <v>0</v>
      </c>
      <c r="Q75" s="180">
        <f>ROUND(E75*P75,2)</f>
        <v>0</v>
      </c>
      <c r="R75" s="182" t="s">
        <v>410</v>
      </c>
      <c r="S75" s="182" t="s">
        <v>294</v>
      </c>
      <c r="T75" s="183" t="s">
        <v>294</v>
      </c>
      <c r="U75" s="159">
        <v>0.83875</v>
      </c>
      <c r="V75" s="159">
        <f>ROUND(E75*U75,2)</f>
        <v>19.850000000000001</v>
      </c>
      <c r="W75" s="159"/>
      <c r="X75" s="159" t="s">
        <v>295</v>
      </c>
      <c r="Y75" s="159" t="s">
        <v>296</v>
      </c>
      <c r="Z75" s="148"/>
      <c r="AA75" s="148"/>
      <c r="AB75" s="148"/>
      <c r="AC75" s="148"/>
      <c r="AD75" s="148"/>
      <c r="AE75" s="148"/>
      <c r="AF75" s="148"/>
      <c r="AG75" s="148" t="s">
        <v>297</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2" x14ac:dyDescent="0.25">
      <c r="A76" s="155"/>
      <c r="B76" s="156"/>
      <c r="C76" s="195" t="s">
        <v>3106</v>
      </c>
      <c r="D76" s="161"/>
      <c r="E76" s="162">
        <v>12.24</v>
      </c>
      <c r="F76" s="159"/>
      <c r="G76" s="159"/>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314</v>
      </c>
      <c r="AH76" s="148">
        <v>0</v>
      </c>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3" x14ac:dyDescent="0.25">
      <c r="A77" s="155"/>
      <c r="B77" s="156"/>
      <c r="C77" s="195" t="s">
        <v>3107</v>
      </c>
      <c r="D77" s="161"/>
      <c r="E77" s="162">
        <v>4.05</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314</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3" x14ac:dyDescent="0.25">
      <c r="A78" s="155"/>
      <c r="B78" s="156"/>
      <c r="C78" s="195" t="s">
        <v>3108</v>
      </c>
      <c r="D78" s="161"/>
      <c r="E78" s="162">
        <v>6.3</v>
      </c>
      <c r="F78" s="159"/>
      <c r="G78" s="159"/>
      <c r="H78" s="159"/>
      <c r="I78" s="159"/>
      <c r="J78" s="159"/>
      <c r="K78" s="159"/>
      <c r="L78" s="159"/>
      <c r="M78" s="159"/>
      <c r="N78" s="158"/>
      <c r="O78" s="158"/>
      <c r="P78" s="158"/>
      <c r="Q78" s="158"/>
      <c r="R78" s="159"/>
      <c r="S78" s="159"/>
      <c r="T78" s="159"/>
      <c r="U78" s="159"/>
      <c r="V78" s="159"/>
      <c r="W78" s="159"/>
      <c r="X78" s="159"/>
      <c r="Y78" s="159"/>
      <c r="Z78" s="148"/>
      <c r="AA78" s="148"/>
      <c r="AB78" s="148"/>
      <c r="AC78" s="148"/>
      <c r="AD78" s="148"/>
      <c r="AE78" s="148"/>
      <c r="AF78" s="148"/>
      <c r="AG78" s="148" t="s">
        <v>314</v>
      </c>
      <c r="AH78" s="148">
        <v>0</v>
      </c>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3" x14ac:dyDescent="0.25">
      <c r="A79" s="155"/>
      <c r="B79" s="156"/>
      <c r="C79" s="195" t="s">
        <v>3109</v>
      </c>
      <c r="D79" s="161"/>
      <c r="E79" s="162">
        <v>1.08</v>
      </c>
      <c r="F79" s="159"/>
      <c r="G79" s="159"/>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314</v>
      </c>
      <c r="AH79" s="148">
        <v>0</v>
      </c>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ht="20" outlineLevel="1" x14ac:dyDescent="0.25">
      <c r="A80" s="177">
        <v>19</v>
      </c>
      <c r="B80" s="178" t="s">
        <v>3110</v>
      </c>
      <c r="C80" s="194" t="s">
        <v>3111</v>
      </c>
      <c r="D80" s="179" t="s">
        <v>310</v>
      </c>
      <c r="E80" s="180">
        <v>0.7</v>
      </c>
      <c r="F80" s="181"/>
      <c r="G80" s="182">
        <f>ROUND(E80*F80,2)</f>
        <v>0</v>
      </c>
      <c r="H80" s="181"/>
      <c r="I80" s="182">
        <f>ROUND(E80*H80,2)</f>
        <v>0</v>
      </c>
      <c r="J80" s="181"/>
      <c r="K80" s="182">
        <f>ROUND(E80*J80,2)</f>
        <v>0</v>
      </c>
      <c r="L80" s="182">
        <v>21</v>
      </c>
      <c r="M80" s="182">
        <f>G80*(1+L80/100)</f>
        <v>0</v>
      </c>
      <c r="N80" s="180">
        <v>0.16322999999999999</v>
      </c>
      <c r="O80" s="180">
        <f>ROUND(E80*N80,2)</f>
        <v>0.11</v>
      </c>
      <c r="P80" s="180">
        <v>0</v>
      </c>
      <c r="Q80" s="180">
        <f>ROUND(E80*P80,2)</f>
        <v>0</v>
      </c>
      <c r="R80" s="182" t="s">
        <v>410</v>
      </c>
      <c r="S80" s="182" t="s">
        <v>294</v>
      </c>
      <c r="T80" s="183" t="s">
        <v>294</v>
      </c>
      <c r="U80" s="159">
        <v>0.59</v>
      </c>
      <c r="V80" s="159">
        <f>ROUND(E80*U80,2)</f>
        <v>0.41</v>
      </c>
      <c r="W80" s="159"/>
      <c r="X80" s="159" t="s">
        <v>295</v>
      </c>
      <c r="Y80" s="159" t="s">
        <v>296</v>
      </c>
      <c r="Z80" s="148"/>
      <c r="AA80" s="148"/>
      <c r="AB80" s="148"/>
      <c r="AC80" s="148"/>
      <c r="AD80" s="148"/>
      <c r="AE80" s="148"/>
      <c r="AF80" s="148"/>
      <c r="AG80" s="148" t="s">
        <v>297</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2" x14ac:dyDescent="0.25">
      <c r="A81" s="155"/>
      <c r="B81" s="156"/>
      <c r="C81" s="195" t="s">
        <v>3112</v>
      </c>
      <c r="D81" s="161"/>
      <c r="E81" s="162">
        <v>0.7</v>
      </c>
      <c r="F81" s="159"/>
      <c r="G81" s="159"/>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314</v>
      </c>
      <c r="AH81" s="148">
        <v>0</v>
      </c>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20" outlineLevel="1" x14ac:dyDescent="0.25">
      <c r="A82" s="177">
        <v>20</v>
      </c>
      <c r="B82" s="178" t="s">
        <v>3113</v>
      </c>
      <c r="C82" s="194" t="s">
        <v>3114</v>
      </c>
      <c r="D82" s="179" t="s">
        <v>310</v>
      </c>
      <c r="E82" s="180">
        <v>28.609500000000001</v>
      </c>
      <c r="F82" s="181"/>
      <c r="G82" s="182">
        <f>ROUND(E82*F82,2)</f>
        <v>0</v>
      </c>
      <c r="H82" s="181"/>
      <c r="I82" s="182">
        <f>ROUND(E82*H82,2)</f>
        <v>0</v>
      </c>
      <c r="J82" s="181"/>
      <c r="K82" s="182">
        <f>ROUND(E82*J82,2)</f>
        <v>0</v>
      </c>
      <c r="L82" s="182">
        <v>21</v>
      </c>
      <c r="M82" s="182">
        <f>G82*(1+L82/100)</f>
        <v>0</v>
      </c>
      <c r="N82" s="180">
        <v>0.17501</v>
      </c>
      <c r="O82" s="180">
        <f>ROUND(E82*N82,2)</f>
        <v>5.01</v>
      </c>
      <c r="P82" s="180">
        <v>0</v>
      </c>
      <c r="Q82" s="180">
        <f>ROUND(E82*P82,2)</f>
        <v>0</v>
      </c>
      <c r="R82" s="182" t="s">
        <v>410</v>
      </c>
      <c r="S82" s="182" t="s">
        <v>294</v>
      </c>
      <c r="T82" s="183" t="s">
        <v>294</v>
      </c>
      <c r="U82" s="159">
        <v>0.64500000000000002</v>
      </c>
      <c r="V82" s="159">
        <f>ROUND(E82*U82,2)</f>
        <v>18.45</v>
      </c>
      <c r="W82" s="159"/>
      <c r="X82" s="159" t="s">
        <v>295</v>
      </c>
      <c r="Y82" s="159" t="s">
        <v>296</v>
      </c>
      <c r="Z82" s="148"/>
      <c r="AA82" s="148"/>
      <c r="AB82" s="148"/>
      <c r="AC82" s="148"/>
      <c r="AD82" s="148"/>
      <c r="AE82" s="148"/>
      <c r="AF82" s="148"/>
      <c r="AG82" s="148" t="s">
        <v>297</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2" x14ac:dyDescent="0.25">
      <c r="A83" s="155"/>
      <c r="B83" s="156"/>
      <c r="C83" s="195" t="s">
        <v>3115</v>
      </c>
      <c r="D83" s="161"/>
      <c r="E83" s="162">
        <v>2.71</v>
      </c>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314</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5">
      <c r="A84" s="155"/>
      <c r="B84" s="156"/>
      <c r="C84" s="195" t="s">
        <v>3116</v>
      </c>
      <c r="D84" s="161"/>
      <c r="E84" s="162">
        <v>18.8</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314</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5">
      <c r="A85" s="155"/>
      <c r="B85" s="156"/>
      <c r="C85" s="195" t="s">
        <v>3117</v>
      </c>
      <c r="D85" s="161"/>
      <c r="E85" s="162">
        <v>3.6</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314</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3" x14ac:dyDescent="0.25">
      <c r="A86" s="155"/>
      <c r="B86" s="156"/>
      <c r="C86" s="195" t="s">
        <v>3118</v>
      </c>
      <c r="D86" s="161"/>
      <c r="E86" s="162">
        <v>3.5</v>
      </c>
      <c r="F86" s="159"/>
      <c r="G86" s="159"/>
      <c r="H86" s="159"/>
      <c r="I86" s="159"/>
      <c r="J86" s="159"/>
      <c r="K86" s="159"/>
      <c r="L86" s="159"/>
      <c r="M86" s="159"/>
      <c r="N86" s="158"/>
      <c r="O86" s="158"/>
      <c r="P86" s="158"/>
      <c r="Q86" s="158"/>
      <c r="R86" s="159"/>
      <c r="S86" s="159"/>
      <c r="T86" s="159"/>
      <c r="U86" s="159"/>
      <c r="V86" s="159"/>
      <c r="W86" s="159"/>
      <c r="X86" s="159"/>
      <c r="Y86" s="159"/>
      <c r="Z86" s="148"/>
      <c r="AA86" s="148"/>
      <c r="AB86" s="148"/>
      <c r="AC86" s="148"/>
      <c r="AD86" s="148"/>
      <c r="AE86" s="148"/>
      <c r="AF86" s="148"/>
      <c r="AG86" s="148" t="s">
        <v>314</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77">
        <v>21</v>
      </c>
      <c r="B87" s="178" t="s">
        <v>3119</v>
      </c>
      <c r="C87" s="194" t="s">
        <v>3120</v>
      </c>
      <c r="D87" s="179" t="s">
        <v>310</v>
      </c>
      <c r="E87" s="180">
        <v>3.19</v>
      </c>
      <c r="F87" s="181"/>
      <c r="G87" s="182">
        <f>ROUND(E87*F87,2)</f>
        <v>0</v>
      </c>
      <c r="H87" s="181"/>
      <c r="I87" s="182">
        <f>ROUND(E87*H87,2)</f>
        <v>0</v>
      </c>
      <c r="J87" s="181"/>
      <c r="K87" s="182">
        <f>ROUND(E87*J87,2)</f>
        <v>0</v>
      </c>
      <c r="L87" s="182">
        <v>21</v>
      </c>
      <c r="M87" s="182">
        <f>G87*(1+L87/100)</f>
        <v>0</v>
      </c>
      <c r="N87" s="180">
        <v>6.0499999999999998E-2</v>
      </c>
      <c r="O87" s="180">
        <f>ROUND(E87*N87,2)</f>
        <v>0.19</v>
      </c>
      <c r="P87" s="180">
        <v>0</v>
      </c>
      <c r="Q87" s="180">
        <f>ROUND(E87*P87,2)</f>
        <v>0</v>
      </c>
      <c r="R87" s="182" t="s">
        <v>410</v>
      </c>
      <c r="S87" s="182" t="s">
        <v>294</v>
      </c>
      <c r="T87" s="183" t="s">
        <v>294</v>
      </c>
      <c r="U87" s="159">
        <v>0.85</v>
      </c>
      <c r="V87" s="159">
        <f>ROUND(E87*U87,2)</f>
        <v>2.71</v>
      </c>
      <c r="W87" s="159"/>
      <c r="X87" s="159" t="s">
        <v>295</v>
      </c>
      <c r="Y87" s="159" t="s">
        <v>296</v>
      </c>
      <c r="Z87" s="148"/>
      <c r="AA87" s="148"/>
      <c r="AB87" s="148"/>
      <c r="AC87" s="148"/>
      <c r="AD87" s="148"/>
      <c r="AE87" s="148"/>
      <c r="AF87" s="148"/>
      <c r="AG87" s="148" t="s">
        <v>297</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ht="20.5" outlineLevel="2" x14ac:dyDescent="0.25">
      <c r="A88" s="155"/>
      <c r="B88" s="156"/>
      <c r="C88" s="276" t="s">
        <v>3121</v>
      </c>
      <c r="D88" s="277"/>
      <c r="E88" s="277"/>
      <c r="F88" s="277"/>
      <c r="G88" s="277"/>
      <c r="H88" s="159"/>
      <c r="I88" s="159"/>
      <c r="J88" s="159"/>
      <c r="K88" s="159"/>
      <c r="L88" s="159"/>
      <c r="M88" s="159"/>
      <c r="N88" s="158"/>
      <c r="O88" s="158"/>
      <c r="P88" s="158"/>
      <c r="Q88" s="158"/>
      <c r="R88" s="159"/>
      <c r="S88" s="159"/>
      <c r="T88" s="159"/>
      <c r="U88" s="159"/>
      <c r="V88" s="159"/>
      <c r="W88" s="159"/>
      <c r="X88" s="159"/>
      <c r="Y88" s="159"/>
      <c r="Z88" s="148"/>
      <c r="AA88" s="148"/>
      <c r="AB88" s="148"/>
      <c r="AC88" s="148"/>
      <c r="AD88" s="148"/>
      <c r="AE88" s="148"/>
      <c r="AF88" s="148"/>
      <c r="AG88" s="148" t="s">
        <v>299</v>
      </c>
      <c r="AH88" s="148"/>
      <c r="AI88" s="148"/>
      <c r="AJ88" s="148"/>
      <c r="AK88" s="148"/>
      <c r="AL88" s="148"/>
      <c r="AM88" s="148"/>
      <c r="AN88" s="148"/>
      <c r="AO88" s="148"/>
      <c r="AP88" s="148"/>
      <c r="AQ88" s="148"/>
      <c r="AR88" s="148"/>
      <c r="AS88" s="148"/>
      <c r="AT88" s="148"/>
      <c r="AU88" s="148"/>
      <c r="AV88" s="148"/>
      <c r="AW88" s="148"/>
      <c r="AX88" s="148"/>
      <c r="AY88" s="148"/>
      <c r="AZ88" s="148"/>
      <c r="BA88" s="184" t="str">
        <f>C88</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88" s="148"/>
      <c r="BC88" s="148"/>
      <c r="BD88" s="148"/>
      <c r="BE88" s="148"/>
      <c r="BF88" s="148"/>
      <c r="BG88" s="148"/>
      <c r="BH88" s="148"/>
    </row>
    <row r="89" spans="1:60" ht="20.5" outlineLevel="2" x14ac:dyDescent="0.25">
      <c r="A89" s="155"/>
      <c r="B89" s="156"/>
      <c r="C89" s="270" t="s">
        <v>3121</v>
      </c>
      <c r="D89" s="271"/>
      <c r="E89" s="271"/>
      <c r="F89" s="271"/>
      <c r="G89" s="271"/>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300</v>
      </c>
      <c r="AH89" s="148"/>
      <c r="AI89" s="148"/>
      <c r="AJ89" s="148"/>
      <c r="AK89" s="148"/>
      <c r="AL89" s="148"/>
      <c r="AM89" s="148"/>
      <c r="AN89" s="148"/>
      <c r="AO89" s="148"/>
      <c r="AP89" s="148"/>
      <c r="AQ89" s="148"/>
      <c r="AR89" s="148"/>
      <c r="AS89" s="148"/>
      <c r="AT89" s="148"/>
      <c r="AU89" s="148"/>
      <c r="AV89" s="148"/>
      <c r="AW89" s="148"/>
      <c r="AX89" s="148"/>
      <c r="AY89" s="148"/>
      <c r="AZ89" s="148"/>
      <c r="BA89" s="184" t="str">
        <f>C89</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89" s="148"/>
      <c r="BC89" s="148"/>
      <c r="BD89" s="148"/>
      <c r="BE89" s="148"/>
      <c r="BF89" s="148"/>
      <c r="BG89" s="148"/>
      <c r="BH89" s="148"/>
    </row>
    <row r="90" spans="1:60" outlineLevel="2" x14ac:dyDescent="0.25">
      <c r="A90" s="155"/>
      <c r="B90" s="156"/>
      <c r="C90" s="195" t="s">
        <v>3122</v>
      </c>
      <c r="D90" s="161"/>
      <c r="E90" s="162">
        <v>3.19</v>
      </c>
      <c r="F90" s="159"/>
      <c r="G90" s="159"/>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314</v>
      </c>
      <c r="AH90" s="148">
        <v>0</v>
      </c>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5">
      <c r="A91" s="177">
        <v>22</v>
      </c>
      <c r="B91" s="178" t="s">
        <v>3123</v>
      </c>
      <c r="C91" s="194" t="s">
        <v>3124</v>
      </c>
      <c r="D91" s="179" t="s">
        <v>310</v>
      </c>
      <c r="E91" s="180">
        <v>3.19</v>
      </c>
      <c r="F91" s="181"/>
      <c r="G91" s="182">
        <f>ROUND(E91*F91,2)</f>
        <v>0</v>
      </c>
      <c r="H91" s="181"/>
      <c r="I91" s="182">
        <f>ROUND(E91*H91,2)</f>
        <v>0</v>
      </c>
      <c r="J91" s="181"/>
      <c r="K91" s="182">
        <f>ROUND(E91*J91,2)</f>
        <v>0</v>
      </c>
      <c r="L91" s="182">
        <v>21</v>
      </c>
      <c r="M91" s="182">
        <f>G91*(1+L91/100)</f>
        <v>0</v>
      </c>
      <c r="N91" s="180">
        <v>0</v>
      </c>
      <c r="O91" s="180">
        <f>ROUND(E91*N91,2)</f>
        <v>0</v>
      </c>
      <c r="P91" s="180">
        <v>0</v>
      </c>
      <c r="Q91" s="180">
        <f>ROUND(E91*P91,2)</f>
        <v>0</v>
      </c>
      <c r="R91" s="182" t="s">
        <v>410</v>
      </c>
      <c r="S91" s="182" t="s">
        <v>294</v>
      </c>
      <c r="T91" s="183" t="s">
        <v>294</v>
      </c>
      <c r="U91" s="159">
        <v>0.35</v>
      </c>
      <c r="V91" s="159">
        <f>ROUND(E91*U91,2)</f>
        <v>1.1200000000000001</v>
      </c>
      <c r="W91" s="159"/>
      <c r="X91" s="159" t="s">
        <v>295</v>
      </c>
      <c r="Y91" s="159" t="s">
        <v>296</v>
      </c>
      <c r="Z91" s="148"/>
      <c r="AA91" s="148"/>
      <c r="AB91" s="148"/>
      <c r="AC91" s="148"/>
      <c r="AD91" s="148"/>
      <c r="AE91" s="148"/>
      <c r="AF91" s="148"/>
      <c r="AG91" s="148" t="s">
        <v>297</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ht="20.5" outlineLevel="2" x14ac:dyDescent="0.25">
      <c r="A92" s="155"/>
      <c r="B92" s="156"/>
      <c r="C92" s="276" t="s">
        <v>3121</v>
      </c>
      <c r="D92" s="277"/>
      <c r="E92" s="277"/>
      <c r="F92" s="277"/>
      <c r="G92" s="277"/>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299</v>
      </c>
      <c r="AH92" s="148"/>
      <c r="AI92" s="148"/>
      <c r="AJ92" s="148"/>
      <c r="AK92" s="148"/>
      <c r="AL92" s="148"/>
      <c r="AM92" s="148"/>
      <c r="AN92" s="148"/>
      <c r="AO92" s="148"/>
      <c r="AP92" s="148"/>
      <c r="AQ92" s="148"/>
      <c r="AR92" s="148"/>
      <c r="AS92" s="148"/>
      <c r="AT92" s="148"/>
      <c r="AU92" s="148"/>
      <c r="AV92" s="148"/>
      <c r="AW92" s="148"/>
      <c r="AX92" s="148"/>
      <c r="AY92" s="148"/>
      <c r="AZ92" s="148"/>
      <c r="BA92" s="184" t="str">
        <f>C92</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92" s="148"/>
      <c r="BC92" s="148"/>
      <c r="BD92" s="148"/>
      <c r="BE92" s="148"/>
      <c r="BF92" s="148"/>
      <c r="BG92" s="148"/>
      <c r="BH92" s="148"/>
    </row>
    <row r="93" spans="1:60" ht="20.5" outlineLevel="2" x14ac:dyDescent="0.25">
      <c r="A93" s="155"/>
      <c r="B93" s="156"/>
      <c r="C93" s="270" t="s">
        <v>3121</v>
      </c>
      <c r="D93" s="271"/>
      <c r="E93" s="271"/>
      <c r="F93" s="271"/>
      <c r="G93" s="271"/>
      <c r="H93" s="159"/>
      <c r="I93" s="159"/>
      <c r="J93" s="159"/>
      <c r="K93" s="159"/>
      <c r="L93" s="159"/>
      <c r="M93" s="159"/>
      <c r="N93" s="158"/>
      <c r="O93" s="158"/>
      <c r="P93" s="158"/>
      <c r="Q93" s="158"/>
      <c r="R93" s="159"/>
      <c r="S93" s="159"/>
      <c r="T93" s="159"/>
      <c r="U93" s="159"/>
      <c r="V93" s="159"/>
      <c r="W93" s="159"/>
      <c r="X93" s="159"/>
      <c r="Y93" s="159"/>
      <c r="Z93" s="148"/>
      <c r="AA93" s="148"/>
      <c r="AB93" s="148"/>
      <c r="AC93" s="148"/>
      <c r="AD93" s="148"/>
      <c r="AE93" s="148"/>
      <c r="AF93" s="148"/>
      <c r="AG93" s="148" t="s">
        <v>300</v>
      </c>
      <c r="AH93" s="148"/>
      <c r="AI93" s="148"/>
      <c r="AJ93" s="148"/>
      <c r="AK93" s="148"/>
      <c r="AL93" s="148"/>
      <c r="AM93" s="148"/>
      <c r="AN93" s="148"/>
      <c r="AO93" s="148"/>
      <c r="AP93" s="148"/>
      <c r="AQ93" s="148"/>
      <c r="AR93" s="148"/>
      <c r="AS93" s="148"/>
      <c r="AT93" s="148"/>
      <c r="AU93" s="148"/>
      <c r="AV93" s="148"/>
      <c r="AW93" s="148"/>
      <c r="AX93" s="148"/>
      <c r="AY93" s="148"/>
      <c r="AZ93" s="148"/>
      <c r="BA93" s="184" t="str">
        <f>C93</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93" s="148"/>
      <c r="BC93" s="148"/>
      <c r="BD93" s="148"/>
      <c r="BE93" s="148"/>
      <c r="BF93" s="148"/>
      <c r="BG93" s="148"/>
      <c r="BH93" s="148"/>
    </row>
    <row r="94" spans="1:60" outlineLevel="2" x14ac:dyDescent="0.25">
      <c r="A94" s="155"/>
      <c r="B94" s="156"/>
      <c r="C94" s="195" t="s">
        <v>3125</v>
      </c>
      <c r="D94" s="161"/>
      <c r="E94" s="162">
        <v>3.19</v>
      </c>
      <c r="F94" s="159"/>
      <c r="G94" s="159"/>
      <c r="H94" s="159"/>
      <c r="I94" s="159"/>
      <c r="J94" s="159"/>
      <c r="K94" s="159"/>
      <c r="L94" s="159"/>
      <c r="M94" s="159"/>
      <c r="N94" s="158"/>
      <c r="O94" s="158"/>
      <c r="P94" s="158"/>
      <c r="Q94" s="158"/>
      <c r="R94" s="159"/>
      <c r="S94" s="159"/>
      <c r="T94" s="159"/>
      <c r="U94" s="159"/>
      <c r="V94" s="159"/>
      <c r="W94" s="159"/>
      <c r="X94" s="159"/>
      <c r="Y94" s="159"/>
      <c r="Z94" s="148"/>
      <c r="AA94" s="148"/>
      <c r="AB94" s="148"/>
      <c r="AC94" s="148"/>
      <c r="AD94" s="148"/>
      <c r="AE94" s="148"/>
      <c r="AF94" s="148"/>
      <c r="AG94" s="148" t="s">
        <v>314</v>
      </c>
      <c r="AH94" s="148">
        <v>0</v>
      </c>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5">
      <c r="A95" s="177">
        <v>23</v>
      </c>
      <c r="B95" s="178" t="s">
        <v>3752</v>
      </c>
      <c r="C95" s="194" t="s">
        <v>3751</v>
      </c>
      <c r="D95" s="179" t="s">
        <v>424</v>
      </c>
      <c r="E95" s="180">
        <v>4.1445000000000003E-2</v>
      </c>
      <c r="F95" s="181"/>
      <c r="G95" s="182">
        <f>ROUND(E95*F95,2)</f>
        <v>0</v>
      </c>
      <c r="H95" s="181"/>
      <c r="I95" s="182">
        <f>ROUND(E95*H95,2)</f>
        <v>0</v>
      </c>
      <c r="J95" s="181"/>
      <c r="K95" s="182">
        <f>ROUND(E95*J95,2)</f>
        <v>0</v>
      </c>
      <c r="L95" s="182">
        <v>21</v>
      </c>
      <c r="M95" s="182">
        <f>G95*(1+L95/100)</f>
        <v>0</v>
      </c>
      <c r="N95" s="180">
        <v>2.827E-2</v>
      </c>
      <c r="O95" s="180">
        <f>ROUND(E95*N95,2)</f>
        <v>0</v>
      </c>
      <c r="P95" s="180">
        <v>0</v>
      </c>
      <c r="Q95" s="180">
        <f>ROUND(E95*P95,2)</f>
        <v>0</v>
      </c>
      <c r="R95" s="182" t="s">
        <v>550</v>
      </c>
      <c r="S95" s="182" t="s">
        <v>294</v>
      </c>
      <c r="T95" s="183" t="s">
        <v>294</v>
      </c>
      <c r="U95" s="159">
        <v>0.61799999999999999</v>
      </c>
      <c r="V95" s="159">
        <f>ROUND(E95*U95,2)</f>
        <v>0.03</v>
      </c>
      <c r="W95" s="159"/>
      <c r="X95" s="159" t="s">
        <v>295</v>
      </c>
      <c r="Y95" s="159" t="s">
        <v>296</v>
      </c>
      <c r="Z95" s="148"/>
      <c r="AA95" s="148"/>
      <c r="AB95" s="148"/>
      <c r="AC95" s="148"/>
      <c r="AD95" s="148"/>
      <c r="AE95" s="148"/>
      <c r="AF95" s="148"/>
      <c r="AG95" s="148" t="s">
        <v>297</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5">
      <c r="A96" s="177"/>
      <c r="B96" s="178"/>
      <c r="C96" s="195" t="s">
        <v>3753</v>
      </c>
      <c r="D96" s="179"/>
      <c r="E96" s="162">
        <v>4.1445000000000003E-2</v>
      </c>
      <c r="F96" s="205"/>
      <c r="G96" s="182"/>
      <c r="H96" s="181"/>
      <c r="I96" s="182"/>
      <c r="J96" s="181"/>
      <c r="K96" s="182"/>
      <c r="L96" s="182"/>
      <c r="M96" s="182"/>
      <c r="N96" s="180"/>
      <c r="O96" s="180"/>
      <c r="P96" s="180"/>
      <c r="Q96" s="180"/>
      <c r="R96" s="182"/>
      <c r="S96" s="182"/>
      <c r="T96" s="183"/>
      <c r="U96" s="159"/>
      <c r="V96" s="159"/>
      <c r="W96" s="159"/>
      <c r="X96" s="159"/>
      <c r="Y96" s="159"/>
      <c r="Z96" s="148"/>
      <c r="AA96" s="148"/>
      <c r="AB96" s="148"/>
      <c r="AC96" s="148"/>
      <c r="AD96" s="148"/>
      <c r="AE96" s="148"/>
      <c r="AF96" s="148"/>
      <c r="AG96" s="148"/>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5">
      <c r="A97" s="177">
        <v>24</v>
      </c>
      <c r="B97" s="178" t="s">
        <v>3126</v>
      </c>
      <c r="C97" s="194" t="s">
        <v>3127</v>
      </c>
      <c r="D97" s="179" t="s">
        <v>292</v>
      </c>
      <c r="E97" s="180">
        <v>2</v>
      </c>
      <c r="F97" s="181"/>
      <c r="G97" s="182">
        <f>ROUND(E97*F97,2)</f>
        <v>0</v>
      </c>
      <c r="H97" s="181"/>
      <c r="I97" s="182">
        <f>ROUND(E97*H97,2)</f>
        <v>0</v>
      </c>
      <c r="J97" s="181"/>
      <c r="K97" s="182">
        <f>ROUND(E97*J97,2)</f>
        <v>0</v>
      </c>
      <c r="L97" s="182">
        <v>21</v>
      </c>
      <c r="M97" s="182">
        <f>G97*(1+L97/100)</f>
        <v>0</v>
      </c>
      <c r="N97" s="180">
        <v>2.827E-2</v>
      </c>
      <c r="O97" s="180">
        <f>ROUND(E97*N97,2)</f>
        <v>0.06</v>
      </c>
      <c r="P97" s="180">
        <v>0</v>
      </c>
      <c r="Q97" s="180">
        <f>ROUND(E97*P97,2)</f>
        <v>0</v>
      </c>
      <c r="R97" s="182" t="s">
        <v>550</v>
      </c>
      <c r="S97" s="182" t="s">
        <v>294</v>
      </c>
      <c r="T97" s="183" t="s">
        <v>294</v>
      </c>
      <c r="U97" s="159">
        <v>0.61799999999999999</v>
      </c>
      <c r="V97" s="159">
        <f>ROUND(E97*U97,2)</f>
        <v>1.24</v>
      </c>
      <c r="W97" s="159"/>
      <c r="X97" s="159" t="s">
        <v>295</v>
      </c>
      <c r="Y97" s="159" t="s">
        <v>296</v>
      </c>
      <c r="Z97" s="148"/>
      <c r="AA97" s="148"/>
      <c r="AB97" s="148"/>
      <c r="AC97" s="148"/>
      <c r="AD97" s="148"/>
      <c r="AE97" s="148"/>
      <c r="AF97" s="148"/>
      <c r="AG97" s="148" t="s">
        <v>297</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2" x14ac:dyDescent="0.25">
      <c r="A98" s="155"/>
      <c r="B98" s="156"/>
      <c r="C98" s="276" t="s">
        <v>3128</v>
      </c>
      <c r="D98" s="277"/>
      <c r="E98" s="277"/>
      <c r="F98" s="277"/>
      <c r="G98" s="277"/>
      <c r="H98" s="159"/>
      <c r="I98" s="159"/>
      <c r="J98" s="159"/>
      <c r="K98" s="159"/>
      <c r="L98" s="159"/>
      <c r="M98" s="159"/>
      <c r="N98" s="158"/>
      <c r="O98" s="158"/>
      <c r="P98" s="158"/>
      <c r="Q98" s="158"/>
      <c r="R98" s="159"/>
      <c r="S98" s="159"/>
      <c r="T98" s="159"/>
      <c r="U98" s="159"/>
      <c r="V98" s="159"/>
      <c r="W98" s="159"/>
      <c r="X98" s="159"/>
      <c r="Y98" s="159"/>
      <c r="Z98" s="148"/>
      <c r="AA98" s="148"/>
      <c r="AB98" s="148"/>
      <c r="AC98" s="148"/>
      <c r="AD98" s="148"/>
      <c r="AE98" s="148"/>
      <c r="AF98" s="148"/>
      <c r="AG98" s="148" t="s">
        <v>299</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2" x14ac:dyDescent="0.25">
      <c r="A99" s="155"/>
      <c r="B99" s="156"/>
      <c r="C99" s="270" t="s">
        <v>3128</v>
      </c>
      <c r="D99" s="271"/>
      <c r="E99" s="271"/>
      <c r="F99" s="271"/>
      <c r="G99" s="271"/>
      <c r="H99" s="159"/>
      <c r="I99" s="159"/>
      <c r="J99" s="159"/>
      <c r="K99" s="159"/>
      <c r="L99" s="159"/>
      <c r="M99" s="159"/>
      <c r="N99" s="158"/>
      <c r="O99" s="158"/>
      <c r="P99" s="158"/>
      <c r="Q99" s="158"/>
      <c r="R99" s="159"/>
      <c r="S99" s="159"/>
      <c r="T99" s="159"/>
      <c r="U99" s="159"/>
      <c r="V99" s="159"/>
      <c r="W99" s="159"/>
      <c r="X99" s="159"/>
      <c r="Y99" s="159"/>
      <c r="Z99" s="148"/>
      <c r="AA99" s="148"/>
      <c r="AB99" s="148"/>
      <c r="AC99" s="148"/>
      <c r="AD99" s="148"/>
      <c r="AE99" s="148"/>
      <c r="AF99" s="148"/>
      <c r="AG99" s="148" t="s">
        <v>300</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5">
      <c r="A100" s="185">
        <v>25</v>
      </c>
      <c r="B100" s="186" t="s">
        <v>523</v>
      </c>
      <c r="C100" s="198" t="s">
        <v>524</v>
      </c>
      <c r="D100" s="187" t="s">
        <v>292</v>
      </c>
      <c r="E100" s="188">
        <v>5</v>
      </c>
      <c r="F100" s="189"/>
      <c r="G100" s="190">
        <f>ROUND(E100*F100,2)</f>
        <v>0</v>
      </c>
      <c r="H100" s="189"/>
      <c r="I100" s="190">
        <f>ROUND(E100*H100,2)</f>
        <v>0</v>
      </c>
      <c r="J100" s="189"/>
      <c r="K100" s="190">
        <f>ROUND(E100*J100,2)</f>
        <v>0</v>
      </c>
      <c r="L100" s="190">
        <v>21</v>
      </c>
      <c r="M100" s="190">
        <f>G100*(1+L100/100)</f>
        <v>0</v>
      </c>
      <c r="N100" s="188">
        <v>2.6509999999999999E-2</v>
      </c>
      <c r="O100" s="188">
        <f>ROUND(E100*N100,2)</f>
        <v>0.13</v>
      </c>
      <c r="P100" s="188">
        <v>0</v>
      </c>
      <c r="Q100" s="188">
        <f>ROUND(E100*P100,2)</f>
        <v>0</v>
      </c>
      <c r="R100" s="190" t="s">
        <v>410</v>
      </c>
      <c r="S100" s="190" t="s">
        <v>294</v>
      </c>
      <c r="T100" s="191" t="s">
        <v>294</v>
      </c>
      <c r="U100" s="159">
        <v>0.24199999999999999</v>
      </c>
      <c r="V100" s="159">
        <f>ROUND(E100*U100,2)</f>
        <v>1.21</v>
      </c>
      <c r="W100" s="159"/>
      <c r="X100" s="159" t="s">
        <v>295</v>
      </c>
      <c r="Y100" s="159" t="s">
        <v>296</v>
      </c>
      <c r="Z100" s="148"/>
      <c r="AA100" s="148"/>
      <c r="AB100" s="148"/>
      <c r="AC100" s="148"/>
      <c r="AD100" s="148"/>
      <c r="AE100" s="148"/>
      <c r="AF100" s="148"/>
      <c r="AG100" s="148" t="s">
        <v>297</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5">
      <c r="A101" s="177">
        <v>26</v>
      </c>
      <c r="B101" s="178" t="s">
        <v>548</v>
      </c>
      <c r="C101" s="194" t="s">
        <v>549</v>
      </c>
      <c r="D101" s="179" t="s">
        <v>424</v>
      </c>
      <c r="E101" s="180">
        <v>0.18795000000000001</v>
      </c>
      <c r="F101" s="181"/>
      <c r="G101" s="182">
        <f>ROUND(E101*F101,2)</f>
        <v>0</v>
      </c>
      <c r="H101" s="181"/>
      <c r="I101" s="182">
        <f>ROUND(E101*H101,2)</f>
        <v>0</v>
      </c>
      <c r="J101" s="181"/>
      <c r="K101" s="182">
        <f>ROUND(E101*J101,2)</f>
        <v>0</v>
      </c>
      <c r="L101" s="182">
        <v>21</v>
      </c>
      <c r="M101" s="182">
        <f>G101*(1+L101/100)</f>
        <v>0</v>
      </c>
      <c r="N101" s="180">
        <v>1.0900000000000001</v>
      </c>
      <c r="O101" s="180">
        <f>ROUND(E101*N101,2)</f>
        <v>0.2</v>
      </c>
      <c r="P101" s="180">
        <v>0</v>
      </c>
      <c r="Q101" s="180">
        <f>ROUND(E101*P101,2)</f>
        <v>0</v>
      </c>
      <c r="R101" s="182" t="s">
        <v>550</v>
      </c>
      <c r="S101" s="182" t="s">
        <v>294</v>
      </c>
      <c r="T101" s="183" t="s">
        <v>294</v>
      </c>
      <c r="U101" s="159">
        <v>18.8</v>
      </c>
      <c r="V101" s="159">
        <f>ROUND(E101*U101,2)</f>
        <v>3.53</v>
      </c>
      <c r="W101" s="159"/>
      <c r="X101" s="159" t="s">
        <v>295</v>
      </c>
      <c r="Y101" s="159" t="s">
        <v>296</v>
      </c>
      <c r="Z101" s="148"/>
      <c r="AA101" s="148"/>
      <c r="AB101" s="148"/>
      <c r="AC101" s="148"/>
      <c r="AD101" s="148"/>
      <c r="AE101" s="148"/>
      <c r="AF101" s="148"/>
      <c r="AG101" s="148" t="s">
        <v>297</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2" x14ac:dyDescent="0.25">
      <c r="A102" s="155"/>
      <c r="B102" s="156"/>
      <c r="C102" s="276" t="s">
        <v>551</v>
      </c>
      <c r="D102" s="277"/>
      <c r="E102" s="277"/>
      <c r="F102" s="277"/>
      <c r="G102" s="277"/>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299</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2" x14ac:dyDescent="0.25">
      <c r="A103" s="155"/>
      <c r="B103" s="156"/>
      <c r="C103" s="270" t="s">
        <v>551</v>
      </c>
      <c r="D103" s="271"/>
      <c r="E103" s="271"/>
      <c r="F103" s="271"/>
      <c r="G103" s="271"/>
      <c r="H103" s="159"/>
      <c r="I103" s="159"/>
      <c r="J103" s="159"/>
      <c r="K103" s="159"/>
      <c r="L103" s="159"/>
      <c r="M103" s="159"/>
      <c r="N103" s="158"/>
      <c r="O103" s="158"/>
      <c r="P103" s="158"/>
      <c r="Q103" s="158"/>
      <c r="R103" s="159"/>
      <c r="S103" s="159"/>
      <c r="T103" s="159"/>
      <c r="U103" s="159"/>
      <c r="V103" s="159"/>
      <c r="W103" s="159"/>
      <c r="X103" s="159"/>
      <c r="Y103" s="159"/>
      <c r="Z103" s="148"/>
      <c r="AA103" s="148"/>
      <c r="AB103" s="148"/>
      <c r="AC103" s="148"/>
      <c r="AD103" s="148"/>
      <c r="AE103" s="148"/>
      <c r="AF103" s="148"/>
      <c r="AG103" s="148" t="s">
        <v>300</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2" x14ac:dyDescent="0.25">
      <c r="A104" s="155"/>
      <c r="B104" s="156"/>
      <c r="C104" s="195" t="s">
        <v>3129</v>
      </c>
      <c r="D104" s="161"/>
      <c r="E104" s="162">
        <v>0.19</v>
      </c>
      <c r="F104" s="159"/>
      <c r="G104" s="159"/>
      <c r="H104" s="159"/>
      <c r="I104" s="159"/>
      <c r="J104" s="159"/>
      <c r="K104" s="159"/>
      <c r="L104" s="159"/>
      <c r="M104" s="159"/>
      <c r="N104" s="158"/>
      <c r="O104" s="158"/>
      <c r="P104" s="158"/>
      <c r="Q104" s="158"/>
      <c r="R104" s="159"/>
      <c r="S104" s="159"/>
      <c r="T104" s="159"/>
      <c r="U104" s="159"/>
      <c r="V104" s="159"/>
      <c r="W104" s="159"/>
      <c r="X104" s="159"/>
      <c r="Y104" s="159"/>
      <c r="Z104" s="148"/>
      <c r="AA104" s="148"/>
      <c r="AB104" s="148"/>
      <c r="AC104" s="148"/>
      <c r="AD104" s="148"/>
      <c r="AE104" s="148"/>
      <c r="AF104" s="148"/>
      <c r="AG104" s="148" t="s">
        <v>314</v>
      </c>
      <c r="AH104" s="148">
        <v>0</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ht="20" outlineLevel="1" x14ac:dyDescent="0.25">
      <c r="A105" s="177">
        <v>27</v>
      </c>
      <c r="B105" s="178" t="s">
        <v>3130</v>
      </c>
      <c r="C105" s="194" t="s">
        <v>3131</v>
      </c>
      <c r="D105" s="179" t="s">
        <v>338</v>
      </c>
      <c r="E105" s="180">
        <v>0.46050000000000002</v>
      </c>
      <c r="F105" s="181"/>
      <c r="G105" s="182">
        <f>ROUND(E105*F105,2)</f>
        <v>0</v>
      </c>
      <c r="H105" s="181"/>
      <c r="I105" s="182">
        <f>ROUND(E105*H105,2)</f>
        <v>0</v>
      </c>
      <c r="J105" s="181"/>
      <c r="K105" s="182">
        <f>ROUND(E105*J105,2)</f>
        <v>0</v>
      </c>
      <c r="L105" s="182">
        <v>21</v>
      </c>
      <c r="M105" s="182">
        <f>G105*(1+L105/100)</f>
        <v>0</v>
      </c>
      <c r="N105" s="180">
        <v>2.6310600000000002</v>
      </c>
      <c r="O105" s="180">
        <f>ROUND(E105*N105,2)</f>
        <v>1.21</v>
      </c>
      <c r="P105" s="180">
        <v>0</v>
      </c>
      <c r="Q105" s="180">
        <f>ROUND(E105*P105,2)</f>
        <v>0</v>
      </c>
      <c r="R105" s="182"/>
      <c r="S105" s="182" t="s">
        <v>878</v>
      </c>
      <c r="T105" s="183" t="s">
        <v>879</v>
      </c>
      <c r="U105" s="159">
        <v>1.7</v>
      </c>
      <c r="V105" s="159">
        <f>ROUND(E105*U105,2)</f>
        <v>0.78</v>
      </c>
      <c r="W105" s="159"/>
      <c r="X105" s="159" t="s">
        <v>295</v>
      </c>
      <c r="Y105" s="159" t="s">
        <v>296</v>
      </c>
      <c r="Z105" s="148"/>
      <c r="AA105" s="148"/>
      <c r="AB105" s="148"/>
      <c r="AC105" s="148"/>
      <c r="AD105" s="148"/>
      <c r="AE105" s="148"/>
      <c r="AF105" s="148"/>
      <c r="AG105" s="148" t="s">
        <v>297</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5">
      <c r="A106" s="155"/>
      <c r="B106" s="156"/>
      <c r="C106" s="195" t="s">
        <v>3132</v>
      </c>
      <c r="D106" s="161"/>
      <c r="E106" s="162">
        <v>0.46</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314</v>
      </c>
      <c r="AH106" s="148">
        <v>0</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77">
        <v>28</v>
      </c>
      <c r="B107" s="178" t="s">
        <v>565</v>
      </c>
      <c r="C107" s="194" t="s">
        <v>566</v>
      </c>
      <c r="D107" s="179" t="s">
        <v>310</v>
      </c>
      <c r="E107" s="180">
        <v>96.8095</v>
      </c>
      <c r="F107" s="181"/>
      <c r="G107" s="182">
        <f>ROUND(E107*F107,2)</f>
        <v>0</v>
      </c>
      <c r="H107" s="181"/>
      <c r="I107" s="182">
        <f>ROUND(E107*H107,2)</f>
        <v>0</v>
      </c>
      <c r="J107" s="181"/>
      <c r="K107" s="182">
        <f>ROUND(E107*J107,2)</f>
        <v>0</v>
      </c>
      <c r="L107" s="182">
        <v>21</v>
      </c>
      <c r="M107" s="182">
        <f>G107*(1+L107/100)</f>
        <v>0</v>
      </c>
      <c r="N107" s="180">
        <v>7.5340000000000004E-2</v>
      </c>
      <c r="O107" s="180">
        <f>ROUND(E107*N107,2)</f>
        <v>7.29</v>
      </c>
      <c r="P107" s="180">
        <v>0</v>
      </c>
      <c r="Q107" s="180">
        <f>ROUND(E107*P107,2)</f>
        <v>0</v>
      </c>
      <c r="R107" s="182" t="s">
        <v>410</v>
      </c>
      <c r="S107" s="182" t="s">
        <v>294</v>
      </c>
      <c r="T107" s="183" t="s">
        <v>294</v>
      </c>
      <c r="U107" s="159">
        <v>0.52915000000000001</v>
      </c>
      <c r="V107" s="159">
        <f>ROUND(E107*U107,2)</f>
        <v>51.23</v>
      </c>
      <c r="W107" s="159"/>
      <c r="X107" s="159" t="s">
        <v>295</v>
      </c>
      <c r="Y107" s="159" t="s">
        <v>296</v>
      </c>
      <c r="Z107" s="148"/>
      <c r="AA107" s="148"/>
      <c r="AB107" s="148"/>
      <c r="AC107" s="148"/>
      <c r="AD107" s="148"/>
      <c r="AE107" s="148"/>
      <c r="AF107" s="148"/>
      <c r="AG107" s="148" t="s">
        <v>297</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2" x14ac:dyDescent="0.25">
      <c r="A108" s="155"/>
      <c r="B108" s="156"/>
      <c r="C108" s="276" t="s">
        <v>563</v>
      </c>
      <c r="D108" s="277"/>
      <c r="E108" s="277"/>
      <c r="F108" s="277"/>
      <c r="G108" s="277"/>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299</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2" x14ac:dyDescent="0.25">
      <c r="A109" s="155"/>
      <c r="B109" s="156"/>
      <c r="C109" s="270" t="s">
        <v>563</v>
      </c>
      <c r="D109" s="271"/>
      <c r="E109" s="271"/>
      <c r="F109" s="271"/>
      <c r="G109" s="271"/>
      <c r="H109" s="159"/>
      <c r="I109" s="159"/>
      <c r="J109" s="159"/>
      <c r="K109" s="159"/>
      <c r="L109" s="159"/>
      <c r="M109" s="159"/>
      <c r="N109" s="158"/>
      <c r="O109" s="158"/>
      <c r="P109" s="158"/>
      <c r="Q109" s="158"/>
      <c r="R109" s="159"/>
      <c r="S109" s="159"/>
      <c r="T109" s="159"/>
      <c r="U109" s="159"/>
      <c r="V109" s="159"/>
      <c r="W109" s="159"/>
      <c r="X109" s="159"/>
      <c r="Y109" s="159"/>
      <c r="Z109" s="148"/>
      <c r="AA109" s="148"/>
      <c r="AB109" s="148"/>
      <c r="AC109" s="148"/>
      <c r="AD109" s="148"/>
      <c r="AE109" s="148"/>
      <c r="AF109" s="148"/>
      <c r="AG109" s="148" t="s">
        <v>300</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2" x14ac:dyDescent="0.25">
      <c r="A110" s="155"/>
      <c r="B110" s="156"/>
      <c r="C110" s="195" t="s">
        <v>3133</v>
      </c>
      <c r="D110" s="161"/>
      <c r="E110" s="162">
        <v>20.03</v>
      </c>
      <c r="F110" s="159"/>
      <c r="G110" s="159"/>
      <c r="H110" s="159"/>
      <c r="I110" s="159"/>
      <c r="J110" s="159"/>
      <c r="K110" s="159"/>
      <c r="L110" s="159"/>
      <c r="M110" s="159"/>
      <c r="N110" s="158"/>
      <c r="O110" s="158"/>
      <c r="P110" s="158"/>
      <c r="Q110" s="158"/>
      <c r="R110" s="159"/>
      <c r="S110" s="159"/>
      <c r="T110" s="159"/>
      <c r="U110" s="159"/>
      <c r="V110" s="159"/>
      <c r="W110" s="159"/>
      <c r="X110" s="159"/>
      <c r="Y110" s="159"/>
      <c r="Z110" s="148"/>
      <c r="AA110" s="148"/>
      <c r="AB110" s="148"/>
      <c r="AC110" s="148"/>
      <c r="AD110" s="148"/>
      <c r="AE110" s="148"/>
      <c r="AF110" s="148"/>
      <c r="AG110" s="148" t="s">
        <v>314</v>
      </c>
      <c r="AH110" s="148">
        <v>0</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3" x14ac:dyDescent="0.25">
      <c r="A111" s="155"/>
      <c r="B111" s="156"/>
      <c r="C111" s="195" t="s">
        <v>3134</v>
      </c>
      <c r="D111" s="161"/>
      <c r="E111" s="162">
        <v>24.42</v>
      </c>
      <c r="F111" s="159"/>
      <c r="G111" s="159"/>
      <c r="H111" s="159"/>
      <c r="I111" s="159"/>
      <c r="J111" s="159"/>
      <c r="K111" s="159"/>
      <c r="L111" s="159"/>
      <c r="M111" s="159"/>
      <c r="N111" s="158"/>
      <c r="O111" s="158"/>
      <c r="P111" s="158"/>
      <c r="Q111" s="158"/>
      <c r="R111" s="159"/>
      <c r="S111" s="159"/>
      <c r="T111" s="159"/>
      <c r="U111" s="159"/>
      <c r="V111" s="159"/>
      <c r="W111" s="159"/>
      <c r="X111" s="159"/>
      <c r="Y111" s="159"/>
      <c r="Z111" s="148"/>
      <c r="AA111" s="148"/>
      <c r="AB111" s="148"/>
      <c r="AC111" s="148"/>
      <c r="AD111" s="148"/>
      <c r="AE111" s="148"/>
      <c r="AF111" s="148"/>
      <c r="AG111" s="148" t="s">
        <v>314</v>
      </c>
      <c r="AH111" s="148">
        <v>0</v>
      </c>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3" x14ac:dyDescent="0.25">
      <c r="A112" s="155"/>
      <c r="B112" s="156"/>
      <c r="C112" s="195" t="s">
        <v>3135</v>
      </c>
      <c r="D112" s="161"/>
      <c r="E112" s="162">
        <v>52.36</v>
      </c>
      <c r="F112" s="159"/>
      <c r="G112" s="159"/>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314</v>
      </c>
      <c r="AH112" s="148">
        <v>0</v>
      </c>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5">
      <c r="A113" s="177">
        <v>29</v>
      </c>
      <c r="B113" s="178" t="s">
        <v>585</v>
      </c>
      <c r="C113" s="194" t="s">
        <v>586</v>
      </c>
      <c r="D113" s="179" t="s">
        <v>310</v>
      </c>
      <c r="E113" s="180">
        <v>46.079599999999999</v>
      </c>
      <c r="F113" s="181"/>
      <c r="G113" s="182">
        <f>ROUND(E113*F113,2)</f>
        <v>0</v>
      </c>
      <c r="H113" s="181"/>
      <c r="I113" s="182">
        <f>ROUND(E113*H113,2)</f>
        <v>0</v>
      </c>
      <c r="J113" s="181"/>
      <c r="K113" s="182">
        <f>ROUND(E113*J113,2)</f>
        <v>0</v>
      </c>
      <c r="L113" s="182">
        <v>21</v>
      </c>
      <c r="M113" s="182">
        <f>G113*(1+L113/100)</f>
        <v>0</v>
      </c>
      <c r="N113" s="180">
        <v>0.11312999999999999</v>
      </c>
      <c r="O113" s="180">
        <f>ROUND(E113*N113,2)</f>
        <v>5.21</v>
      </c>
      <c r="P113" s="180">
        <v>0</v>
      </c>
      <c r="Q113" s="180">
        <f>ROUND(E113*P113,2)</f>
        <v>0</v>
      </c>
      <c r="R113" s="182" t="s">
        <v>410</v>
      </c>
      <c r="S113" s="182" t="s">
        <v>294</v>
      </c>
      <c r="T113" s="183" t="s">
        <v>294</v>
      </c>
      <c r="U113" s="159">
        <v>0.55488999999999999</v>
      </c>
      <c r="V113" s="159">
        <f>ROUND(E113*U113,2)</f>
        <v>25.57</v>
      </c>
      <c r="W113" s="159"/>
      <c r="X113" s="159" t="s">
        <v>295</v>
      </c>
      <c r="Y113" s="159" t="s">
        <v>296</v>
      </c>
      <c r="Z113" s="148"/>
      <c r="AA113" s="148"/>
      <c r="AB113" s="148"/>
      <c r="AC113" s="148"/>
      <c r="AD113" s="148"/>
      <c r="AE113" s="148"/>
      <c r="AF113" s="148"/>
      <c r="AG113" s="148" t="s">
        <v>297</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2" x14ac:dyDescent="0.25">
      <c r="A114" s="155"/>
      <c r="B114" s="156"/>
      <c r="C114" s="276" t="s">
        <v>563</v>
      </c>
      <c r="D114" s="277"/>
      <c r="E114" s="277"/>
      <c r="F114" s="277"/>
      <c r="G114" s="277"/>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299</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5">
      <c r="A115" s="155"/>
      <c r="B115" s="156"/>
      <c r="C115" s="270" t="s">
        <v>563</v>
      </c>
      <c r="D115" s="271"/>
      <c r="E115" s="271"/>
      <c r="F115" s="271"/>
      <c r="G115" s="271"/>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300</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2" x14ac:dyDescent="0.25">
      <c r="A116" s="155"/>
      <c r="B116" s="156"/>
      <c r="C116" s="195" t="s">
        <v>3136</v>
      </c>
      <c r="D116" s="161"/>
      <c r="E116" s="162">
        <v>4.8</v>
      </c>
      <c r="F116" s="159"/>
      <c r="G116" s="159"/>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314</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3" x14ac:dyDescent="0.25">
      <c r="A117" s="155"/>
      <c r="B117" s="156"/>
      <c r="C117" s="195" t="s">
        <v>3137</v>
      </c>
      <c r="D117" s="161"/>
      <c r="E117" s="162">
        <v>37.6</v>
      </c>
      <c r="F117" s="159"/>
      <c r="G117" s="159"/>
      <c r="H117" s="159"/>
      <c r="I117" s="159"/>
      <c r="J117" s="159"/>
      <c r="K117" s="159"/>
      <c r="L117" s="159"/>
      <c r="M117" s="159"/>
      <c r="N117" s="158"/>
      <c r="O117" s="158"/>
      <c r="P117" s="158"/>
      <c r="Q117" s="158"/>
      <c r="R117" s="159"/>
      <c r="S117" s="159"/>
      <c r="T117" s="159"/>
      <c r="U117" s="159"/>
      <c r="V117" s="159"/>
      <c r="W117" s="159"/>
      <c r="X117" s="159"/>
      <c r="Y117" s="159"/>
      <c r="Z117" s="148"/>
      <c r="AA117" s="148"/>
      <c r="AB117" s="148"/>
      <c r="AC117" s="148"/>
      <c r="AD117" s="148"/>
      <c r="AE117" s="148"/>
      <c r="AF117" s="148"/>
      <c r="AG117" s="148" t="s">
        <v>314</v>
      </c>
      <c r="AH117" s="148">
        <v>0</v>
      </c>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3" x14ac:dyDescent="0.25">
      <c r="A118" s="155"/>
      <c r="B118" s="156"/>
      <c r="C118" s="195" t="s">
        <v>3138</v>
      </c>
      <c r="D118" s="161"/>
      <c r="E118" s="162">
        <v>2.33</v>
      </c>
      <c r="F118" s="159"/>
      <c r="G118" s="159"/>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314</v>
      </c>
      <c r="AH118" s="148">
        <v>0</v>
      </c>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3" x14ac:dyDescent="0.25">
      <c r="A119" s="155"/>
      <c r="B119" s="156"/>
      <c r="C119" s="195" t="s">
        <v>3139</v>
      </c>
      <c r="D119" s="161"/>
      <c r="E119" s="162">
        <v>1.35</v>
      </c>
      <c r="F119" s="159"/>
      <c r="G119" s="159"/>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314</v>
      </c>
      <c r="AH119" s="148">
        <v>0</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77">
        <v>30</v>
      </c>
      <c r="B120" s="178" t="s">
        <v>3140</v>
      </c>
      <c r="C120" s="194" t="s">
        <v>3141</v>
      </c>
      <c r="D120" s="179" t="s">
        <v>331</v>
      </c>
      <c r="E120" s="180">
        <v>32</v>
      </c>
      <c r="F120" s="181"/>
      <c r="G120" s="182">
        <f>ROUND(E120*F120,2)</f>
        <v>0</v>
      </c>
      <c r="H120" s="181"/>
      <c r="I120" s="182">
        <f>ROUND(E120*H120,2)</f>
        <v>0</v>
      </c>
      <c r="J120" s="181"/>
      <c r="K120" s="182">
        <f>ROUND(E120*J120,2)</f>
        <v>0</v>
      </c>
      <c r="L120" s="182">
        <v>21</v>
      </c>
      <c r="M120" s="182">
        <f>G120*(1+L120/100)</f>
        <v>0</v>
      </c>
      <c r="N120" s="180">
        <v>1.0200000000000001E-3</v>
      </c>
      <c r="O120" s="180">
        <f>ROUND(E120*N120,2)</f>
        <v>0.03</v>
      </c>
      <c r="P120" s="180">
        <v>0</v>
      </c>
      <c r="Q120" s="180">
        <f>ROUND(E120*P120,2)</f>
        <v>0</v>
      </c>
      <c r="R120" s="182" t="s">
        <v>410</v>
      </c>
      <c r="S120" s="182" t="s">
        <v>294</v>
      </c>
      <c r="T120" s="183" t="s">
        <v>294</v>
      </c>
      <c r="U120" s="159">
        <v>0.223</v>
      </c>
      <c r="V120" s="159">
        <f>ROUND(E120*U120,2)</f>
        <v>7.14</v>
      </c>
      <c r="W120" s="159"/>
      <c r="X120" s="159" t="s">
        <v>295</v>
      </c>
      <c r="Y120" s="159" t="s">
        <v>296</v>
      </c>
      <c r="Z120" s="148"/>
      <c r="AA120" s="148"/>
      <c r="AB120" s="148"/>
      <c r="AC120" s="148"/>
      <c r="AD120" s="148"/>
      <c r="AE120" s="148"/>
      <c r="AF120" s="148"/>
      <c r="AG120" s="148" t="s">
        <v>297</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2" x14ac:dyDescent="0.25">
      <c r="A121" s="155"/>
      <c r="B121" s="156"/>
      <c r="C121" s="276" t="s">
        <v>605</v>
      </c>
      <c r="D121" s="277"/>
      <c r="E121" s="277"/>
      <c r="F121" s="277"/>
      <c r="G121" s="277"/>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299</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2" x14ac:dyDescent="0.25">
      <c r="A122" s="155"/>
      <c r="B122" s="156"/>
      <c r="C122" s="270" t="s">
        <v>605</v>
      </c>
      <c r="D122" s="271"/>
      <c r="E122" s="271"/>
      <c r="F122" s="271"/>
      <c r="G122" s="271"/>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300</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2" x14ac:dyDescent="0.25">
      <c r="A123" s="155"/>
      <c r="B123" s="156"/>
      <c r="C123" s="195" t="s">
        <v>3142</v>
      </c>
      <c r="D123" s="161"/>
      <c r="E123" s="162">
        <v>22.4</v>
      </c>
      <c r="F123" s="159"/>
      <c r="G123" s="159"/>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314</v>
      </c>
      <c r="AH123" s="148">
        <v>0</v>
      </c>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3" x14ac:dyDescent="0.25">
      <c r="A124" s="155"/>
      <c r="B124" s="156"/>
      <c r="C124" s="195" t="s">
        <v>3143</v>
      </c>
      <c r="D124" s="161"/>
      <c r="E124" s="162">
        <v>9.6</v>
      </c>
      <c r="F124" s="159"/>
      <c r="G124" s="159"/>
      <c r="H124" s="159"/>
      <c r="I124" s="159"/>
      <c r="J124" s="159"/>
      <c r="K124" s="159"/>
      <c r="L124" s="159"/>
      <c r="M124" s="159"/>
      <c r="N124" s="158"/>
      <c r="O124" s="158"/>
      <c r="P124" s="158"/>
      <c r="Q124" s="158"/>
      <c r="R124" s="159"/>
      <c r="S124" s="159"/>
      <c r="T124" s="159"/>
      <c r="U124" s="159"/>
      <c r="V124" s="159"/>
      <c r="W124" s="159"/>
      <c r="X124" s="159"/>
      <c r="Y124" s="159"/>
      <c r="Z124" s="148"/>
      <c r="AA124" s="148"/>
      <c r="AB124" s="148"/>
      <c r="AC124" s="148"/>
      <c r="AD124" s="148"/>
      <c r="AE124" s="148"/>
      <c r="AF124" s="148"/>
      <c r="AG124" s="148" t="s">
        <v>314</v>
      </c>
      <c r="AH124" s="148">
        <v>0</v>
      </c>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5">
      <c r="A125" s="177">
        <v>31</v>
      </c>
      <c r="B125" s="178" t="s">
        <v>608</v>
      </c>
      <c r="C125" s="194" t="s">
        <v>609</v>
      </c>
      <c r="D125" s="179" t="s">
        <v>310</v>
      </c>
      <c r="E125" s="180">
        <v>2.17</v>
      </c>
      <c r="F125" s="181"/>
      <c r="G125" s="182">
        <f>ROUND(E125*F125,2)</f>
        <v>0</v>
      </c>
      <c r="H125" s="181"/>
      <c r="I125" s="182">
        <f>ROUND(E125*H125,2)</f>
        <v>0</v>
      </c>
      <c r="J125" s="181"/>
      <c r="K125" s="182">
        <f>ROUND(E125*J125,2)</f>
        <v>0</v>
      </c>
      <c r="L125" s="182">
        <v>21</v>
      </c>
      <c r="M125" s="182">
        <f>G125*(1+L125/100)</f>
        <v>0</v>
      </c>
      <c r="N125" s="180">
        <v>0.16339999999999999</v>
      </c>
      <c r="O125" s="180">
        <f>ROUND(E125*N125,2)</f>
        <v>0.35</v>
      </c>
      <c r="P125" s="180">
        <v>0</v>
      </c>
      <c r="Q125" s="180">
        <f>ROUND(E125*P125,2)</f>
        <v>0</v>
      </c>
      <c r="R125" s="182" t="s">
        <v>410</v>
      </c>
      <c r="S125" s="182" t="s">
        <v>294</v>
      </c>
      <c r="T125" s="183" t="s">
        <v>294</v>
      </c>
      <c r="U125" s="159">
        <v>1.2225999999999999</v>
      </c>
      <c r="V125" s="159">
        <f>ROUND(E125*U125,2)</f>
        <v>2.65</v>
      </c>
      <c r="W125" s="159"/>
      <c r="X125" s="159" t="s">
        <v>295</v>
      </c>
      <c r="Y125" s="159" t="s">
        <v>296</v>
      </c>
      <c r="Z125" s="148"/>
      <c r="AA125" s="148"/>
      <c r="AB125" s="148"/>
      <c r="AC125" s="148"/>
      <c r="AD125" s="148"/>
      <c r="AE125" s="148"/>
      <c r="AF125" s="148"/>
      <c r="AG125" s="148" t="s">
        <v>297</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5">
      <c r="A126" s="155"/>
      <c r="B126" s="156"/>
      <c r="C126" s="276" t="s">
        <v>610</v>
      </c>
      <c r="D126" s="277"/>
      <c r="E126" s="277"/>
      <c r="F126" s="277"/>
      <c r="G126" s="277"/>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299</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2" x14ac:dyDescent="0.25">
      <c r="A127" s="155"/>
      <c r="B127" s="156"/>
      <c r="C127" s="270" t="s">
        <v>610</v>
      </c>
      <c r="D127" s="271"/>
      <c r="E127" s="271"/>
      <c r="F127" s="271"/>
      <c r="G127" s="271"/>
      <c r="H127" s="159"/>
      <c r="I127" s="159"/>
      <c r="J127" s="159"/>
      <c r="K127" s="159"/>
      <c r="L127" s="159"/>
      <c r="M127" s="159"/>
      <c r="N127" s="158"/>
      <c r="O127" s="158"/>
      <c r="P127" s="158"/>
      <c r="Q127" s="158"/>
      <c r="R127" s="159"/>
      <c r="S127" s="159"/>
      <c r="T127" s="159"/>
      <c r="U127" s="159"/>
      <c r="V127" s="159"/>
      <c r="W127" s="159"/>
      <c r="X127" s="159"/>
      <c r="Y127" s="159"/>
      <c r="Z127" s="148"/>
      <c r="AA127" s="148"/>
      <c r="AB127" s="148"/>
      <c r="AC127" s="148"/>
      <c r="AD127" s="148"/>
      <c r="AE127" s="148"/>
      <c r="AF127" s="148"/>
      <c r="AG127" s="148" t="s">
        <v>300</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5">
      <c r="A128" s="155"/>
      <c r="B128" s="156"/>
      <c r="C128" s="195" t="s">
        <v>3144</v>
      </c>
      <c r="D128" s="161"/>
      <c r="E128" s="162">
        <v>2.17</v>
      </c>
      <c r="F128" s="159"/>
      <c r="G128" s="159"/>
      <c r="H128" s="159"/>
      <c r="I128" s="159"/>
      <c r="J128" s="159"/>
      <c r="K128" s="159"/>
      <c r="L128" s="159"/>
      <c r="M128" s="159"/>
      <c r="N128" s="158"/>
      <c r="O128" s="158"/>
      <c r="P128" s="158"/>
      <c r="Q128" s="158"/>
      <c r="R128" s="159"/>
      <c r="S128" s="159"/>
      <c r="T128" s="159"/>
      <c r="U128" s="159"/>
      <c r="V128" s="159"/>
      <c r="W128" s="159"/>
      <c r="X128" s="159"/>
      <c r="Y128" s="159"/>
      <c r="Z128" s="148"/>
      <c r="AA128" s="148"/>
      <c r="AB128" s="148"/>
      <c r="AC128" s="148"/>
      <c r="AD128" s="148"/>
      <c r="AE128" s="148"/>
      <c r="AF128" s="148"/>
      <c r="AG128" s="148" t="s">
        <v>314</v>
      </c>
      <c r="AH128" s="148">
        <v>0</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5">
      <c r="A129" s="185">
        <v>32</v>
      </c>
      <c r="B129" s="186" t="s">
        <v>3145</v>
      </c>
      <c r="C129" s="198" t="s">
        <v>3146</v>
      </c>
      <c r="D129" s="187" t="s">
        <v>292</v>
      </c>
      <c r="E129" s="188">
        <v>2</v>
      </c>
      <c r="F129" s="189"/>
      <c r="G129" s="190">
        <f>ROUND(E129*F129,2)</f>
        <v>0</v>
      </c>
      <c r="H129" s="189"/>
      <c r="I129" s="190">
        <f>ROUND(E129*H129,2)</f>
        <v>0</v>
      </c>
      <c r="J129" s="189"/>
      <c r="K129" s="190">
        <f>ROUND(E129*J129,2)</f>
        <v>0</v>
      </c>
      <c r="L129" s="190">
        <v>21</v>
      </c>
      <c r="M129" s="190">
        <f>G129*(1+L129/100)</f>
        <v>0</v>
      </c>
      <c r="N129" s="188">
        <v>2.5139999999999999E-2</v>
      </c>
      <c r="O129" s="188">
        <f>ROUND(E129*N129,2)</f>
        <v>0.05</v>
      </c>
      <c r="P129" s="188">
        <v>0</v>
      </c>
      <c r="Q129" s="188">
        <f>ROUND(E129*P129,2)</f>
        <v>0</v>
      </c>
      <c r="R129" s="190" t="s">
        <v>410</v>
      </c>
      <c r="S129" s="190" t="s">
        <v>294</v>
      </c>
      <c r="T129" s="191" t="s">
        <v>294</v>
      </c>
      <c r="U129" s="159">
        <v>0.32250000000000001</v>
      </c>
      <c r="V129" s="159">
        <f>ROUND(E129*U129,2)</f>
        <v>0.65</v>
      </c>
      <c r="W129" s="159"/>
      <c r="X129" s="159" t="s">
        <v>295</v>
      </c>
      <c r="Y129" s="159" t="s">
        <v>296</v>
      </c>
      <c r="Z129" s="148"/>
      <c r="AA129" s="148"/>
      <c r="AB129" s="148"/>
      <c r="AC129" s="148"/>
      <c r="AD129" s="148"/>
      <c r="AE129" s="148"/>
      <c r="AF129" s="148"/>
      <c r="AG129" s="148" t="s">
        <v>297</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ht="20" outlineLevel="1" x14ac:dyDescent="0.25">
      <c r="A130" s="185">
        <v>33</v>
      </c>
      <c r="B130" s="186" t="s">
        <v>3147</v>
      </c>
      <c r="C130" s="198" t="s">
        <v>3148</v>
      </c>
      <c r="D130" s="187" t="s">
        <v>292</v>
      </c>
      <c r="E130" s="188">
        <v>2.02</v>
      </c>
      <c r="F130" s="189"/>
      <c r="G130" s="190">
        <f>ROUND(E130*F130,2)</f>
        <v>0</v>
      </c>
      <c r="H130" s="189"/>
      <c r="I130" s="190">
        <f>ROUND(E130*H130,2)</f>
        <v>0</v>
      </c>
      <c r="J130" s="189"/>
      <c r="K130" s="190">
        <f>ROUND(E130*J130,2)</f>
        <v>0</v>
      </c>
      <c r="L130" s="190">
        <v>21</v>
      </c>
      <c r="M130" s="190">
        <f>G130*(1+L130/100)</f>
        <v>0</v>
      </c>
      <c r="N130" s="188">
        <v>5.2999999999999999E-2</v>
      </c>
      <c r="O130" s="188">
        <f>ROUND(E130*N130,2)</f>
        <v>0.11</v>
      </c>
      <c r="P130" s="188">
        <v>0</v>
      </c>
      <c r="Q130" s="188">
        <f>ROUND(E130*P130,2)</f>
        <v>0</v>
      </c>
      <c r="R130" s="190" t="s">
        <v>621</v>
      </c>
      <c r="S130" s="190" t="s">
        <v>294</v>
      </c>
      <c r="T130" s="191" t="s">
        <v>294</v>
      </c>
      <c r="U130" s="159">
        <v>0</v>
      </c>
      <c r="V130" s="159">
        <f>ROUND(E130*U130,2)</f>
        <v>0</v>
      </c>
      <c r="W130" s="159"/>
      <c r="X130" s="159" t="s">
        <v>622</v>
      </c>
      <c r="Y130" s="159" t="s">
        <v>296</v>
      </c>
      <c r="Z130" s="148"/>
      <c r="AA130" s="148"/>
      <c r="AB130" s="148"/>
      <c r="AC130" s="148"/>
      <c r="AD130" s="148"/>
      <c r="AE130" s="148"/>
      <c r="AF130" s="148"/>
      <c r="AG130" s="148" t="s">
        <v>623</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13" x14ac:dyDescent="0.25">
      <c r="A131" s="170" t="s">
        <v>288</v>
      </c>
      <c r="B131" s="171" t="s">
        <v>142</v>
      </c>
      <c r="C131" s="193" t="s">
        <v>143</v>
      </c>
      <c r="D131" s="172"/>
      <c r="E131" s="173"/>
      <c r="F131" s="174"/>
      <c r="G131" s="174">
        <f>SUMIF(AG132:AG155,"&lt;&gt;NOR",G132:G155)</f>
        <v>0</v>
      </c>
      <c r="H131" s="174"/>
      <c r="I131" s="174">
        <f>SUM(I132:I155)</f>
        <v>0</v>
      </c>
      <c r="J131" s="174"/>
      <c r="K131" s="174">
        <f>SUM(K132:K155)</f>
        <v>0</v>
      </c>
      <c r="L131" s="174"/>
      <c r="M131" s="174">
        <f>SUM(M132:M155)</f>
        <v>0</v>
      </c>
      <c r="N131" s="173"/>
      <c r="O131" s="173">
        <f>SUM(O132:O155)</f>
        <v>7.9700000000000006</v>
      </c>
      <c r="P131" s="173"/>
      <c r="Q131" s="173">
        <f>SUM(Q132:Q155)</f>
        <v>0</v>
      </c>
      <c r="R131" s="174"/>
      <c r="S131" s="174"/>
      <c r="T131" s="175"/>
      <c r="U131" s="169"/>
      <c r="V131" s="169">
        <f>SUM(V132:V155)</f>
        <v>46.699999999999996</v>
      </c>
      <c r="W131" s="169"/>
      <c r="X131" s="169"/>
      <c r="Y131" s="169"/>
      <c r="AG131" t="s">
        <v>289</v>
      </c>
    </row>
    <row r="132" spans="1:60" ht="20" outlineLevel="1" x14ac:dyDescent="0.25">
      <c r="A132" s="177">
        <v>33</v>
      </c>
      <c r="B132" s="178" t="s">
        <v>641</v>
      </c>
      <c r="C132" s="194" t="s">
        <v>642</v>
      </c>
      <c r="D132" s="179" t="s">
        <v>338</v>
      </c>
      <c r="E132" s="180">
        <v>1.9597500000000001</v>
      </c>
      <c r="F132" s="181"/>
      <c r="G132" s="182">
        <f>ROUND(E132*F132,2)</f>
        <v>0</v>
      </c>
      <c r="H132" s="181"/>
      <c r="I132" s="182">
        <f>ROUND(E132*H132,2)</f>
        <v>0</v>
      </c>
      <c r="J132" s="181"/>
      <c r="K132" s="182">
        <f>ROUND(E132*J132,2)</f>
        <v>0</v>
      </c>
      <c r="L132" s="182">
        <v>21</v>
      </c>
      <c r="M132" s="182">
        <f>G132*(1+L132/100)</f>
        <v>0</v>
      </c>
      <c r="N132" s="180">
        <v>2.5251399999999999</v>
      </c>
      <c r="O132" s="180">
        <f>ROUND(E132*N132,2)</f>
        <v>4.95</v>
      </c>
      <c r="P132" s="180">
        <v>0</v>
      </c>
      <c r="Q132" s="180">
        <f>ROUND(E132*P132,2)</f>
        <v>0</v>
      </c>
      <c r="R132" s="182" t="s">
        <v>410</v>
      </c>
      <c r="S132" s="182" t="s">
        <v>294</v>
      </c>
      <c r="T132" s="183" t="s">
        <v>294</v>
      </c>
      <c r="U132" s="159">
        <v>0.98699999999999999</v>
      </c>
      <c r="V132" s="159">
        <f>ROUND(E132*U132,2)</f>
        <v>1.93</v>
      </c>
      <c r="W132" s="159"/>
      <c r="X132" s="159" t="s">
        <v>295</v>
      </c>
      <c r="Y132" s="159" t="s">
        <v>296</v>
      </c>
      <c r="Z132" s="148"/>
      <c r="AA132" s="148"/>
      <c r="AB132" s="148"/>
      <c r="AC132" s="148"/>
      <c r="AD132" s="148"/>
      <c r="AE132" s="148"/>
      <c r="AF132" s="148"/>
      <c r="AG132" s="148" t="s">
        <v>297</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2" x14ac:dyDescent="0.25">
      <c r="A133" s="155"/>
      <c r="B133" s="156"/>
      <c r="C133" s="195" t="s">
        <v>3149</v>
      </c>
      <c r="D133" s="161"/>
      <c r="E133" s="162">
        <v>0.93</v>
      </c>
      <c r="F133" s="159"/>
      <c r="G133" s="159"/>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314</v>
      </c>
      <c r="AH133" s="148">
        <v>0</v>
      </c>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5">
      <c r="A134" s="155"/>
      <c r="B134" s="156"/>
      <c r="C134" s="195" t="s">
        <v>3150</v>
      </c>
      <c r="D134" s="161"/>
      <c r="E134" s="162">
        <v>1.03</v>
      </c>
      <c r="F134" s="159"/>
      <c r="G134" s="159"/>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314</v>
      </c>
      <c r="AH134" s="148">
        <v>0</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ht="20" outlineLevel="1" x14ac:dyDescent="0.25">
      <c r="A135" s="177">
        <v>34</v>
      </c>
      <c r="B135" s="178" t="s">
        <v>647</v>
      </c>
      <c r="C135" s="194" t="s">
        <v>648</v>
      </c>
      <c r="D135" s="179" t="s">
        <v>310</v>
      </c>
      <c r="E135" s="180">
        <v>3.99</v>
      </c>
      <c r="F135" s="181"/>
      <c r="G135" s="182">
        <f>ROUND(E135*F135,2)</f>
        <v>0</v>
      </c>
      <c r="H135" s="181"/>
      <c r="I135" s="182">
        <f>ROUND(E135*H135,2)</f>
        <v>0</v>
      </c>
      <c r="J135" s="181"/>
      <c r="K135" s="182">
        <f>ROUND(E135*J135,2)</f>
        <v>0</v>
      </c>
      <c r="L135" s="182">
        <v>21</v>
      </c>
      <c r="M135" s="182">
        <f>G135*(1+L135/100)</f>
        <v>0</v>
      </c>
      <c r="N135" s="180">
        <v>4.9149999999999999E-2</v>
      </c>
      <c r="O135" s="180">
        <f>ROUND(E135*N135,2)</f>
        <v>0.2</v>
      </c>
      <c r="P135" s="180">
        <v>0</v>
      </c>
      <c r="Q135" s="180">
        <f>ROUND(E135*P135,2)</f>
        <v>0</v>
      </c>
      <c r="R135" s="182" t="s">
        <v>410</v>
      </c>
      <c r="S135" s="182" t="s">
        <v>294</v>
      </c>
      <c r="T135" s="183" t="s">
        <v>294</v>
      </c>
      <c r="U135" s="159">
        <v>0.99099999999999999</v>
      </c>
      <c r="V135" s="159">
        <f>ROUND(E135*U135,2)</f>
        <v>3.95</v>
      </c>
      <c r="W135" s="159"/>
      <c r="X135" s="159" t="s">
        <v>295</v>
      </c>
      <c r="Y135" s="159" t="s">
        <v>296</v>
      </c>
      <c r="Z135" s="148"/>
      <c r="AA135" s="148"/>
      <c r="AB135" s="148"/>
      <c r="AC135" s="148"/>
      <c r="AD135" s="148"/>
      <c r="AE135" s="148"/>
      <c r="AF135" s="148"/>
      <c r="AG135" s="148" t="s">
        <v>297</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2" x14ac:dyDescent="0.25">
      <c r="A136" s="155"/>
      <c r="B136" s="156"/>
      <c r="C136" s="276" t="s">
        <v>649</v>
      </c>
      <c r="D136" s="277"/>
      <c r="E136" s="277"/>
      <c r="F136" s="277"/>
      <c r="G136" s="277"/>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299</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2" x14ac:dyDescent="0.25">
      <c r="A137" s="155"/>
      <c r="B137" s="156"/>
      <c r="C137" s="270" t="s">
        <v>649</v>
      </c>
      <c r="D137" s="271"/>
      <c r="E137" s="271"/>
      <c r="F137" s="271"/>
      <c r="G137" s="271"/>
      <c r="H137" s="159"/>
      <c r="I137" s="159"/>
      <c r="J137" s="159"/>
      <c r="K137" s="159"/>
      <c r="L137" s="159"/>
      <c r="M137" s="159"/>
      <c r="N137" s="158"/>
      <c r="O137" s="158"/>
      <c r="P137" s="158"/>
      <c r="Q137" s="158"/>
      <c r="R137" s="159"/>
      <c r="S137" s="159"/>
      <c r="T137" s="159"/>
      <c r="U137" s="159"/>
      <c r="V137" s="159"/>
      <c r="W137" s="159"/>
      <c r="X137" s="159"/>
      <c r="Y137" s="159"/>
      <c r="Z137" s="148"/>
      <c r="AA137" s="148"/>
      <c r="AB137" s="148"/>
      <c r="AC137" s="148"/>
      <c r="AD137" s="148"/>
      <c r="AE137" s="148"/>
      <c r="AF137" s="148"/>
      <c r="AG137" s="148" t="s">
        <v>300</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2" x14ac:dyDescent="0.25">
      <c r="A138" s="155"/>
      <c r="B138" s="156"/>
      <c r="C138" s="195" t="s">
        <v>3151</v>
      </c>
      <c r="D138" s="161"/>
      <c r="E138" s="162">
        <v>3.99</v>
      </c>
      <c r="F138" s="159"/>
      <c r="G138" s="159"/>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314</v>
      </c>
      <c r="AH138" s="148">
        <v>0</v>
      </c>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ht="20" outlineLevel="1" x14ac:dyDescent="0.25">
      <c r="A139" s="177">
        <v>35</v>
      </c>
      <c r="B139" s="178" t="s">
        <v>652</v>
      </c>
      <c r="C139" s="194" t="s">
        <v>653</v>
      </c>
      <c r="D139" s="179" t="s">
        <v>310</v>
      </c>
      <c r="E139" s="180">
        <v>3.99</v>
      </c>
      <c r="F139" s="181"/>
      <c r="G139" s="182">
        <f>ROUND(E139*F139,2)</f>
        <v>0</v>
      </c>
      <c r="H139" s="181"/>
      <c r="I139" s="182">
        <f>ROUND(E139*H139,2)</f>
        <v>0</v>
      </c>
      <c r="J139" s="181"/>
      <c r="K139" s="182">
        <f>ROUND(E139*J139,2)</f>
        <v>0</v>
      </c>
      <c r="L139" s="182">
        <v>21</v>
      </c>
      <c r="M139" s="182">
        <f>G139*(1+L139/100)</f>
        <v>0</v>
      </c>
      <c r="N139" s="180">
        <v>0</v>
      </c>
      <c r="O139" s="180">
        <f>ROUND(E139*N139,2)</f>
        <v>0</v>
      </c>
      <c r="P139" s="180">
        <v>0</v>
      </c>
      <c r="Q139" s="180">
        <f>ROUND(E139*P139,2)</f>
        <v>0</v>
      </c>
      <c r="R139" s="182" t="s">
        <v>410</v>
      </c>
      <c r="S139" s="182" t="s">
        <v>294</v>
      </c>
      <c r="T139" s="183" t="s">
        <v>294</v>
      </c>
      <c r="U139" s="159">
        <v>0.26600000000000001</v>
      </c>
      <c r="V139" s="159">
        <f>ROUND(E139*U139,2)</f>
        <v>1.06</v>
      </c>
      <c r="W139" s="159"/>
      <c r="X139" s="159" t="s">
        <v>295</v>
      </c>
      <c r="Y139" s="159" t="s">
        <v>296</v>
      </c>
      <c r="Z139" s="148"/>
      <c r="AA139" s="148"/>
      <c r="AB139" s="148"/>
      <c r="AC139" s="148"/>
      <c r="AD139" s="148"/>
      <c r="AE139" s="148"/>
      <c r="AF139" s="148"/>
      <c r="AG139" s="148" t="s">
        <v>297</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2" x14ac:dyDescent="0.25">
      <c r="A140" s="155"/>
      <c r="B140" s="156"/>
      <c r="C140" s="276" t="s">
        <v>649</v>
      </c>
      <c r="D140" s="277"/>
      <c r="E140" s="277"/>
      <c r="F140" s="277"/>
      <c r="G140" s="277"/>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299</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2" x14ac:dyDescent="0.25">
      <c r="A141" s="155"/>
      <c r="B141" s="156"/>
      <c r="C141" s="270" t="s">
        <v>649</v>
      </c>
      <c r="D141" s="271"/>
      <c r="E141" s="271"/>
      <c r="F141" s="271"/>
      <c r="G141" s="271"/>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300</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5">
      <c r="A142" s="155"/>
      <c r="B142" s="156"/>
      <c r="C142" s="195" t="s">
        <v>3152</v>
      </c>
      <c r="D142" s="161"/>
      <c r="E142" s="162">
        <v>3.99</v>
      </c>
      <c r="F142" s="159"/>
      <c r="G142" s="159"/>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314</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ht="20" outlineLevel="1" x14ac:dyDescent="0.25">
      <c r="A143" s="177">
        <v>36</v>
      </c>
      <c r="B143" s="178" t="s">
        <v>661</v>
      </c>
      <c r="C143" s="194" t="s">
        <v>662</v>
      </c>
      <c r="D143" s="179" t="s">
        <v>310</v>
      </c>
      <c r="E143" s="180">
        <v>20.565000000000001</v>
      </c>
      <c r="F143" s="181"/>
      <c r="G143" s="182">
        <f>ROUND(E143*F143,2)</f>
        <v>0</v>
      </c>
      <c r="H143" s="181"/>
      <c r="I143" s="182">
        <f>ROUND(E143*H143,2)</f>
        <v>0</v>
      </c>
      <c r="J143" s="181"/>
      <c r="K143" s="182">
        <f>ROUND(E143*J143,2)</f>
        <v>0</v>
      </c>
      <c r="L143" s="182">
        <v>21</v>
      </c>
      <c r="M143" s="182">
        <f>G143*(1+L143/100)</f>
        <v>0</v>
      </c>
      <c r="N143" s="180">
        <v>1.3169999999999999E-2</v>
      </c>
      <c r="O143" s="180">
        <f>ROUND(E143*N143,2)</f>
        <v>0.27</v>
      </c>
      <c r="P143" s="180">
        <v>0</v>
      </c>
      <c r="Q143" s="180">
        <f>ROUND(E143*P143,2)</f>
        <v>0</v>
      </c>
      <c r="R143" s="182" t="s">
        <v>410</v>
      </c>
      <c r="S143" s="182" t="s">
        <v>294</v>
      </c>
      <c r="T143" s="183" t="s">
        <v>294</v>
      </c>
      <c r="U143" s="159">
        <v>0.16300000000000001</v>
      </c>
      <c r="V143" s="159">
        <f>ROUND(E143*U143,2)</f>
        <v>3.35</v>
      </c>
      <c r="W143" s="159"/>
      <c r="X143" s="159" t="s">
        <v>295</v>
      </c>
      <c r="Y143" s="159" t="s">
        <v>296</v>
      </c>
      <c r="Z143" s="148"/>
      <c r="AA143" s="148"/>
      <c r="AB143" s="148"/>
      <c r="AC143" s="148"/>
      <c r="AD143" s="148"/>
      <c r="AE143" s="148"/>
      <c r="AF143" s="148"/>
      <c r="AG143" s="148" t="s">
        <v>297</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ht="20.5" outlineLevel="2" x14ac:dyDescent="0.25">
      <c r="A144" s="155"/>
      <c r="B144" s="156"/>
      <c r="C144" s="276" t="s">
        <v>663</v>
      </c>
      <c r="D144" s="277"/>
      <c r="E144" s="277"/>
      <c r="F144" s="277"/>
      <c r="G144" s="277"/>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299</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84" t="str">
        <f>C144</f>
        <v>otevřeného podhledu, bez podpěrné konstrukce, s osazením na sucho na zdech do připravených ozubů, popř. na rovných zdech, trámech, průvlacích, nebo do traverz, bez úpravy povrchu plechů, s pomocným lešením.</v>
      </c>
      <c r="BB144" s="148"/>
      <c r="BC144" s="148"/>
      <c r="BD144" s="148"/>
      <c r="BE144" s="148"/>
      <c r="BF144" s="148"/>
      <c r="BG144" s="148"/>
      <c r="BH144" s="148"/>
    </row>
    <row r="145" spans="1:60" ht="20.5" outlineLevel="2" x14ac:dyDescent="0.25">
      <c r="A145" s="155"/>
      <c r="B145" s="156"/>
      <c r="C145" s="270" t="s">
        <v>663</v>
      </c>
      <c r="D145" s="271"/>
      <c r="E145" s="271"/>
      <c r="F145" s="271"/>
      <c r="G145" s="271"/>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300</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84" t="str">
        <f>C145</f>
        <v>otevřeného podhledu, bez podpěrné konstrukce, s osazením na sucho na zdech do připravených ozubů, popř. na rovných zdech, trámech, průvlacích, nebo do traverz, bez úpravy povrchu plechů, s pomocným lešením.</v>
      </c>
      <c r="BB145" s="148"/>
      <c r="BC145" s="148"/>
      <c r="BD145" s="148"/>
      <c r="BE145" s="148"/>
      <c r="BF145" s="148"/>
      <c r="BG145" s="148"/>
      <c r="BH145" s="148"/>
    </row>
    <row r="146" spans="1:60" outlineLevel="2" x14ac:dyDescent="0.25">
      <c r="A146" s="155"/>
      <c r="B146" s="156"/>
      <c r="C146" s="195" t="s">
        <v>3153</v>
      </c>
      <c r="D146" s="161"/>
      <c r="E146" s="162">
        <v>20.57</v>
      </c>
      <c r="F146" s="159"/>
      <c r="G146" s="159"/>
      <c r="H146" s="159"/>
      <c r="I146" s="159"/>
      <c r="J146" s="159"/>
      <c r="K146" s="159"/>
      <c r="L146" s="159"/>
      <c r="M146" s="159"/>
      <c r="N146" s="158"/>
      <c r="O146" s="158"/>
      <c r="P146" s="158"/>
      <c r="Q146" s="158"/>
      <c r="R146" s="159"/>
      <c r="S146" s="159"/>
      <c r="T146" s="159"/>
      <c r="U146" s="159"/>
      <c r="V146" s="159"/>
      <c r="W146" s="159"/>
      <c r="X146" s="159"/>
      <c r="Y146" s="159"/>
      <c r="Z146" s="148"/>
      <c r="AA146" s="148"/>
      <c r="AB146" s="148"/>
      <c r="AC146" s="148"/>
      <c r="AD146" s="148"/>
      <c r="AE146" s="148"/>
      <c r="AF146" s="148"/>
      <c r="AG146" s="148" t="s">
        <v>314</v>
      </c>
      <c r="AH146" s="148">
        <v>0</v>
      </c>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1" x14ac:dyDescent="0.25">
      <c r="A147" s="177">
        <v>37</v>
      </c>
      <c r="B147" s="178" t="s">
        <v>3154</v>
      </c>
      <c r="C147" s="194" t="s">
        <v>3155</v>
      </c>
      <c r="D147" s="179" t="s">
        <v>424</v>
      </c>
      <c r="E147" s="180">
        <v>0.23516999999999999</v>
      </c>
      <c r="F147" s="181"/>
      <c r="G147" s="182">
        <f>ROUND(E147*F147,2)</f>
        <v>0</v>
      </c>
      <c r="H147" s="181"/>
      <c r="I147" s="182">
        <f>ROUND(E147*H147,2)</f>
        <v>0</v>
      </c>
      <c r="J147" s="181"/>
      <c r="K147" s="182">
        <f>ROUND(E147*J147,2)</f>
        <v>0</v>
      </c>
      <c r="L147" s="182">
        <v>21</v>
      </c>
      <c r="M147" s="182">
        <f>G147*(1+L147/100)</f>
        <v>0</v>
      </c>
      <c r="N147" s="180">
        <v>1.0327900000000001</v>
      </c>
      <c r="O147" s="180">
        <f>ROUND(E147*N147,2)</f>
        <v>0.24</v>
      </c>
      <c r="P147" s="180">
        <v>0</v>
      </c>
      <c r="Q147" s="180">
        <f>ROUND(E147*P147,2)</f>
        <v>0</v>
      </c>
      <c r="R147" s="182" t="s">
        <v>410</v>
      </c>
      <c r="S147" s="182" t="s">
        <v>294</v>
      </c>
      <c r="T147" s="183" t="s">
        <v>294</v>
      </c>
      <c r="U147" s="159">
        <v>26.616</v>
      </c>
      <c r="V147" s="159">
        <f>ROUND(E147*U147,2)</f>
        <v>6.26</v>
      </c>
      <c r="W147" s="159"/>
      <c r="X147" s="159" t="s">
        <v>295</v>
      </c>
      <c r="Y147" s="159" t="s">
        <v>296</v>
      </c>
      <c r="Z147" s="148"/>
      <c r="AA147" s="148"/>
      <c r="AB147" s="148"/>
      <c r="AC147" s="148"/>
      <c r="AD147" s="148"/>
      <c r="AE147" s="148"/>
      <c r="AF147" s="148"/>
      <c r="AG147" s="148" t="s">
        <v>297</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ht="20.5" outlineLevel="2" x14ac:dyDescent="0.25">
      <c r="A148" s="155"/>
      <c r="B148" s="156"/>
      <c r="C148" s="276" t="s">
        <v>668</v>
      </c>
      <c r="D148" s="277"/>
      <c r="E148" s="277"/>
      <c r="F148" s="277"/>
      <c r="G148" s="277"/>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299</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84" t="str">
        <f>C148</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148" s="148"/>
      <c r="BC148" s="148"/>
      <c r="BD148" s="148"/>
      <c r="BE148" s="148"/>
      <c r="BF148" s="148"/>
      <c r="BG148" s="148"/>
      <c r="BH148" s="148"/>
    </row>
    <row r="149" spans="1:60" ht="20.5" outlineLevel="2" x14ac:dyDescent="0.25">
      <c r="A149" s="155"/>
      <c r="B149" s="156"/>
      <c r="C149" s="270" t="s">
        <v>668</v>
      </c>
      <c r="D149" s="271"/>
      <c r="E149" s="271"/>
      <c r="F149" s="271"/>
      <c r="G149" s="271"/>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300</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84" t="str">
        <f>C149</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149" s="148"/>
      <c r="BC149" s="148"/>
      <c r="BD149" s="148"/>
      <c r="BE149" s="148"/>
      <c r="BF149" s="148"/>
      <c r="BG149" s="148"/>
      <c r="BH149" s="148"/>
    </row>
    <row r="150" spans="1:60" outlineLevel="2" x14ac:dyDescent="0.25">
      <c r="A150" s="155"/>
      <c r="B150" s="156"/>
      <c r="C150" s="195" t="s">
        <v>3156</v>
      </c>
      <c r="D150" s="161"/>
      <c r="E150" s="162"/>
      <c r="F150" s="159"/>
      <c r="G150" s="159"/>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314</v>
      </c>
      <c r="AH150" s="148">
        <v>0</v>
      </c>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3" x14ac:dyDescent="0.25">
      <c r="A151" s="155"/>
      <c r="B151" s="156"/>
      <c r="C151" s="195" t="s">
        <v>3157</v>
      </c>
      <c r="D151" s="161"/>
      <c r="E151" s="162">
        <v>0.24</v>
      </c>
      <c r="F151" s="159"/>
      <c r="G151" s="159"/>
      <c r="H151" s="159"/>
      <c r="I151" s="159"/>
      <c r="J151" s="159"/>
      <c r="K151" s="159"/>
      <c r="L151" s="159"/>
      <c r="M151" s="159"/>
      <c r="N151" s="158"/>
      <c r="O151" s="158"/>
      <c r="P151" s="158"/>
      <c r="Q151" s="158"/>
      <c r="R151" s="159"/>
      <c r="S151" s="159"/>
      <c r="T151" s="159"/>
      <c r="U151" s="159"/>
      <c r="V151" s="159"/>
      <c r="W151" s="159"/>
      <c r="X151" s="159"/>
      <c r="Y151" s="159"/>
      <c r="Z151" s="148"/>
      <c r="AA151" s="148"/>
      <c r="AB151" s="148"/>
      <c r="AC151" s="148"/>
      <c r="AD151" s="148"/>
      <c r="AE151" s="148"/>
      <c r="AF151" s="148"/>
      <c r="AG151" s="148" t="s">
        <v>314</v>
      </c>
      <c r="AH151" s="148">
        <v>0</v>
      </c>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outlineLevel="1" x14ac:dyDescent="0.25">
      <c r="A152" s="177">
        <v>38</v>
      </c>
      <c r="B152" s="178" t="s">
        <v>679</v>
      </c>
      <c r="C152" s="194" t="s">
        <v>680</v>
      </c>
      <c r="D152" s="179" t="s">
        <v>338</v>
      </c>
      <c r="E152" s="180">
        <v>0.76612999999999998</v>
      </c>
      <c r="F152" s="181"/>
      <c r="G152" s="182">
        <f>ROUND(E152*F152,2)</f>
        <v>0</v>
      </c>
      <c r="H152" s="181"/>
      <c r="I152" s="182">
        <f>ROUND(E152*H152,2)</f>
        <v>0</v>
      </c>
      <c r="J152" s="181"/>
      <c r="K152" s="182">
        <f>ROUND(E152*J152,2)</f>
        <v>0</v>
      </c>
      <c r="L152" s="182">
        <v>21</v>
      </c>
      <c r="M152" s="182">
        <f>G152*(1+L152/100)</f>
        <v>0</v>
      </c>
      <c r="N152" s="180">
        <v>3.0200100000000001</v>
      </c>
      <c r="O152" s="180">
        <f>ROUND(E152*N152,2)</f>
        <v>2.31</v>
      </c>
      <c r="P152" s="180">
        <v>0</v>
      </c>
      <c r="Q152" s="180">
        <f>ROUND(E152*P152,2)</f>
        <v>0</v>
      </c>
      <c r="R152" s="182" t="s">
        <v>674</v>
      </c>
      <c r="S152" s="182" t="s">
        <v>294</v>
      </c>
      <c r="T152" s="183" t="s">
        <v>294</v>
      </c>
      <c r="U152" s="159">
        <v>39.358370000000001</v>
      </c>
      <c r="V152" s="159">
        <f>ROUND(E152*U152,2)</f>
        <v>30.15</v>
      </c>
      <c r="W152" s="159"/>
      <c r="X152" s="159" t="s">
        <v>675</v>
      </c>
      <c r="Y152" s="159" t="s">
        <v>296</v>
      </c>
      <c r="Z152" s="148"/>
      <c r="AA152" s="148"/>
      <c r="AB152" s="148"/>
      <c r="AC152" s="148"/>
      <c r="AD152" s="148"/>
      <c r="AE152" s="148"/>
      <c r="AF152" s="148"/>
      <c r="AG152" s="148" t="s">
        <v>676</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2" x14ac:dyDescent="0.25">
      <c r="A153" s="155"/>
      <c r="B153" s="156"/>
      <c r="C153" s="276" t="s">
        <v>681</v>
      </c>
      <c r="D153" s="277"/>
      <c r="E153" s="277"/>
      <c r="F153" s="277"/>
      <c r="G153" s="277"/>
      <c r="H153" s="159"/>
      <c r="I153" s="159"/>
      <c r="J153" s="159"/>
      <c r="K153" s="159"/>
      <c r="L153" s="159"/>
      <c r="M153" s="159"/>
      <c r="N153" s="158"/>
      <c r="O153" s="158"/>
      <c r="P153" s="158"/>
      <c r="Q153" s="158"/>
      <c r="R153" s="159"/>
      <c r="S153" s="159"/>
      <c r="T153" s="159"/>
      <c r="U153" s="159"/>
      <c r="V153" s="159"/>
      <c r="W153" s="159"/>
      <c r="X153" s="159"/>
      <c r="Y153" s="159"/>
      <c r="Z153" s="148"/>
      <c r="AA153" s="148"/>
      <c r="AB153" s="148"/>
      <c r="AC153" s="148"/>
      <c r="AD153" s="148"/>
      <c r="AE153" s="148"/>
      <c r="AF153" s="148"/>
      <c r="AG153" s="148" t="s">
        <v>299</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2" x14ac:dyDescent="0.25">
      <c r="A154" s="155"/>
      <c r="B154" s="156"/>
      <c r="C154" s="195" t="s">
        <v>3158</v>
      </c>
      <c r="D154" s="161"/>
      <c r="E154" s="162">
        <v>0.15187999999999999</v>
      </c>
      <c r="F154" s="159"/>
      <c r="G154" s="159"/>
      <c r="H154" s="159"/>
      <c r="I154" s="159"/>
      <c r="J154" s="159"/>
      <c r="K154" s="159"/>
      <c r="L154" s="159"/>
      <c r="M154" s="159"/>
      <c r="N154" s="158"/>
      <c r="O154" s="158"/>
      <c r="P154" s="158"/>
      <c r="Q154" s="158"/>
      <c r="R154" s="159"/>
      <c r="S154" s="159"/>
      <c r="T154" s="159"/>
      <c r="U154" s="159"/>
      <c r="V154" s="159"/>
      <c r="W154" s="159"/>
      <c r="X154" s="159"/>
      <c r="Y154" s="159"/>
      <c r="Z154" s="148"/>
      <c r="AA154" s="148"/>
      <c r="AB154" s="148"/>
      <c r="AC154" s="148"/>
      <c r="AD154" s="148"/>
      <c r="AE154" s="148"/>
      <c r="AF154" s="148"/>
      <c r="AG154" s="148" t="s">
        <v>314</v>
      </c>
      <c r="AH154" s="148">
        <v>0</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3" x14ac:dyDescent="0.25">
      <c r="A155" s="155"/>
      <c r="B155" s="156"/>
      <c r="C155" s="195" t="s">
        <v>3159</v>
      </c>
      <c r="D155" s="161"/>
      <c r="E155" s="162">
        <v>0.61424999999999996</v>
      </c>
      <c r="F155" s="159"/>
      <c r="G155" s="159"/>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314</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13" x14ac:dyDescent="0.25">
      <c r="A156" s="170" t="s">
        <v>288</v>
      </c>
      <c r="B156" s="171" t="s">
        <v>146</v>
      </c>
      <c r="C156" s="193" t="s">
        <v>147</v>
      </c>
      <c r="D156" s="172"/>
      <c r="E156" s="173"/>
      <c r="F156" s="174"/>
      <c r="G156" s="174">
        <f>SUMIF(AG157:AG160,"&lt;&gt;NOR",G157:G160)</f>
        <v>0</v>
      </c>
      <c r="H156" s="174"/>
      <c r="I156" s="174">
        <f>SUM(I157:I160)</f>
        <v>0</v>
      </c>
      <c r="J156" s="174"/>
      <c r="K156" s="174">
        <f>SUM(K157:K160)</f>
        <v>0</v>
      </c>
      <c r="L156" s="174"/>
      <c r="M156" s="174">
        <f>SUM(M157:M160)</f>
        <v>0</v>
      </c>
      <c r="N156" s="173"/>
      <c r="O156" s="173">
        <f>SUM(O157:O160)</f>
        <v>1.35</v>
      </c>
      <c r="P156" s="173"/>
      <c r="Q156" s="173">
        <f>SUM(Q157:Q160)</f>
        <v>0</v>
      </c>
      <c r="R156" s="174"/>
      <c r="S156" s="174"/>
      <c r="T156" s="175"/>
      <c r="U156" s="169"/>
      <c r="V156" s="169">
        <f>SUM(V157:V160)</f>
        <v>0.09</v>
      </c>
      <c r="W156" s="169"/>
      <c r="X156" s="169"/>
      <c r="Y156" s="169"/>
      <c r="AG156" t="s">
        <v>289</v>
      </c>
    </row>
    <row r="157" spans="1:60" outlineLevel="1" x14ac:dyDescent="0.25">
      <c r="A157" s="177">
        <v>39</v>
      </c>
      <c r="B157" s="178" t="s">
        <v>3160</v>
      </c>
      <c r="C157" s="194" t="s">
        <v>3161</v>
      </c>
      <c r="D157" s="179" t="s">
        <v>310</v>
      </c>
      <c r="E157" s="180">
        <v>3.15</v>
      </c>
      <c r="F157" s="181"/>
      <c r="G157" s="182">
        <f>ROUND(E157*F157,2)</f>
        <v>0</v>
      </c>
      <c r="H157" s="181"/>
      <c r="I157" s="182">
        <f>ROUND(E157*H157,2)</f>
        <v>0</v>
      </c>
      <c r="J157" s="181"/>
      <c r="K157" s="182">
        <f>ROUND(E157*J157,2)</f>
        <v>0</v>
      </c>
      <c r="L157" s="182">
        <v>21</v>
      </c>
      <c r="M157" s="182">
        <f>G157*(1+L157/100)</f>
        <v>0</v>
      </c>
      <c r="N157" s="180">
        <v>0.43</v>
      </c>
      <c r="O157" s="180">
        <f>ROUND(E157*N157,2)</f>
        <v>1.35</v>
      </c>
      <c r="P157" s="180">
        <v>0</v>
      </c>
      <c r="Q157" s="180">
        <f>ROUND(E157*P157,2)</f>
        <v>0</v>
      </c>
      <c r="R157" s="182" t="s">
        <v>311</v>
      </c>
      <c r="S157" s="182" t="s">
        <v>294</v>
      </c>
      <c r="T157" s="183" t="s">
        <v>294</v>
      </c>
      <c r="U157" s="159">
        <v>2.8000000000000001E-2</v>
      </c>
      <c r="V157" s="159">
        <f>ROUND(E157*U157,2)</f>
        <v>0.09</v>
      </c>
      <c r="W157" s="159"/>
      <c r="X157" s="159" t="s">
        <v>295</v>
      </c>
      <c r="Y157" s="159" t="s">
        <v>296</v>
      </c>
      <c r="Z157" s="148"/>
      <c r="AA157" s="148"/>
      <c r="AB157" s="148"/>
      <c r="AC157" s="148"/>
      <c r="AD157" s="148"/>
      <c r="AE157" s="148"/>
      <c r="AF157" s="148"/>
      <c r="AG157" s="148" t="s">
        <v>297</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2" x14ac:dyDescent="0.25">
      <c r="A158" s="155"/>
      <c r="B158" s="156"/>
      <c r="C158" s="276" t="s">
        <v>3162</v>
      </c>
      <c r="D158" s="277"/>
      <c r="E158" s="277"/>
      <c r="F158" s="277"/>
      <c r="G158" s="277"/>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299</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2" x14ac:dyDescent="0.25">
      <c r="A159" s="155"/>
      <c r="B159" s="156"/>
      <c r="C159" s="270" t="s">
        <v>3162</v>
      </c>
      <c r="D159" s="271"/>
      <c r="E159" s="271"/>
      <c r="F159" s="271"/>
      <c r="G159" s="271"/>
      <c r="H159" s="159"/>
      <c r="I159" s="159"/>
      <c r="J159" s="159"/>
      <c r="K159" s="159"/>
      <c r="L159" s="159"/>
      <c r="M159" s="159"/>
      <c r="N159" s="158"/>
      <c r="O159" s="158"/>
      <c r="P159" s="158"/>
      <c r="Q159" s="158"/>
      <c r="R159" s="159"/>
      <c r="S159" s="159"/>
      <c r="T159" s="159"/>
      <c r="U159" s="159"/>
      <c r="V159" s="159"/>
      <c r="W159" s="159"/>
      <c r="X159" s="159"/>
      <c r="Y159" s="159"/>
      <c r="Z159" s="148"/>
      <c r="AA159" s="148"/>
      <c r="AB159" s="148"/>
      <c r="AC159" s="148"/>
      <c r="AD159" s="148"/>
      <c r="AE159" s="148"/>
      <c r="AF159" s="148"/>
      <c r="AG159" s="148" t="s">
        <v>300</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2" x14ac:dyDescent="0.25">
      <c r="A160" s="155"/>
      <c r="B160" s="156"/>
      <c r="C160" s="195" t="s">
        <v>3163</v>
      </c>
      <c r="D160" s="161"/>
      <c r="E160" s="162">
        <v>3.15</v>
      </c>
      <c r="F160" s="159"/>
      <c r="G160" s="159"/>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314</v>
      </c>
      <c r="AH160" s="148">
        <v>0</v>
      </c>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ht="13" x14ac:dyDescent="0.25">
      <c r="A161" s="170" t="s">
        <v>288</v>
      </c>
      <c r="B161" s="171" t="s">
        <v>148</v>
      </c>
      <c r="C161" s="193" t="s">
        <v>149</v>
      </c>
      <c r="D161" s="172"/>
      <c r="E161" s="173"/>
      <c r="F161" s="174"/>
      <c r="G161" s="174">
        <f>SUMIF(AG162:AG167,"&lt;&gt;NOR",G162:G167)</f>
        <v>0</v>
      </c>
      <c r="H161" s="174"/>
      <c r="I161" s="174">
        <f>SUM(I162:I167)</f>
        <v>0</v>
      </c>
      <c r="J161" s="174"/>
      <c r="K161" s="174">
        <f>SUM(K162:K167)</f>
        <v>0</v>
      </c>
      <c r="L161" s="174"/>
      <c r="M161" s="174">
        <f>SUM(M162:M167)</f>
        <v>0</v>
      </c>
      <c r="N161" s="173"/>
      <c r="O161" s="173">
        <f>SUM(O162:O167)</f>
        <v>0.53</v>
      </c>
      <c r="P161" s="173"/>
      <c r="Q161" s="173">
        <f>SUM(Q162:Q167)</f>
        <v>0</v>
      </c>
      <c r="R161" s="174"/>
      <c r="S161" s="174"/>
      <c r="T161" s="175"/>
      <c r="U161" s="169"/>
      <c r="V161" s="169">
        <f>SUM(V162:V167)</f>
        <v>49.35</v>
      </c>
      <c r="W161" s="169"/>
      <c r="X161" s="169"/>
      <c r="Y161" s="169"/>
      <c r="AG161" t="s">
        <v>289</v>
      </c>
    </row>
    <row r="162" spans="1:60" ht="20" outlineLevel="1" x14ac:dyDescent="0.25">
      <c r="A162" s="177">
        <v>40</v>
      </c>
      <c r="B162" s="178" t="s">
        <v>3164</v>
      </c>
      <c r="C162" s="194" t="s">
        <v>3165</v>
      </c>
      <c r="D162" s="179" t="s">
        <v>310</v>
      </c>
      <c r="E162" s="180">
        <v>220.3065</v>
      </c>
      <c r="F162" s="181"/>
      <c r="G162" s="182">
        <f>ROUND(E162*F162,2)</f>
        <v>0</v>
      </c>
      <c r="H162" s="181"/>
      <c r="I162" s="182">
        <f>ROUND(E162*H162,2)</f>
        <v>0</v>
      </c>
      <c r="J162" s="181"/>
      <c r="K162" s="182">
        <f>ROUND(E162*J162,2)</f>
        <v>0</v>
      </c>
      <c r="L162" s="182">
        <v>21</v>
      </c>
      <c r="M162" s="182">
        <f>G162*(1+L162/100)</f>
        <v>0</v>
      </c>
      <c r="N162" s="180">
        <v>2.4199999999999998E-3</v>
      </c>
      <c r="O162" s="180">
        <f>ROUND(E162*N162,2)</f>
        <v>0.53</v>
      </c>
      <c r="P162" s="180">
        <v>0</v>
      </c>
      <c r="Q162" s="180">
        <f>ROUND(E162*P162,2)</f>
        <v>0</v>
      </c>
      <c r="R162" s="182" t="s">
        <v>410</v>
      </c>
      <c r="S162" s="182" t="s">
        <v>294</v>
      </c>
      <c r="T162" s="183" t="s">
        <v>294</v>
      </c>
      <c r="U162" s="159">
        <v>0.22400999999999999</v>
      </c>
      <c r="V162" s="159">
        <f>ROUND(E162*U162,2)</f>
        <v>49.35</v>
      </c>
      <c r="W162" s="159"/>
      <c r="X162" s="159" t="s">
        <v>295</v>
      </c>
      <c r="Y162" s="159" t="s">
        <v>296</v>
      </c>
      <c r="Z162" s="148"/>
      <c r="AA162" s="148"/>
      <c r="AB162" s="148"/>
      <c r="AC162" s="148"/>
      <c r="AD162" s="148"/>
      <c r="AE162" s="148"/>
      <c r="AF162" s="148"/>
      <c r="AG162" s="148" t="s">
        <v>297</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5">
      <c r="A163" s="155"/>
      <c r="B163" s="156"/>
      <c r="C163" s="276" t="s">
        <v>706</v>
      </c>
      <c r="D163" s="277"/>
      <c r="E163" s="277"/>
      <c r="F163" s="277"/>
      <c r="G163" s="277"/>
      <c r="H163" s="159"/>
      <c r="I163" s="159"/>
      <c r="J163" s="159"/>
      <c r="K163" s="159"/>
      <c r="L163" s="159"/>
      <c r="M163" s="159"/>
      <c r="N163" s="158"/>
      <c r="O163" s="158"/>
      <c r="P163" s="158"/>
      <c r="Q163" s="158"/>
      <c r="R163" s="159"/>
      <c r="S163" s="159"/>
      <c r="T163" s="159"/>
      <c r="U163" s="159"/>
      <c r="V163" s="159"/>
      <c r="W163" s="159"/>
      <c r="X163" s="159"/>
      <c r="Y163" s="159"/>
      <c r="Z163" s="148"/>
      <c r="AA163" s="148"/>
      <c r="AB163" s="148"/>
      <c r="AC163" s="148"/>
      <c r="AD163" s="148"/>
      <c r="AE163" s="148"/>
      <c r="AF163" s="148"/>
      <c r="AG163" s="148" t="s">
        <v>299</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2" x14ac:dyDescent="0.25">
      <c r="A164" s="155"/>
      <c r="B164" s="156"/>
      <c r="C164" s="270" t="s">
        <v>706</v>
      </c>
      <c r="D164" s="271"/>
      <c r="E164" s="271"/>
      <c r="F164" s="271"/>
      <c r="G164" s="271"/>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300</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2" x14ac:dyDescent="0.25">
      <c r="A165" s="155"/>
      <c r="B165" s="156"/>
      <c r="C165" s="195" t="s">
        <v>3166</v>
      </c>
      <c r="D165" s="161"/>
      <c r="E165" s="162">
        <v>206.01900000000001</v>
      </c>
      <c r="F165" s="159"/>
      <c r="G165" s="159"/>
      <c r="H165" s="159"/>
      <c r="I165" s="159"/>
      <c r="J165" s="159"/>
      <c r="K165" s="159"/>
      <c r="L165" s="159"/>
      <c r="M165" s="159"/>
      <c r="N165" s="158"/>
      <c r="O165" s="158"/>
      <c r="P165" s="158"/>
      <c r="Q165" s="158"/>
      <c r="R165" s="159"/>
      <c r="S165" s="159"/>
      <c r="T165" s="159"/>
      <c r="U165" s="159"/>
      <c r="V165" s="159"/>
      <c r="W165" s="159"/>
      <c r="X165" s="159"/>
      <c r="Y165" s="159"/>
      <c r="Z165" s="148"/>
      <c r="AA165" s="148"/>
      <c r="AB165" s="148"/>
      <c r="AC165" s="148"/>
      <c r="AD165" s="148"/>
      <c r="AE165" s="148"/>
      <c r="AF165" s="148"/>
      <c r="AG165" s="148" t="s">
        <v>314</v>
      </c>
      <c r="AH165" s="148">
        <v>0</v>
      </c>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3" x14ac:dyDescent="0.25">
      <c r="A166" s="155"/>
      <c r="B166" s="156"/>
      <c r="C166" s="195" t="s">
        <v>3167</v>
      </c>
      <c r="D166" s="161"/>
      <c r="E166" s="162">
        <v>8.5875000000000004</v>
      </c>
      <c r="F166" s="159"/>
      <c r="G166" s="159"/>
      <c r="H166" s="159"/>
      <c r="I166" s="159"/>
      <c r="J166" s="159"/>
      <c r="K166" s="159"/>
      <c r="L166" s="159"/>
      <c r="M166" s="159"/>
      <c r="N166" s="158"/>
      <c r="O166" s="158"/>
      <c r="P166" s="158"/>
      <c r="Q166" s="158"/>
      <c r="R166" s="159"/>
      <c r="S166" s="159"/>
      <c r="T166" s="159"/>
      <c r="U166" s="159"/>
      <c r="V166" s="159"/>
      <c r="W166" s="159"/>
      <c r="X166" s="159"/>
      <c r="Y166" s="159"/>
      <c r="Z166" s="148"/>
      <c r="AA166" s="148"/>
      <c r="AB166" s="148"/>
      <c r="AC166" s="148"/>
      <c r="AD166" s="148"/>
      <c r="AE166" s="148"/>
      <c r="AF166" s="148"/>
      <c r="AG166" s="148" t="s">
        <v>314</v>
      </c>
      <c r="AH166" s="148">
        <v>0</v>
      </c>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3" x14ac:dyDescent="0.25">
      <c r="A167" s="155"/>
      <c r="B167" s="156"/>
      <c r="C167" s="195" t="s">
        <v>3168</v>
      </c>
      <c r="D167" s="161"/>
      <c r="E167" s="162">
        <v>5.7</v>
      </c>
      <c r="F167" s="159"/>
      <c r="G167" s="159"/>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314</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ht="13" x14ac:dyDescent="0.25">
      <c r="A168" s="170" t="s">
        <v>288</v>
      </c>
      <c r="B168" s="171" t="s">
        <v>150</v>
      </c>
      <c r="C168" s="193" t="s">
        <v>151</v>
      </c>
      <c r="D168" s="172"/>
      <c r="E168" s="173"/>
      <c r="F168" s="174"/>
      <c r="G168" s="174">
        <f>SUMIF(AG169:AG210,"&lt;&gt;NOR",G169:G210)</f>
        <v>0</v>
      </c>
      <c r="H168" s="174"/>
      <c r="I168" s="174">
        <f>SUM(I169:I210)</f>
        <v>0</v>
      </c>
      <c r="J168" s="174"/>
      <c r="K168" s="174">
        <f>SUM(K169:K210)</f>
        <v>0</v>
      </c>
      <c r="L168" s="174"/>
      <c r="M168" s="174">
        <f>SUM(M169:M210)</f>
        <v>0</v>
      </c>
      <c r="N168" s="173"/>
      <c r="O168" s="173">
        <f>SUM(O169:O210)</f>
        <v>29.36</v>
      </c>
      <c r="P168" s="173"/>
      <c r="Q168" s="173">
        <f>SUM(Q169:Q210)</f>
        <v>0</v>
      </c>
      <c r="R168" s="174"/>
      <c r="S168" s="174"/>
      <c r="T168" s="175"/>
      <c r="U168" s="169"/>
      <c r="V168" s="169">
        <f>SUM(V169:V210)</f>
        <v>616.46</v>
      </c>
      <c r="W168" s="169"/>
      <c r="X168" s="169"/>
      <c r="Y168" s="169"/>
      <c r="AG168" t="s">
        <v>289</v>
      </c>
    </row>
    <row r="169" spans="1:60" outlineLevel="1" x14ac:dyDescent="0.25">
      <c r="A169" s="177">
        <v>41</v>
      </c>
      <c r="B169" s="178" t="s">
        <v>704</v>
      </c>
      <c r="C169" s="194" t="s">
        <v>705</v>
      </c>
      <c r="D169" s="179" t="s">
        <v>310</v>
      </c>
      <c r="E169" s="180">
        <v>198.54</v>
      </c>
      <c r="F169" s="181"/>
      <c r="G169" s="182">
        <f>ROUND(E169*F169,2)</f>
        <v>0</v>
      </c>
      <c r="H169" s="181"/>
      <c r="I169" s="182">
        <f>ROUND(E169*H169,2)</f>
        <v>0</v>
      </c>
      <c r="J169" s="181"/>
      <c r="K169" s="182">
        <f>ROUND(E169*J169,2)</f>
        <v>0</v>
      </c>
      <c r="L169" s="182">
        <v>21</v>
      </c>
      <c r="M169" s="182">
        <f>G169*(1+L169/100)</f>
        <v>0</v>
      </c>
      <c r="N169" s="180">
        <v>2.9999999999999997E-4</v>
      </c>
      <c r="O169" s="180">
        <f>ROUND(E169*N169,2)</f>
        <v>0.06</v>
      </c>
      <c r="P169" s="180">
        <v>0</v>
      </c>
      <c r="Q169" s="180">
        <f>ROUND(E169*P169,2)</f>
        <v>0</v>
      </c>
      <c r="R169" s="182" t="s">
        <v>410</v>
      </c>
      <c r="S169" s="182" t="s">
        <v>294</v>
      </c>
      <c r="T169" s="183" t="s">
        <v>294</v>
      </c>
      <c r="U169" s="159">
        <v>8.8999999999999996E-2</v>
      </c>
      <c r="V169" s="159">
        <f>ROUND(E169*U169,2)</f>
        <v>17.670000000000002</v>
      </c>
      <c r="W169" s="159"/>
      <c r="X169" s="159" t="s">
        <v>295</v>
      </c>
      <c r="Y169" s="159" t="s">
        <v>296</v>
      </c>
      <c r="Z169" s="148"/>
      <c r="AA169" s="148"/>
      <c r="AB169" s="148"/>
      <c r="AC169" s="148"/>
      <c r="AD169" s="148"/>
      <c r="AE169" s="148"/>
      <c r="AF169" s="148"/>
      <c r="AG169" s="148" t="s">
        <v>297</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2" x14ac:dyDescent="0.25">
      <c r="A170" s="155"/>
      <c r="B170" s="156"/>
      <c r="C170" s="276" t="s">
        <v>706</v>
      </c>
      <c r="D170" s="277"/>
      <c r="E170" s="277"/>
      <c r="F170" s="277"/>
      <c r="G170" s="277"/>
      <c r="H170" s="159"/>
      <c r="I170" s="159"/>
      <c r="J170" s="159"/>
      <c r="K170" s="159"/>
      <c r="L170" s="159"/>
      <c r="M170" s="159"/>
      <c r="N170" s="158"/>
      <c r="O170" s="158"/>
      <c r="P170" s="158"/>
      <c r="Q170" s="158"/>
      <c r="R170" s="159"/>
      <c r="S170" s="159"/>
      <c r="T170" s="159"/>
      <c r="U170" s="159"/>
      <c r="V170" s="159"/>
      <c r="W170" s="159"/>
      <c r="X170" s="159"/>
      <c r="Y170" s="159"/>
      <c r="Z170" s="148"/>
      <c r="AA170" s="148"/>
      <c r="AB170" s="148"/>
      <c r="AC170" s="148"/>
      <c r="AD170" s="148"/>
      <c r="AE170" s="148"/>
      <c r="AF170" s="148"/>
      <c r="AG170" s="148" t="s">
        <v>299</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2" x14ac:dyDescent="0.25">
      <c r="A171" s="155"/>
      <c r="B171" s="156"/>
      <c r="C171" s="270" t="s">
        <v>706</v>
      </c>
      <c r="D171" s="271"/>
      <c r="E171" s="271"/>
      <c r="F171" s="271"/>
      <c r="G171" s="271"/>
      <c r="H171" s="159"/>
      <c r="I171" s="159"/>
      <c r="J171" s="159"/>
      <c r="K171" s="159"/>
      <c r="L171" s="159"/>
      <c r="M171" s="159"/>
      <c r="N171" s="158"/>
      <c r="O171" s="158"/>
      <c r="P171" s="158"/>
      <c r="Q171" s="158"/>
      <c r="R171" s="159"/>
      <c r="S171" s="159"/>
      <c r="T171" s="159"/>
      <c r="U171" s="159"/>
      <c r="V171" s="159"/>
      <c r="W171" s="159"/>
      <c r="X171" s="159"/>
      <c r="Y171" s="159"/>
      <c r="Z171" s="148"/>
      <c r="AA171" s="148"/>
      <c r="AB171" s="148"/>
      <c r="AC171" s="148"/>
      <c r="AD171" s="148"/>
      <c r="AE171" s="148"/>
      <c r="AF171" s="148"/>
      <c r="AG171" s="148" t="s">
        <v>300</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ht="20" outlineLevel="1" x14ac:dyDescent="0.25">
      <c r="A172" s="177">
        <v>42</v>
      </c>
      <c r="B172" s="178" t="s">
        <v>3169</v>
      </c>
      <c r="C172" s="194" t="s">
        <v>3170</v>
      </c>
      <c r="D172" s="179" t="s">
        <v>310</v>
      </c>
      <c r="E172" s="180">
        <v>154.3485</v>
      </c>
      <c r="F172" s="181"/>
      <c r="G172" s="182">
        <f>ROUND(E172*F172,2)</f>
        <v>0</v>
      </c>
      <c r="H172" s="181"/>
      <c r="I172" s="182">
        <f>ROUND(E172*H172,2)</f>
        <v>0</v>
      </c>
      <c r="J172" s="181"/>
      <c r="K172" s="182">
        <f>ROUND(E172*J172,2)</f>
        <v>0</v>
      </c>
      <c r="L172" s="182">
        <v>21</v>
      </c>
      <c r="M172" s="182">
        <f>G172*(1+L172/100)</f>
        <v>0</v>
      </c>
      <c r="N172" s="180">
        <v>2.9999999999999997E-4</v>
      </c>
      <c r="O172" s="180">
        <f>ROUND(E172*N172,2)</f>
        <v>0.05</v>
      </c>
      <c r="P172" s="180">
        <v>0</v>
      </c>
      <c r="Q172" s="180">
        <f>ROUND(E172*P172,2)</f>
        <v>0</v>
      </c>
      <c r="R172" s="182" t="s">
        <v>410</v>
      </c>
      <c r="S172" s="182" t="s">
        <v>294</v>
      </c>
      <c r="T172" s="183" t="s">
        <v>294</v>
      </c>
      <c r="U172" s="159">
        <v>7.0000000000000007E-2</v>
      </c>
      <c r="V172" s="159">
        <f>ROUND(E172*U172,2)</f>
        <v>10.8</v>
      </c>
      <c r="W172" s="159"/>
      <c r="X172" s="159" t="s">
        <v>295</v>
      </c>
      <c r="Y172" s="159" t="s">
        <v>296</v>
      </c>
      <c r="Z172" s="148"/>
      <c r="AA172" s="148"/>
      <c r="AB172" s="148"/>
      <c r="AC172" s="148"/>
      <c r="AD172" s="148"/>
      <c r="AE172" s="148"/>
      <c r="AF172" s="148"/>
      <c r="AG172" s="148" t="s">
        <v>297</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2" x14ac:dyDescent="0.25">
      <c r="A173" s="155"/>
      <c r="B173" s="156"/>
      <c r="C173" s="276" t="s">
        <v>706</v>
      </c>
      <c r="D173" s="277"/>
      <c r="E173" s="277"/>
      <c r="F173" s="277"/>
      <c r="G173" s="277"/>
      <c r="H173" s="159"/>
      <c r="I173" s="159"/>
      <c r="J173" s="159"/>
      <c r="K173" s="159"/>
      <c r="L173" s="159"/>
      <c r="M173" s="159"/>
      <c r="N173" s="158"/>
      <c r="O173" s="158"/>
      <c r="P173" s="158"/>
      <c r="Q173" s="158"/>
      <c r="R173" s="159"/>
      <c r="S173" s="159"/>
      <c r="T173" s="159"/>
      <c r="U173" s="159"/>
      <c r="V173" s="159"/>
      <c r="W173" s="159"/>
      <c r="X173" s="159"/>
      <c r="Y173" s="159"/>
      <c r="Z173" s="148"/>
      <c r="AA173" s="148"/>
      <c r="AB173" s="148"/>
      <c r="AC173" s="148"/>
      <c r="AD173" s="148"/>
      <c r="AE173" s="148"/>
      <c r="AF173" s="148"/>
      <c r="AG173" s="148" t="s">
        <v>299</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2" x14ac:dyDescent="0.25">
      <c r="A174" s="155"/>
      <c r="B174" s="156"/>
      <c r="C174" s="195" t="s">
        <v>3171</v>
      </c>
      <c r="D174" s="161"/>
      <c r="E174" s="162">
        <v>30.53</v>
      </c>
      <c r="F174" s="159"/>
      <c r="G174" s="159"/>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314</v>
      </c>
      <c r="AH174" s="148">
        <v>0</v>
      </c>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3" x14ac:dyDescent="0.25">
      <c r="A175" s="155"/>
      <c r="B175" s="156"/>
      <c r="C175" s="195" t="s">
        <v>3172</v>
      </c>
      <c r="D175" s="161"/>
      <c r="E175" s="162">
        <v>20.65</v>
      </c>
      <c r="F175" s="159"/>
      <c r="G175" s="159"/>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314</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5">
      <c r="A176" s="155"/>
      <c r="B176" s="156"/>
      <c r="C176" s="195" t="s">
        <v>3173</v>
      </c>
      <c r="D176" s="161"/>
      <c r="E176" s="162">
        <v>36.21</v>
      </c>
      <c r="F176" s="159"/>
      <c r="G176" s="159"/>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314</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3" x14ac:dyDescent="0.25">
      <c r="A177" s="155"/>
      <c r="B177" s="156"/>
      <c r="C177" s="195" t="s">
        <v>3174</v>
      </c>
      <c r="D177" s="161"/>
      <c r="E177" s="162">
        <v>13.11</v>
      </c>
      <c r="F177" s="159"/>
      <c r="G177" s="159"/>
      <c r="H177" s="159"/>
      <c r="I177" s="159"/>
      <c r="J177" s="159"/>
      <c r="K177" s="159"/>
      <c r="L177" s="159"/>
      <c r="M177" s="159"/>
      <c r="N177" s="158"/>
      <c r="O177" s="158"/>
      <c r="P177" s="158"/>
      <c r="Q177" s="158"/>
      <c r="R177" s="159"/>
      <c r="S177" s="159"/>
      <c r="T177" s="159"/>
      <c r="U177" s="159"/>
      <c r="V177" s="159"/>
      <c r="W177" s="159"/>
      <c r="X177" s="159"/>
      <c r="Y177" s="159"/>
      <c r="Z177" s="148"/>
      <c r="AA177" s="148"/>
      <c r="AB177" s="148"/>
      <c r="AC177" s="148"/>
      <c r="AD177" s="148"/>
      <c r="AE177" s="148"/>
      <c r="AF177" s="148"/>
      <c r="AG177" s="148" t="s">
        <v>314</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3" x14ac:dyDescent="0.25">
      <c r="A178" s="155"/>
      <c r="B178" s="156"/>
      <c r="C178" s="195" t="s">
        <v>3175</v>
      </c>
      <c r="D178" s="161"/>
      <c r="E178" s="162">
        <v>33.15</v>
      </c>
      <c r="F178" s="159"/>
      <c r="G178" s="159"/>
      <c r="H178" s="159"/>
      <c r="I178" s="159"/>
      <c r="J178" s="159"/>
      <c r="K178" s="159"/>
      <c r="L178" s="159"/>
      <c r="M178" s="159"/>
      <c r="N178" s="158"/>
      <c r="O178" s="158"/>
      <c r="P178" s="158"/>
      <c r="Q178" s="158"/>
      <c r="R178" s="159"/>
      <c r="S178" s="159"/>
      <c r="T178" s="159"/>
      <c r="U178" s="159"/>
      <c r="V178" s="159"/>
      <c r="W178" s="159"/>
      <c r="X178" s="159"/>
      <c r="Y178" s="159"/>
      <c r="Z178" s="148"/>
      <c r="AA178" s="148"/>
      <c r="AB178" s="148"/>
      <c r="AC178" s="148"/>
      <c r="AD178" s="148"/>
      <c r="AE178" s="148"/>
      <c r="AF178" s="148"/>
      <c r="AG178" s="148" t="s">
        <v>314</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3" x14ac:dyDescent="0.25">
      <c r="A179" s="155"/>
      <c r="B179" s="156"/>
      <c r="C179" s="195" t="s">
        <v>3176</v>
      </c>
      <c r="D179" s="161"/>
      <c r="E179" s="162">
        <v>3.9</v>
      </c>
      <c r="F179" s="159"/>
      <c r="G179" s="159"/>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314</v>
      </c>
      <c r="AH179" s="148">
        <v>0</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3" x14ac:dyDescent="0.25">
      <c r="A180" s="155"/>
      <c r="B180" s="156"/>
      <c r="C180" s="195" t="s">
        <v>3177</v>
      </c>
      <c r="D180" s="161"/>
      <c r="E180" s="162">
        <v>6.9</v>
      </c>
      <c r="F180" s="159"/>
      <c r="G180" s="159"/>
      <c r="H180" s="159"/>
      <c r="I180" s="159"/>
      <c r="J180" s="159"/>
      <c r="K180" s="159"/>
      <c r="L180" s="159"/>
      <c r="M180" s="159"/>
      <c r="N180" s="158"/>
      <c r="O180" s="158"/>
      <c r="P180" s="158"/>
      <c r="Q180" s="158"/>
      <c r="R180" s="159"/>
      <c r="S180" s="159"/>
      <c r="T180" s="159"/>
      <c r="U180" s="159"/>
      <c r="V180" s="159"/>
      <c r="W180" s="159"/>
      <c r="X180" s="159"/>
      <c r="Y180" s="159"/>
      <c r="Z180" s="148"/>
      <c r="AA180" s="148"/>
      <c r="AB180" s="148"/>
      <c r="AC180" s="148"/>
      <c r="AD180" s="148"/>
      <c r="AE180" s="148"/>
      <c r="AF180" s="148"/>
      <c r="AG180" s="148" t="s">
        <v>314</v>
      </c>
      <c r="AH180" s="148">
        <v>0</v>
      </c>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3" x14ac:dyDescent="0.25">
      <c r="A181" s="155"/>
      <c r="B181" s="156"/>
      <c r="C181" s="195" t="s">
        <v>3178</v>
      </c>
      <c r="D181" s="161"/>
      <c r="E181" s="162">
        <v>4.5</v>
      </c>
      <c r="F181" s="159"/>
      <c r="G181" s="159"/>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314</v>
      </c>
      <c r="AH181" s="148">
        <v>0</v>
      </c>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3" x14ac:dyDescent="0.25">
      <c r="A182" s="155"/>
      <c r="B182" s="156"/>
      <c r="C182" s="195" t="s">
        <v>3179</v>
      </c>
      <c r="D182" s="161"/>
      <c r="E182" s="162">
        <v>5.4</v>
      </c>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314</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1" x14ac:dyDescent="0.25">
      <c r="A183" s="177">
        <v>43</v>
      </c>
      <c r="B183" s="178" t="s">
        <v>709</v>
      </c>
      <c r="C183" s="194" t="s">
        <v>710</v>
      </c>
      <c r="D183" s="179" t="s">
        <v>310</v>
      </c>
      <c r="E183" s="180">
        <v>32.450000000000003</v>
      </c>
      <c r="F183" s="181"/>
      <c r="G183" s="182">
        <f>ROUND(E183*F183,2)</f>
        <v>0</v>
      </c>
      <c r="H183" s="181"/>
      <c r="I183" s="182">
        <f>ROUND(E183*H183,2)</f>
        <v>0</v>
      </c>
      <c r="J183" s="181"/>
      <c r="K183" s="182">
        <f>ROUND(E183*J183,2)</f>
        <v>0</v>
      </c>
      <c r="L183" s="182">
        <v>21</v>
      </c>
      <c r="M183" s="182">
        <f>G183*(1+L183/100)</f>
        <v>0</v>
      </c>
      <c r="N183" s="180">
        <v>4.0000000000000003E-5</v>
      </c>
      <c r="O183" s="180">
        <f>ROUND(E183*N183,2)</f>
        <v>0</v>
      </c>
      <c r="P183" s="180">
        <v>0</v>
      </c>
      <c r="Q183" s="180">
        <f>ROUND(E183*P183,2)</f>
        <v>0</v>
      </c>
      <c r="R183" s="182" t="s">
        <v>410</v>
      </c>
      <c r="S183" s="182" t="s">
        <v>294</v>
      </c>
      <c r="T183" s="183" t="s">
        <v>294</v>
      </c>
      <c r="U183" s="159">
        <v>7.8E-2</v>
      </c>
      <c r="V183" s="159">
        <f>ROUND(E183*U183,2)</f>
        <v>2.5299999999999998</v>
      </c>
      <c r="W183" s="159"/>
      <c r="X183" s="159" t="s">
        <v>295</v>
      </c>
      <c r="Y183" s="159" t="s">
        <v>296</v>
      </c>
      <c r="Z183" s="148"/>
      <c r="AA183" s="148"/>
      <c r="AB183" s="148"/>
      <c r="AC183" s="148"/>
      <c r="AD183" s="148"/>
      <c r="AE183" s="148"/>
      <c r="AF183" s="148"/>
      <c r="AG183" s="148" t="s">
        <v>297</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ht="20.5" outlineLevel="2" x14ac:dyDescent="0.25">
      <c r="A184" s="155"/>
      <c r="B184" s="156"/>
      <c r="C184" s="276" t="s">
        <v>711</v>
      </c>
      <c r="D184" s="277"/>
      <c r="E184" s="277"/>
      <c r="F184" s="277"/>
      <c r="G184" s="277"/>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299</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84" t="str">
        <f>C184</f>
        <v>které se zřizují před úpravami povrchu, a obalení osazených dveřních zárubní před znečištěním při úpravách povrchu nástřikem plastických maltovin včetně pozdějšího odkrytí,</v>
      </c>
      <c r="BB184" s="148"/>
      <c r="BC184" s="148"/>
      <c r="BD184" s="148"/>
      <c r="BE184" s="148"/>
      <c r="BF184" s="148"/>
      <c r="BG184" s="148"/>
      <c r="BH184" s="148"/>
    </row>
    <row r="185" spans="1:60" ht="20.5" outlineLevel="2" x14ac:dyDescent="0.25">
      <c r="A185" s="155"/>
      <c r="B185" s="156"/>
      <c r="C185" s="270" t="s">
        <v>711</v>
      </c>
      <c r="D185" s="271"/>
      <c r="E185" s="271"/>
      <c r="F185" s="271"/>
      <c r="G185" s="271"/>
      <c r="H185" s="159"/>
      <c r="I185" s="159"/>
      <c r="J185" s="159"/>
      <c r="K185" s="159"/>
      <c r="L185" s="159"/>
      <c r="M185" s="159"/>
      <c r="N185" s="158"/>
      <c r="O185" s="158"/>
      <c r="P185" s="158"/>
      <c r="Q185" s="158"/>
      <c r="R185" s="159"/>
      <c r="S185" s="159"/>
      <c r="T185" s="159"/>
      <c r="U185" s="159"/>
      <c r="V185" s="159"/>
      <c r="W185" s="159"/>
      <c r="X185" s="159"/>
      <c r="Y185" s="159"/>
      <c r="Z185" s="148"/>
      <c r="AA185" s="148"/>
      <c r="AB185" s="148"/>
      <c r="AC185" s="148"/>
      <c r="AD185" s="148"/>
      <c r="AE185" s="148"/>
      <c r="AF185" s="148"/>
      <c r="AG185" s="148" t="s">
        <v>300</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84" t="str">
        <f>C185</f>
        <v>které se zřizují před úpravami povrchu, a obalení osazených dveřních zárubní před znečištěním při úpravách povrchu nástřikem plastických maltovin včetně pozdějšího odkrytí,</v>
      </c>
      <c r="BB185" s="148"/>
      <c r="BC185" s="148"/>
      <c r="BD185" s="148"/>
      <c r="BE185" s="148"/>
      <c r="BF185" s="148"/>
      <c r="BG185" s="148"/>
      <c r="BH185" s="148"/>
    </row>
    <row r="186" spans="1:60" outlineLevel="2" x14ac:dyDescent="0.25">
      <c r="A186" s="155"/>
      <c r="B186" s="156"/>
      <c r="C186" s="195" t="s">
        <v>3180</v>
      </c>
      <c r="D186" s="161"/>
      <c r="E186" s="162">
        <v>5.95</v>
      </c>
      <c r="F186" s="159"/>
      <c r="G186" s="159"/>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314</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3" x14ac:dyDescent="0.25">
      <c r="A187" s="155"/>
      <c r="B187" s="156"/>
      <c r="C187" s="195" t="s">
        <v>3181</v>
      </c>
      <c r="D187" s="161"/>
      <c r="E187" s="162">
        <v>9.49</v>
      </c>
      <c r="F187" s="159"/>
      <c r="G187" s="159"/>
      <c r="H187" s="159"/>
      <c r="I187" s="159"/>
      <c r="J187" s="159"/>
      <c r="K187" s="159"/>
      <c r="L187" s="159"/>
      <c r="M187" s="159"/>
      <c r="N187" s="158"/>
      <c r="O187" s="158"/>
      <c r="P187" s="158"/>
      <c r="Q187" s="158"/>
      <c r="R187" s="159"/>
      <c r="S187" s="159"/>
      <c r="T187" s="159"/>
      <c r="U187" s="159"/>
      <c r="V187" s="159"/>
      <c r="W187" s="159"/>
      <c r="X187" s="159"/>
      <c r="Y187" s="159"/>
      <c r="Z187" s="148"/>
      <c r="AA187" s="148"/>
      <c r="AB187" s="148"/>
      <c r="AC187" s="148"/>
      <c r="AD187" s="148"/>
      <c r="AE187" s="148"/>
      <c r="AF187" s="148"/>
      <c r="AG187" s="148" t="s">
        <v>314</v>
      </c>
      <c r="AH187" s="148">
        <v>0</v>
      </c>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3" x14ac:dyDescent="0.25">
      <c r="A188" s="155"/>
      <c r="B188" s="156"/>
      <c r="C188" s="195" t="s">
        <v>716</v>
      </c>
      <c r="D188" s="161"/>
      <c r="E188" s="162">
        <v>2.85</v>
      </c>
      <c r="F188" s="159"/>
      <c r="G188" s="159"/>
      <c r="H188" s="159"/>
      <c r="I188" s="159"/>
      <c r="J188" s="159"/>
      <c r="K188" s="159"/>
      <c r="L188" s="159"/>
      <c r="M188" s="159"/>
      <c r="N188" s="158"/>
      <c r="O188" s="158"/>
      <c r="P188" s="158"/>
      <c r="Q188" s="158"/>
      <c r="R188" s="159"/>
      <c r="S188" s="159"/>
      <c r="T188" s="159"/>
      <c r="U188" s="159"/>
      <c r="V188" s="159"/>
      <c r="W188" s="159"/>
      <c r="X188" s="159"/>
      <c r="Y188" s="159"/>
      <c r="Z188" s="148"/>
      <c r="AA188" s="148"/>
      <c r="AB188" s="148"/>
      <c r="AC188" s="148"/>
      <c r="AD188" s="148"/>
      <c r="AE188" s="148"/>
      <c r="AF188" s="148"/>
      <c r="AG188" s="148" t="s">
        <v>314</v>
      </c>
      <c r="AH188" s="148">
        <v>0</v>
      </c>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3" x14ac:dyDescent="0.25">
      <c r="A189" s="155"/>
      <c r="B189" s="156"/>
      <c r="C189" s="195" t="s">
        <v>3182</v>
      </c>
      <c r="D189" s="161"/>
      <c r="E189" s="162">
        <v>2.4</v>
      </c>
      <c r="F189" s="159"/>
      <c r="G189" s="159"/>
      <c r="H189" s="159"/>
      <c r="I189" s="159"/>
      <c r="J189" s="159"/>
      <c r="K189" s="159"/>
      <c r="L189" s="159"/>
      <c r="M189" s="159"/>
      <c r="N189" s="158"/>
      <c r="O189" s="158"/>
      <c r="P189" s="158"/>
      <c r="Q189" s="158"/>
      <c r="R189" s="159"/>
      <c r="S189" s="159"/>
      <c r="T189" s="159"/>
      <c r="U189" s="159"/>
      <c r="V189" s="159"/>
      <c r="W189" s="159"/>
      <c r="X189" s="159"/>
      <c r="Y189" s="159"/>
      <c r="Z189" s="148"/>
      <c r="AA189" s="148"/>
      <c r="AB189" s="148"/>
      <c r="AC189" s="148"/>
      <c r="AD189" s="148"/>
      <c r="AE189" s="148"/>
      <c r="AF189" s="148"/>
      <c r="AG189" s="148" t="s">
        <v>314</v>
      </c>
      <c r="AH189" s="148">
        <v>0</v>
      </c>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3" x14ac:dyDescent="0.25">
      <c r="A190" s="155"/>
      <c r="B190" s="156"/>
      <c r="C190" s="195" t="s">
        <v>3183</v>
      </c>
      <c r="D190" s="161"/>
      <c r="E190" s="162">
        <v>5.36</v>
      </c>
      <c r="F190" s="159"/>
      <c r="G190" s="159"/>
      <c r="H190" s="159"/>
      <c r="I190" s="159"/>
      <c r="J190" s="159"/>
      <c r="K190" s="159"/>
      <c r="L190" s="159"/>
      <c r="M190" s="159"/>
      <c r="N190" s="158"/>
      <c r="O190" s="158"/>
      <c r="P190" s="158"/>
      <c r="Q190" s="158"/>
      <c r="R190" s="159"/>
      <c r="S190" s="159"/>
      <c r="T190" s="159"/>
      <c r="U190" s="159"/>
      <c r="V190" s="159"/>
      <c r="W190" s="159"/>
      <c r="X190" s="159"/>
      <c r="Y190" s="159"/>
      <c r="Z190" s="148"/>
      <c r="AA190" s="148"/>
      <c r="AB190" s="148"/>
      <c r="AC190" s="148"/>
      <c r="AD190" s="148"/>
      <c r="AE190" s="148"/>
      <c r="AF190" s="148"/>
      <c r="AG190" s="148" t="s">
        <v>314</v>
      </c>
      <c r="AH190" s="148">
        <v>0</v>
      </c>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3" x14ac:dyDescent="0.25">
      <c r="A191" s="155"/>
      <c r="B191" s="156"/>
      <c r="C191" s="195" t="s">
        <v>3184</v>
      </c>
      <c r="D191" s="161"/>
      <c r="E191" s="162">
        <v>6.4</v>
      </c>
      <c r="F191" s="159"/>
      <c r="G191" s="159"/>
      <c r="H191" s="159"/>
      <c r="I191" s="159"/>
      <c r="J191" s="159"/>
      <c r="K191" s="159"/>
      <c r="L191" s="159"/>
      <c r="M191" s="159"/>
      <c r="N191" s="158"/>
      <c r="O191" s="158"/>
      <c r="P191" s="158"/>
      <c r="Q191" s="158"/>
      <c r="R191" s="159"/>
      <c r="S191" s="159"/>
      <c r="T191" s="159"/>
      <c r="U191" s="159"/>
      <c r="V191" s="159"/>
      <c r="W191" s="159"/>
      <c r="X191" s="159"/>
      <c r="Y191" s="159"/>
      <c r="Z191" s="148"/>
      <c r="AA191" s="148"/>
      <c r="AB191" s="148"/>
      <c r="AC191" s="148"/>
      <c r="AD191" s="148"/>
      <c r="AE191" s="148"/>
      <c r="AF191" s="148"/>
      <c r="AG191" s="148" t="s">
        <v>314</v>
      </c>
      <c r="AH191" s="148">
        <v>0</v>
      </c>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1" x14ac:dyDescent="0.25">
      <c r="A192" s="177">
        <v>44</v>
      </c>
      <c r="B192" s="178" t="s">
        <v>3185</v>
      </c>
      <c r="C192" s="194" t="s">
        <v>3186</v>
      </c>
      <c r="D192" s="179" t="s">
        <v>310</v>
      </c>
      <c r="E192" s="180">
        <v>198.54</v>
      </c>
      <c r="F192" s="181"/>
      <c r="G192" s="182">
        <f>ROUND(E192*F192,2)</f>
        <v>0</v>
      </c>
      <c r="H192" s="181"/>
      <c r="I192" s="182">
        <f>ROUND(E192*H192,2)</f>
        <v>0</v>
      </c>
      <c r="J192" s="181"/>
      <c r="K192" s="182">
        <f>ROUND(E192*J192,2)</f>
        <v>0</v>
      </c>
      <c r="L192" s="182">
        <v>21</v>
      </c>
      <c r="M192" s="182">
        <f>G192*(1+L192/100)</f>
        <v>0</v>
      </c>
      <c r="N192" s="180">
        <v>4.0500000000000001E-2</v>
      </c>
      <c r="O192" s="180">
        <f>ROUND(E192*N192,2)</f>
        <v>8.0399999999999991</v>
      </c>
      <c r="P192" s="180">
        <v>0</v>
      </c>
      <c r="Q192" s="180">
        <f>ROUND(E192*P192,2)</f>
        <v>0</v>
      </c>
      <c r="R192" s="182" t="s">
        <v>410</v>
      </c>
      <c r="S192" s="182" t="s">
        <v>294</v>
      </c>
      <c r="T192" s="183" t="s">
        <v>294</v>
      </c>
      <c r="U192" s="159">
        <v>1.0973999999999999</v>
      </c>
      <c r="V192" s="159">
        <f>ROUND(E192*U192,2)</f>
        <v>217.88</v>
      </c>
      <c r="W192" s="159"/>
      <c r="X192" s="159" t="s">
        <v>295</v>
      </c>
      <c r="Y192" s="159" t="s">
        <v>296</v>
      </c>
      <c r="Z192" s="148"/>
      <c r="AA192" s="148"/>
      <c r="AB192" s="148"/>
      <c r="AC192" s="148"/>
      <c r="AD192" s="148"/>
      <c r="AE192" s="148"/>
      <c r="AF192" s="148"/>
      <c r="AG192" s="148" t="s">
        <v>297</v>
      </c>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2" x14ac:dyDescent="0.25">
      <c r="A193" s="155"/>
      <c r="B193" s="156"/>
      <c r="C193" s="276" t="s">
        <v>3187</v>
      </c>
      <c r="D193" s="277"/>
      <c r="E193" s="277"/>
      <c r="F193" s="277"/>
      <c r="G193" s="277"/>
      <c r="H193" s="159"/>
      <c r="I193" s="159"/>
      <c r="J193" s="159"/>
      <c r="K193" s="159"/>
      <c r="L193" s="159"/>
      <c r="M193" s="159"/>
      <c r="N193" s="158"/>
      <c r="O193" s="158"/>
      <c r="P193" s="158"/>
      <c r="Q193" s="158"/>
      <c r="R193" s="159"/>
      <c r="S193" s="159"/>
      <c r="T193" s="159"/>
      <c r="U193" s="159"/>
      <c r="V193" s="159"/>
      <c r="W193" s="159"/>
      <c r="X193" s="159"/>
      <c r="Y193" s="159"/>
      <c r="Z193" s="148"/>
      <c r="AA193" s="148"/>
      <c r="AB193" s="148"/>
      <c r="AC193" s="148"/>
      <c r="AD193" s="148"/>
      <c r="AE193" s="148"/>
      <c r="AF193" s="148"/>
      <c r="AG193" s="148" t="s">
        <v>299</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2" x14ac:dyDescent="0.25">
      <c r="A194" s="155"/>
      <c r="B194" s="156"/>
      <c r="C194" s="270" t="s">
        <v>3187</v>
      </c>
      <c r="D194" s="271"/>
      <c r="E194" s="271"/>
      <c r="F194" s="271"/>
      <c r="G194" s="271"/>
      <c r="H194" s="159"/>
      <c r="I194" s="159"/>
      <c r="J194" s="159"/>
      <c r="K194" s="159"/>
      <c r="L194" s="159"/>
      <c r="M194" s="159"/>
      <c r="N194" s="158"/>
      <c r="O194" s="158"/>
      <c r="P194" s="158"/>
      <c r="Q194" s="158"/>
      <c r="R194" s="159"/>
      <c r="S194" s="159"/>
      <c r="T194" s="159"/>
      <c r="U194" s="159"/>
      <c r="V194" s="159"/>
      <c r="W194" s="159"/>
      <c r="X194" s="159"/>
      <c r="Y194" s="159"/>
      <c r="Z194" s="148"/>
      <c r="AA194" s="148"/>
      <c r="AB194" s="148"/>
      <c r="AC194" s="148"/>
      <c r="AD194" s="148"/>
      <c r="AE194" s="148"/>
      <c r="AF194" s="148"/>
      <c r="AG194" s="148" t="s">
        <v>300</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outlineLevel="1" x14ac:dyDescent="0.25">
      <c r="A195" s="177">
        <v>45</v>
      </c>
      <c r="B195" s="178" t="s">
        <v>727</v>
      </c>
      <c r="C195" s="194" t="s">
        <v>728</v>
      </c>
      <c r="D195" s="179" t="s">
        <v>310</v>
      </c>
      <c r="E195" s="180">
        <v>21.065999999999999</v>
      </c>
      <c r="F195" s="181"/>
      <c r="G195" s="182">
        <f>ROUND(E195*F195,2)</f>
        <v>0</v>
      </c>
      <c r="H195" s="181"/>
      <c r="I195" s="182">
        <f>ROUND(E195*H195,2)</f>
        <v>0</v>
      </c>
      <c r="J195" s="181"/>
      <c r="K195" s="182">
        <f>ROUND(E195*J195,2)</f>
        <v>0</v>
      </c>
      <c r="L195" s="182">
        <v>21</v>
      </c>
      <c r="M195" s="182">
        <f>G195*(1+L195/100)</f>
        <v>0</v>
      </c>
      <c r="N195" s="180">
        <v>3.9210000000000002E-2</v>
      </c>
      <c r="O195" s="180">
        <f>ROUND(E195*N195,2)</f>
        <v>0.83</v>
      </c>
      <c r="P195" s="180">
        <v>0</v>
      </c>
      <c r="Q195" s="180">
        <f>ROUND(E195*P195,2)</f>
        <v>0</v>
      </c>
      <c r="R195" s="182" t="s">
        <v>410</v>
      </c>
      <c r="S195" s="182" t="s">
        <v>294</v>
      </c>
      <c r="T195" s="183" t="s">
        <v>294</v>
      </c>
      <c r="U195" s="159">
        <v>0.39600000000000002</v>
      </c>
      <c r="V195" s="159">
        <f>ROUND(E195*U195,2)</f>
        <v>8.34</v>
      </c>
      <c r="W195" s="159"/>
      <c r="X195" s="159" t="s">
        <v>295</v>
      </c>
      <c r="Y195" s="159" t="s">
        <v>296</v>
      </c>
      <c r="Z195" s="148"/>
      <c r="AA195" s="148"/>
      <c r="AB195" s="148"/>
      <c r="AC195" s="148"/>
      <c r="AD195" s="148"/>
      <c r="AE195" s="148"/>
      <c r="AF195" s="148"/>
      <c r="AG195" s="148" t="s">
        <v>297</v>
      </c>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2" x14ac:dyDescent="0.25">
      <c r="A196" s="155"/>
      <c r="B196" s="156"/>
      <c r="C196" s="195" t="s">
        <v>729</v>
      </c>
      <c r="D196" s="161"/>
      <c r="E196" s="162"/>
      <c r="F196" s="159"/>
      <c r="G196" s="159"/>
      <c r="H196" s="159"/>
      <c r="I196" s="159"/>
      <c r="J196" s="159"/>
      <c r="K196" s="159"/>
      <c r="L196" s="159"/>
      <c r="M196" s="159"/>
      <c r="N196" s="158"/>
      <c r="O196" s="158"/>
      <c r="P196" s="158"/>
      <c r="Q196" s="158"/>
      <c r="R196" s="159"/>
      <c r="S196" s="159"/>
      <c r="T196" s="159"/>
      <c r="U196" s="159"/>
      <c r="V196" s="159"/>
      <c r="W196" s="159"/>
      <c r="X196" s="159"/>
      <c r="Y196" s="159"/>
      <c r="Z196" s="148"/>
      <c r="AA196" s="148"/>
      <c r="AB196" s="148"/>
      <c r="AC196" s="148"/>
      <c r="AD196" s="148"/>
      <c r="AE196" s="148"/>
      <c r="AF196" s="148"/>
      <c r="AG196" s="148" t="s">
        <v>314</v>
      </c>
      <c r="AH196" s="148">
        <v>0</v>
      </c>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3" x14ac:dyDescent="0.25">
      <c r="A197" s="155"/>
      <c r="B197" s="156"/>
      <c r="C197" s="195" t="s">
        <v>3188</v>
      </c>
      <c r="D197" s="161"/>
      <c r="E197" s="162">
        <v>11.04</v>
      </c>
      <c r="F197" s="159"/>
      <c r="G197" s="159"/>
      <c r="H197" s="159"/>
      <c r="I197" s="159"/>
      <c r="J197" s="159"/>
      <c r="K197" s="159"/>
      <c r="L197" s="159"/>
      <c r="M197" s="159"/>
      <c r="N197" s="158"/>
      <c r="O197" s="158"/>
      <c r="P197" s="158"/>
      <c r="Q197" s="158"/>
      <c r="R197" s="159"/>
      <c r="S197" s="159"/>
      <c r="T197" s="159"/>
      <c r="U197" s="159"/>
      <c r="V197" s="159"/>
      <c r="W197" s="159"/>
      <c r="X197" s="159"/>
      <c r="Y197" s="159"/>
      <c r="Z197" s="148"/>
      <c r="AA197" s="148"/>
      <c r="AB197" s="148"/>
      <c r="AC197" s="148"/>
      <c r="AD197" s="148"/>
      <c r="AE197" s="148"/>
      <c r="AF197" s="148"/>
      <c r="AG197" s="148" t="s">
        <v>314</v>
      </c>
      <c r="AH197" s="148">
        <v>0</v>
      </c>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3" x14ac:dyDescent="0.25">
      <c r="A198" s="155"/>
      <c r="B198" s="156"/>
      <c r="C198" s="195" t="s">
        <v>3189</v>
      </c>
      <c r="D198" s="161"/>
      <c r="E198" s="162">
        <v>10.02</v>
      </c>
      <c r="F198" s="159"/>
      <c r="G198" s="159"/>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314</v>
      </c>
      <c r="AH198" s="148">
        <v>0</v>
      </c>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1" x14ac:dyDescent="0.25">
      <c r="A199" s="177">
        <v>46</v>
      </c>
      <c r="B199" s="178" t="s">
        <v>746</v>
      </c>
      <c r="C199" s="194" t="s">
        <v>747</v>
      </c>
      <c r="D199" s="179" t="s">
        <v>310</v>
      </c>
      <c r="E199" s="180">
        <v>427.67200000000003</v>
      </c>
      <c r="F199" s="181"/>
      <c r="G199" s="182">
        <f>ROUND(E199*F199,2)</f>
        <v>0</v>
      </c>
      <c r="H199" s="181"/>
      <c r="I199" s="182">
        <f>ROUND(E199*H199,2)</f>
        <v>0</v>
      </c>
      <c r="J199" s="181"/>
      <c r="K199" s="182">
        <f>ROUND(E199*J199,2)</f>
        <v>0</v>
      </c>
      <c r="L199" s="182">
        <v>21</v>
      </c>
      <c r="M199" s="182">
        <f>G199*(1+L199/100)</f>
        <v>0</v>
      </c>
      <c r="N199" s="180">
        <v>4.7660000000000001E-2</v>
      </c>
      <c r="O199" s="180">
        <f>ROUND(E199*N199,2)</f>
        <v>20.38</v>
      </c>
      <c r="P199" s="180">
        <v>0</v>
      </c>
      <c r="Q199" s="180">
        <f>ROUND(E199*P199,2)</f>
        <v>0</v>
      </c>
      <c r="R199" s="182" t="s">
        <v>410</v>
      </c>
      <c r="S199" s="182" t="s">
        <v>294</v>
      </c>
      <c r="T199" s="183" t="s">
        <v>294</v>
      </c>
      <c r="U199" s="159">
        <v>0.84</v>
      </c>
      <c r="V199" s="159">
        <f>ROUND(E199*U199,2)</f>
        <v>359.24</v>
      </c>
      <c r="W199" s="159"/>
      <c r="X199" s="159" t="s">
        <v>295</v>
      </c>
      <c r="Y199" s="159" t="s">
        <v>296</v>
      </c>
      <c r="Z199" s="148"/>
      <c r="AA199" s="148"/>
      <c r="AB199" s="148"/>
      <c r="AC199" s="148"/>
      <c r="AD199" s="148"/>
      <c r="AE199" s="148"/>
      <c r="AF199" s="148"/>
      <c r="AG199" s="148" t="s">
        <v>297</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2" x14ac:dyDescent="0.25">
      <c r="A200" s="155"/>
      <c r="B200" s="156"/>
      <c r="C200" s="195" t="s">
        <v>3190</v>
      </c>
      <c r="D200" s="161"/>
      <c r="E200" s="162">
        <v>12.6</v>
      </c>
      <c r="F200" s="159"/>
      <c r="G200" s="159"/>
      <c r="H200" s="159"/>
      <c r="I200" s="159"/>
      <c r="J200" s="159"/>
      <c r="K200" s="159"/>
      <c r="L200" s="159"/>
      <c r="M200" s="159"/>
      <c r="N200" s="158"/>
      <c r="O200" s="158"/>
      <c r="P200" s="158"/>
      <c r="Q200" s="158"/>
      <c r="R200" s="159"/>
      <c r="S200" s="159"/>
      <c r="T200" s="159"/>
      <c r="U200" s="159"/>
      <c r="V200" s="159"/>
      <c r="W200" s="159"/>
      <c r="X200" s="159"/>
      <c r="Y200" s="159"/>
      <c r="Z200" s="148"/>
      <c r="AA200" s="148"/>
      <c r="AB200" s="148"/>
      <c r="AC200" s="148"/>
      <c r="AD200" s="148"/>
      <c r="AE200" s="148"/>
      <c r="AF200" s="148"/>
      <c r="AG200" s="148" t="s">
        <v>314</v>
      </c>
      <c r="AH200" s="148">
        <v>0</v>
      </c>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ht="20" outlineLevel="3" x14ac:dyDescent="0.25">
      <c r="A201" s="155"/>
      <c r="B201" s="156"/>
      <c r="C201" s="195" t="s">
        <v>3191</v>
      </c>
      <c r="D201" s="161"/>
      <c r="E201" s="162">
        <v>145.94999999999999</v>
      </c>
      <c r="F201" s="159"/>
      <c r="G201" s="159"/>
      <c r="H201" s="159"/>
      <c r="I201" s="159"/>
      <c r="J201" s="159"/>
      <c r="K201" s="159"/>
      <c r="L201" s="159"/>
      <c r="M201" s="159"/>
      <c r="N201" s="158"/>
      <c r="O201" s="158"/>
      <c r="P201" s="158"/>
      <c r="Q201" s="158"/>
      <c r="R201" s="159"/>
      <c r="S201" s="159"/>
      <c r="T201" s="159"/>
      <c r="U201" s="159"/>
      <c r="V201" s="159"/>
      <c r="W201" s="159"/>
      <c r="X201" s="159"/>
      <c r="Y201" s="159"/>
      <c r="Z201" s="148"/>
      <c r="AA201" s="148"/>
      <c r="AB201" s="148"/>
      <c r="AC201" s="148"/>
      <c r="AD201" s="148"/>
      <c r="AE201" s="148"/>
      <c r="AF201" s="148"/>
      <c r="AG201" s="148" t="s">
        <v>314</v>
      </c>
      <c r="AH201" s="148">
        <v>0</v>
      </c>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3" x14ac:dyDescent="0.25">
      <c r="A202" s="155"/>
      <c r="B202" s="156"/>
      <c r="C202" s="195" t="s">
        <v>3192</v>
      </c>
      <c r="D202" s="161"/>
      <c r="E202" s="162">
        <v>66.83</v>
      </c>
      <c r="F202" s="159"/>
      <c r="G202" s="159"/>
      <c r="H202" s="159"/>
      <c r="I202" s="159"/>
      <c r="J202" s="159"/>
      <c r="K202" s="159"/>
      <c r="L202" s="159"/>
      <c r="M202" s="159"/>
      <c r="N202" s="158"/>
      <c r="O202" s="158"/>
      <c r="P202" s="158"/>
      <c r="Q202" s="158"/>
      <c r="R202" s="159"/>
      <c r="S202" s="159"/>
      <c r="T202" s="159"/>
      <c r="U202" s="159"/>
      <c r="V202" s="159"/>
      <c r="W202" s="159"/>
      <c r="X202" s="159"/>
      <c r="Y202" s="159"/>
      <c r="Z202" s="148"/>
      <c r="AA202" s="148"/>
      <c r="AB202" s="148"/>
      <c r="AC202" s="148"/>
      <c r="AD202" s="148"/>
      <c r="AE202" s="148"/>
      <c r="AF202" s="148"/>
      <c r="AG202" s="148" t="s">
        <v>314</v>
      </c>
      <c r="AH202" s="148">
        <v>0</v>
      </c>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3" x14ac:dyDescent="0.25">
      <c r="A203" s="155"/>
      <c r="B203" s="156"/>
      <c r="C203" s="195" t="s">
        <v>3193</v>
      </c>
      <c r="D203" s="161"/>
      <c r="E203" s="162">
        <v>69.75</v>
      </c>
      <c r="F203" s="159"/>
      <c r="G203" s="159"/>
      <c r="H203" s="159"/>
      <c r="I203" s="159"/>
      <c r="J203" s="159"/>
      <c r="K203" s="159"/>
      <c r="L203" s="159"/>
      <c r="M203" s="159"/>
      <c r="N203" s="158"/>
      <c r="O203" s="158"/>
      <c r="P203" s="158"/>
      <c r="Q203" s="158"/>
      <c r="R203" s="159"/>
      <c r="S203" s="159"/>
      <c r="T203" s="159"/>
      <c r="U203" s="159"/>
      <c r="V203" s="159"/>
      <c r="W203" s="159"/>
      <c r="X203" s="159"/>
      <c r="Y203" s="159"/>
      <c r="Z203" s="148"/>
      <c r="AA203" s="148"/>
      <c r="AB203" s="148"/>
      <c r="AC203" s="148"/>
      <c r="AD203" s="148"/>
      <c r="AE203" s="148"/>
      <c r="AF203" s="148"/>
      <c r="AG203" s="148" t="s">
        <v>314</v>
      </c>
      <c r="AH203" s="148">
        <v>0</v>
      </c>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outlineLevel="3" x14ac:dyDescent="0.25">
      <c r="A204" s="155"/>
      <c r="B204" s="156"/>
      <c r="C204" s="195" t="s">
        <v>3194</v>
      </c>
      <c r="D204" s="161"/>
      <c r="E204" s="162">
        <v>33.46</v>
      </c>
      <c r="F204" s="159"/>
      <c r="G204" s="159"/>
      <c r="H204" s="159"/>
      <c r="I204" s="159"/>
      <c r="J204" s="159"/>
      <c r="K204" s="159"/>
      <c r="L204" s="159"/>
      <c r="M204" s="159"/>
      <c r="N204" s="158"/>
      <c r="O204" s="158"/>
      <c r="P204" s="158"/>
      <c r="Q204" s="158"/>
      <c r="R204" s="159"/>
      <c r="S204" s="159"/>
      <c r="T204" s="159"/>
      <c r="U204" s="159"/>
      <c r="V204" s="159"/>
      <c r="W204" s="159"/>
      <c r="X204" s="159"/>
      <c r="Y204" s="159"/>
      <c r="Z204" s="148"/>
      <c r="AA204" s="148"/>
      <c r="AB204" s="148"/>
      <c r="AC204" s="148"/>
      <c r="AD204" s="148"/>
      <c r="AE204" s="148"/>
      <c r="AF204" s="148"/>
      <c r="AG204" s="148" t="s">
        <v>314</v>
      </c>
      <c r="AH204" s="148">
        <v>0</v>
      </c>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3" x14ac:dyDescent="0.25">
      <c r="A205" s="155"/>
      <c r="B205" s="156"/>
      <c r="C205" s="195" t="s">
        <v>3195</v>
      </c>
      <c r="D205" s="161"/>
      <c r="E205" s="162">
        <v>21.99</v>
      </c>
      <c r="F205" s="159"/>
      <c r="G205" s="159"/>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314</v>
      </c>
      <c r="AH205" s="148">
        <v>0</v>
      </c>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3" x14ac:dyDescent="0.25">
      <c r="A206" s="155"/>
      <c r="B206" s="156"/>
      <c r="C206" s="195" t="s">
        <v>3196</v>
      </c>
      <c r="D206" s="161"/>
      <c r="E206" s="162">
        <v>25.63</v>
      </c>
      <c r="F206" s="159"/>
      <c r="G206" s="159"/>
      <c r="H206" s="159"/>
      <c r="I206" s="159"/>
      <c r="J206" s="159"/>
      <c r="K206" s="159"/>
      <c r="L206" s="159"/>
      <c r="M206" s="159"/>
      <c r="N206" s="158"/>
      <c r="O206" s="158"/>
      <c r="P206" s="158"/>
      <c r="Q206" s="158"/>
      <c r="R206" s="159"/>
      <c r="S206" s="159"/>
      <c r="T206" s="159"/>
      <c r="U206" s="159"/>
      <c r="V206" s="159"/>
      <c r="W206" s="159"/>
      <c r="X206" s="159"/>
      <c r="Y206" s="159"/>
      <c r="Z206" s="148"/>
      <c r="AA206" s="148"/>
      <c r="AB206" s="148"/>
      <c r="AC206" s="148"/>
      <c r="AD206" s="148"/>
      <c r="AE206" s="148"/>
      <c r="AF206" s="148"/>
      <c r="AG206" s="148" t="s">
        <v>314</v>
      </c>
      <c r="AH206" s="148">
        <v>0</v>
      </c>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3" x14ac:dyDescent="0.25">
      <c r="A207" s="155"/>
      <c r="B207" s="156"/>
      <c r="C207" s="195" t="s">
        <v>3197</v>
      </c>
      <c r="D207" s="161"/>
      <c r="E207" s="162">
        <v>7</v>
      </c>
      <c r="F207" s="159"/>
      <c r="G207" s="159"/>
      <c r="H207" s="159"/>
      <c r="I207" s="159"/>
      <c r="J207" s="159"/>
      <c r="K207" s="159"/>
      <c r="L207" s="159"/>
      <c r="M207" s="159"/>
      <c r="N207" s="158"/>
      <c r="O207" s="158"/>
      <c r="P207" s="158"/>
      <c r="Q207" s="158"/>
      <c r="R207" s="159"/>
      <c r="S207" s="159"/>
      <c r="T207" s="159"/>
      <c r="U207" s="159"/>
      <c r="V207" s="159"/>
      <c r="W207" s="159"/>
      <c r="X207" s="159"/>
      <c r="Y207" s="159"/>
      <c r="Z207" s="148"/>
      <c r="AA207" s="148"/>
      <c r="AB207" s="148"/>
      <c r="AC207" s="148"/>
      <c r="AD207" s="148"/>
      <c r="AE207" s="148"/>
      <c r="AF207" s="148"/>
      <c r="AG207" s="148" t="s">
        <v>314</v>
      </c>
      <c r="AH207" s="148">
        <v>0</v>
      </c>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3" x14ac:dyDescent="0.25">
      <c r="A208" s="155"/>
      <c r="B208" s="156"/>
      <c r="C208" s="195" t="s">
        <v>3198</v>
      </c>
      <c r="D208" s="161"/>
      <c r="E208" s="162">
        <v>5.7</v>
      </c>
      <c r="F208" s="159"/>
      <c r="G208" s="159"/>
      <c r="H208" s="159"/>
      <c r="I208" s="159"/>
      <c r="J208" s="159"/>
      <c r="K208" s="159"/>
      <c r="L208" s="159"/>
      <c r="M208" s="159"/>
      <c r="N208" s="158"/>
      <c r="O208" s="158"/>
      <c r="P208" s="158"/>
      <c r="Q208" s="158"/>
      <c r="R208" s="159"/>
      <c r="S208" s="159"/>
      <c r="T208" s="159"/>
      <c r="U208" s="159"/>
      <c r="V208" s="159"/>
      <c r="W208" s="159"/>
      <c r="X208" s="159"/>
      <c r="Y208" s="159"/>
      <c r="Z208" s="148"/>
      <c r="AA208" s="148"/>
      <c r="AB208" s="148"/>
      <c r="AC208" s="148"/>
      <c r="AD208" s="148"/>
      <c r="AE208" s="148"/>
      <c r="AF208" s="148"/>
      <c r="AG208" s="148" t="s">
        <v>314</v>
      </c>
      <c r="AH208" s="148">
        <v>0</v>
      </c>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3" x14ac:dyDescent="0.25">
      <c r="A209" s="155"/>
      <c r="B209" s="156"/>
      <c r="C209" s="195" t="s">
        <v>3199</v>
      </c>
      <c r="D209" s="161"/>
      <c r="E209" s="162">
        <v>16.690000000000001</v>
      </c>
      <c r="F209" s="159"/>
      <c r="G209" s="159"/>
      <c r="H209" s="159"/>
      <c r="I209" s="159"/>
      <c r="J209" s="159"/>
      <c r="K209" s="159"/>
      <c r="L209" s="159"/>
      <c r="M209" s="159"/>
      <c r="N209" s="158"/>
      <c r="O209" s="158"/>
      <c r="P209" s="158"/>
      <c r="Q209" s="158"/>
      <c r="R209" s="159"/>
      <c r="S209" s="159"/>
      <c r="T209" s="159"/>
      <c r="U209" s="159"/>
      <c r="V209" s="159"/>
      <c r="W209" s="159"/>
      <c r="X209" s="159"/>
      <c r="Y209" s="159"/>
      <c r="Z209" s="148"/>
      <c r="AA209" s="148"/>
      <c r="AB209" s="148"/>
      <c r="AC209" s="148"/>
      <c r="AD209" s="148"/>
      <c r="AE209" s="148"/>
      <c r="AF209" s="148"/>
      <c r="AG209" s="148" t="s">
        <v>314</v>
      </c>
      <c r="AH209" s="148">
        <v>0</v>
      </c>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3" x14ac:dyDescent="0.25">
      <c r="A210" s="155"/>
      <c r="B210" s="156"/>
      <c r="C210" s="195" t="s">
        <v>3200</v>
      </c>
      <c r="D210" s="161"/>
      <c r="E210" s="162">
        <v>22.06</v>
      </c>
      <c r="F210" s="159"/>
      <c r="G210" s="159"/>
      <c r="H210" s="159"/>
      <c r="I210" s="159"/>
      <c r="J210" s="159"/>
      <c r="K210" s="159"/>
      <c r="L210" s="159"/>
      <c r="M210" s="159"/>
      <c r="N210" s="158"/>
      <c r="O210" s="158"/>
      <c r="P210" s="158"/>
      <c r="Q210" s="158"/>
      <c r="R210" s="159"/>
      <c r="S210" s="159"/>
      <c r="T210" s="159"/>
      <c r="U210" s="159"/>
      <c r="V210" s="159"/>
      <c r="W210" s="159"/>
      <c r="X210" s="159"/>
      <c r="Y210" s="159"/>
      <c r="Z210" s="148"/>
      <c r="AA210" s="148"/>
      <c r="AB210" s="148"/>
      <c r="AC210" s="148"/>
      <c r="AD210" s="148"/>
      <c r="AE210" s="148"/>
      <c r="AF210" s="148"/>
      <c r="AG210" s="148" t="s">
        <v>314</v>
      </c>
      <c r="AH210" s="148">
        <v>0</v>
      </c>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ht="13" x14ac:dyDescent="0.25">
      <c r="A211" s="170" t="s">
        <v>288</v>
      </c>
      <c r="B211" s="171" t="s">
        <v>152</v>
      </c>
      <c r="C211" s="193" t="s">
        <v>153</v>
      </c>
      <c r="D211" s="172"/>
      <c r="E211" s="173"/>
      <c r="F211" s="174"/>
      <c r="G211" s="174">
        <f>SUMIF(AG212:AG299,"&lt;&gt;NOR",G212:G299)</f>
        <v>0</v>
      </c>
      <c r="H211" s="174"/>
      <c r="I211" s="174">
        <f>SUM(I212:I299)</f>
        <v>0</v>
      </c>
      <c r="J211" s="174"/>
      <c r="K211" s="174">
        <f>SUM(K212:K299)</f>
        <v>0</v>
      </c>
      <c r="L211" s="174"/>
      <c r="M211" s="174">
        <f>SUM(M212:M299)</f>
        <v>0</v>
      </c>
      <c r="N211" s="173"/>
      <c r="O211" s="173">
        <f>SUM(O212:O299)</f>
        <v>5.169999999999999</v>
      </c>
      <c r="P211" s="173"/>
      <c r="Q211" s="173">
        <f>SUM(Q212:Q299)</f>
        <v>0</v>
      </c>
      <c r="R211" s="174"/>
      <c r="S211" s="174"/>
      <c r="T211" s="175"/>
      <c r="U211" s="169"/>
      <c r="V211" s="169">
        <f>SUM(V212:V299)</f>
        <v>313.79000000000008</v>
      </c>
      <c r="W211" s="169"/>
      <c r="X211" s="169"/>
      <c r="Y211" s="169"/>
      <c r="AG211" t="s">
        <v>289</v>
      </c>
    </row>
    <row r="212" spans="1:60" ht="20" outlineLevel="1" x14ac:dyDescent="0.25">
      <c r="A212" s="177">
        <v>47</v>
      </c>
      <c r="B212" s="178" t="s">
        <v>806</v>
      </c>
      <c r="C212" s="194" t="s">
        <v>807</v>
      </c>
      <c r="D212" s="179" t="s">
        <v>310</v>
      </c>
      <c r="E212" s="180">
        <v>239.47</v>
      </c>
      <c r="F212" s="181"/>
      <c r="G212" s="182">
        <f>ROUND(E212*F212,2)</f>
        <v>0</v>
      </c>
      <c r="H212" s="181"/>
      <c r="I212" s="182">
        <f>ROUND(E212*H212,2)</f>
        <v>0</v>
      </c>
      <c r="J212" s="181"/>
      <c r="K212" s="182">
        <f>ROUND(E212*J212,2)</f>
        <v>0</v>
      </c>
      <c r="L212" s="182">
        <v>21</v>
      </c>
      <c r="M212" s="182">
        <f>G212*(1+L212/100)</f>
        <v>0</v>
      </c>
      <c r="N212" s="180">
        <v>3.2000000000000003E-4</v>
      </c>
      <c r="O212" s="180">
        <f>ROUND(E212*N212,2)</f>
        <v>0.08</v>
      </c>
      <c r="P212" s="180">
        <v>0</v>
      </c>
      <c r="Q212" s="180">
        <f>ROUND(E212*P212,2)</f>
        <v>0</v>
      </c>
      <c r="R212" s="182" t="s">
        <v>410</v>
      </c>
      <c r="S212" s="182" t="s">
        <v>294</v>
      </c>
      <c r="T212" s="183" t="s">
        <v>294</v>
      </c>
      <c r="U212" s="159">
        <v>7.0000000000000007E-2</v>
      </c>
      <c r="V212" s="159">
        <f>ROUND(E212*U212,2)</f>
        <v>16.760000000000002</v>
      </c>
      <c r="W212" s="159"/>
      <c r="X212" s="159" t="s">
        <v>295</v>
      </c>
      <c r="Y212" s="159" t="s">
        <v>296</v>
      </c>
      <c r="Z212" s="148"/>
      <c r="AA212" s="148"/>
      <c r="AB212" s="148"/>
      <c r="AC212" s="148"/>
      <c r="AD212" s="148"/>
      <c r="AE212" s="148"/>
      <c r="AF212" s="148"/>
      <c r="AG212" s="148" t="s">
        <v>297</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2" x14ac:dyDescent="0.25">
      <c r="A213" s="155"/>
      <c r="B213" s="156"/>
      <c r="C213" s="276" t="s">
        <v>706</v>
      </c>
      <c r="D213" s="277"/>
      <c r="E213" s="277"/>
      <c r="F213" s="277"/>
      <c r="G213" s="277"/>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299</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2" x14ac:dyDescent="0.25">
      <c r="A214" s="155"/>
      <c r="B214" s="156"/>
      <c r="C214" s="195" t="s">
        <v>3201</v>
      </c>
      <c r="D214" s="161"/>
      <c r="E214" s="162">
        <v>74.83</v>
      </c>
      <c r="F214" s="159"/>
      <c r="G214" s="159"/>
      <c r="H214" s="159"/>
      <c r="I214" s="159"/>
      <c r="J214" s="159"/>
      <c r="K214" s="159"/>
      <c r="L214" s="159"/>
      <c r="M214" s="159"/>
      <c r="N214" s="158"/>
      <c r="O214" s="158"/>
      <c r="P214" s="158"/>
      <c r="Q214" s="158"/>
      <c r="R214" s="159"/>
      <c r="S214" s="159"/>
      <c r="T214" s="159"/>
      <c r="U214" s="159"/>
      <c r="V214" s="159"/>
      <c r="W214" s="159"/>
      <c r="X214" s="159"/>
      <c r="Y214" s="159"/>
      <c r="Z214" s="148"/>
      <c r="AA214" s="148"/>
      <c r="AB214" s="148"/>
      <c r="AC214" s="148"/>
      <c r="AD214" s="148"/>
      <c r="AE214" s="148"/>
      <c r="AF214" s="148"/>
      <c r="AG214" s="148" t="s">
        <v>314</v>
      </c>
      <c r="AH214" s="148">
        <v>0</v>
      </c>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3" x14ac:dyDescent="0.25">
      <c r="A215" s="155"/>
      <c r="B215" s="156"/>
      <c r="C215" s="195" t="s">
        <v>3202</v>
      </c>
      <c r="D215" s="161"/>
      <c r="E215" s="162">
        <v>61.23</v>
      </c>
      <c r="F215" s="159"/>
      <c r="G215" s="159"/>
      <c r="H215" s="159"/>
      <c r="I215" s="159"/>
      <c r="J215" s="159"/>
      <c r="K215" s="159"/>
      <c r="L215" s="159"/>
      <c r="M215" s="159"/>
      <c r="N215" s="158"/>
      <c r="O215" s="158"/>
      <c r="P215" s="158"/>
      <c r="Q215" s="158"/>
      <c r="R215" s="159"/>
      <c r="S215" s="159"/>
      <c r="T215" s="159"/>
      <c r="U215" s="159"/>
      <c r="V215" s="159"/>
      <c r="W215" s="159"/>
      <c r="X215" s="159"/>
      <c r="Y215" s="159"/>
      <c r="Z215" s="148"/>
      <c r="AA215" s="148"/>
      <c r="AB215" s="148"/>
      <c r="AC215" s="148"/>
      <c r="AD215" s="148"/>
      <c r="AE215" s="148"/>
      <c r="AF215" s="148"/>
      <c r="AG215" s="148" t="s">
        <v>314</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3" x14ac:dyDescent="0.25">
      <c r="A216" s="155"/>
      <c r="B216" s="156"/>
      <c r="C216" s="195" t="s">
        <v>3203</v>
      </c>
      <c r="D216" s="161"/>
      <c r="E216" s="162">
        <v>74.83</v>
      </c>
      <c r="F216" s="159"/>
      <c r="G216" s="159"/>
      <c r="H216" s="159"/>
      <c r="I216" s="159"/>
      <c r="J216" s="159"/>
      <c r="K216" s="159"/>
      <c r="L216" s="159"/>
      <c r="M216" s="159"/>
      <c r="N216" s="158"/>
      <c r="O216" s="158"/>
      <c r="P216" s="158"/>
      <c r="Q216" s="158"/>
      <c r="R216" s="159"/>
      <c r="S216" s="159"/>
      <c r="T216" s="159"/>
      <c r="U216" s="159"/>
      <c r="V216" s="159"/>
      <c r="W216" s="159"/>
      <c r="X216" s="159"/>
      <c r="Y216" s="159"/>
      <c r="Z216" s="148"/>
      <c r="AA216" s="148"/>
      <c r="AB216" s="148"/>
      <c r="AC216" s="148"/>
      <c r="AD216" s="148"/>
      <c r="AE216" s="148"/>
      <c r="AF216" s="148"/>
      <c r="AG216" s="148" t="s">
        <v>314</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3" x14ac:dyDescent="0.25">
      <c r="A217" s="155"/>
      <c r="B217" s="156"/>
      <c r="C217" s="195" t="s">
        <v>3204</v>
      </c>
      <c r="D217" s="161"/>
      <c r="E217" s="162">
        <v>61.03</v>
      </c>
      <c r="F217" s="159"/>
      <c r="G217" s="159"/>
      <c r="H217" s="159"/>
      <c r="I217" s="159"/>
      <c r="J217" s="159"/>
      <c r="K217" s="159"/>
      <c r="L217" s="159"/>
      <c r="M217" s="159"/>
      <c r="N217" s="158"/>
      <c r="O217" s="158"/>
      <c r="P217" s="158"/>
      <c r="Q217" s="158"/>
      <c r="R217" s="159"/>
      <c r="S217" s="159"/>
      <c r="T217" s="159"/>
      <c r="U217" s="159"/>
      <c r="V217" s="159"/>
      <c r="W217" s="159"/>
      <c r="X217" s="159"/>
      <c r="Y217" s="159"/>
      <c r="Z217" s="148"/>
      <c r="AA217" s="148"/>
      <c r="AB217" s="148"/>
      <c r="AC217" s="148"/>
      <c r="AD217" s="148"/>
      <c r="AE217" s="148"/>
      <c r="AF217" s="148"/>
      <c r="AG217" s="148" t="s">
        <v>314</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3" x14ac:dyDescent="0.25">
      <c r="A218" s="155"/>
      <c r="B218" s="156"/>
      <c r="C218" s="195" t="s">
        <v>3205</v>
      </c>
      <c r="D218" s="161"/>
      <c r="E218" s="162">
        <v>-32.450000000000003</v>
      </c>
      <c r="F218" s="159"/>
      <c r="G218" s="159"/>
      <c r="H218" s="159"/>
      <c r="I218" s="159"/>
      <c r="J218" s="159"/>
      <c r="K218" s="159"/>
      <c r="L218" s="159"/>
      <c r="M218" s="159"/>
      <c r="N218" s="158"/>
      <c r="O218" s="158"/>
      <c r="P218" s="158"/>
      <c r="Q218" s="158"/>
      <c r="R218" s="159"/>
      <c r="S218" s="159"/>
      <c r="T218" s="159"/>
      <c r="U218" s="159"/>
      <c r="V218" s="159"/>
      <c r="W218" s="159"/>
      <c r="X218" s="159"/>
      <c r="Y218" s="159"/>
      <c r="Z218" s="148"/>
      <c r="AA218" s="148"/>
      <c r="AB218" s="148"/>
      <c r="AC218" s="148"/>
      <c r="AD218" s="148"/>
      <c r="AE218" s="148"/>
      <c r="AF218" s="148"/>
      <c r="AG218" s="148" t="s">
        <v>314</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1" x14ac:dyDescent="0.25">
      <c r="A219" s="177">
        <v>48</v>
      </c>
      <c r="B219" s="178" t="s">
        <v>814</v>
      </c>
      <c r="C219" s="194" t="s">
        <v>815</v>
      </c>
      <c r="D219" s="179" t="s">
        <v>310</v>
      </c>
      <c r="E219" s="180">
        <v>32.450000000000003</v>
      </c>
      <c r="F219" s="181"/>
      <c r="G219" s="182">
        <f>ROUND(E219*F219,2)</f>
        <v>0</v>
      </c>
      <c r="H219" s="181"/>
      <c r="I219" s="182">
        <f>ROUND(E219*H219,2)</f>
        <v>0</v>
      </c>
      <c r="J219" s="181"/>
      <c r="K219" s="182">
        <f>ROUND(E219*J219,2)</f>
        <v>0</v>
      </c>
      <c r="L219" s="182">
        <v>21</v>
      </c>
      <c r="M219" s="182">
        <f>G219*(1+L219/100)</f>
        <v>0</v>
      </c>
      <c r="N219" s="180">
        <v>4.0000000000000003E-5</v>
      </c>
      <c r="O219" s="180">
        <f>ROUND(E219*N219,2)</f>
        <v>0</v>
      </c>
      <c r="P219" s="180">
        <v>0</v>
      </c>
      <c r="Q219" s="180">
        <f>ROUND(E219*P219,2)</f>
        <v>0</v>
      </c>
      <c r="R219" s="182" t="s">
        <v>410</v>
      </c>
      <c r="S219" s="182" t="s">
        <v>294</v>
      </c>
      <c r="T219" s="183" t="s">
        <v>294</v>
      </c>
      <c r="U219" s="159">
        <v>7.8E-2</v>
      </c>
      <c r="V219" s="159">
        <f>ROUND(E219*U219,2)</f>
        <v>2.5299999999999998</v>
      </c>
      <c r="W219" s="159"/>
      <c r="X219" s="159" t="s">
        <v>295</v>
      </c>
      <c r="Y219" s="159" t="s">
        <v>296</v>
      </c>
      <c r="Z219" s="148"/>
      <c r="AA219" s="148"/>
      <c r="AB219" s="148"/>
      <c r="AC219" s="148"/>
      <c r="AD219" s="148"/>
      <c r="AE219" s="148"/>
      <c r="AF219" s="148"/>
      <c r="AG219" s="148" t="s">
        <v>297</v>
      </c>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ht="20.5" outlineLevel="2" x14ac:dyDescent="0.25">
      <c r="A220" s="155"/>
      <c r="B220" s="156"/>
      <c r="C220" s="276" t="s">
        <v>816</v>
      </c>
      <c r="D220" s="277"/>
      <c r="E220" s="277"/>
      <c r="F220" s="277"/>
      <c r="G220" s="277"/>
      <c r="H220" s="159"/>
      <c r="I220" s="159"/>
      <c r="J220" s="159"/>
      <c r="K220" s="159"/>
      <c r="L220" s="159"/>
      <c r="M220" s="159"/>
      <c r="N220" s="158"/>
      <c r="O220" s="158"/>
      <c r="P220" s="158"/>
      <c r="Q220" s="158"/>
      <c r="R220" s="159"/>
      <c r="S220" s="159"/>
      <c r="T220" s="159"/>
      <c r="U220" s="159"/>
      <c r="V220" s="159"/>
      <c r="W220" s="159"/>
      <c r="X220" s="159"/>
      <c r="Y220" s="159"/>
      <c r="Z220" s="148"/>
      <c r="AA220" s="148"/>
      <c r="AB220" s="148"/>
      <c r="AC220" s="148"/>
      <c r="AD220" s="148"/>
      <c r="AE220" s="148"/>
      <c r="AF220" s="148"/>
      <c r="AG220" s="148" t="s">
        <v>299</v>
      </c>
      <c r="AH220" s="148"/>
      <c r="AI220" s="148"/>
      <c r="AJ220" s="148"/>
      <c r="AK220" s="148"/>
      <c r="AL220" s="148"/>
      <c r="AM220" s="148"/>
      <c r="AN220" s="148"/>
      <c r="AO220" s="148"/>
      <c r="AP220" s="148"/>
      <c r="AQ220" s="148"/>
      <c r="AR220" s="148"/>
      <c r="AS220" s="148"/>
      <c r="AT220" s="148"/>
      <c r="AU220" s="148"/>
      <c r="AV220" s="148"/>
      <c r="AW220" s="148"/>
      <c r="AX220" s="148"/>
      <c r="AY220" s="148"/>
      <c r="AZ220" s="148"/>
      <c r="BA220" s="184" t="str">
        <f>C220</f>
        <v>s rámy a zárubněmi, zábradlí, předmětů oplechování apod., které se zřizují ještě před úpravami povrchu, před jejich znečištěním při úpravách povrchu nástřikem plastických (lepivých) maltovin</v>
      </c>
      <c r="BB220" s="148"/>
      <c r="BC220" s="148"/>
      <c r="BD220" s="148"/>
      <c r="BE220" s="148"/>
      <c r="BF220" s="148"/>
      <c r="BG220" s="148"/>
      <c r="BH220" s="148"/>
    </row>
    <row r="221" spans="1:60" ht="20.5" outlineLevel="2" x14ac:dyDescent="0.25">
      <c r="A221" s="155"/>
      <c r="B221" s="156"/>
      <c r="C221" s="270" t="s">
        <v>816</v>
      </c>
      <c r="D221" s="271"/>
      <c r="E221" s="271"/>
      <c r="F221" s="271"/>
      <c r="G221" s="271"/>
      <c r="H221" s="159"/>
      <c r="I221" s="159"/>
      <c r="J221" s="159"/>
      <c r="K221" s="159"/>
      <c r="L221" s="159"/>
      <c r="M221" s="159"/>
      <c r="N221" s="158"/>
      <c r="O221" s="158"/>
      <c r="P221" s="158"/>
      <c r="Q221" s="158"/>
      <c r="R221" s="159"/>
      <c r="S221" s="159"/>
      <c r="T221" s="159"/>
      <c r="U221" s="159"/>
      <c r="V221" s="159"/>
      <c r="W221" s="159"/>
      <c r="X221" s="159"/>
      <c r="Y221" s="159"/>
      <c r="Z221" s="148"/>
      <c r="AA221" s="148"/>
      <c r="AB221" s="148"/>
      <c r="AC221" s="148"/>
      <c r="AD221" s="148"/>
      <c r="AE221" s="148"/>
      <c r="AF221" s="148"/>
      <c r="AG221" s="148" t="s">
        <v>300</v>
      </c>
      <c r="AH221" s="148"/>
      <c r="AI221" s="148"/>
      <c r="AJ221" s="148"/>
      <c r="AK221" s="148"/>
      <c r="AL221" s="148"/>
      <c r="AM221" s="148"/>
      <c r="AN221" s="148"/>
      <c r="AO221" s="148"/>
      <c r="AP221" s="148"/>
      <c r="AQ221" s="148"/>
      <c r="AR221" s="148"/>
      <c r="AS221" s="148"/>
      <c r="AT221" s="148"/>
      <c r="AU221" s="148"/>
      <c r="AV221" s="148"/>
      <c r="AW221" s="148"/>
      <c r="AX221" s="148"/>
      <c r="AY221" s="148"/>
      <c r="AZ221" s="148"/>
      <c r="BA221" s="184" t="str">
        <f>C221</f>
        <v>s rámy a zárubněmi, zábradlí, předmětů oplechování apod., které se zřizují ještě před úpravami povrchu, před jejich znečištěním při úpravách povrchu nástřikem plastických (lepivých) maltovin</v>
      </c>
      <c r="BB221" s="148"/>
      <c r="BC221" s="148"/>
      <c r="BD221" s="148"/>
      <c r="BE221" s="148"/>
      <c r="BF221" s="148"/>
      <c r="BG221" s="148"/>
      <c r="BH221" s="148"/>
    </row>
    <row r="222" spans="1:60" outlineLevel="2" x14ac:dyDescent="0.25">
      <c r="A222" s="155"/>
      <c r="B222" s="156"/>
      <c r="C222" s="195" t="s">
        <v>3180</v>
      </c>
      <c r="D222" s="161"/>
      <c r="E222" s="162">
        <v>5.95</v>
      </c>
      <c r="F222" s="159"/>
      <c r="G222" s="159"/>
      <c r="H222" s="159"/>
      <c r="I222" s="159"/>
      <c r="J222" s="159"/>
      <c r="K222" s="159"/>
      <c r="L222" s="159"/>
      <c r="M222" s="159"/>
      <c r="N222" s="158"/>
      <c r="O222" s="158"/>
      <c r="P222" s="158"/>
      <c r="Q222" s="158"/>
      <c r="R222" s="159"/>
      <c r="S222" s="159"/>
      <c r="T222" s="159"/>
      <c r="U222" s="159"/>
      <c r="V222" s="159"/>
      <c r="W222" s="159"/>
      <c r="X222" s="159"/>
      <c r="Y222" s="159"/>
      <c r="Z222" s="148"/>
      <c r="AA222" s="148"/>
      <c r="AB222" s="148"/>
      <c r="AC222" s="148"/>
      <c r="AD222" s="148"/>
      <c r="AE222" s="148"/>
      <c r="AF222" s="148"/>
      <c r="AG222" s="148" t="s">
        <v>314</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3" x14ac:dyDescent="0.25">
      <c r="A223" s="155"/>
      <c r="B223" s="156"/>
      <c r="C223" s="195" t="s">
        <v>3181</v>
      </c>
      <c r="D223" s="161"/>
      <c r="E223" s="162">
        <v>9.49</v>
      </c>
      <c r="F223" s="159"/>
      <c r="G223" s="159"/>
      <c r="H223" s="159"/>
      <c r="I223" s="159"/>
      <c r="J223" s="159"/>
      <c r="K223" s="159"/>
      <c r="L223" s="159"/>
      <c r="M223" s="159"/>
      <c r="N223" s="158"/>
      <c r="O223" s="158"/>
      <c r="P223" s="158"/>
      <c r="Q223" s="158"/>
      <c r="R223" s="159"/>
      <c r="S223" s="159"/>
      <c r="T223" s="159"/>
      <c r="U223" s="159"/>
      <c r="V223" s="159"/>
      <c r="W223" s="159"/>
      <c r="X223" s="159"/>
      <c r="Y223" s="159"/>
      <c r="Z223" s="148"/>
      <c r="AA223" s="148"/>
      <c r="AB223" s="148"/>
      <c r="AC223" s="148"/>
      <c r="AD223" s="148"/>
      <c r="AE223" s="148"/>
      <c r="AF223" s="148"/>
      <c r="AG223" s="148" t="s">
        <v>314</v>
      </c>
      <c r="AH223" s="148">
        <v>0</v>
      </c>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3" x14ac:dyDescent="0.25">
      <c r="A224" s="155"/>
      <c r="B224" s="156"/>
      <c r="C224" s="195" t="s">
        <v>716</v>
      </c>
      <c r="D224" s="161"/>
      <c r="E224" s="162">
        <v>2.85</v>
      </c>
      <c r="F224" s="159"/>
      <c r="G224" s="159"/>
      <c r="H224" s="159"/>
      <c r="I224" s="159"/>
      <c r="J224" s="159"/>
      <c r="K224" s="159"/>
      <c r="L224" s="159"/>
      <c r="M224" s="159"/>
      <c r="N224" s="158"/>
      <c r="O224" s="158"/>
      <c r="P224" s="158"/>
      <c r="Q224" s="158"/>
      <c r="R224" s="159"/>
      <c r="S224" s="159"/>
      <c r="T224" s="159"/>
      <c r="U224" s="159"/>
      <c r="V224" s="159"/>
      <c r="W224" s="159"/>
      <c r="X224" s="159"/>
      <c r="Y224" s="159"/>
      <c r="Z224" s="148"/>
      <c r="AA224" s="148"/>
      <c r="AB224" s="148"/>
      <c r="AC224" s="148"/>
      <c r="AD224" s="148"/>
      <c r="AE224" s="148"/>
      <c r="AF224" s="148"/>
      <c r="AG224" s="148" t="s">
        <v>314</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3" x14ac:dyDescent="0.25">
      <c r="A225" s="155"/>
      <c r="B225" s="156"/>
      <c r="C225" s="195" t="s">
        <v>3182</v>
      </c>
      <c r="D225" s="161"/>
      <c r="E225" s="162">
        <v>2.4</v>
      </c>
      <c r="F225" s="159"/>
      <c r="G225" s="159"/>
      <c r="H225" s="159"/>
      <c r="I225" s="159"/>
      <c r="J225" s="159"/>
      <c r="K225" s="159"/>
      <c r="L225" s="159"/>
      <c r="M225" s="159"/>
      <c r="N225" s="158"/>
      <c r="O225" s="158"/>
      <c r="P225" s="158"/>
      <c r="Q225" s="158"/>
      <c r="R225" s="159"/>
      <c r="S225" s="159"/>
      <c r="T225" s="159"/>
      <c r="U225" s="159"/>
      <c r="V225" s="159"/>
      <c r="W225" s="159"/>
      <c r="X225" s="159"/>
      <c r="Y225" s="159"/>
      <c r="Z225" s="148"/>
      <c r="AA225" s="148"/>
      <c r="AB225" s="148"/>
      <c r="AC225" s="148"/>
      <c r="AD225" s="148"/>
      <c r="AE225" s="148"/>
      <c r="AF225" s="148"/>
      <c r="AG225" s="148" t="s">
        <v>314</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3" x14ac:dyDescent="0.25">
      <c r="A226" s="155"/>
      <c r="B226" s="156"/>
      <c r="C226" s="195" t="s">
        <v>3183</v>
      </c>
      <c r="D226" s="161"/>
      <c r="E226" s="162">
        <v>5.36</v>
      </c>
      <c r="F226" s="159"/>
      <c r="G226" s="159"/>
      <c r="H226" s="159"/>
      <c r="I226" s="159"/>
      <c r="J226" s="159"/>
      <c r="K226" s="159"/>
      <c r="L226" s="159"/>
      <c r="M226" s="159"/>
      <c r="N226" s="158"/>
      <c r="O226" s="158"/>
      <c r="P226" s="158"/>
      <c r="Q226" s="158"/>
      <c r="R226" s="159"/>
      <c r="S226" s="159"/>
      <c r="T226" s="159"/>
      <c r="U226" s="159"/>
      <c r="V226" s="159"/>
      <c r="W226" s="159"/>
      <c r="X226" s="159"/>
      <c r="Y226" s="159"/>
      <c r="Z226" s="148"/>
      <c r="AA226" s="148"/>
      <c r="AB226" s="148"/>
      <c r="AC226" s="148"/>
      <c r="AD226" s="148"/>
      <c r="AE226" s="148"/>
      <c r="AF226" s="148"/>
      <c r="AG226" s="148" t="s">
        <v>314</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3" x14ac:dyDescent="0.25">
      <c r="A227" s="155"/>
      <c r="B227" s="156"/>
      <c r="C227" s="195" t="s">
        <v>3184</v>
      </c>
      <c r="D227" s="161"/>
      <c r="E227" s="162">
        <v>6.4</v>
      </c>
      <c r="F227" s="159"/>
      <c r="G227" s="159"/>
      <c r="H227" s="159"/>
      <c r="I227" s="159"/>
      <c r="J227" s="159"/>
      <c r="K227" s="159"/>
      <c r="L227" s="159"/>
      <c r="M227" s="159"/>
      <c r="N227" s="158"/>
      <c r="O227" s="158"/>
      <c r="P227" s="158"/>
      <c r="Q227" s="158"/>
      <c r="R227" s="159"/>
      <c r="S227" s="159"/>
      <c r="T227" s="159"/>
      <c r="U227" s="159"/>
      <c r="V227" s="159"/>
      <c r="W227" s="159"/>
      <c r="X227" s="159"/>
      <c r="Y227" s="159"/>
      <c r="Z227" s="148"/>
      <c r="AA227" s="148"/>
      <c r="AB227" s="148"/>
      <c r="AC227" s="148"/>
      <c r="AD227" s="148"/>
      <c r="AE227" s="148"/>
      <c r="AF227" s="148"/>
      <c r="AG227" s="148" t="s">
        <v>314</v>
      </c>
      <c r="AH227" s="148">
        <v>0</v>
      </c>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1" x14ac:dyDescent="0.25">
      <c r="A228" s="177">
        <v>49</v>
      </c>
      <c r="B228" s="178" t="s">
        <v>817</v>
      </c>
      <c r="C228" s="194" t="s">
        <v>818</v>
      </c>
      <c r="D228" s="179" t="s">
        <v>310</v>
      </c>
      <c r="E228" s="180">
        <v>52.98</v>
      </c>
      <c r="F228" s="181"/>
      <c r="G228" s="182">
        <f>ROUND(E228*F228,2)</f>
        <v>0</v>
      </c>
      <c r="H228" s="181"/>
      <c r="I228" s="182">
        <f>ROUND(E228*H228,2)</f>
        <v>0</v>
      </c>
      <c r="J228" s="181"/>
      <c r="K228" s="182">
        <f>ROUND(E228*J228,2)</f>
        <v>0</v>
      </c>
      <c r="L228" s="182">
        <v>21</v>
      </c>
      <c r="M228" s="182">
        <f>G228*(1+L228/100)</f>
        <v>0</v>
      </c>
      <c r="N228" s="180">
        <v>8.0000000000000002E-3</v>
      </c>
      <c r="O228" s="180">
        <f>ROUND(E228*N228,2)</f>
        <v>0.42</v>
      </c>
      <c r="P228" s="180">
        <v>0</v>
      </c>
      <c r="Q228" s="180">
        <f>ROUND(E228*P228,2)</f>
        <v>0</v>
      </c>
      <c r="R228" s="182" t="s">
        <v>410</v>
      </c>
      <c r="S228" s="182" t="s">
        <v>294</v>
      </c>
      <c r="T228" s="183" t="s">
        <v>294</v>
      </c>
      <c r="U228" s="159">
        <v>0.111</v>
      </c>
      <c r="V228" s="159">
        <f>ROUND(E228*U228,2)</f>
        <v>5.88</v>
      </c>
      <c r="W228" s="159"/>
      <c r="X228" s="159" t="s">
        <v>295</v>
      </c>
      <c r="Y228" s="159" t="s">
        <v>296</v>
      </c>
      <c r="Z228" s="148"/>
      <c r="AA228" s="148"/>
      <c r="AB228" s="148"/>
      <c r="AC228" s="148"/>
      <c r="AD228" s="148"/>
      <c r="AE228" s="148"/>
      <c r="AF228" s="148"/>
      <c r="AG228" s="148" t="s">
        <v>297</v>
      </c>
      <c r="AH228" s="148"/>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2" x14ac:dyDescent="0.25">
      <c r="A229" s="155"/>
      <c r="B229" s="156"/>
      <c r="C229" s="195" t="s">
        <v>3106</v>
      </c>
      <c r="D229" s="161"/>
      <c r="E229" s="162">
        <v>12.24</v>
      </c>
      <c r="F229" s="159"/>
      <c r="G229" s="159"/>
      <c r="H229" s="159"/>
      <c r="I229" s="159"/>
      <c r="J229" s="159"/>
      <c r="K229" s="159"/>
      <c r="L229" s="159"/>
      <c r="M229" s="159"/>
      <c r="N229" s="158"/>
      <c r="O229" s="158"/>
      <c r="P229" s="158"/>
      <c r="Q229" s="158"/>
      <c r="R229" s="159"/>
      <c r="S229" s="159"/>
      <c r="T229" s="159"/>
      <c r="U229" s="159"/>
      <c r="V229" s="159"/>
      <c r="W229" s="159"/>
      <c r="X229" s="159"/>
      <c r="Y229" s="159"/>
      <c r="Z229" s="148"/>
      <c r="AA229" s="148"/>
      <c r="AB229" s="148"/>
      <c r="AC229" s="148"/>
      <c r="AD229" s="148"/>
      <c r="AE229" s="148"/>
      <c r="AF229" s="148"/>
      <c r="AG229" s="148" t="s">
        <v>314</v>
      </c>
      <c r="AH229" s="148">
        <v>0</v>
      </c>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3" x14ac:dyDescent="0.25">
      <c r="A230" s="155"/>
      <c r="B230" s="156"/>
      <c r="C230" s="195" t="s">
        <v>3107</v>
      </c>
      <c r="D230" s="161"/>
      <c r="E230" s="162">
        <v>4.05</v>
      </c>
      <c r="F230" s="159"/>
      <c r="G230" s="159"/>
      <c r="H230" s="159"/>
      <c r="I230" s="159"/>
      <c r="J230" s="159"/>
      <c r="K230" s="159"/>
      <c r="L230" s="159"/>
      <c r="M230" s="159"/>
      <c r="N230" s="158"/>
      <c r="O230" s="158"/>
      <c r="P230" s="158"/>
      <c r="Q230" s="158"/>
      <c r="R230" s="159"/>
      <c r="S230" s="159"/>
      <c r="T230" s="159"/>
      <c r="U230" s="159"/>
      <c r="V230" s="159"/>
      <c r="W230" s="159"/>
      <c r="X230" s="159"/>
      <c r="Y230" s="159"/>
      <c r="Z230" s="148"/>
      <c r="AA230" s="148"/>
      <c r="AB230" s="148"/>
      <c r="AC230" s="148"/>
      <c r="AD230" s="148"/>
      <c r="AE230" s="148"/>
      <c r="AF230" s="148"/>
      <c r="AG230" s="148" t="s">
        <v>314</v>
      </c>
      <c r="AH230" s="148">
        <v>0</v>
      </c>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3" x14ac:dyDescent="0.25">
      <c r="A231" s="155"/>
      <c r="B231" s="156"/>
      <c r="C231" s="195" t="s">
        <v>3108</v>
      </c>
      <c r="D231" s="161"/>
      <c r="E231" s="162">
        <v>6.3</v>
      </c>
      <c r="F231" s="159"/>
      <c r="G231" s="159"/>
      <c r="H231" s="159"/>
      <c r="I231" s="159"/>
      <c r="J231" s="159"/>
      <c r="K231" s="159"/>
      <c r="L231" s="159"/>
      <c r="M231" s="159"/>
      <c r="N231" s="158"/>
      <c r="O231" s="158"/>
      <c r="P231" s="158"/>
      <c r="Q231" s="158"/>
      <c r="R231" s="159"/>
      <c r="S231" s="159"/>
      <c r="T231" s="159"/>
      <c r="U231" s="159"/>
      <c r="V231" s="159"/>
      <c r="W231" s="159"/>
      <c r="X231" s="159"/>
      <c r="Y231" s="159"/>
      <c r="Z231" s="148"/>
      <c r="AA231" s="148"/>
      <c r="AB231" s="148"/>
      <c r="AC231" s="148"/>
      <c r="AD231" s="148"/>
      <c r="AE231" s="148"/>
      <c r="AF231" s="148"/>
      <c r="AG231" s="148" t="s">
        <v>314</v>
      </c>
      <c r="AH231" s="148">
        <v>0</v>
      </c>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3" x14ac:dyDescent="0.25">
      <c r="A232" s="155"/>
      <c r="B232" s="156"/>
      <c r="C232" s="195" t="s">
        <v>3109</v>
      </c>
      <c r="D232" s="161"/>
      <c r="E232" s="162">
        <v>1.08</v>
      </c>
      <c r="F232" s="159"/>
      <c r="G232" s="159"/>
      <c r="H232" s="159"/>
      <c r="I232" s="159"/>
      <c r="J232" s="159"/>
      <c r="K232" s="159"/>
      <c r="L232" s="159"/>
      <c r="M232" s="159"/>
      <c r="N232" s="158"/>
      <c r="O232" s="158"/>
      <c r="P232" s="158"/>
      <c r="Q232" s="158"/>
      <c r="R232" s="159"/>
      <c r="S232" s="159"/>
      <c r="T232" s="159"/>
      <c r="U232" s="159"/>
      <c r="V232" s="159"/>
      <c r="W232" s="159"/>
      <c r="X232" s="159"/>
      <c r="Y232" s="159"/>
      <c r="Z232" s="148"/>
      <c r="AA232" s="148"/>
      <c r="AB232" s="148"/>
      <c r="AC232" s="148"/>
      <c r="AD232" s="148"/>
      <c r="AE232" s="148"/>
      <c r="AF232" s="148"/>
      <c r="AG232" s="148" t="s">
        <v>314</v>
      </c>
      <c r="AH232" s="148">
        <v>0</v>
      </c>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3" x14ac:dyDescent="0.25">
      <c r="A233" s="155"/>
      <c r="B233" s="156"/>
      <c r="C233" s="195" t="s">
        <v>3115</v>
      </c>
      <c r="D233" s="161"/>
      <c r="E233" s="162">
        <v>2.71</v>
      </c>
      <c r="F233" s="159"/>
      <c r="G233" s="159"/>
      <c r="H233" s="159"/>
      <c r="I233" s="159"/>
      <c r="J233" s="159"/>
      <c r="K233" s="159"/>
      <c r="L233" s="159"/>
      <c r="M233" s="159"/>
      <c r="N233" s="158"/>
      <c r="O233" s="158"/>
      <c r="P233" s="158"/>
      <c r="Q233" s="158"/>
      <c r="R233" s="159"/>
      <c r="S233" s="159"/>
      <c r="T233" s="159"/>
      <c r="U233" s="159"/>
      <c r="V233" s="159"/>
      <c r="W233" s="159"/>
      <c r="X233" s="159"/>
      <c r="Y233" s="159"/>
      <c r="Z233" s="148"/>
      <c r="AA233" s="148"/>
      <c r="AB233" s="148"/>
      <c r="AC233" s="148"/>
      <c r="AD233" s="148"/>
      <c r="AE233" s="148"/>
      <c r="AF233" s="148"/>
      <c r="AG233" s="148" t="s">
        <v>314</v>
      </c>
      <c r="AH233" s="148">
        <v>0</v>
      </c>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3" x14ac:dyDescent="0.25">
      <c r="A234" s="155"/>
      <c r="B234" s="156"/>
      <c r="C234" s="195" t="s">
        <v>3116</v>
      </c>
      <c r="D234" s="161"/>
      <c r="E234" s="162">
        <v>18.8</v>
      </c>
      <c r="F234" s="159"/>
      <c r="G234" s="159"/>
      <c r="H234" s="159"/>
      <c r="I234" s="159"/>
      <c r="J234" s="159"/>
      <c r="K234" s="159"/>
      <c r="L234" s="159"/>
      <c r="M234" s="159"/>
      <c r="N234" s="158"/>
      <c r="O234" s="158"/>
      <c r="P234" s="158"/>
      <c r="Q234" s="158"/>
      <c r="R234" s="159"/>
      <c r="S234" s="159"/>
      <c r="T234" s="159"/>
      <c r="U234" s="159"/>
      <c r="V234" s="159"/>
      <c r="W234" s="159"/>
      <c r="X234" s="159"/>
      <c r="Y234" s="159"/>
      <c r="Z234" s="148"/>
      <c r="AA234" s="148"/>
      <c r="AB234" s="148"/>
      <c r="AC234" s="148"/>
      <c r="AD234" s="148"/>
      <c r="AE234" s="148"/>
      <c r="AF234" s="148"/>
      <c r="AG234" s="148" t="s">
        <v>314</v>
      </c>
      <c r="AH234" s="148">
        <v>0</v>
      </c>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3" x14ac:dyDescent="0.25">
      <c r="A235" s="155"/>
      <c r="B235" s="156"/>
      <c r="C235" s="195" t="s">
        <v>3117</v>
      </c>
      <c r="D235" s="161"/>
      <c r="E235" s="162">
        <v>3.6</v>
      </c>
      <c r="F235" s="159"/>
      <c r="G235" s="159"/>
      <c r="H235" s="159"/>
      <c r="I235" s="159"/>
      <c r="J235" s="159"/>
      <c r="K235" s="159"/>
      <c r="L235" s="159"/>
      <c r="M235" s="159"/>
      <c r="N235" s="158"/>
      <c r="O235" s="158"/>
      <c r="P235" s="158"/>
      <c r="Q235" s="158"/>
      <c r="R235" s="159"/>
      <c r="S235" s="159"/>
      <c r="T235" s="159"/>
      <c r="U235" s="159"/>
      <c r="V235" s="159"/>
      <c r="W235" s="159"/>
      <c r="X235" s="159"/>
      <c r="Y235" s="159"/>
      <c r="Z235" s="148"/>
      <c r="AA235" s="148"/>
      <c r="AB235" s="148"/>
      <c r="AC235" s="148"/>
      <c r="AD235" s="148"/>
      <c r="AE235" s="148"/>
      <c r="AF235" s="148"/>
      <c r="AG235" s="148" t="s">
        <v>314</v>
      </c>
      <c r="AH235" s="148">
        <v>0</v>
      </c>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3" x14ac:dyDescent="0.25">
      <c r="A236" s="155"/>
      <c r="B236" s="156"/>
      <c r="C236" s="195" t="s">
        <v>3118</v>
      </c>
      <c r="D236" s="161"/>
      <c r="E236" s="162">
        <v>3.5</v>
      </c>
      <c r="F236" s="159"/>
      <c r="G236" s="159"/>
      <c r="H236" s="159"/>
      <c r="I236" s="159"/>
      <c r="J236" s="159"/>
      <c r="K236" s="159"/>
      <c r="L236" s="159"/>
      <c r="M236" s="159"/>
      <c r="N236" s="158"/>
      <c r="O236" s="158"/>
      <c r="P236" s="158"/>
      <c r="Q236" s="158"/>
      <c r="R236" s="159"/>
      <c r="S236" s="159"/>
      <c r="T236" s="159"/>
      <c r="U236" s="159"/>
      <c r="V236" s="159"/>
      <c r="W236" s="159"/>
      <c r="X236" s="159"/>
      <c r="Y236" s="159"/>
      <c r="Z236" s="148"/>
      <c r="AA236" s="148"/>
      <c r="AB236" s="148"/>
      <c r="AC236" s="148"/>
      <c r="AD236" s="148"/>
      <c r="AE236" s="148"/>
      <c r="AF236" s="148"/>
      <c r="AG236" s="148" t="s">
        <v>314</v>
      </c>
      <c r="AH236" s="148">
        <v>0</v>
      </c>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3" x14ac:dyDescent="0.25">
      <c r="A237" s="155"/>
      <c r="B237" s="156"/>
      <c r="C237" s="195" t="s">
        <v>3112</v>
      </c>
      <c r="D237" s="161"/>
      <c r="E237" s="162">
        <v>0.7</v>
      </c>
      <c r="F237" s="159"/>
      <c r="G237" s="159"/>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314</v>
      </c>
      <c r="AH237" s="148">
        <v>0</v>
      </c>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ht="20" outlineLevel="1" x14ac:dyDescent="0.25">
      <c r="A238" s="177">
        <v>50</v>
      </c>
      <c r="B238" s="178" t="s">
        <v>823</v>
      </c>
      <c r="C238" s="194" t="s">
        <v>824</v>
      </c>
      <c r="D238" s="179" t="s">
        <v>310</v>
      </c>
      <c r="E238" s="180">
        <v>43.357999999999997</v>
      </c>
      <c r="F238" s="181"/>
      <c r="G238" s="182">
        <f>ROUND(E238*F238,2)</f>
        <v>0</v>
      </c>
      <c r="H238" s="181"/>
      <c r="I238" s="182">
        <f>ROUND(E238*H238,2)</f>
        <v>0</v>
      </c>
      <c r="J238" s="181"/>
      <c r="K238" s="182">
        <f>ROUND(E238*J238,2)</f>
        <v>0</v>
      </c>
      <c r="L238" s="182">
        <v>21</v>
      </c>
      <c r="M238" s="182">
        <f>G238*(1+L238/100)</f>
        <v>0</v>
      </c>
      <c r="N238" s="180">
        <v>1.2529999999999999E-2</v>
      </c>
      <c r="O238" s="180">
        <f>ROUND(E238*N238,2)</f>
        <v>0.54</v>
      </c>
      <c r="P238" s="180">
        <v>0</v>
      </c>
      <c r="Q238" s="180">
        <f>ROUND(E238*P238,2)</f>
        <v>0</v>
      </c>
      <c r="R238" s="182" t="s">
        <v>410</v>
      </c>
      <c r="S238" s="182" t="s">
        <v>294</v>
      </c>
      <c r="T238" s="183" t="s">
        <v>294</v>
      </c>
      <c r="U238" s="159">
        <v>0.85699999999999998</v>
      </c>
      <c r="V238" s="159">
        <f>ROUND(E238*U238,2)</f>
        <v>37.159999999999997</v>
      </c>
      <c r="W238" s="159"/>
      <c r="X238" s="159" t="s">
        <v>295</v>
      </c>
      <c r="Y238" s="159" t="s">
        <v>296</v>
      </c>
      <c r="Z238" s="148"/>
      <c r="AA238" s="148"/>
      <c r="AB238" s="148"/>
      <c r="AC238" s="148"/>
      <c r="AD238" s="148"/>
      <c r="AE238" s="148"/>
      <c r="AF238" s="148"/>
      <c r="AG238" s="148" t="s">
        <v>297</v>
      </c>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ht="20.5" outlineLevel="2" x14ac:dyDescent="0.25">
      <c r="A239" s="155"/>
      <c r="B239" s="156"/>
      <c r="C239" s="276" t="s">
        <v>825</v>
      </c>
      <c r="D239" s="277"/>
      <c r="E239" s="277"/>
      <c r="F239" s="277"/>
      <c r="G239" s="277"/>
      <c r="H239" s="159"/>
      <c r="I239" s="159"/>
      <c r="J239" s="159"/>
      <c r="K239" s="159"/>
      <c r="L239" s="159"/>
      <c r="M239" s="159"/>
      <c r="N239" s="158"/>
      <c r="O239" s="158"/>
      <c r="P239" s="158"/>
      <c r="Q239" s="158"/>
      <c r="R239" s="159"/>
      <c r="S239" s="159"/>
      <c r="T239" s="159"/>
      <c r="U239" s="159"/>
      <c r="V239" s="159"/>
      <c r="W239" s="159"/>
      <c r="X239" s="159"/>
      <c r="Y239" s="159"/>
      <c r="Z239" s="148"/>
      <c r="AA239" s="148"/>
      <c r="AB239" s="148"/>
      <c r="AC239" s="148"/>
      <c r="AD239" s="148"/>
      <c r="AE239" s="148"/>
      <c r="AF239" s="148"/>
      <c r="AG239" s="148" t="s">
        <v>299</v>
      </c>
      <c r="AH239" s="148"/>
      <c r="AI239" s="148"/>
      <c r="AJ239" s="148"/>
      <c r="AK239" s="148"/>
      <c r="AL239" s="148"/>
      <c r="AM239" s="148"/>
      <c r="AN239" s="148"/>
      <c r="AO239" s="148"/>
      <c r="AP239" s="148"/>
      <c r="AQ239" s="148"/>
      <c r="AR239" s="148"/>
      <c r="AS239" s="148"/>
      <c r="AT239" s="148"/>
      <c r="AU239" s="148"/>
      <c r="AV239" s="148"/>
      <c r="AW239" s="148"/>
      <c r="AX239" s="148"/>
      <c r="AY239" s="148"/>
      <c r="AZ239" s="148"/>
      <c r="BA239" s="184" t="str">
        <f>C239</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239" s="148"/>
      <c r="BC239" s="148"/>
      <c r="BD239" s="148"/>
      <c r="BE239" s="148"/>
      <c r="BF239" s="148"/>
      <c r="BG239" s="148"/>
      <c r="BH239" s="148"/>
    </row>
    <row r="240" spans="1:60" ht="20.5" outlineLevel="2" x14ac:dyDescent="0.25">
      <c r="A240" s="155"/>
      <c r="B240" s="156"/>
      <c r="C240" s="270" t="s">
        <v>825</v>
      </c>
      <c r="D240" s="271"/>
      <c r="E240" s="271"/>
      <c r="F240" s="271"/>
      <c r="G240" s="271"/>
      <c r="H240" s="159"/>
      <c r="I240" s="159"/>
      <c r="J240" s="159"/>
      <c r="K240" s="159"/>
      <c r="L240" s="159"/>
      <c r="M240" s="159"/>
      <c r="N240" s="158"/>
      <c r="O240" s="158"/>
      <c r="P240" s="158"/>
      <c r="Q240" s="158"/>
      <c r="R240" s="159"/>
      <c r="S240" s="159"/>
      <c r="T240" s="159"/>
      <c r="U240" s="159"/>
      <c r="V240" s="159"/>
      <c r="W240" s="159"/>
      <c r="X240" s="159"/>
      <c r="Y240" s="159"/>
      <c r="Z240" s="148"/>
      <c r="AA240" s="148"/>
      <c r="AB240" s="148"/>
      <c r="AC240" s="148"/>
      <c r="AD240" s="148"/>
      <c r="AE240" s="148"/>
      <c r="AF240" s="148"/>
      <c r="AG240" s="148" t="s">
        <v>300</v>
      </c>
      <c r="AH240" s="148"/>
      <c r="AI240" s="148"/>
      <c r="AJ240" s="148"/>
      <c r="AK240" s="148"/>
      <c r="AL240" s="148"/>
      <c r="AM240" s="148"/>
      <c r="AN240" s="148"/>
      <c r="AO240" s="148"/>
      <c r="AP240" s="148"/>
      <c r="AQ240" s="148"/>
      <c r="AR240" s="148"/>
      <c r="AS240" s="148"/>
      <c r="AT240" s="148"/>
      <c r="AU240" s="148"/>
      <c r="AV240" s="148"/>
      <c r="AW240" s="148"/>
      <c r="AX240" s="148"/>
      <c r="AY240" s="148"/>
      <c r="AZ240" s="148"/>
      <c r="BA240" s="184" t="str">
        <f>C240</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240" s="148"/>
      <c r="BC240" s="148"/>
      <c r="BD240" s="148"/>
      <c r="BE240" s="148"/>
      <c r="BF240" s="148"/>
      <c r="BG240" s="148"/>
      <c r="BH240" s="148"/>
    </row>
    <row r="241" spans="1:60" outlineLevel="2" x14ac:dyDescent="0.25">
      <c r="A241" s="155"/>
      <c r="B241" s="156"/>
      <c r="C241" s="195" t="s">
        <v>3206</v>
      </c>
      <c r="D241" s="161"/>
      <c r="E241" s="162">
        <v>43.36</v>
      </c>
      <c r="F241" s="159"/>
      <c r="G241" s="159"/>
      <c r="H241" s="159"/>
      <c r="I241" s="159"/>
      <c r="J241" s="159"/>
      <c r="K241" s="159"/>
      <c r="L241" s="159"/>
      <c r="M241" s="159"/>
      <c r="N241" s="158"/>
      <c r="O241" s="158"/>
      <c r="P241" s="158"/>
      <c r="Q241" s="158"/>
      <c r="R241" s="159"/>
      <c r="S241" s="159"/>
      <c r="T241" s="159"/>
      <c r="U241" s="159"/>
      <c r="V241" s="159"/>
      <c r="W241" s="159"/>
      <c r="X241" s="159"/>
      <c r="Y241" s="159"/>
      <c r="Z241" s="148"/>
      <c r="AA241" s="148"/>
      <c r="AB241" s="148"/>
      <c r="AC241" s="148"/>
      <c r="AD241" s="148"/>
      <c r="AE241" s="148"/>
      <c r="AF241" s="148"/>
      <c r="AG241" s="148" t="s">
        <v>314</v>
      </c>
      <c r="AH241" s="148">
        <v>0</v>
      </c>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ht="20" outlineLevel="1" x14ac:dyDescent="0.25">
      <c r="A242" s="177">
        <v>51</v>
      </c>
      <c r="B242" s="178" t="s">
        <v>828</v>
      </c>
      <c r="C242" s="194" t="s">
        <v>829</v>
      </c>
      <c r="D242" s="179" t="s">
        <v>310</v>
      </c>
      <c r="E242" s="180">
        <v>206.01900000000001</v>
      </c>
      <c r="F242" s="181"/>
      <c r="G242" s="182">
        <f>ROUND(E242*F242,2)</f>
        <v>0</v>
      </c>
      <c r="H242" s="181"/>
      <c r="I242" s="182">
        <f>ROUND(E242*H242,2)</f>
        <v>0</v>
      </c>
      <c r="J242" s="181"/>
      <c r="K242" s="182">
        <f>ROUND(E242*J242,2)</f>
        <v>0</v>
      </c>
      <c r="L242" s="182">
        <v>21</v>
      </c>
      <c r="M242" s="182">
        <f>G242*(1+L242/100)</f>
        <v>0</v>
      </c>
      <c r="N242" s="180">
        <v>1.026E-2</v>
      </c>
      <c r="O242" s="180">
        <f>ROUND(E242*N242,2)</f>
        <v>2.11</v>
      </c>
      <c r="P242" s="180">
        <v>0</v>
      </c>
      <c r="Q242" s="180">
        <f>ROUND(E242*P242,2)</f>
        <v>0</v>
      </c>
      <c r="R242" s="182" t="s">
        <v>410</v>
      </c>
      <c r="S242" s="182" t="s">
        <v>294</v>
      </c>
      <c r="T242" s="183" t="s">
        <v>294</v>
      </c>
      <c r="U242" s="159">
        <v>0.85699999999999998</v>
      </c>
      <c r="V242" s="159">
        <f>ROUND(E242*U242,2)</f>
        <v>176.56</v>
      </c>
      <c r="W242" s="159"/>
      <c r="X242" s="159" t="s">
        <v>295</v>
      </c>
      <c r="Y242" s="159" t="s">
        <v>296</v>
      </c>
      <c r="Z242" s="148"/>
      <c r="AA242" s="148"/>
      <c r="AB242" s="148"/>
      <c r="AC242" s="148"/>
      <c r="AD242" s="148"/>
      <c r="AE242" s="148"/>
      <c r="AF242" s="148"/>
      <c r="AG242" s="148" t="s">
        <v>297</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ht="20.5" outlineLevel="2" x14ac:dyDescent="0.25">
      <c r="A243" s="155"/>
      <c r="B243" s="156"/>
      <c r="C243" s="276" t="s">
        <v>830</v>
      </c>
      <c r="D243" s="277"/>
      <c r="E243" s="277"/>
      <c r="F243" s="277"/>
      <c r="G243" s="277"/>
      <c r="H243" s="159"/>
      <c r="I243" s="159"/>
      <c r="J243" s="159"/>
      <c r="K243" s="159"/>
      <c r="L243" s="159"/>
      <c r="M243" s="159"/>
      <c r="N243" s="158"/>
      <c r="O243" s="158"/>
      <c r="P243" s="158"/>
      <c r="Q243" s="158"/>
      <c r="R243" s="159"/>
      <c r="S243" s="159"/>
      <c r="T243" s="159"/>
      <c r="U243" s="159"/>
      <c r="V243" s="159"/>
      <c r="W243" s="159"/>
      <c r="X243" s="159"/>
      <c r="Y243" s="159"/>
      <c r="Z243" s="148"/>
      <c r="AA243" s="148"/>
      <c r="AB243" s="148"/>
      <c r="AC243" s="148"/>
      <c r="AD243" s="148"/>
      <c r="AE243" s="148"/>
      <c r="AF243" s="148"/>
      <c r="AG243" s="148" t="s">
        <v>299</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84" t="str">
        <f>C243</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243" s="148"/>
      <c r="BC243" s="148"/>
      <c r="BD243" s="148"/>
      <c r="BE243" s="148"/>
      <c r="BF243" s="148"/>
      <c r="BG243" s="148"/>
      <c r="BH243" s="148"/>
    </row>
    <row r="244" spans="1:60" ht="20.5" outlineLevel="2" x14ac:dyDescent="0.25">
      <c r="A244" s="155"/>
      <c r="B244" s="156"/>
      <c r="C244" s="270" t="s">
        <v>830</v>
      </c>
      <c r="D244" s="271"/>
      <c r="E244" s="271"/>
      <c r="F244" s="271"/>
      <c r="G244" s="271"/>
      <c r="H244" s="159"/>
      <c r="I244" s="159"/>
      <c r="J244" s="159"/>
      <c r="K244" s="159"/>
      <c r="L244" s="159"/>
      <c r="M244" s="159"/>
      <c r="N244" s="158"/>
      <c r="O244" s="158"/>
      <c r="P244" s="158"/>
      <c r="Q244" s="158"/>
      <c r="R244" s="159"/>
      <c r="S244" s="159"/>
      <c r="T244" s="159"/>
      <c r="U244" s="159"/>
      <c r="V244" s="159"/>
      <c r="W244" s="159"/>
      <c r="X244" s="159"/>
      <c r="Y244" s="159"/>
      <c r="Z244" s="148"/>
      <c r="AA244" s="148"/>
      <c r="AB244" s="148"/>
      <c r="AC244" s="148"/>
      <c r="AD244" s="148"/>
      <c r="AE244" s="148"/>
      <c r="AF244" s="148"/>
      <c r="AG244" s="148" t="s">
        <v>300</v>
      </c>
      <c r="AH244" s="148"/>
      <c r="AI244" s="148"/>
      <c r="AJ244" s="148"/>
      <c r="AK244" s="148"/>
      <c r="AL244" s="148"/>
      <c r="AM244" s="148"/>
      <c r="AN244" s="148"/>
      <c r="AO244" s="148"/>
      <c r="AP244" s="148"/>
      <c r="AQ244" s="148"/>
      <c r="AR244" s="148"/>
      <c r="AS244" s="148"/>
      <c r="AT244" s="148"/>
      <c r="AU244" s="148"/>
      <c r="AV244" s="148"/>
      <c r="AW244" s="148"/>
      <c r="AX244" s="148"/>
      <c r="AY244" s="148"/>
      <c r="AZ244" s="148"/>
      <c r="BA244" s="184" t="str">
        <f>C244</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244" s="148"/>
      <c r="BC244" s="148"/>
      <c r="BD244" s="148"/>
      <c r="BE244" s="148"/>
      <c r="BF244" s="148"/>
      <c r="BG244" s="148"/>
      <c r="BH244" s="148"/>
    </row>
    <row r="245" spans="1:60" outlineLevel="2" x14ac:dyDescent="0.25">
      <c r="A245" s="155"/>
      <c r="B245" s="156"/>
      <c r="C245" s="195" t="s">
        <v>3207</v>
      </c>
      <c r="D245" s="161"/>
      <c r="E245" s="162">
        <v>238.47</v>
      </c>
      <c r="F245" s="159"/>
      <c r="G245" s="159"/>
      <c r="H245" s="159"/>
      <c r="I245" s="159"/>
      <c r="J245" s="159"/>
      <c r="K245" s="159"/>
      <c r="L245" s="159"/>
      <c r="M245" s="159"/>
      <c r="N245" s="158"/>
      <c r="O245" s="158"/>
      <c r="P245" s="158"/>
      <c r="Q245" s="158"/>
      <c r="R245" s="159"/>
      <c r="S245" s="159"/>
      <c r="T245" s="159"/>
      <c r="U245" s="159"/>
      <c r="V245" s="159"/>
      <c r="W245" s="159"/>
      <c r="X245" s="159"/>
      <c r="Y245" s="159"/>
      <c r="Z245" s="148"/>
      <c r="AA245" s="148"/>
      <c r="AB245" s="148"/>
      <c r="AC245" s="148"/>
      <c r="AD245" s="148"/>
      <c r="AE245" s="148"/>
      <c r="AF245" s="148"/>
      <c r="AG245" s="148" t="s">
        <v>314</v>
      </c>
      <c r="AH245" s="148">
        <v>0</v>
      </c>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3" x14ac:dyDescent="0.25">
      <c r="A246" s="155"/>
      <c r="B246" s="156"/>
      <c r="C246" s="195" t="s">
        <v>3205</v>
      </c>
      <c r="D246" s="161"/>
      <c r="E246" s="162">
        <v>-32.450000000000003</v>
      </c>
      <c r="F246" s="159"/>
      <c r="G246" s="159"/>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314</v>
      </c>
      <c r="AH246" s="148">
        <v>0</v>
      </c>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ht="20" outlineLevel="1" x14ac:dyDescent="0.25">
      <c r="A247" s="177">
        <v>52</v>
      </c>
      <c r="B247" s="178" t="s">
        <v>3208</v>
      </c>
      <c r="C247" s="194" t="s">
        <v>3209</v>
      </c>
      <c r="D247" s="179" t="s">
        <v>310</v>
      </c>
      <c r="E247" s="180">
        <v>8.5875000000000004</v>
      </c>
      <c r="F247" s="181"/>
      <c r="G247" s="182">
        <f>ROUND(E247*F247,2)</f>
        <v>0</v>
      </c>
      <c r="H247" s="181"/>
      <c r="I247" s="182">
        <f>ROUND(E247*H247,2)</f>
        <v>0</v>
      </c>
      <c r="J247" s="181"/>
      <c r="K247" s="182">
        <f>ROUND(E247*J247,2)</f>
        <v>0</v>
      </c>
      <c r="L247" s="182">
        <v>21</v>
      </c>
      <c r="M247" s="182">
        <f>G247*(1+L247/100)</f>
        <v>0</v>
      </c>
      <c r="N247" s="180">
        <v>9.0600000000000003E-3</v>
      </c>
      <c r="O247" s="180">
        <f>ROUND(E247*N247,2)</f>
        <v>0.08</v>
      </c>
      <c r="P247" s="180">
        <v>0</v>
      </c>
      <c r="Q247" s="180">
        <f>ROUND(E247*P247,2)</f>
        <v>0</v>
      </c>
      <c r="R247" s="182" t="s">
        <v>410</v>
      </c>
      <c r="S247" s="182" t="s">
        <v>294</v>
      </c>
      <c r="T247" s="183" t="s">
        <v>294</v>
      </c>
      <c r="U247" s="159">
        <v>2.3519999999999999</v>
      </c>
      <c r="V247" s="159">
        <f>ROUND(E247*U247,2)</f>
        <v>20.2</v>
      </c>
      <c r="W247" s="159"/>
      <c r="X247" s="159" t="s">
        <v>295</v>
      </c>
      <c r="Y247" s="159" t="s">
        <v>296</v>
      </c>
      <c r="Z247" s="148"/>
      <c r="AA247" s="148"/>
      <c r="AB247" s="148"/>
      <c r="AC247" s="148"/>
      <c r="AD247" s="148"/>
      <c r="AE247" s="148"/>
      <c r="AF247" s="148"/>
      <c r="AG247" s="148" t="s">
        <v>297</v>
      </c>
      <c r="AH247" s="148"/>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ht="30.5" outlineLevel="2" x14ac:dyDescent="0.25">
      <c r="A248" s="155"/>
      <c r="B248" s="156"/>
      <c r="C248" s="276" t="s">
        <v>3210</v>
      </c>
      <c r="D248" s="277"/>
      <c r="E248" s="277"/>
      <c r="F248" s="277"/>
      <c r="G248" s="277"/>
      <c r="H248" s="159"/>
      <c r="I248" s="159"/>
      <c r="J248" s="159"/>
      <c r="K248" s="159"/>
      <c r="L248" s="159"/>
      <c r="M248" s="159"/>
      <c r="N248" s="158"/>
      <c r="O248" s="158"/>
      <c r="P248" s="158"/>
      <c r="Q248" s="158"/>
      <c r="R248" s="159"/>
      <c r="S248" s="159"/>
      <c r="T248" s="159"/>
      <c r="U248" s="159"/>
      <c r="V248" s="159"/>
      <c r="W248" s="159"/>
      <c r="X248" s="159"/>
      <c r="Y248" s="159"/>
      <c r="Z248" s="148"/>
      <c r="AA248" s="148"/>
      <c r="AB248" s="148"/>
      <c r="AC248" s="148"/>
      <c r="AD248" s="148"/>
      <c r="AE248" s="148"/>
      <c r="AF248" s="148"/>
      <c r="AG248" s="148" t="s">
        <v>299</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84" t="str">
        <f>C248</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248" s="148"/>
      <c r="BC248" s="148"/>
      <c r="BD248" s="148"/>
      <c r="BE248" s="148"/>
      <c r="BF248" s="148"/>
      <c r="BG248" s="148"/>
      <c r="BH248" s="148"/>
    </row>
    <row r="249" spans="1:60" ht="30.5" outlineLevel="2" x14ac:dyDescent="0.25">
      <c r="A249" s="155"/>
      <c r="B249" s="156"/>
      <c r="C249" s="270" t="s">
        <v>3210</v>
      </c>
      <c r="D249" s="271"/>
      <c r="E249" s="271"/>
      <c r="F249" s="271"/>
      <c r="G249" s="271"/>
      <c r="H249" s="159"/>
      <c r="I249" s="159"/>
      <c r="J249" s="159"/>
      <c r="K249" s="159"/>
      <c r="L249" s="159"/>
      <c r="M249" s="159"/>
      <c r="N249" s="158"/>
      <c r="O249" s="158"/>
      <c r="P249" s="158"/>
      <c r="Q249" s="158"/>
      <c r="R249" s="159"/>
      <c r="S249" s="159"/>
      <c r="T249" s="159"/>
      <c r="U249" s="159"/>
      <c r="V249" s="159"/>
      <c r="W249" s="159"/>
      <c r="X249" s="159"/>
      <c r="Y249" s="159"/>
      <c r="Z249" s="148"/>
      <c r="AA249" s="148"/>
      <c r="AB249" s="148"/>
      <c r="AC249" s="148"/>
      <c r="AD249" s="148"/>
      <c r="AE249" s="148"/>
      <c r="AF249" s="148"/>
      <c r="AG249" s="148" t="s">
        <v>300</v>
      </c>
      <c r="AH249" s="148"/>
      <c r="AI249" s="148"/>
      <c r="AJ249" s="148"/>
      <c r="AK249" s="148"/>
      <c r="AL249" s="148"/>
      <c r="AM249" s="148"/>
      <c r="AN249" s="148"/>
      <c r="AO249" s="148"/>
      <c r="AP249" s="148"/>
      <c r="AQ249" s="148"/>
      <c r="AR249" s="148"/>
      <c r="AS249" s="148"/>
      <c r="AT249" s="148"/>
      <c r="AU249" s="148"/>
      <c r="AV249" s="148"/>
      <c r="AW249" s="148"/>
      <c r="AX249" s="148"/>
      <c r="AY249" s="148"/>
      <c r="AZ249" s="148"/>
      <c r="BA249" s="184" t="str">
        <f>C249</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249" s="148"/>
      <c r="BC249" s="148"/>
      <c r="BD249" s="148"/>
      <c r="BE249" s="148"/>
      <c r="BF249" s="148"/>
      <c r="BG249" s="148"/>
      <c r="BH249" s="148"/>
    </row>
    <row r="250" spans="1:60" outlineLevel="2" x14ac:dyDescent="0.25">
      <c r="A250" s="155"/>
      <c r="B250" s="156"/>
      <c r="C250" s="195" t="s">
        <v>3211</v>
      </c>
      <c r="D250" s="161"/>
      <c r="E250" s="162">
        <v>8.59</v>
      </c>
      <c r="F250" s="159"/>
      <c r="G250" s="159"/>
      <c r="H250" s="159"/>
      <c r="I250" s="159"/>
      <c r="J250" s="159"/>
      <c r="K250" s="159"/>
      <c r="L250" s="159"/>
      <c r="M250" s="159"/>
      <c r="N250" s="158"/>
      <c r="O250" s="158"/>
      <c r="P250" s="158"/>
      <c r="Q250" s="158"/>
      <c r="R250" s="159"/>
      <c r="S250" s="159"/>
      <c r="T250" s="159"/>
      <c r="U250" s="159"/>
      <c r="V250" s="159"/>
      <c r="W250" s="159"/>
      <c r="X250" s="159"/>
      <c r="Y250" s="159"/>
      <c r="Z250" s="148"/>
      <c r="AA250" s="148"/>
      <c r="AB250" s="148"/>
      <c r="AC250" s="148"/>
      <c r="AD250" s="148"/>
      <c r="AE250" s="148"/>
      <c r="AF250" s="148"/>
      <c r="AG250" s="148" t="s">
        <v>314</v>
      </c>
      <c r="AH250" s="148">
        <v>0</v>
      </c>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x14ac:dyDescent="0.25">
      <c r="A251" s="177">
        <v>53</v>
      </c>
      <c r="B251" s="178" t="s">
        <v>839</v>
      </c>
      <c r="C251" s="194" t="s">
        <v>840</v>
      </c>
      <c r="D251" s="179" t="s">
        <v>310</v>
      </c>
      <c r="E251" s="180">
        <v>2.9249999999999998</v>
      </c>
      <c r="F251" s="181"/>
      <c r="G251" s="182">
        <f>ROUND(E251*F251,2)</f>
        <v>0</v>
      </c>
      <c r="H251" s="181"/>
      <c r="I251" s="182">
        <f>ROUND(E251*H251,2)</f>
        <v>0</v>
      </c>
      <c r="J251" s="181"/>
      <c r="K251" s="182">
        <f>ROUND(E251*J251,2)</f>
        <v>0</v>
      </c>
      <c r="L251" s="182">
        <v>21</v>
      </c>
      <c r="M251" s="182">
        <f>G251*(1+L251/100)</f>
        <v>0</v>
      </c>
      <c r="N251" s="180">
        <v>9.1199999999999996E-3</v>
      </c>
      <c r="O251" s="180">
        <f>ROUND(E251*N251,2)</f>
        <v>0.03</v>
      </c>
      <c r="P251" s="180">
        <v>0</v>
      </c>
      <c r="Q251" s="180">
        <f>ROUND(E251*P251,2)</f>
        <v>0</v>
      </c>
      <c r="R251" s="182" t="s">
        <v>410</v>
      </c>
      <c r="S251" s="182" t="s">
        <v>294</v>
      </c>
      <c r="T251" s="183" t="s">
        <v>294</v>
      </c>
      <c r="U251" s="159">
        <v>1.5620000000000001</v>
      </c>
      <c r="V251" s="159">
        <f>ROUND(E251*U251,2)</f>
        <v>4.57</v>
      </c>
      <c r="W251" s="159"/>
      <c r="X251" s="159" t="s">
        <v>295</v>
      </c>
      <c r="Y251" s="159" t="s">
        <v>296</v>
      </c>
      <c r="Z251" s="148"/>
      <c r="AA251" s="148"/>
      <c r="AB251" s="148"/>
      <c r="AC251" s="148"/>
      <c r="AD251" s="148"/>
      <c r="AE251" s="148"/>
      <c r="AF251" s="148"/>
      <c r="AG251" s="148" t="s">
        <v>297</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outlineLevel="2" x14ac:dyDescent="0.25">
      <c r="A252" s="155"/>
      <c r="B252" s="156"/>
      <c r="C252" s="276" t="s">
        <v>841</v>
      </c>
      <c r="D252" s="277"/>
      <c r="E252" s="277"/>
      <c r="F252" s="277"/>
      <c r="G252" s="277"/>
      <c r="H252" s="159"/>
      <c r="I252" s="159"/>
      <c r="J252" s="159"/>
      <c r="K252" s="159"/>
      <c r="L252" s="159"/>
      <c r="M252" s="159"/>
      <c r="N252" s="158"/>
      <c r="O252" s="158"/>
      <c r="P252" s="158"/>
      <c r="Q252" s="158"/>
      <c r="R252" s="159"/>
      <c r="S252" s="159"/>
      <c r="T252" s="159"/>
      <c r="U252" s="159"/>
      <c r="V252" s="159"/>
      <c r="W252" s="159"/>
      <c r="X252" s="159"/>
      <c r="Y252" s="159"/>
      <c r="Z252" s="148"/>
      <c r="AA252" s="148"/>
      <c r="AB252" s="148"/>
      <c r="AC252" s="148"/>
      <c r="AD252" s="148"/>
      <c r="AE252" s="148"/>
      <c r="AF252" s="148"/>
      <c r="AG252" s="148" t="s">
        <v>299</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84" t="str">
        <f>C252</f>
        <v>nanesení lepicího tmelu na izolační desky, nalepení desek, natažení stěrky, vtlačení výztužné tkaniny a přehlazení stěrky. Včetně parapetních lišt.</v>
      </c>
      <c r="BB252" s="148"/>
      <c r="BC252" s="148"/>
      <c r="BD252" s="148"/>
      <c r="BE252" s="148"/>
      <c r="BF252" s="148"/>
      <c r="BG252" s="148"/>
      <c r="BH252" s="148"/>
    </row>
    <row r="253" spans="1:60" outlineLevel="2" x14ac:dyDescent="0.25">
      <c r="A253" s="155"/>
      <c r="B253" s="156"/>
      <c r="C253" s="270" t="s">
        <v>841</v>
      </c>
      <c r="D253" s="271"/>
      <c r="E253" s="271"/>
      <c r="F253" s="271"/>
      <c r="G253" s="271"/>
      <c r="H253" s="159"/>
      <c r="I253" s="159"/>
      <c r="J253" s="159"/>
      <c r="K253" s="159"/>
      <c r="L253" s="159"/>
      <c r="M253" s="159"/>
      <c r="N253" s="158"/>
      <c r="O253" s="158"/>
      <c r="P253" s="158"/>
      <c r="Q253" s="158"/>
      <c r="R253" s="159"/>
      <c r="S253" s="159"/>
      <c r="T253" s="159"/>
      <c r="U253" s="159"/>
      <c r="V253" s="159"/>
      <c r="W253" s="159"/>
      <c r="X253" s="159"/>
      <c r="Y253" s="159"/>
      <c r="Z253" s="148"/>
      <c r="AA253" s="148"/>
      <c r="AB253" s="148"/>
      <c r="AC253" s="148"/>
      <c r="AD253" s="148"/>
      <c r="AE253" s="148"/>
      <c r="AF253" s="148"/>
      <c r="AG253" s="148" t="s">
        <v>300</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84" t="str">
        <f>C253</f>
        <v>nanesení lepicího tmelu na izolační desky, nalepení desek, natažení stěrky, vtlačení výztužné tkaniny a přehlazení stěrky. Včetně parapetních lišt.</v>
      </c>
      <c r="BB253" s="148"/>
      <c r="BC253" s="148"/>
      <c r="BD253" s="148"/>
      <c r="BE253" s="148"/>
      <c r="BF253" s="148"/>
      <c r="BG253" s="148"/>
      <c r="BH253" s="148"/>
    </row>
    <row r="254" spans="1:60" outlineLevel="2" x14ac:dyDescent="0.25">
      <c r="A254" s="155"/>
      <c r="B254" s="156"/>
      <c r="C254" s="195" t="s">
        <v>3212</v>
      </c>
      <c r="D254" s="161"/>
      <c r="E254" s="162">
        <v>2.92</v>
      </c>
      <c r="F254" s="159"/>
      <c r="G254" s="159"/>
      <c r="H254" s="159"/>
      <c r="I254" s="159"/>
      <c r="J254" s="159"/>
      <c r="K254" s="159"/>
      <c r="L254" s="159"/>
      <c r="M254" s="159"/>
      <c r="N254" s="158"/>
      <c r="O254" s="158"/>
      <c r="P254" s="158"/>
      <c r="Q254" s="158"/>
      <c r="R254" s="159"/>
      <c r="S254" s="159"/>
      <c r="T254" s="159"/>
      <c r="U254" s="159"/>
      <c r="V254" s="159"/>
      <c r="W254" s="159"/>
      <c r="X254" s="159"/>
      <c r="Y254" s="159"/>
      <c r="Z254" s="148"/>
      <c r="AA254" s="148"/>
      <c r="AB254" s="148"/>
      <c r="AC254" s="148"/>
      <c r="AD254" s="148"/>
      <c r="AE254" s="148"/>
      <c r="AF254" s="148"/>
      <c r="AG254" s="148" t="s">
        <v>314</v>
      </c>
      <c r="AH254" s="148">
        <v>0</v>
      </c>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1" x14ac:dyDescent="0.25">
      <c r="A255" s="177">
        <v>54</v>
      </c>
      <c r="B255" s="178" t="s">
        <v>851</v>
      </c>
      <c r="C255" s="194" t="s">
        <v>852</v>
      </c>
      <c r="D255" s="179" t="s">
        <v>331</v>
      </c>
      <c r="E255" s="180">
        <v>57.25</v>
      </c>
      <c r="F255" s="181"/>
      <c r="G255" s="182">
        <f>ROUND(E255*F255,2)</f>
        <v>0</v>
      </c>
      <c r="H255" s="181"/>
      <c r="I255" s="182">
        <f>ROUND(E255*H255,2)</f>
        <v>0</v>
      </c>
      <c r="J255" s="181"/>
      <c r="K255" s="182">
        <f>ROUND(E255*J255,2)</f>
        <v>0</v>
      </c>
      <c r="L255" s="182">
        <v>21</v>
      </c>
      <c r="M255" s="182">
        <f>G255*(1+L255/100)</f>
        <v>0</v>
      </c>
      <c r="N255" s="180">
        <v>1.1E-4</v>
      </c>
      <c r="O255" s="180">
        <f>ROUND(E255*N255,2)</f>
        <v>0.01</v>
      </c>
      <c r="P255" s="180">
        <v>0</v>
      </c>
      <c r="Q255" s="180">
        <f>ROUND(E255*P255,2)</f>
        <v>0</v>
      </c>
      <c r="R255" s="182" t="s">
        <v>410</v>
      </c>
      <c r="S255" s="182" t="s">
        <v>853</v>
      </c>
      <c r="T255" s="183" t="s">
        <v>853</v>
      </c>
      <c r="U255" s="159">
        <v>0.16</v>
      </c>
      <c r="V255" s="159">
        <f>ROUND(E255*U255,2)</f>
        <v>9.16</v>
      </c>
      <c r="W255" s="159"/>
      <c r="X255" s="159" t="s">
        <v>295</v>
      </c>
      <c r="Y255" s="159" t="s">
        <v>296</v>
      </c>
      <c r="Z255" s="148"/>
      <c r="AA255" s="148"/>
      <c r="AB255" s="148"/>
      <c r="AC255" s="148"/>
      <c r="AD255" s="148"/>
      <c r="AE255" s="148"/>
      <c r="AF255" s="148"/>
      <c r="AG255" s="148" t="s">
        <v>297</v>
      </c>
      <c r="AH255" s="148"/>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2" x14ac:dyDescent="0.25">
      <c r="A256" s="155"/>
      <c r="B256" s="156"/>
      <c r="C256" s="276" t="s">
        <v>854</v>
      </c>
      <c r="D256" s="277"/>
      <c r="E256" s="277"/>
      <c r="F256" s="277"/>
      <c r="G256" s="277"/>
      <c r="H256" s="159"/>
      <c r="I256" s="159"/>
      <c r="J256" s="159"/>
      <c r="K256" s="159"/>
      <c r="L256" s="159"/>
      <c r="M256" s="159"/>
      <c r="N256" s="158"/>
      <c r="O256" s="158"/>
      <c r="P256" s="158"/>
      <c r="Q256" s="158"/>
      <c r="R256" s="159"/>
      <c r="S256" s="159"/>
      <c r="T256" s="159"/>
      <c r="U256" s="159"/>
      <c r="V256" s="159"/>
      <c r="W256" s="159"/>
      <c r="X256" s="159"/>
      <c r="Y256" s="159"/>
      <c r="Z256" s="148"/>
      <c r="AA256" s="148"/>
      <c r="AB256" s="148"/>
      <c r="AC256" s="148"/>
      <c r="AD256" s="148"/>
      <c r="AE256" s="148"/>
      <c r="AF256" s="148"/>
      <c r="AG256" s="148" t="s">
        <v>299</v>
      </c>
      <c r="AH256" s="148"/>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outlineLevel="2" x14ac:dyDescent="0.25">
      <c r="A257" s="155"/>
      <c r="B257" s="156"/>
      <c r="C257" s="270" t="s">
        <v>854</v>
      </c>
      <c r="D257" s="271"/>
      <c r="E257" s="271"/>
      <c r="F257" s="271"/>
      <c r="G257" s="271"/>
      <c r="H257" s="159"/>
      <c r="I257" s="159"/>
      <c r="J257" s="159"/>
      <c r="K257" s="159"/>
      <c r="L257" s="159"/>
      <c r="M257" s="159"/>
      <c r="N257" s="158"/>
      <c r="O257" s="158"/>
      <c r="P257" s="158"/>
      <c r="Q257" s="158"/>
      <c r="R257" s="159"/>
      <c r="S257" s="159"/>
      <c r="T257" s="159"/>
      <c r="U257" s="159"/>
      <c r="V257" s="159"/>
      <c r="W257" s="159"/>
      <c r="X257" s="159"/>
      <c r="Y257" s="159"/>
      <c r="Z257" s="148"/>
      <c r="AA257" s="148"/>
      <c r="AB257" s="148"/>
      <c r="AC257" s="148"/>
      <c r="AD257" s="148"/>
      <c r="AE257" s="148"/>
      <c r="AF257" s="148"/>
      <c r="AG257" s="148" t="s">
        <v>300</v>
      </c>
      <c r="AH257" s="148"/>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2" x14ac:dyDescent="0.25">
      <c r="A258" s="155"/>
      <c r="B258" s="156"/>
      <c r="C258" s="195" t="s">
        <v>3213</v>
      </c>
      <c r="D258" s="161"/>
      <c r="E258" s="162">
        <v>4.5999999999999996</v>
      </c>
      <c r="F258" s="159"/>
      <c r="G258" s="159"/>
      <c r="H258" s="159"/>
      <c r="I258" s="159"/>
      <c r="J258" s="159"/>
      <c r="K258" s="159"/>
      <c r="L258" s="159"/>
      <c r="M258" s="159"/>
      <c r="N258" s="158"/>
      <c r="O258" s="158"/>
      <c r="P258" s="158"/>
      <c r="Q258" s="158"/>
      <c r="R258" s="159"/>
      <c r="S258" s="159"/>
      <c r="T258" s="159"/>
      <c r="U258" s="159"/>
      <c r="V258" s="159"/>
      <c r="W258" s="159"/>
      <c r="X258" s="159"/>
      <c r="Y258" s="159"/>
      <c r="Z258" s="148"/>
      <c r="AA258" s="148"/>
      <c r="AB258" s="148"/>
      <c r="AC258" s="148"/>
      <c r="AD258" s="148"/>
      <c r="AE258" s="148"/>
      <c r="AF258" s="148"/>
      <c r="AG258" s="148" t="s">
        <v>314</v>
      </c>
      <c r="AH258" s="148">
        <v>0</v>
      </c>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3" x14ac:dyDescent="0.25">
      <c r="A259" s="155"/>
      <c r="B259" s="156"/>
      <c r="C259" s="195" t="s">
        <v>3214</v>
      </c>
      <c r="D259" s="161"/>
      <c r="E259" s="162">
        <v>5.2</v>
      </c>
      <c r="F259" s="159"/>
      <c r="G259" s="159"/>
      <c r="H259" s="159"/>
      <c r="I259" s="159"/>
      <c r="J259" s="159"/>
      <c r="K259" s="159"/>
      <c r="L259" s="159"/>
      <c r="M259" s="159"/>
      <c r="N259" s="158"/>
      <c r="O259" s="158"/>
      <c r="P259" s="158"/>
      <c r="Q259" s="158"/>
      <c r="R259" s="159"/>
      <c r="S259" s="159"/>
      <c r="T259" s="159"/>
      <c r="U259" s="159"/>
      <c r="V259" s="159"/>
      <c r="W259" s="159"/>
      <c r="X259" s="159"/>
      <c r="Y259" s="159"/>
      <c r="Z259" s="148"/>
      <c r="AA259" s="148"/>
      <c r="AB259" s="148"/>
      <c r="AC259" s="148"/>
      <c r="AD259" s="148"/>
      <c r="AE259" s="148"/>
      <c r="AF259" s="148"/>
      <c r="AG259" s="148" t="s">
        <v>314</v>
      </c>
      <c r="AH259" s="148">
        <v>0</v>
      </c>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3" x14ac:dyDescent="0.25">
      <c r="A260" s="155"/>
      <c r="B260" s="156"/>
      <c r="C260" s="195" t="s">
        <v>3215</v>
      </c>
      <c r="D260" s="161"/>
      <c r="E260" s="162">
        <v>3.6</v>
      </c>
      <c r="F260" s="159"/>
      <c r="G260" s="159"/>
      <c r="H260" s="159"/>
      <c r="I260" s="159"/>
      <c r="J260" s="159"/>
      <c r="K260" s="159"/>
      <c r="L260" s="159"/>
      <c r="M260" s="159"/>
      <c r="N260" s="158"/>
      <c r="O260" s="158"/>
      <c r="P260" s="158"/>
      <c r="Q260" s="158"/>
      <c r="R260" s="159"/>
      <c r="S260" s="159"/>
      <c r="T260" s="159"/>
      <c r="U260" s="159"/>
      <c r="V260" s="159"/>
      <c r="W260" s="159"/>
      <c r="X260" s="159"/>
      <c r="Y260" s="159"/>
      <c r="Z260" s="148"/>
      <c r="AA260" s="148"/>
      <c r="AB260" s="148"/>
      <c r="AC260" s="148"/>
      <c r="AD260" s="148"/>
      <c r="AE260" s="148"/>
      <c r="AF260" s="148"/>
      <c r="AG260" s="148" t="s">
        <v>314</v>
      </c>
      <c r="AH260" s="148">
        <v>0</v>
      </c>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3" x14ac:dyDescent="0.25">
      <c r="A261" s="155"/>
      <c r="B261" s="156"/>
      <c r="C261" s="195" t="s">
        <v>3216</v>
      </c>
      <c r="D261" s="161"/>
      <c r="E261" s="162">
        <v>13.3</v>
      </c>
      <c r="F261" s="159"/>
      <c r="G261" s="159"/>
      <c r="H261" s="159"/>
      <c r="I261" s="159"/>
      <c r="J261" s="159"/>
      <c r="K261" s="159"/>
      <c r="L261" s="159"/>
      <c r="M261" s="159"/>
      <c r="N261" s="158"/>
      <c r="O261" s="158"/>
      <c r="P261" s="158"/>
      <c r="Q261" s="158"/>
      <c r="R261" s="159"/>
      <c r="S261" s="159"/>
      <c r="T261" s="159"/>
      <c r="U261" s="159"/>
      <c r="V261" s="159"/>
      <c r="W261" s="159"/>
      <c r="X261" s="159"/>
      <c r="Y261" s="159"/>
      <c r="Z261" s="148"/>
      <c r="AA261" s="148"/>
      <c r="AB261" s="148"/>
      <c r="AC261" s="148"/>
      <c r="AD261" s="148"/>
      <c r="AE261" s="148"/>
      <c r="AF261" s="148"/>
      <c r="AG261" s="148" t="s">
        <v>314</v>
      </c>
      <c r="AH261" s="148">
        <v>0</v>
      </c>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outlineLevel="3" x14ac:dyDescent="0.25">
      <c r="A262" s="155"/>
      <c r="B262" s="156"/>
      <c r="C262" s="195" t="s">
        <v>3217</v>
      </c>
      <c r="D262" s="161"/>
      <c r="E262" s="162">
        <v>9.1</v>
      </c>
      <c r="F262" s="159"/>
      <c r="G262" s="159"/>
      <c r="H262" s="159"/>
      <c r="I262" s="159"/>
      <c r="J262" s="159"/>
      <c r="K262" s="159"/>
      <c r="L262" s="159"/>
      <c r="M262" s="159"/>
      <c r="N262" s="158"/>
      <c r="O262" s="158"/>
      <c r="P262" s="158"/>
      <c r="Q262" s="158"/>
      <c r="R262" s="159"/>
      <c r="S262" s="159"/>
      <c r="T262" s="159"/>
      <c r="U262" s="159"/>
      <c r="V262" s="159"/>
      <c r="W262" s="159"/>
      <c r="X262" s="159"/>
      <c r="Y262" s="159"/>
      <c r="Z262" s="148"/>
      <c r="AA262" s="148"/>
      <c r="AB262" s="148"/>
      <c r="AC262" s="148"/>
      <c r="AD262" s="148"/>
      <c r="AE262" s="148"/>
      <c r="AF262" s="148"/>
      <c r="AG262" s="148" t="s">
        <v>314</v>
      </c>
      <c r="AH262" s="148">
        <v>0</v>
      </c>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3" x14ac:dyDescent="0.25">
      <c r="A263" s="155"/>
      <c r="B263" s="156"/>
      <c r="C263" s="195" t="s">
        <v>3213</v>
      </c>
      <c r="D263" s="161"/>
      <c r="E263" s="162">
        <v>4.5999999999999996</v>
      </c>
      <c r="F263" s="159"/>
      <c r="G263" s="159"/>
      <c r="H263" s="159"/>
      <c r="I263" s="159"/>
      <c r="J263" s="159"/>
      <c r="K263" s="159"/>
      <c r="L263" s="159"/>
      <c r="M263" s="159"/>
      <c r="N263" s="158"/>
      <c r="O263" s="158"/>
      <c r="P263" s="158"/>
      <c r="Q263" s="158"/>
      <c r="R263" s="159"/>
      <c r="S263" s="159"/>
      <c r="T263" s="159"/>
      <c r="U263" s="159"/>
      <c r="V263" s="159"/>
      <c r="W263" s="159"/>
      <c r="X263" s="159"/>
      <c r="Y263" s="159"/>
      <c r="Z263" s="148"/>
      <c r="AA263" s="148"/>
      <c r="AB263" s="148"/>
      <c r="AC263" s="148"/>
      <c r="AD263" s="148"/>
      <c r="AE263" s="148"/>
      <c r="AF263" s="148"/>
      <c r="AG263" s="148" t="s">
        <v>314</v>
      </c>
      <c r="AH263" s="148">
        <v>0</v>
      </c>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3" x14ac:dyDescent="0.25">
      <c r="A264" s="155"/>
      <c r="B264" s="156"/>
      <c r="C264" s="195" t="s">
        <v>3218</v>
      </c>
      <c r="D264" s="161"/>
      <c r="E264" s="162">
        <v>7.25</v>
      </c>
      <c r="F264" s="159"/>
      <c r="G264" s="159"/>
      <c r="H264" s="159"/>
      <c r="I264" s="159"/>
      <c r="J264" s="159"/>
      <c r="K264" s="159"/>
      <c r="L264" s="159"/>
      <c r="M264" s="159"/>
      <c r="N264" s="158"/>
      <c r="O264" s="158"/>
      <c r="P264" s="158"/>
      <c r="Q264" s="158"/>
      <c r="R264" s="159"/>
      <c r="S264" s="159"/>
      <c r="T264" s="159"/>
      <c r="U264" s="159"/>
      <c r="V264" s="159"/>
      <c r="W264" s="159"/>
      <c r="X264" s="159"/>
      <c r="Y264" s="159"/>
      <c r="Z264" s="148"/>
      <c r="AA264" s="148"/>
      <c r="AB264" s="148"/>
      <c r="AC264" s="148"/>
      <c r="AD264" s="148"/>
      <c r="AE264" s="148"/>
      <c r="AF264" s="148"/>
      <c r="AG264" s="148" t="s">
        <v>314</v>
      </c>
      <c r="AH264" s="148">
        <v>0</v>
      </c>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3" x14ac:dyDescent="0.25">
      <c r="A265" s="155"/>
      <c r="B265" s="156"/>
      <c r="C265" s="195" t="s">
        <v>3219</v>
      </c>
      <c r="D265" s="161"/>
      <c r="E265" s="162">
        <v>9.6</v>
      </c>
      <c r="F265" s="159"/>
      <c r="G265" s="159"/>
      <c r="H265" s="159"/>
      <c r="I265" s="159"/>
      <c r="J265" s="159"/>
      <c r="K265" s="159"/>
      <c r="L265" s="159"/>
      <c r="M265" s="159"/>
      <c r="N265" s="158"/>
      <c r="O265" s="158"/>
      <c r="P265" s="158"/>
      <c r="Q265" s="158"/>
      <c r="R265" s="159"/>
      <c r="S265" s="159"/>
      <c r="T265" s="159"/>
      <c r="U265" s="159"/>
      <c r="V265" s="159"/>
      <c r="W265" s="159"/>
      <c r="X265" s="159"/>
      <c r="Y265" s="159"/>
      <c r="Z265" s="148"/>
      <c r="AA265" s="148"/>
      <c r="AB265" s="148"/>
      <c r="AC265" s="148"/>
      <c r="AD265" s="148"/>
      <c r="AE265" s="148"/>
      <c r="AF265" s="148"/>
      <c r="AG265" s="148" t="s">
        <v>314</v>
      </c>
      <c r="AH265" s="148">
        <v>0</v>
      </c>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1" x14ac:dyDescent="0.25">
      <c r="A266" s="177">
        <v>55</v>
      </c>
      <c r="B266" s="178" t="s">
        <v>865</v>
      </c>
      <c r="C266" s="194" t="s">
        <v>866</v>
      </c>
      <c r="D266" s="179" t="s">
        <v>331</v>
      </c>
      <c r="E266" s="180">
        <v>19.5</v>
      </c>
      <c r="F266" s="181"/>
      <c r="G266" s="182">
        <f>ROUND(E266*F266,2)</f>
        <v>0</v>
      </c>
      <c r="H266" s="181"/>
      <c r="I266" s="182">
        <f>ROUND(E266*H266,2)</f>
        <v>0</v>
      </c>
      <c r="J266" s="181"/>
      <c r="K266" s="182">
        <f>ROUND(E266*J266,2)</f>
        <v>0</v>
      </c>
      <c r="L266" s="182">
        <v>21</v>
      </c>
      <c r="M266" s="182">
        <f>G266*(1+L266/100)</f>
        <v>0</v>
      </c>
      <c r="N266" s="180">
        <v>9.0000000000000006E-5</v>
      </c>
      <c r="O266" s="180">
        <f>ROUND(E266*N266,2)</f>
        <v>0</v>
      </c>
      <c r="P266" s="180">
        <v>0</v>
      </c>
      <c r="Q266" s="180">
        <f>ROUND(E266*P266,2)</f>
        <v>0</v>
      </c>
      <c r="R266" s="182" t="s">
        <v>410</v>
      </c>
      <c r="S266" s="182" t="s">
        <v>853</v>
      </c>
      <c r="T266" s="183" t="s">
        <v>853</v>
      </c>
      <c r="U266" s="159">
        <v>0.16</v>
      </c>
      <c r="V266" s="159">
        <f>ROUND(E266*U266,2)</f>
        <v>3.12</v>
      </c>
      <c r="W266" s="159"/>
      <c r="X266" s="159" t="s">
        <v>295</v>
      </c>
      <c r="Y266" s="159" t="s">
        <v>296</v>
      </c>
      <c r="Z266" s="148"/>
      <c r="AA266" s="148"/>
      <c r="AB266" s="148"/>
      <c r="AC266" s="148"/>
      <c r="AD266" s="148"/>
      <c r="AE266" s="148"/>
      <c r="AF266" s="148"/>
      <c r="AG266" s="148" t="s">
        <v>297</v>
      </c>
      <c r="AH266" s="148"/>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2" x14ac:dyDescent="0.25">
      <c r="A267" s="155"/>
      <c r="B267" s="156"/>
      <c r="C267" s="276" t="s">
        <v>854</v>
      </c>
      <c r="D267" s="277"/>
      <c r="E267" s="277"/>
      <c r="F267" s="277"/>
      <c r="G267" s="277"/>
      <c r="H267" s="159"/>
      <c r="I267" s="159"/>
      <c r="J267" s="159"/>
      <c r="K267" s="159"/>
      <c r="L267" s="159"/>
      <c r="M267" s="159"/>
      <c r="N267" s="158"/>
      <c r="O267" s="158"/>
      <c r="P267" s="158"/>
      <c r="Q267" s="158"/>
      <c r="R267" s="159"/>
      <c r="S267" s="159"/>
      <c r="T267" s="159"/>
      <c r="U267" s="159"/>
      <c r="V267" s="159"/>
      <c r="W267" s="159"/>
      <c r="X267" s="159"/>
      <c r="Y267" s="159"/>
      <c r="Z267" s="148"/>
      <c r="AA267" s="148"/>
      <c r="AB267" s="148"/>
      <c r="AC267" s="148"/>
      <c r="AD267" s="148"/>
      <c r="AE267" s="148"/>
      <c r="AF267" s="148"/>
      <c r="AG267" s="148" t="s">
        <v>299</v>
      </c>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2" x14ac:dyDescent="0.25">
      <c r="A268" s="155"/>
      <c r="B268" s="156"/>
      <c r="C268" s="270" t="s">
        <v>854</v>
      </c>
      <c r="D268" s="271"/>
      <c r="E268" s="271"/>
      <c r="F268" s="271"/>
      <c r="G268" s="271"/>
      <c r="H268" s="159"/>
      <c r="I268" s="159"/>
      <c r="J268" s="159"/>
      <c r="K268" s="159"/>
      <c r="L268" s="159"/>
      <c r="M268" s="159"/>
      <c r="N268" s="158"/>
      <c r="O268" s="158"/>
      <c r="P268" s="158"/>
      <c r="Q268" s="158"/>
      <c r="R268" s="159"/>
      <c r="S268" s="159"/>
      <c r="T268" s="159"/>
      <c r="U268" s="159"/>
      <c r="V268" s="159"/>
      <c r="W268" s="159"/>
      <c r="X268" s="159"/>
      <c r="Y268" s="159"/>
      <c r="Z268" s="148"/>
      <c r="AA268" s="148"/>
      <c r="AB268" s="148"/>
      <c r="AC268" s="148"/>
      <c r="AD268" s="148"/>
      <c r="AE268" s="148"/>
      <c r="AF268" s="148"/>
      <c r="AG268" s="148" t="s">
        <v>300</v>
      </c>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2" x14ac:dyDescent="0.25">
      <c r="A269" s="155"/>
      <c r="B269" s="156"/>
      <c r="C269" s="195" t="s">
        <v>3220</v>
      </c>
      <c r="D269" s="161"/>
      <c r="E269" s="162">
        <v>7</v>
      </c>
      <c r="F269" s="159"/>
      <c r="G269" s="159"/>
      <c r="H269" s="159"/>
      <c r="I269" s="159"/>
      <c r="J269" s="159"/>
      <c r="K269" s="159"/>
      <c r="L269" s="159"/>
      <c r="M269" s="159"/>
      <c r="N269" s="158"/>
      <c r="O269" s="158"/>
      <c r="P269" s="158"/>
      <c r="Q269" s="158"/>
      <c r="R269" s="159"/>
      <c r="S269" s="159"/>
      <c r="T269" s="159"/>
      <c r="U269" s="159"/>
      <c r="V269" s="159"/>
      <c r="W269" s="159"/>
      <c r="X269" s="159"/>
      <c r="Y269" s="159"/>
      <c r="Z269" s="148"/>
      <c r="AA269" s="148"/>
      <c r="AB269" s="148"/>
      <c r="AC269" s="148"/>
      <c r="AD269" s="148"/>
      <c r="AE269" s="148"/>
      <c r="AF269" s="148"/>
      <c r="AG269" s="148" t="s">
        <v>314</v>
      </c>
      <c r="AH269" s="148">
        <v>0</v>
      </c>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3" x14ac:dyDescent="0.25">
      <c r="A270" s="155"/>
      <c r="B270" s="156"/>
      <c r="C270" s="195" t="s">
        <v>3221</v>
      </c>
      <c r="D270" s="161"/>
      <c r="E270" s="162">
        <v>1.5</v>
      </c>
      <c r="F270" s="159"/>
      <c r="G270" s="159"/>
      <c r="H270" s="159"/>
      <c r="I270" s="159"/>
      <c r="J270" s="159"/>
      <c r="K270" s="159"/>
      <c r="L270" s="159"/>
      <c r="M270" s="159"/>
      <c r="N270" s="158"/>
      <c r="O270" s="158"/>
      <c r="P270" s="158"/>
      <c r="Q270" s="158"/>
      <c r="R270" s="159"/>
      <c r="S270" s="159"/>
      <c r="T270" s="159"/>
      <c r="U270" s="159"/>
      <c r="V270" s="159"/>
      <c r="W270" s="159"/>
      <c r="X270" s="159"/>
      <c r="Y270" s="159"/>
      <c r="Z270" s="148"/>
      <c r="AA270" s="148"/>
      <c r="AB270" s="148"/>
      <c r="AC270" s="148"/>
      <c r="AD270" s="148"/>
      <c r="AE270" s="148"/>
      <c r="AF270" s="148"/>
      <c r="AG270" s="148" t="s">
        <v>314</v>
      </c>
      <c r="AH270" s="148">
        <v>0</v>
      </c>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3" x14ac:dyDescent="0.25">
      <c r="A271" s="155"/>
      <c r="B271" s="156"/>
      <c r="C271" s="195" t="s">
        <v>140</v>
      </c>
      <c r="D271" s="161"/>
      <c r="E271" s="162">
        <v>3</v>
      </c>
      <c r="F271" s="159"/>
      <c r="G271" s="159"/>
      <c r="H271" s="159"/>
      <c r="I271" s="159"/>
      <c r="J271" s="159"/>
      <c r="K271" s="159"/>
      <c r="L271" s="159"/>
      <c r="M271" s="159"/>
      <c r="N271" s="158"/>
      <c r="O271" s="158"/>
      <c r="P271" s="158"/>
      <c r="Q271" s="158"/>
      <c r="R271" s="159"/>
      <c r="S271" s="159"/>
      <c r="T271" s="159"/>
      <c r="U271" s="159"/>
      <c r="V271" s="159"/>
      <c r="W271" s="159"/>
      <c r="X271" s="159"/>
      <c r="Y271" s="159"/>
      <c r="Z271" s="148"/>
      <c r="AA271" s="148"/>
      <c r="AB271" s="148"/>
      <c r="AC271" s="148"/>
      <c r="AD271" s="148"/>
      <c r="AE271" s="148"/>
      <c r="AF271" s="148"/>
      <c r="AG271" s="148" t="s">
        <v>314</v>
      </c>
      <c r="AH271" s="148">
        <v>0</v>
      </c>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3" x14ac:dyDescent="0.25">
      <c r="A272" s="155"/>
      <c r="B272" s="156"/>
      <c r="C272" s="195" t="s">
        <v>3222</v>
      </c>
      <c r="D272" s="161"/>
      <c r="E272" s="162">
        <v>8</v>
      </c>
      <c r="F272" s="159"/>
      <c r="G272" s="159"/>
      <c r="H272" s="159"/>
      <c r="I272" s="159"/>
      <c r="J272" s="159"/>
      <c r="K272" s="159"/>
      <c r="L272" s="159"/>
      <c r="M272" s="159"/>
      <c r="N272" s="158"/>
      <c r="O272" s="158"/>
      <c r="P272" s="158"/>
      <c r="Q272" s="158"/>
      <c r="R272" s="159"/>
      <c r="S272" s="159"/>
      <c r="T272" s="159"/>
      <c r="U272" s="159"/>
      <c r="V272" s="159"/>
      <c r="W272" s="159"/>
      <c r="X272" s="159"/>
      <c r="Y272" s="159"/>
      <c r="Z272" s="148"/>
      <c r="AA272" s="148"/>
      <c r="AB272" s="148"/>
      <c r="AC272" s="148"/>
      <c r="AD272" s="148"/>
      <c r="AE272" s="148"/>
      <c r="AF272" s="148"/>
      <c r="AG272" s="148" t="s">
        <v>314</v>
      </c>
      <c r="AH272" s="148">
        <v>0</v>
      </c>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1" x14ac:dyDescent="0.25">
      <c r="A273" s="177">
        <v>56</v>
      </c>
      <c r="B273" s="178" t="s">
        <v>3223</v>
      </c>
      <c r="C273" s="194" t="s">
        <v>3224</v>
      </c>
      <c r="D273" s="179" t="s">
        <v>310</v>
      </c>
      <c r="E273" s="180">
        <v>18.582000000000001</v>
      </c>
      <c r="F273" s="181"/>
      <c r="G273" s="182">
        <f>ROUND(E273*F273,2)</f>
        <v>0</v>
      </c>
      <c r="H273" s="181"/>
      <c r="I273" s="182">
        <f>ROUND(E273*H273,2)</f>
        <v>0</v>
      </c>
      <c r="J273" s="181"/>
      <c r="K273" s="182">
        <f>ROUND(E273*J273,2)</f>
        <v>0</v>
      </c>
      <c r="L273" s="182">
        <v>21</v>
      </c>
      <c r="M273" s="182">
        <f>G273*(1+L273/100)</f>
        <v>0</v>
      </c>
      <c r="N273" s="180">
        <v>6.1799999999999997E-3</v>
      </c>
      <c r="O273" s="180">
        <f>ROUND(E273*N273,2)</f>
        <v>0.11</v>
      </c>
      <c r="P273" s="180">
        <v>0</v>
      </c>
      <c r="Q273" s="180">
        <f>ROUND(E273*P273,2)</f>
        <v>0</v>
      </c>
      <c r="R273" s="182" t="s">
        <v>410</v>
      </c>
      <c r="S273" s="182" t="s">
        <v>294</v>
      </c>
      <c r="T273" s="183" t="s">
        <v>294</v>
      </c>
      <c r="U273" s="159">
        <v>0.5</v>
      </c>
      <c r="V273" s="159">
        <f>ROUND(E273*U273,2)</f>
        <v>9.2899999999999991</v>
      </c>
      <c r="W273" s="159"/>
      <c r="X273" s="159" t="s">
        <v>295</v>
      </c>
      <c r="Y273" s="159" t="s">
        <v>296</v>
      </c>
      <c r="Z273" s="148"/>
      <c r="AA273" s="148"/>
      <c r="AB273" s="148"/>
      <c r="AC273" s="148"/>
      <c r="AD273" s="148"/>
      <c r="AE273" s="148"/>
      <c r="AF273" s="148"/>
      <c r="AG273" s="148" t="s">
        <v>297</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2" x14ac:dyDescent="0.25">
      <c r="A274" s="155"/>
      <c r="B274" s="156"/>
      <c r="C274" s="195" t="s">
        <v>3225</v>
      </c>
      <c r="D274" s="161"/>
      <c r="E274" s="162">
        <v>18.579999999999998</v>
      </c>
      <c r="F274" s="159"/>
      <c r="G274" s="159"/>
      <c r="H274" s="159"/>
      <c r="I274" s="159"/>
      <c r="J274" s="159"/>
      <c r="K274" s="159"/>
      <c r="L274" s="159"/>
      <c r="M274" s="159"/>
      <c r="N274" s="158"/>
      <c r="O274" s="158"/>
      <c r="P274" s="158"/>
      <c r="Q274" s="158"/>
      <c r="R274" s="159"/>
      <c r="S274" s="159"/>
      <c r="T274" s="159"/>
      <c r="U274" s="159"/>
      <c r="V274" s="159"/>
      <c r="W274" s="159"/>
      <c r="X274" s="159"/>
      <c r="Y274" s="159"/>
      <c r="Z274" s="148"/>
      <c r="AA274" s="148"/>
      <c r="AB274" s="148"/>
      <c r="AC274" s="148"/>
      <c r="AD274" s="148"/>
      <c r="AE274" s="148"/>
      <c r="AF274" s="148"/>
      <c r="AG274" s="148" t="s">
        <v>314</v>
      </c>
      <c r="AH274" s="148">
        <v>0</v>
      </c>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outlineLevel="1" x14ac:dyDescent="0.25">
      <c r="A275" s="177">
        <v>57</v>
      </c>
      <c r="B275" s="178" t="s">
        <v>3226</v>
      </c>
      <c r="C275" s="194" t="s">
        <v>3227</v>
      </c>
      <c r="D275" s="179" t="s">
        <v>310</v>
      </c>
      <c r="E275" s="180">
        <v>49.58</v>
      </c>
      <c r="F275" s="181"/>
      <c r="G275" s="182">
        <f>ROUND(E275*F275,2)</f>
        <v>0</v>
      </c>
      <c r="H275" s="181"/>
      <c r="I275" s="182">
        <f>ROUND(E275*H275,2)</f>
        <v>0</v>
      </c>
      <c r="J275" s="181"/>
      <c r="K275" s="182">
        <f>ROUND(E275*J275,2)</f>
        <v>0</v>
      </c>
      <c r="L275" s="182">
        <v>21</v>
      </c>
      <c r="M275" s="182">
        <f>G275*(1+L275/100)</f>
        <v>0</v>
      </c>
      <c r="N275" s="180">
        <v>3.2820000000000002E-2</v>
      </c>
      <c r="O275" s="180">
        <f>ROUND(E275*N275,2)</f>
        <v>1.63</v>
      </c>
      <c r="P275" s="180">
        <v>0</v>
      </c>
      <c r="Q275" s="180">
        <f>ROUND(E275*P275,2)</f>
        <v>0</v>
      </c>
      <c r="R275" s="182" t="s">
        <v>410</v>
      </c>
      <c r="S275" s="182" t="s">
        <v>294</v>
      </c>
      <c r="T275" s="183" t="s">
        <v>294</v>
      </c>
      <c r="U275" s="159">
        <v>0.46100000000000002</v>
      </c>
      <c r="V275" s="159">
        <f>ROUND(E275*U275,2)</f>
        <v>22.86</v>
      </c>
      <c r="W275" s="159"/>
      <c r="X275" s="159" t="s">
        <v>295</v>
      </c>
      <c r="Y275" s="159" t="s">
        <v>296</v>
      </c>
      <c r="Z275" s="148"/>
      <c r="AA275" s="148"/>
      <c r="AB275" s="148"/>
      <c r="AC275" s="148"/>
      <c r="AD275" s="148"/>
      <c r="AE275" s="148"/>
      <c r="AF275" s="148"/>
      <c r="AG275" s="148" t="s">
        <v>297</v>
      </c>
      <c r="AH275" s="148"/>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2" x14ac:dyDescent="0.25">
      <c r="A276" s="155"/>
      <c r="B276" s="156"/>
      <c r="C276" s="276" t="s">
        <v>3228</v>
      </c>
      <c r="D276" s="277"/>
      <c r="E276" s="277"/>
      <c r="F276" s="277"/>
      <c r="G276" s="277"/>
      <c r="H276" s="159"/>
      <c r="I276" s="159"/>
      <c r="J276" s="159"/>
      <c r="K276" s="159"/>
      <c r="L276" s="159"/>
      <c r="M276" s="159"/>
      <c r="N276" s="158"/>
      <c r="O276" s="158"/>
      <c r="P276" s="158"/>
      <c r="Q276" s="158"/>
      <c r="R276" s="159"/>
      <c r="S276" s="159"/>
      <c r="T276" s="159"/>
      <c r="U276" s="159"/>
      <c r="V276" s="159"/>
      <c r="W276" s="159"/>
      <c r="X276" s="159"/>
      <c r="Y276" s="159"/>
      <c r="Z276" s="148"/>
      <c r="AA276" s="148"/>
      <c r="AB276" s="148"/>
      <c r="AC276" s="148"/>
      <c r="AD276" s="148"/>
      <c r="AE276" s="148"/>
      <c r="AF276" s="148"/>
      <c r="AG276" s="148" t="s">
        <v>299</v>
      </c>
      <c r="AH276" s="148"/>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2" x14ac:dyDescent="0.25">
      <c r="A277" s="155"/>
      <c r="B277" s="156"/>
      <c r="C277" s="270" t="s">
        <v>3228</v>
      </c>
      <c r="D277" s="271"/>
      <c r="E277" s="271"/>
      <c r="F277" s="271"/>
      <c r="G277" s="271"/>
      <c r="H277" s="159"/>
      <c r="I277" s="159"/>
      <c r="J277" s="159"/>
      <c r="K277" s="159"/>
      <c r="L277" s="159"/>
      <c r="M277" s="159"/>
      <c r="N277" s="158"/>
      <c r="O277" s="158"/>
      <c r="P277" s="158"/>
      <c r="Q277" s="158"/>
      <c r="R277" s="159"/>
      <c r="S277" s="159"/>
      <c r="T277" s="159"/>
      <c r="U277" s="159"/>
      <c r="V277" s="159"/>
      <c r="W277" s="159"/>
      <c r="X277" s="159"/>
      <c r="Y277" s="159"/>
      <c r="Z277" s="148"/>
      <c r="AA277" s="148"/>
      <c r="AB277" s="148"/>
      <c r="AC277" s="148"/>
      <c r="AD277" s="148"/>
      <c r="AE277" s="148"/>
      <c r="AF277" s="148"/>
      <c r="AG277" s="148" t="s">
        <v>300</v>
      </c>
      <c r="AH277" s="148"/>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2" x14ac:dyDescent="0.25">
      <c r="A278" s="155"/>
      <c r="B278" s="156"/>
      <c r="C278" s="195" t="s">
        <v>3229</v>
      </c>
      <c r="D278" s="161"/>
      <c r="E278" s="162">
        <v>49.58</v>
      </c>
      <c r="F278" s="159"/>
      <c r="G278" s="159"/>
      <c r="H278" s="159"/>
      <c r="I278" s="159"/>
      <c r="J278" s="159"/>
      <c r="K278" s="159"/>
      <c r="L278" s="159"/>
      <c r="M278" s="159"/>
      <c r="N278" s="158"/>
      <c r="O278" s="158"/>
      <c r="P278" s="158"/>
      <c r="Q278" s="158"/>
      <c r="R278" s="159"/>
      <c r="S278" s="159"/>
      <c r="T278" s="159"/>
      <c r="U278" s="159"/>
      <c r="V278" s="159"/>
      <c r="W278" s="159"/>
      <c r="X278" s="159"/>
      <c r="Y278" s="159"/>
      <c r="Z278" s="148"/>
      <c r="AA278" s="148"/>
      <c r="AB278" s="148"/>
      <c r="AC278" s="148"/>
      <c r="AD278" s="148"/>
      <c r="AE278" s="148"/>
      <c r="AF278" s="148"/>
      <c r="AG278" s="148" t="s">
        <v>314</v>
      </c>
      <c r="AH278" s="148">
        <v>0</v>
      </c>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1" x14ac:dyDescent="0.25">
      <c r="A279" s="177">
        <v>58</v>
      </c>
      <c r="B279" s="178" t="s">
        <v>876</v>
      </c>
      <c r="C279" s="194" t="s">
        <v>3230</v>
      </c>
      <c r="D279" s="179" t="s">
        <v>310</v>
      </c>
      <c r="E279" s="180">
        <v>73.275000000000006</v>
      </c>
      <c r="F279" s="181"/>
      <c r="G279" s="182">
        <f>ROUND(E279*F279,2)</f>
        <v>0</v>
      </c>
      <c r="H279" s="181"/>
      <c r="I279" s="182">
        <f>ROUND(E279*H279,2)</f>
        <v>0</v>
      </c>
      <c r="J279" s="181"/>
      <c r="K279" s="182">
        <f>ROUND(E279*J279,2)</f>
        <v>0</v>
      </c>
      <c r="L279" s="182">
        <v>21</v>
      </c>
      <c r="M279" s="182">
        <f>G279*(1+L279/100)</f>
        <v>0</v>
      </c>
      <c r="N279" s="180">
        <v>0</v>
      </c>
      <c r="O279" s="180">
        <f>ROUND(E279*N279,2)</f>
        <v>0</v>
      </c>
      <c r="P279" s="180">
        <v>0</v>
      </c>
      <c r="Q279" s="180">
        <f>ROUND(E279*P279,2)</f>
        <v>0</v>
      </c>
      <c r="R279" s="182"/>
      <c r="S279" s="182" t="s">
        <v>878</v>
      </c>
      <c r="T279" s="183" t="s">
        <v>879</v>
      </c>
      <c r="U279" s="159">
        <v>0</v>
      </c>
      <c r="V279" s="159">
        <f>ROUND(E279*U279,2)</f>
        <v>0</v>
      </c>
      <c r="W279" s="159"/>
      <c r="X279" s="159" t="s">
        <v>295</v>
      </c>
      <c r="Y279" s="159" t="s">
        <v>296</v>
      </c>
      <c r="Z279" s="148"/>
      <c r="AA279" s="148"/>
      <c r="AB279" s="148"/>
      <c r="AC279" s="148"/>
      <c r="AD279" s="148"/>
      <c r="AE279" s="148"/>
      <c r="AF279" s="148"/>
      <c r="AG279" s="148" t="s">
        <v>297</v>
      </c>
      <c r="AH279" s="148"/>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2" x14ac:dyDescent="0.25">
      <c r="A280" s="155"/>
      <c r="B280" s="156"/>
      <c r="C280" s="272" t="s">
        <v>880</v>
      </c>
      <c r="D280" s="273"/>
      <c r="E280" s="273"/>
      <c r="F280" s="273"/>
      <c r="G280" s="273"/>
      <c r="H280" s="159"/>
      <c r="I280" s="159"/>
      <c r="J280" s="159"/>
      <c r="K280" s="159"/>
      <c r="L280" s="159"/>
      <c r="M280" s="159"/>
      <c r="N280" s="158"/>
      <c r="O280" s="158"/>
      <c r="P280" s="158"/>
      <c r="Q280" s="158"/>
      <c r="R280" s="159"/>
      <c r="S280" s="159"/>
      <c r="T280" s="159"/>
      <c r="U280" s="159"/>
      <c r="V280" s="159"/>
      <c r="W280" s="159"/>
      <c r="X280" s="159"/>
      <c r="Y280" s="159"/>
      <c r="Z280" s="148"/>
      <c r="AA280" s="148"/>
      <c r="AB280" s="148"/>
      <c r="AC280" s="148"/>
      <c r="AD280" s="148"/>
      <c r="AE280" s="148"/>
      <c r="AF280" s="148"/>
      <c r="AG280" s="148" t="s">
        <v>300</v>
      </c>
      <c r="AH280" s="148"/>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3" x14ac:dyDescent="0.25">
      <c r="A281" s="155"/>
      <c r="B281" s="156"/>
      <c r="C281" s="270" t="s">
        <v>881</v>
      </c>
      <c r="D281" s="271"/>
      <c r="E281" s="271"/>
      <c r="F281" s="271"/>
      <c r="G281" s="271"/>
      <c r="H281" s="159"/>
      <c r="I281" s="159"/>
      <c r="J281" s="159"/>
      <c r="K281" s="159"/>
      <c r="L281" s="159"/>
      <c r="M281" s="159"/>
      <c r="N281" s="158"/>
      <c r="O281" s="158"/>
      <c r="P281" s="158"/>
      <c r="Q281" s="158"/>
      <c r="R281" s="159"/>
      <c r="S281" s="159"/>
      <c r="T281" s="159"/>
      <c r="U281" s="159"/>
      <c r="V281" s="159"/>
      <c r="W281" s="159"/>
      <c r="X281" s="159"/>
      <c r="Y281" s="159"/>
      <c r="Z281" s="148"/>
      <c r="AA281" s="148"/>
      <c r="AB281" s="148"/>
      <c r="AC281" s="148"/>
      <c r="AD281" s="148"/>
      <c r="AE281" s="148"/>
      <c r="AF281" s="148"/>
      <c r="AG281" s="148" t="s">
        <v>300</v>
      </c>
      <c r="AH281" s="148"/>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3" x14ac:dyDescent="0.25">
      <c r="A282" s="155"/>
      <c r="B282" s="156"/>
      <c r="C282" s="270" t="s">
        <v>882</v>
      </c>
      <c r="D282" s="271"/>
      <c r="E282" s="271"/>
      <c r="F282" s="271"/>
      <c r="G282" s="271"/>
      <c r="H282" s="159"/>
      <c r="I282" s="159"/>
      <c r="J282" s="159"/>
      <c r="K282" s="159"/>
      <c r="L282" s="159"/>
      <c r="M282" s="159"/>
      <c r="N282" s="158"/>
      <c r="O282" s="158"/>
      <c r="P282" s="158"/>
      <c r="Q282" s="158"/>
      <c r="R282" s="159"/>
      <c r="S282" s="159"/>
      <c r="T282" s="159"/>
      <c r="U282" s="159"/>
      <c r="V282" s="159"/>
      <c r="W282" s="159"/>
      <c r="X282" s="159"/>
      <c r="Y282" s="159"/>
      <c r="Z282" s="148"/>
      <c r="AA282" s="148"/>
      <c r="AB282" s="148"/>
      <c r="AC282" s="148"/>
      <c r="AD282" s="148"/>
      <c r="AE282" s="148"/>
      <c r="AF282" s="148"/>
      <c r="AG282" s="148" t="s">
        <v>300</v>
      </c>
      <c r="AH282" s="148"/>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3" x14ac:dyDescent="0.25">
      <c r="A283" s="155"/>
      <c r="B283" s="156"/>
      <c r="C283" s="270" t="s">
        <v>883</v>
      </c>
      <c r="D283" s="271"/>
      <c r="E283" s="271"/>
      <c r="F283" s="271"/>
      <c r="G283" s="271"/>
      <c r="H283" s="159"/>
      <c r="I283" s="159"/>
      <c r="J283" s="159"/>
      <c r="K283" s="159"/>
      <c r="L283" s="159"/>
      <c r="M283" s="159"/>
      <c r="N283" s="158"/>
      <c r="O283" s="158"/>
      <c r="P283" s="158"/>
      <c r="Q283" s="158"/>
      <c r="R283" s="159"/>
      <c r="S283" s="159"/>
      <c r="T283" s="159"/>
      <c r="U283" s="159"/>
      <c r="V283" s="159"/>
      <c r="W283" s="159"/>
      <c r="X283" s="159"/>
      <c r="Y283" s="159"/>
      <c r="Z283" s="148"/>
      <c r="AA283" s="148"/>
      <c r="AB283" s="148"/>
      <c r="AC283" s="148"/>
      <c r="AD283" s="148"/>
      <c r="AE283" s="148"/>
      <c r="AF283" s="148"/>
      <c r="AG283" s="148" t="s">
        <v>300</v>
      </c>
      <c r="AH283" s="148"/>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2" x14ac:dyDescent="0.25">
      <c r="A284" s="155"/>
      <c r="B284" s="156"/>
      <c r="C284" s="195" t="s">
        <v>3231</v>
      </c>
      <c r="D284" s="161"/>
      <c r="E284" s="162">
        <v>41.27</v>
      </c>
      <c r="F284" s="159"/>
      <c r="G284" s="159"/>
      <c r="H284" s="159"/>
      <c r="I284" s="159"/>
      <c r="J284" s="159"/>
      <c r="K284" s="159"/>
      <c r="L284" s="159"/>
      <c r="M284" s="159"/>
      <c r="N284" s="158"/>
      <c r="O284" s="158"/>
      <c r="P284" s="158"/>
      <c r="Q284" s="158"/>
      <c r="R284" s="159"/>
      <c r="S284" s="159"/>
      <c r="T284" s="159"/>
      <c r="U284" s="159"/>
      <c r="V284" s="159"/>
      <c r="W284" s="159"/>
      <c r="X284" s="159"/>
      <c r="Y284" s="159"/>
      <c r="Z284" s="148"/>
      <c r="AA284" s="148"/>
      <c r="AB284" s="148"/>
      <c r="AC284" s="148"/>
      <c r="AD284" s="148"/>
      <c r="AE284" s="148"/>
      <c r="AF284" s="148"/>
      <c r="AG284" s="148" t="s">
        <v>314</v>
      </c>
      <c r="AH284" s="148">
        <v>0</v>
      </c>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3" x14ac:dyDescent="0.25">
      <c r="A285" s="155"/>
      <c r="B285" s="156"/>
      <c r="C285" s="195" t="s">
        <v>3232</v>
      </c>
      <c r="D285" s="161"/>
      <c r="E285" s="162">
        <v>32.01</v>
      </c>
      <c r="F285" s="159"/>
      <c r="G285" s="159"/>
      <c r="H285" s="159"/>
      <c r="I285" s="159"/>
      <c r="J285" s="159"/>
      <c r="K285" s="159"/>
      <c r="L285" s="159"/>
      <c r="M285" s="159"/>
      <c r="N285" s="158"/>
      <c r="O285" s="158"/>
      <c r="P285" s="158"/>
      <c r="Q285" s="158"/>
      <c r="R285" s="159"/>
      <c r="S285" s="159"/>
      <c r="T285" s="159"/>
      <c r="U285" s="159"/>
      <c r="V285" s="159"/>
      <c r="W285" s="159"/>
      <c r="X285" s="159"/>
      <c r="Y285" s="159"/>
      <c r="Z285" s="148"/>
      <c r="AA285" s="148"/>
      <c r="AB285" s="148"/>
      <c r="AC285" s="148"/>
      <c r="AD285" s="148"/>
      <c r="AE285" s="148"/>
      <c r="AF285" s="148"/>
      <c r="AG285" s="148" t="s">
        <v>314</v>
      </c>
      <c r="AH285" s="148">
        <v>0</v>
      </c>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1" x14ac:dyDescent="0.25">
      <c r="A286" s="185">
        <v>59</v>
      </c>
      <c r="B286" s="186" t="s">
        <v>887</v>
      </c>
      <c r="C286" s="198" t="s">
        <v>3233</v>
      </c>
      <c r="D286" s="187" t="s">
        <v>889</v>
      </c>
      <c r="E286" s="188">
        <v>1</v>
      </c>
      <c r="F286" s="189"/>
      <c r="G286" s="190">
        <f>ROUND(E286*F286,2)</f>
        <v>0</v>
      </c>
      <c r="H286" s="189"/>
      <c r="I286" s="190">
        <f>ROUND(E286*H286,2)</f>
        <v>0</v>
      </c>
      <c r="J286" s="189"/>
      <c r="K286" s="190">
        <f>ROUND(E286*J286,2)</f>
        <v>0</v>
      </c>
      <c r="L286" s="190">
        <v>21</v>
      </c>
      <c r="M286" s="190">
        <f>G286*(1+L286/100)</f>
        <v>0</v>
      </c>
      <c r="N286" s="188">
        <v>0</v>
      </c>
      <c r="O286" s="188">
        <f>ROUND(E286*N286,2)</f>
        <v>0</v>
      </c>
      <c r="P286" s="188">
        <v>0</v>
      </c>
      <c r="Q286" s="188">
        <f>ROUND(E286*P286,2)</f>
        <v>0</v>
      </c>
      <c r="R286" s="190"/>
      <c r="S286" s="190" t="s">
        <v>878</v>
      </c>
      <c r="T286" s="191" t="s">
        <v>879</v>
      </c>
      <c r="U286" s="159">
        <v>0</v>
      </c>
      <c r="V286" s="159">
        <f>ROUND(E286*U286,2)</f>
        <v>0</v>
      </c>
      <c r="W286" s="159"/>
      <c r="X286" s="159" t="s">
        <v>295</v>
      </c>
      <c r="Y286" s="159" t="s">
        <v>296</v>
      </c>
      <c r="Z286" s="148"/>
      <c r="AA286" s="148"/>
      <c r="AB286" s="148"/>
      <c r="AC286" s="148"/>
      <c r="AD286" s="148"/>
      <c r="AE286" s="148"/>
      <c r="AF286" s="148"/>
      <c r="AG286" s="148" t="s">
        <v>297</v>
      </c>
      <c r="AH286" s="148"/>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ht="30" outlineLevel="1" x14ac:dyDescent="0.25">
      <c r="A287" s="177">
        <v>60</v>
      </c>
      <c r="B287" s="178" t="s">
        <v>3234</v>
      </c>
      <c r="C287" s="194" t="s">
        <v>3235</v>
      </c>
      <c r="D287" s="179" t="s">
        <v>1815</v>
      </c>
      <c r="E287" s="180">
        <v>1</v>
      </c>
      <c r="F287" s="181"/>
      <c r="G287" s="182">
        <f>ROUND(E287*F287,2)</f>
        <v>0</v>
      </c>
      <c r="H287" s="181"/>
      <c r="I287" s="182">
        <f>ROUND(E287*H287,2)</f>
        <v>0</v>
      </c>
      <c r="J287" s="181"/>
      <c r="K287" s="182">
        <f>ROUND(E287*J287,2)</f>
        <v>0</v>
      </c>
      <c r="L287" s="182">
        <v>21</v>
      </c>
      <c r="M287" s="182">
        <f>G287*(1+L287/100)</f>
        <v>0</v>
      </c>
      <c r="N287" s="180">
        <v>0</v>
      </c>
      <c r="O287" s="180">
        <f>ROUND(E287*N287,2)</f>
        <v>0</v>
      </c>
      <c r="P287" s="180">
        <v>0</v>
      </c>
      <c r="Q287" s="180">
        <f>ROUND(E287*P287,2)</f>
        <v>0</v>
      </c>
      <c r="R287" s="182"/>
      <c r="S287" s="182" t="s">
        <v>878</v>
      </c>
      <c r="T287" s="183" t="s">
        <v>879</v>
      </c>
      <c r="U287" s="159">
        <v>0</v>
      </c>
      <c r="V287" s="159">
        <f>ROUND(E287*U287,2)</f>
        <v>0</v>
      </c>
      <c r="W287" s="159"/>
      <c r="X287" s="159" t="s">
        <v>295</v>
      </c>
      <c r="Y287" s="159" t="s">
        <v>296</v>
      </c>
      <c r="Z287" s="148"/>
      <c r="AA287" s="148"/>
      <c r="AB287" s="148"/>
      <c r="AC287" s="148"/>
      <c r="AD287" s="148"/>
      <c r="AE287" s="148"/>
      <c r="AF287" s="148"/>
      <c r="AG287" s="148" t="s">
        <v>297</v>
      </c>
      <c r="AH287" s="148"/>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2" x14ac:dyDescent="0.25">
      <c r="A288" s="155"/>
      <c r="B288" s="156"/>
      <c r="C288" s="195" t="s">
        <v>3236</v>
      </c>
      <c r="D288" s="161"/>
      <c r="E288" s="162">
        <v>1</v>
      </c>
      <c r="F288" s="159"/>
      <c r="G288" s="159"/>
      <c r="H288" s="159"/>
      <c r="I288" s="159"/>
      <c r="J288" s="159"/>
      <c r="K288" s="159"/>
      <c r="L288" s="159"/>
      <c r="M288" s="159"/>
      <c r="N288" s="158"/>
      <c r="O288" s="158"/>
      <c r="P288" s="158"/>
      <c r="Q288" s="158"/>
      <c r="R288" s="159"/>
      <c r="S288" s="159"/>
      <c r="T288" s="159"/>
      <c r="U288" s="159"/>
      <c r="V288" s="159"/>
      <c r="W288" s="159"/>
      <c r="X288" s="159"/>
      <c r="Y288" s="159"/>
      <c r="Z288" s="148"/>
      <c r="AA288" s="148"/>
      <c r="AB288" s="148"/>
      <c r="AC288" s="148"/>
      <c r="AD288" s="148"/>
      <c r="AE288" s="148"/>
      <c r="AF288" s="148"/>
      <c r="AG288" s="148" t="s">
        <v>314</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1" x14ac:dyDescent="0.25">
      <c r="A289" s="177">
        <v>61</v>
      </c>
      <c r="B289" s="178" t="s">
        <v>874</v>
      </c>
      <c r="C289" s="194" t="s">
        <v>875</v>
      </c>
      <c r="D289" s="179" t="s">
        <v>310</v>
      </c>
      <c r="E289" s="180">
        <v>5.7</v>
      </c>
      <c r="F289" s="181"/>
      <c r="G289" s="182">
        <f>ROUND(E289*F289,2)</f>
        <v>0</v>
      </c>
      <c r="H289" s="181"/>
      <c r="I289" s="182">
        <f>ROUND(E289*H289,2)</f>
        <v>0</v>
      </c>
      <c r="J289" s="181"/>
      <c r="K289" s="182">
        <f>ROUND(E289*J289,2)</f>
        <v>0</v>
      </c>
      <c r="L289" s="182">
        <v>21</v>
      </c>
      <c r="M289" s="182">
        <f>G289*(1+L289/100)</f>
        <v>0</v>
      </c>
      <c r="N289" s="180">
        <v>2.0000000000000002E-5</v>
      </c>
      <c r="O289" s="180">
        <f>ROUND(E289*N289,2)</f>
        <v>0</v>
      </c>
      <c r="P289" s="180">
        <v>0</v>
      </c>
      <c r="Q289" s="180">
        <f>ROUND(E289*P289,2)</f>
        <v>0</v>
      </c>
      <c r="R289" s="182" t="s">
        <v>410</v>
      </c>
      <c r="S289" s="182" t="s">
        <v>294</v>
      </c>
      <c r="T289" s="183" t="s">
        <v>294</v>
      </c>
      <c r="U289" s="159">
        <v>0.11</v>
      </c>
      <c r="V289" s="159">
        <f>ROUND(E289*U289,2)</f>
        <v>0.63</v>
      </c>
      <c r="W289" s="159"/>
      <c r="X289" s="159" t="s">
        <v>295</v>
      </c>
      <c r="Y289" s="159" t="s">
        <v>296</v>
      </c>
      <c r="Z289" s="148"/>
      <c r="AA289" s="148"/>
      <c r="AB289" s="148"/>
      <c r="AC289" s="148"/>
      <c r="AD289" s="148"/>
      <c r="AE289" s="148"/>
      <c r="AF289" s="148"/>
      <c r="AG289" s="148" t="s">
        <v>297</v>
      </c>
      <c r="AH289" s="148"/>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2" x14ac:dyDescent="0.25">
      <c r="A290" s="155"/>
      <c r="B290" s="156"/>
      <c r="C290" s="195" t="s">
        <v>3168</v>
      </c>
      <c r="D290" s="161"/>
      <c r="E290" s="162">
        <v>5.7</v>
      </c>
      <c r="F290" s="159"/>
      <c r="G290" s="159"/>
      <c r="H290" s="159"/>
      <c r="I290" s="159"/>
      <c r="J290" s="159"/>
      <c r="K290" s="159"/>
      <c r="L290" s="159"/>
      <c r="M290" s="159"/>
      <c r="N290" s="158"/>
      <c r="O290" s="158"/>
      <c r="P290" s="158"/>
      <c r="Q290" s="158"/>
      <c r="R290" s="159"/>
      <c r="S290" s="159"/>
      <c r="T290" s="159"/>
      <c r="U290" s="159"/>
      <c r="V290" s="159"/>
      <c r="W290" s="159"/>
      <c r="X290" s="159"/>
      <c r="Y290" s="159"/>
      <c r="Z290" s="148"/>
      <c r="AA290" s="148"/>
      <c r="AB290" s="148"/>
      <c r="AC290" s="148"/>
      <c r="AD290" s="148"/>
      <c r="AE290" s="148"/>
      <c r="AF290" s="148"/>
      <c r="AG290" s="148" t="s">
        <v>314</v>
      </c>
      <c r="AH290" s="148">
        <v>0</v>
      </c>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ht="20" outlineLevel="1" x14ac:dyDescent="0.25">
      <c r="A291" s="177">
        <v>62</v>
      </c>
      <c r="B291" s="178" t="s">
        <v>3237</v>
      </c>
      <c r="C291" s="194" t="s">
        <v>870</v>
      </c>
      <c r="D291" s="179" t="s">
        <v>310</v>
      </c>
      <c r="E291" s="180">
        <v>5.7</v>
      </c>
      <c r="F291" s="181"/>
      <c r="G291" s="182">
        <f>ROUND(E291*F291,2)</f>
        <v>0</v>
      </c>
      <c r="H291" s="181"/>
      <c r="I291" s="182">
        <f>ROUND(E291*H291,2)</f>
        <v>0</v>
      </c>
      <c r="J291" s="181"/>
      <c r="K291" s="182">
        <f>ROUND(E291*J291,2)</f>
        <v>0</v>
      </c>
      <c r="L291" s="182">
        <v>21</v>
      </c>
      <c r="M291" s="182">
        <f>G291*(1+L291/100)</f>
        <v>0</v>
      </c>
      <c r="N291" s="180">
        <v>3.6099999999999999E-3</v>
      </c>
      <c r="O291" s="180">
        <f>ROUND(E291*N291,2)</f>
        <v>0.02</v>
      </c>
      <c r="P291" s="180">
        <v>0</v>
      </c>
      <c r="Q291" s="180">
        <f>ROUND(E291*P291,2)</f>
        <v>0</v>
      </c>
      <c r="R291" s="182" t="s">
        <v>410</v>
      </c>
      <c r="S291" s="182" t="s">
        <v>294</v>
      </c>
      <c r="T291" s="183" t="s">
        <v>294</v>
      </c>
      <c r="U291" s="159">
        <v>0.36199999999999999</v>
      </c>
      <c r="V291" s="159">
        <f>ROUND(E291*U291,2)</f>
        <v>2.06</v>
      </c>
      <c r="W291" s="159"/>
      <c r="X291" s="159" t="s">
        <v>295</v>
      </c>
      <c r="Y291" s="159" t="s">
        <v>296</v>
      </c>
      <c r="Z291" s="148"/>
      <c r="AA291" s="148"/>
      <c r="AB291" s="148"/>
      <c r="AC291" s="148"/>
      <c r="AD291" s="148"/>
      <c r="AE291" s="148"/>
      <c r="AF291" s="148"/>
      <c r="AG291" s="148" t="s">
        <v>297</v>
      </c>
      <c r="AH291" s="148"/>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2" x14ac:dyDescent="0.25">
      <c r="A292" s="155"/>
      <c r="B292" s="156"/>
      <c r="C292" s="195" t="s">
        <v>3168</v>
      </c>
      <c r="D292" s="161"/>
      <c r="E292" s="162">
        <v>5.7</v>
      </c>
      <c r="F292" s="159"/>
      <c r="G292" s="159"/>
      <c r="H292" s="159"/>
      <c r="I292" s="159"/>
      <c r="J292" s="159"/>
      <c r="K292" s="159"/>
      <c r="L292" s="159"/>
      <c r="M292" s="159"/>
      <c r="N292" s="158"/>
      <c r="O292" s="158"/>
      <c r="P292" s="158"/>
      <c r="Q292" s="158"/>
      <c r="R292" s="159"/>
      <c r="S292" s="159"/>
      <c r="T292" s="159"/>
      <c r="U292" s="159"/>
      <c r="V292" s="159"/>
      <c r="W292" s="159"/>
      <c r="X292" s="159"/>
      <c r="Y292" s="159"/>
      <c r="Z292" s="148"/>
      <c r="AA292" s="148"/>
      <c r="AB292" s="148"/>
      <c r="AC292" s="148"/>
      <c r="AD292" s="148"/>
      <c r="AE292" s="148"/>
      <c r="AF292" s="148"/>
      <c r="AG292" s="148" t="s">
        <v>314</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ht="20" outlineLevel="1" x14ac:dyDescent="0.25">
      <c r="A293" s="177">
        <v>63</v>
      </c>
      <c r="B293" s="178" t="s">
        <v>3238</v>
      </c>
      <c r="C293" s="194" t="s">
        <v>3239</v>
      </c>
      <c r="D293" s="179" t="s">
        <v>310</v>
      </c>
      <c r="E293" s="180">
        <v>5.7</v>
      </c>
      <c r="F293" s="181"/>
      <c r="G293" s="182">
        <f>ROUND(E293*F293,2)</f>
        <v>0</v>
      </c>
      <c r="H293" s="181"/>
      <c r="I293" s="182">
        <f>ROUND(E293*H293,2)</f>
        <v>0</v>
      </c>
      <c r="J293" s="181"/>
      <c r="K293" s="182">
        <f>ROUND(E293*J293,2)</f>
        <v>0</v>
      </c>
      <c r="L293" s="182">
        <v>21</v>
      </c>
      <c r="M293" s="182">
        <f>G293*(1+L293/100)</f>
        <v>0</v>
      </c>
      <c r="N293" s="180">
        <v>1.6000000000000001E-3</v>
      </c>
      <c r="O293" s="180">
        <f>ROUND(E293*N293,2)</f>
        <v>0.01</v>
      </c>
      <c r="P293" s="180">
        <v>0</v>
      </c>
      <c r="Q293" s="180">
        <f>ROUND(E293*P293,2)</f>
        <v>0</v>
      </c>
      <c r="R293" s="182" t="s">
        <v>550</v>
      </c>
      <c r="S293" s="182" t="s">
        <v>294</v>
      </c>
      <c r="T293" s="183" t="s">
        <v>294</v>
      </c>
      <c r="U293" s="159">
        <v>0.05</v>
      </c>
      <c r="V293" s="159">
        <f>ROUND(E293*U293,2)</f>
        <v>0.28999999999999998</v>
      </c>
      <c r="W293" s="159"/>
      <c r="X293" s="159" t="s">
        <v>295</v>
      </c>
      <c r="Y293" s="159" t="s">
        <v>296</v>
      </c>
      <c r="Z293" s="148"/>
      <c r="AA293" s="148"/>
      <c r="AB293" s="148"/>
      <c r="AC293" s="148"/>
      <c r="AD293" s="148"/>
      <c r="AE293" s="148"/>
      <c r="AF293" s="148"/>
      <c r="AG293" s="148" t="s">
        <v>297</v>
      </c>
      <c r="AH293" s="148"/>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2" x14ac:dyDescent="0.25">
      <c r="A294" s="155"/>
      <c r="B294" s="156"/>
      <c r="C294" s="195" t="s">
        <v>3168</v>
      </c>
      <c r="D294" s="161"/>
      <c r="E294" s="162">
        <v>5.7</v>
      </c>
      <c r="F294" s="159"/>
      <c r="G294" s="159"/>
      <c r="H294" s="159"/>
      <c r="I294" s="159"/>
      <c r="J294" s="159"/>
      <c r="K294" s="159"/>
      <c r="L294" s="159"/>
      <c r="M294" s="159"/>
      <c r="N294" s="158"/>
      <c r="O294" s="158"/>
      <c r="P294" s="158"/>
      <c r="Q294" s="158"/>
      <c r="R294" s="159"/>
      <c r="S294" s="159"/>
      <c r="T294" s="159"/>
      <c r="U294" s="159"/>
      <c r="V294" s="159"/>
      <c r="W294" s="159"/>
      <c r="X294" s="159"/>
      <c r="Y294" s="159"/>
      <c r="Z294" s="148"/>
      <c r="AA294" s="148"/>
      <c r="AB294" s="148"/>
      <c r="AC294" s="148"/>
      <c r="AD294" s="148"/>
      <c r="AE294" s="148"/>
      <c r="AF294" s="148"/>
      <c r="AG294" s="148" t="s">
        <v>314</v>
      </c>
      <c r="AH294" s="148">
        <v>0</v>
      </c>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1" x14ac:dyDescent="0.25">
      <c r="A295" s="177">
        <v>64</v>
      </c>
      <c r="B295" s="178" t="s">
        <v>3240</v>
      </c>
      <c r="C295" s="194" t="s">
        <v>3241</v>
      </c>
      <c r="D295" s="179" t="s">
        <v>310</v>
      </c>
      <c r="E295" s="180">
        <v>5.7</v>
      </c>
      <c r="F295" s="181"/>
      <c r="G295" s="182">
        <f>ROUND(E295*F295,2)</f>
        <v>0</v>
      </c>
      <c r="H295" s="181"/>
      <c r="I295" s="182">
        <f>ROUND(E295*H295,2)</f>
        <v>0</v>
      </c>
      <c r="J295" s="181"/>
      <c r="K295" s="182">
        <f>ROUND(E295*J295,2)</f>
        <v>0</v>
      </c>
      <c r="L295" s="182">
        <v>21</v>
      </c>
      <c r="M295" s="182">
        <f>G295*(1+L295/100)</f>
        <v>0</v>
      </c>
      <c r="N295" s="180">
        <v>9.7099999999999999E-3</v>
      </c>
      <c r="O295" s="180">
        <f>ROUND(E295*N295,2)</f>
        <v>0.06</v>
      </c>
      <c r="P295" s="180">
        <v>0</v>
      </c>
      <c r="Q295" s="180">
        <f>ROUND(E295*P295,2)</f>
        <v>0</v>
      </c>
      <c r="R295" s="182" t="s">
        <v>3242</v>
      </c>
      <c r="S295" s="182" t="s">
        <v>294</v>
      </c>
      <c r="T295" s="183" t="s">
        <v>294</v>
      </c>
      <c r="U295" s="159">
        <v>0.38</v>
      </c>
      <c r="V295" s="159">
        <f>ROUND(E295*U295,2)</f>
        <v>2.17</v>
      </c>
      <c r="W295" s="159"/>
      <c r="X295" s="159" t="s">
        <v>295</v>
      </c>
      <c r="Y295" s="159" t="s">
        <v>296</v>
      </c>
      <c r="Z295" s="148"/>
      <c r="AA295" s="148"/>
      <c r="AB295" s="148"/>
      <c r="AC295" s="148"/>
      <c r="AD295" s="148"/>
      <c r="AE295" s="148"/>
      <c r="AF295" s="148"/>
      <c r="AG295" s="148" t="s">
        <v>297</v>
      </c>
      <c r="AH295" s="148"/>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2" x14ac:dyDescent="0.25">
      <c r="A296" s="155"/>
      <c r="B296" s="156"/>
      <c r="C296" s="195" t="s">
        <v>3168</v>
      </c>
      <c r="D296" s="161"/>
      <c r="E296" s="162">
        <v>5.7</v>
      </c>
      <c r="F296" s="159"/>
      <c r="G296" s="159"/>
      <c r="H296" s="159"/>
      <c r="I296" s="159"/>
      <c r="J296" s="159"/>
      <c r="K296" s="159"/>
      <c r="L296" s="159"/>
      <c r="M296" s="159"/>
      <c r="N296" s="158"/>
      <c r="O296" s="158"/>
      <c r="P296" s="158"/>
      <c r="Q296" s="158"/>
      <c r="R296" s="159"/>
      <c r="S296" s="159"/>
      <c r="T296" s="159"/>
      <c r="U296" s="159"/>
      <c r="V296" s="159"/>
      <c r="W296" s="159"/>
      <c r="X296" s="159"/>
      <c r="Y296" s="159"/>
      <c r="Z296" s="148"/>
      <c r="AA296" s="148"/>
      <c r="AB296" s="148"/>
      <c r="AC296" s="148"/>
      <c r="AD296" s="148"/>
      <c r="AE296" s="148"/>
      <c r="AF296" s="148"/>
      <c r="AG296" s="148" t="s">
        <v>314</v>
      </c>
      <c r="AH296" s="148">
        <v>0</v>
      </c>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ht="20" outlineLevel="1" x14ac:dyDescent="0.25">
      <c r="A297" s="177">
        <v>65</v>
      </c>
      <c r="B297" s="178" t="s">
        <v>3243</v>
      </c>
      <c r="C297" s="194" t="s">
        <v>3244</v>
      </c>
      <c r="D297" s="179" t="s">
        <v>310</v>
      </c>
      <c r="E297" s="180">
        <v>5.7</v>
      </c>
      <c r="F297" s="181"/>
      <c r="G297" s="182">
        <f>ROUND(E297*F297,2)</f>
        <v>0</v>
      </c>
      <c r="H297" s="181"/>
      <c r="I297" s="182">
        <f>ROUND(E297*H297,2)</f>
        <v>0</v>
      </c>
      <c r="J297" s="181"/>
      <c r="K297" s="182">
        <f>ROUND(E297*J297,2)</f>
        <v>0</v>
      </c>
      <c r="L297" s="182">
        <v>21</v>
      </c>
      <c r="M297" s="182">
        <f>G297*(1+L297/100)</f>
        <v>0</v>
      </c>
      <c r="N297" s="180">
        <v>1.155E-2</v>
      </c>
      <c r="O297" s="180">
        <f>ROUND(E297*N297,2)</f>
        <v>7.0000000000000007E-2</v>
      </c>
      <c r="P297" s="180">
        <v>0</v>
      </c>
      <c r="Q297" s="180">
        <f>ROUND(E297*P297,2)</f>
        <v>0</v>
      </c>
      <c r="R297" s="182" t="s">
        <v>410</v>
      </c>
      <c r="S297" s="182" t="s">
        <v>294</v>
      </c>
      <c r="T297" s="183" t="s">
        <v>294</v>
      </c>
      <c r="U297" s="159">
        <v>9.6000000000000002E-2</v>
      </c>
      <c r="V297" s="159">
        <f>ROUND(E297*U297,2)</f>
        <v>0.55000000000000004</v>
      </c>
      <c r="W297" s="159"/>
      <c r="X297" s="159" t="s">
        <v>295</v>
      </c>
      <c r="Y297" s="159" t="s">
        <v>296</v>
      </c>
      <c r="Z297" s="148"/>
      <c r="AA297" s="148"/>
      <c r="AB297" s="148"/>
      <c r="AC297" s="148"/>
      <c r="AD297" s="148"/>
      <c r="AE297" s="148"/>
      <c r="AF297" s="148"/>
      <c r="AG297" s="148" t="s">
        <v>297</v>
      </c>
      <c r="AH297" s="148"/>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outlineLevel="2" x14ac:dyDescent="0.25">
      <c r="A298" s="155"/>
      <c r="B298" s="156"/>
      <c r="C298" s="276" t="s">
        <v>706</v>
      </c>
      <c r="D298" s="277"/>
      <c r="E298" s="277"/>
      <c r="F298" s="277"/>
      <c r="G298" s="277"/>
      <c r="H298" s="159"/>
      <c r="I298" s="159"/>
      <c r="J298" s="159"/>
      <c r="K298" s="159"/>
      <c r="L298" s="159"/>
      <c r="M298" s="159"/>
      <c r="N298" s="158"/>
      <c r="O298" s="158"/>
      <c r="P298" s="158"/>
      <c r="Q298" s="158"/>
      <c r="R298" s="159"/>
      <c r="S298" s="159"/>
      <c r="T298" s="159"/>
      <c r="U298" s="159"/>
      <c r="V298" s="159"/>
      <c r="W298" s="159"/>
      <c r="X298" s="159"/>
      <c r="Y298" s="159"/>
      <c r="Z298" s="148"/>
      <c r="AA298" s="148"/>
      <c r="AB298" s="148"/>
      <c r="AC298" s="148"/>
      <c r="AD298" s="148"/>
      <c r="AE298" s="148"/>
      <c r="AF298" s="148"/>
      <c r="AG298" s="148" t="s">
        <v>299</v>
      </c>
      <c r="AH298" s="148"/>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2" x14ac:dyDescent="0.25">
      <c r="A299" s="155"/>
      <c r="B299" s="156"/>
      <c r="C299" s="195" t="s">
        <v>3168</v>
      </c>
      <c r="D299" s="161"/>
      <c r="E299" s="162">
        <v>5.7</v>
      </c>
      <c r="F299" s="159"/>
      <c r="G299" s="159"/>
      <c r="H299" s="159"/>
      <c r="I299" s="159"/>
      <c r="J299" s="159"/>
      <c r="K299" s="159"/>
      <c r="L299" s="159"/>
      <c r="M299" s="159"/>
      <c r="N299" s="158"/>
      <c r="O299" s="158"/>
      <c r="P299" s="158"/>
      <c r="Q299" s="158"/>
      <c r="R299" s="159"/>
      <c r="S299" s="159"/>
      <c r="T299" s="159"/>
      <c r="U299" s="159"/>
      <c r="V299" s="159"/>
      <c r="W299" s="159"/>
      <c r="X299" s="159"/>
      <c r="Y299" s="159"/>
      <c r="Z299" s="148"/>
      <c r="AA299" s="148"/>
      <c r="AB299" s="148"/>
      <c r="AC299" s="148"/>
      <c r="AD299" s="148"/>
      <c r="AE299" s="148"/>
      <c r="AF299" s="148"/>
      <c r="AG299" s="148" t="s">
        <v>314</v>
      </c>
      <c r="AH299" s="148">
        <v>0</v>
      </c>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ht="13" x14ac:dyDescent="0.25">
      <c r="A300" s="170" t="s">
        <v>288</v>
      </c>
      <c r="B300" s="171" t="s">
        <v>154</v>
      </c>
      <c r="C300" s="193" t="s">
        <v>155</v>
      </c>
      <c r="D300" s="172"/>
      <c r="E300" s="173"/>
      <c r="F300" s="174"/>
      <c r="G300" s="174">
        <f>SUMIF(AG301:AG312,"&lt;&gt;NOR",G301:G312)</f>
        <v>0</v>
      </c>
      <c r="H300" s="174"/>
      <c r="I300" s="174">
        <f>SUM(I301:I312)</f>
        <v>0</v>
      </c>
      <c r="J300" s="174"/>
      <c r="K300" s="174">
        <f>SUM(K301:K312)</f>
        <v>0</v>
      </c>
      <c r="L300" s="174"/>
      <c r="M300" s="174">
        <f>SUM(M301:M312)</f>
        <v>0</v>
      </c>
      <c r="N300" s="173"/>
      <c r="O300" s="173">
        <f>SUM(O301:O312)</f>
        <v>26.06</v>
      </c>
      <c r="P300" s="173"/>
      <c r="Q300" s="173">
        <f>SUM(Q301:Q312)</f>
        <v>0</v>
      </c>
      <c r="R300" s="174"/>
      <c r="S300" s="174"/>
      <c r="T300" s="175"/>
      <c r="U300" s="169"/>
      <c r="V300" s="169">
        <f>SUM(V301:V312)</f>
        <v>67.02000000000001</v>
      </c>
      <c r="W300" s="169"/>
      <c r="X300" s="169"/>
      <c r="Y300" s="169"/>
      <c r="AG300" t="s">
        <v>289</v>
      </c>
    </row>
    <row r="301" spans="1:60" outlineLevel="1" x14ac:dyDescent="0.25">
      <c r="A301" s="177">
        <v>66</v>
      </c>
      <c r="B301" s="178" t="s">
        <v>894</v>
      </c>
      <c r="C301" s="194" t="s">
        <v>895</v>
      </c>
      <c r="D301" s="179" t="s">
        <v>338</v>
      </c>
      <c r="E301" s="180">
        <v>9.9269999999999996</v>
      </c>
      <c r="F301" s="181"/>
      <c r="G301" s="182">
        <f>ROUND(E301*F301,2)</f>
        <v>0</v>
      </c>
      <c r="H301" s="181"/>
      <c r="I301" s="182">
        <f>ROUND(E301*H301,2)</f>
        <v>0</v>
      </c>
      <c r="J301" s="181"/>
      <c r="K301" s="182">
        <f>ROUND(E301*J301,2)</f>
        <v>0</v>
      </c>
      <c r="L301" s="182">
        <v>21</v>
      </c>
      <c r="M301" s="182">
        <f>G301*(1+L301/100)</f>
        <v>0</v>
      </c>
      <c r="N301" s="180">
        <v>2.5249999999999999</v>
      </c>
      <c r="O301" s="180">
        <f>ROUND(E301*N301,2)</f>
        <v>25.07</v>
      </c>
      <c r="P301" s="180">
        <v>0</v>
      </c>
      <c r="Q301" s="180">
        <f>ROUND(E301*P301,2)</f>
        <v>0</v>
      </c>
      <c r="R301" s="182" t="s">
        <v>410</v>
      </c>
      <c r="S301" s="182" t="s">
        <v>294</v>
      </c>
      <c r="T301" s="183" t="s">
        <v>294</v>
      </c>
      <c r="U301" s="159">
        <v>3.2130000000000001</v>
      </c>
      <c r="V301" s="159">
        <f>ROUND(E301*U301,2)</f>
        <v>31.9</v>
      </c>
      <c r="W301" s="159"/>
      <c r="X301" s="159" t="s">
        <v>295</v>
      </c>
      <c r="Y301" s="159" t="s">
        <v>296</v>
      </c>
      <c r="Z301" s="148"/>
      <c r="AA301" s="148"/>
      <c r="AB301" s="148"/>
      <c r="AC301" s="148"/>
      <c r="AD301" s="148"/>
      <c r="AE301" s="148"/>
      <c r="AF301" s="148"/>
      <c r="AG301" s="148" t="s">
        <v>297</v>
      </c>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2" x14ac:dyDescent="0.25">
      <c r="A302" s="155"/>
      <c r="B302" s="156"/>
      <c r="C302" s="276" t="s">
        <v>896</v>
      </c>
      <c r="D302" s="277"/>
      <c r="E302" s="277"/>
      <c r="F302" s="277"/>
      <c r="G302" s="277"/>
      <c r="H302" s="159"/>
      <c r="I302" s="159"/>
      <c r="J302" s="159"/>
      <c r="K302" s="159"/>
      <c r="L302" s="159"/>
      <c r="M302" s="159"/>
      <c r="N302" s="158"/>
      <c r="O302" s="158"/>
      <c r="P302" s="158"/>
      <c r="Q302" s="158"/>
      <c r="R302" s="159"/>
      <c r="S302" s="159"/>
      <c r="T302" s="159"/>
      <c r="U302" s="159"/>
      <c r="V302" s="159"/>
      <c r="W302" s="159"/>
      <c r="X302" s="159"/>
      <c r="Y302" s="159"/>
      <c r="Z302" s="148"/>
      <c r="AA302" s="148"/>
      <c r="AB302" s="148"/>
      <c r="AC302" s="148"/>
      <c r="AD302" s="148"/>
      <c r="AE302" s="148"/>
      <c r="AF302" s="148"/>
      <c r="AG302" s="148" t="s">
        <v>299</v>
      </c>
      <c r="AH302" s="148"/>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2" x14ac:dyDescent="0.25">
      <c r="A303" s="155"/>
      <c r="B303" s="156"/>
      <c r="C303" s="270" t="s">
        <v>896</v>
      </c>
      <c r="D303" s="271"/>
      <c r="E303" s="271"/>
      <c r="F303" s="271"/>
      <c r="G303" s="271"/>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300</v>
      </c>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2" x14ac:dyDescent="0.25">
      <c r="A304" s="155"/>
      <c r="B304" s="156"/>
      <c r="C304" s="195" t="s">
        <v>3245</v>
      </c>
      <c r="D304" s="161"/>
      <c r="E304" s="162">
        <v>9.93</v>
      </c>
      <c r="F304" s="159"/>
      <c r="G304" s="159"/>
      <c r="H304" s="159"/>
      <c r="I304" s="159"/>
      <c r="J304" s="159"/>
      <c r="K304" s="159"/>
      <c r="L304" s="159"/>
      <c r="M304" s="159"/>
      <c r="N304" s="158"/>
      <c r="O304" s="158"/>
      <c r="P304" s="158"/>
      <c r="Q304" s="158"/>
      <c r="R304" s="159"/>
      <c r="S304" s="159"/>
      <c r="T304" s="159"/>
      <c r="U304" s="159"/>
      <c r="V304" s="159"/>
      <c r="W304" s="159"/>
      <c r="X304" s="159"/>
      <c r="Y304" s="159"/>
      <c r="Z304" s="148"/>
      <c r="AA304" s="148"/>
      <c r="AB304" s="148"/>
      <c r="AC304" s="148"/>
      <c r="AD304" s="148"/>
      <c r="AE304" s="148"/>
      <c r="AF304" s="148"/>
      <c r="AG304" s="148" t="s">
        <v>314</v>
      </c>
      <c r="AH304" s="148">
        <v>0</v>
      </c>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1" x14ac:dyDescent="0.25">
      <c r="A305" s="177">
        <v>67</v>
      </c>
      <c r="B305" s="178" t="s">
        <v>904</v>
      </c>
      <c r="C305" s="194" t="s">
        <v>905</v>
      </c>
      <c r="D305" s="179" t="s">
        <v>338</v>
      </c>
      <c r="E305" s="180">
        <v>9.9269999999999996</v>
      </c>
      <c r="F305" s="181"/>
      <c r="G305" s="182">
        <f>ROUND(E305*F305,2)</f>
        <v>0</v>
      </c>
      <c r="H305" s="181"/>
      <c r="I305" s="182">
        <f>ROUND(E305*H305,2)</f>
        <v>0</v>
      </c>
      <c r="J305" s="181"/>
      <c r="K305" s="182">
        <f>ROUND(E305*J305,2)</f>
        <v>0</v>
      </c>
      <c r="L305" s="182">
        <v>21</v>
      </c>
      <c r="M305" s="182">
        <f>G305*(1+L305/100)</f>
        <v>0</v>
      </c>
      <c r="N305" s="180">
        <v>0.04</v>
      </c>
      <c r="O305" s="180">
        <f>ROUND(E305*N305,2)</f>
        <v>0.4</v>
      </c>
      <c r="P305" s="180">
        <v>0</v>
      </c>
      <c r="Q305" s="180">
        <f>ROUND(E305*P305,2)</f>
        <v>0</v>
      </c>
      <c r="R305" s="182" t="s">
        <v>410</v>
      </c>
      <c r="S305" s="182" t="s">
        <v>294</v>
      </c>
      <c r="T305" s="183" t="s">
        <v>294</v>
      </c>
      <c r="U305" s="159">
        <v>2.7</v>
      </c>
      <c r="V305" s="159">
        <f>ROUND(E305*U305,2)</f>
        <v>26.8</v>
      </c>
      <c r="W305" s="159"/>
      <c r="X305" s="159" t="s">
        <v>295</v>
      </c>
      <c r="Y305" s="159" t="s">
        <v>296</v>
      </c>
      <c r="Z305" s="148"/>
      <c r="AA305" s="148"/>
      <c r="AB305" s="148"/>
      <c r="AC305" s="148"/>
      <c r="AD305" s="148"/>
      <c r="AE305" s="148"/>
      <c r="AF305" s="148"/>
      <c r="AG305" s="148" t="s">
        <v>297</v>
      </c>
      <c r="AH305" s="148"/>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2" x14ac:dyDescent="0.25">
      <c r="A306" s="155"/>
      <c r="B306" s="156"/>
      <c r="C306" s="276" t="s">
        <v>906</v>
      </c>
      <c r="D306" s="277"/>
      <c r="E306" s="277"/>
      <c r="F306" s="277"/>
      <c r="G306" s="277"/>
      <c r="H306" s="159"/>
      <c r="I306" s="159"/>
      <c r="J306" s="159"/>
      <c r="K306" s="159"/>
      <c r="L306" s="159"/>
      <c r="M306" s="159"/>
      <c r="N306" s="158"/>
      <c r="O306" s="158"/>
      <c r="P306" s="158"/>
      <c r="Q306" s="158"/>
      <c r="R306" s="159"/>
      <c r="S306" s="159"/>
      <c r="T306" s="159"/>
      <c r="U306" s="159"/>
      <c r="V306" s="159"/>
      <c r="W306" s="159"/>
      <c r="X306" s="159"/>
      <c r="Y306" s="159"/>
      <c r="Z306" s="148"/>
      <c r="AA306" s="148"/>
      <c r="AB306" s="148"/>
      <c r="AC306" s="148"/>
      <c r="AD306" s="148"/>
      <c r="AE306" s="148"/>
      <c r="AF306" s="148"/>
      <c r="AG306" s="148" t="s">
        <v>299</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2" x14ac:dyDescent="0.25">
      <c r="A307" s="155"/>
      <c r="B307" s="156"/>
      <c r="C307" s="270" t="s">
        <v>906</v>
      </c>
      <c r="D307" s="271"/>
      <c r="E307" s="271"/>
      <c r="F307" s="271"/>
      <c r="G307" s="271"/>
      <c r="H307" s="159"/>
      <c r="I307" s="159"/>
      <c r="J307" s="159"/>
      <c r="K307" s="159"/>
      <c r="L307" s="159"/>
      <c r="M307" s="159"/>
      <c r="N307" s="158"/>
      <c r="O307" s="158"/>
      <c r="P307" s="158"/>
      <c r="Q307" s="158"/>
      <c r="R307" s="159"/>
      <c r="S307" s="159"/>
      <c r="T307" s="159"/>
      <c r="U307" s="159"/>
      <c r="V307" s="159"/>
      <c r="W307" s="159"/>
      <c r="X307" s="159"/>
      <c r="Y307" s="159"/>
      <c r="Z307" s="148"/>
      <c r="AA307" s="148"/>
      <c r="AB307" s="148"/>
      <c r="AC307" s="148"/>
      <c r="AD307" s="148"/>
      <c r="AE307" s="148"/>
      <c r="AF307" s="148"/>
      <c r="AG307" s="148" t="s">
        <v>300</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2" x14ac:dyDescent="0.25">
      <c r="A308" s="155"/>
      <c r="B308" s="156"/>
      <c r="C308" s="195" t="s">
        <v>3246</v>
      </c>
      <c r="D308" s="161"/>
      <c r="E308" s="162">
        <v>9.93</v>
      </c>
      <c r="F308" s="159"/>
      <c r="G308" s="159"/>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314</v>
      </c>
      <c r="AH308" s="148">
        <v>0</v>
      </c>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ht="20" outlineLevel="1" x14ac:dyDescent="0.25">
      <c r="A309" s="177">
        <v>68</v>
      </c>
      <c r="B309" s="178" t="s">
        <v>912</v>
      </c>
      <c r="C309" s="194" t="s">
        <v>913</v>
      </c>
      <c r="D309" s="179" t="s">
        <v>424</v>
      </c>
      <c r="E309" s="180">
        <v>0.5464</v>
      </c>
      <c r="F309" s="181"/>
      <c r="G309" s="182">
        <f>ROUND(E309*F309,2)</f>
        <v>0</v>
      </c>
      <c r="H309" s="181"/>
      <c r="I309" s="182">
        <f>ROUND(E309*H309,2)</f>
        <v>0</v>
      </c>
      <c r="J309" s="181"/>
      <c r="K309" s="182">
        <f>ROUND(E309*J309,2)</f>
        <v>0</v>
      </c>
      <c r="L309" s="182">
        <v>21</v>
      </c>
      <c r="M309" s="182">
        <f>G309*(1+L309/100)</f>
        <v>0</v>
      </c>
      <c r="N309" s="180">
        <v>1.0800399999999999</v>
      </c>
      <c r="O309" s="180">
        <f>ROUND(E309*N309,2)</f>
        <v>0.59</v>
      </c>
      <c r="P309" s="180">
        <v>0</v>
      </c>
      <c r="Q309" s="180">
        <f>ROUND(E309*P309,2)</f>
        <v>0</v>
      </c>
      <c r="R309" s="182" t="s">
        <v>410</v>
      </c>
      <c r="S309" s="182" t="s">
        <v>294</v>
      </c>
      <c r="T309" s="183" t="s">
        <v>294</v>
      </c>
      <c r="U309" s="159">
        <v>15.231</v>
      </c>
      <c r="V309" s="159">
        <f>ROUND(E309*U309,2)</f>
        <v>8.32</v>
      </c>
      <c r="W309" s="159"/>
      <c r="X309" s="159" t="s">
        <v>295</v>
      </c>
      <c r="Y309" s="159" t="s">
        <v>296</v>
      </c>
      <c r="Z309" s="148"/>
      <c r="AA309" s="148"/>
      <c r="AB309" s="148"/>
      <c r="AC309" s="148"/>
      <c r="AD309" s="148"/>
      <c r="AE309" s="148"/>
      <c r="AF309" s="148"/>
      <c r="AG309" s="148" t="s">
        <v>297</v>
      </c>
      <c r="AH309" s="148"/>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2" x14ac:dyDescent="0.25">
      <c r="A310" s="155"/>
      <c r="B310" s="156"/>
      <c r="C310" s="276" t="s">
        <v>443</v>
      </c>
      <c r="D310" s="277"/>
      <c r="E310" s="277"/>
      <c r="F310" s="277"/>
      <c r="G310" s="277"/>
      <c r="H310" s="159"/>
      <c r="I310" s="159"/>
      <c r="J310" s="159"/>
      <c r="K310" s="159"/>
      <c r="L310" s="159"/>
      <c r="M310" s="159"/>
      <c r="N310" s="158"/>
      <c r="O310" s="158"/>
      <c r="P310" s="158"/>
      <c r="Q310" s="158"/>
      <c r="R310" s="159"/>
      <c r="S310" s="159"/>
      <c r="T310" s="159"/>
      <c r="U310" s="159"/>
      <c r="V310" s="159"/>
      <c r="W310" s="159"/>
      <c r="X310" s="159"/>
      <c r="Y310" s="159"/>
      <c r="Z310" s="148"/>
      <c r="AA310" s="148"/>
      <c r="AB310" s="148"/>
      <c r="AC310" s="148"/>
      <c r="AD310" s="148"/>
      <c r="AE310" s="148"/>
      <c r="AF310" s="148"/>
      <c r="AG310" s="148" t="s">
        <v>299</v>
      </c>
      <c r="AH310" s="148"/>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2" x14ac:dyDescent="0.25">
      <c r="A311" s="155"/>
      <c r="B311" s="156"/>
      <c r="C311" s="270" t="s">
        <v>443</v>
      </c>
      <c r="D311" s="271"/>
      <c r="E311" s="271"/>
      <c r="F311" s="271"/>
      <c r="G311" s="271"/>
      <c r="H311" s="159"/>
      <c r="I311" s="159"/>
      <c r="J311" s="159"/>
      <c r="K311" s="159"/>
      <c r="L311" s="159"/>
      <c r="M311" s="159"/>
      <c r="N311" s="158"/>
      <c r="O311" s="158"/>
      <c r="P311" s="158"/>
      <c r="Q311" s="158"/>
      <c r="R311" s="159"/>
      <c r="S311" s="159"/>
      <c r="T311" s="159"/>
      <c r="U311" s="159"/>
      <c r="V311" s="159"/>
      <c r="W311" s="159"/>
      <c r="X311" s="159"/>
      <c r="Y311" s="159"/>
      <c r="Z311" s="148"/>
      <c r="AA311" s="148"/>
      <c r="AB311" s="148"/>
      <c r="AC311" s="148"/>
      <c r="AD311" s="148"/>
      <c r="AE311" s="148"/>
      <c r="AF311" s="148"/>
      <c r="AG311" s="148" t="s">
        <v>300</v>
      </c>
      <c r="AH311" s="148"/>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2" x14ac:dyDescent="0.25">
      <c r="A312" s="155"/>
      <c r="B312" s="156"/>
      <c r="C312" s="195" t="s">
        <v>3247</v>
      </c>
      <c r="D312" s="161"/>
      <c r="E312" s="162">
        <v>0.55000000000000004</v>
      </c>
      <c r="F312" s="159"/>
      <c r="G312" s="159"/>
      <c r="H312" s="159"/>
      <c r="I312" s="159"/>
      <c r="J312" s="159"/>
      <c r="K312" s="159"/>
      <c r="L312" s="159"/>
      <c r="M312" s="159"/>
      <c r="N312" s="158"/>
      <c r="O312" s="158"/>
      <c r="P312" s="158"/>
      <c r="Q312" s="158"/>
      <c r="R312" s="159"/>
      <c r="S312" s="159"/>
      <c r="T312" s="159"/>
      <c r="U312" s="159"/>
      <c r="V312" s="159"/>
      <c r="W312" s="159"/>
      <c r="X312" s="159"/>
      <c r="Y312" s="159"/>
      <c r="Z312" s="148"/>
      <c r="AA312" s="148"/>
      <c r="AB312" s="148"/>
      <c r="AC312" s="148"/>
      <c r="AD312" s="148"/>
      <c r="AE312" s="148"/>
      <c r="AF312" s="148"/>
      <c r="AG312" s="148" t="s">
        <v>314</v>
      </c>
      <c r="AH312" s="148">
        <v>0</v>
      </c>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ht="13" x14ac:dyDescent="0.25">
      <c r="A313" s="170" t="s">
        <v>288</v>
      </c>
      <c r="B313" s="171" t="s">
        <v>156</v>
      </c>
      <c r="C313" s="193" t="s">
        <v>157</v>
      </c>
      <c r="D313" s="172"/>
      <c r="E313" s="173"/>
      <c r="F313" s="174"/>
      <c r="G313" s="174">
        <f>SUMIF(AG314:AG347,"&lt;&gt;NOR",G314:G347)</f>
        <v>0</v>
      </c>
      <c r="H313" s="174"/>
      <c r="I313" s="174">
        <f>SUM(I314:I347)</f>
        <v>0</v>
      </c>
      <c r="J313" s="174"/>
      <c r="K313" s="174">
        <f>SUM(K314:K347)</f>
        <v>0</v>
      </c>
      <c r="L313" s="174"/>
      <c r="M313" s="174">
        <f>SUM(M314:M347)</f>
        <v>0</v>
      </c>
      <c r="N313" s="173"/>
      <c r="O313" s="173">
        <f>SUM(O314:O347)</f>
        <v>1.04</v>
      </c>
      <c r="P313" s="173"/>
      <c r="Q313" s="173">
        <f>SUM(Q314:Q347)</f>
        <v>0</v>
      </c>
      <c r="R313" s="174"/>
      <c r="S313" s="174"/>
      <c r="T313" s="175"/>
      <c r="U313" s="169"/>
      <c r="V313" s="169">
        <f>SUM(V314:V347)</f>
        <v>39.15</v>
      </c>
      <c r="W313" s="169"/>
      <c r="X313" s="169"/>
      <c r="Y313" s="169"/>
      <c r="AG313" t="s">
        <v>289</v>
      </c>
    </row>
    <row r="314" spans="1:60" outlineLevel="1" x14ac:dyDescent="0.25">
      <c r="A314" s="177">
        <v>69</v>
      </c>
      <c r="B314" s="178" t="s">
        <v>935</v>
      </c>
      <c r="C314" s="194" t="s">
        <v>936</v>
      </c>
      <c r="D314" s="179" t="s">
        <v>292</v>
      </c>
      <c r="E314" s="180">
        <v>9</v>
      </c>
      <c r="F314" s="181"/>
      <c r="G314" s="182">
        <f>ROUND(E314*F314,2)</f>
        <v>0</v>
      </c>
      <c r="H314" s="181"/>
      <c r="I314" s="182">
        <f>ROUND(E314*H314,2)</f>
        <v>0</v>
      </c>
      <c r="J314" s="181"/>
      <c r="K314" s="182">
        <f>ROUND(E314*J314,2)</f>
        <v>0</v>
      </c>
      <c r="L314" s="182">
        <v>21</v>
      </c>
      <c r="M314" s="182">
        <f>G314*(1+L314/100)</f>
        <v>0</v>
      </c>
      <c r="N314" s="180">
        <v>8.4159999999999999E-2</v>
      </c>
      <c r="O314" s="180">
        <f>ROUND(E314*N314,2)</f>
        <v>0.76</v>
      </c>
      <c r="P314" s="180">
        <v>0</v>
      </c>
      <c r="Q314" s="180">
        <f>ROUND(E314*P314,2)</f>
        <v>0</v>
      </c>
      <c r="R314" s="182" t="s">
        <v>550</v>
      </c>
      <c r="S314" s="182" t="s">
        <v>294</v>
      </c>
      <c r="T314" s="183" t="s">
        <v>294</v>
      </c>
      <c r="U314" s="159">
        <v>2.4900000000000002</v>
      </c>
      <c r="V314" s="159">
        <f>ROUND(E314*U314,2)</f>
        <v>22.41</v>
      </c>
      <c r="W314" s="159"/>
      <c r="X314" s="159" t="s">
        <v>295</v>
      </c>
      <c r="Y314" s="159" t="s">
        <v>296</v>
      </c>
      <c r="Z314" s="148"/>
      <c r="AA314" s="148"/>
      <c r="AB314" s="148"/>
      <c r="AC314" s="148"/>
      <c r="AD314" s="148"/>
      <c r="AE314" s="148"/>
      <c r="AF314" s="148"/>
      <c r="AG314" s="148" t="s">
        <v>297</v>
      </c>
      <c r="AH314" s="148"/>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2" x14ac:dyDescent="0.25">
      <c r="A315" s="155"/>
      <c r="B315" s="156"/>
      <c r="C315" s="276" t="s">
        <v>937</v>
      </c>
      <c r="D315" s="277"/>
      <c r="E315" s="277"/>
      <c r="F315" s="277"/>
      <c r="G315" s="277"/>
      <c r="H315" s="159"/>
      <c r="I315" s="159"/>
      <c r="J315" s="159"/>
      <c r="K315" s="159"/>
      <c r="L315" s="159"/>
      <c r="M315" s="159"/>
      <c r="N315" s="158"/>
      <c r="O315" s="158"/>
      <c r="P315" s="158"/>
      <c r="Q315" s="158"/>
      <c r="R315" s="159"/>
      <c r="S315" s="159"/>
      <c r="T315" s="159"/>
      <c r="U315" s="159"/>
      <c r="V315" s="159"/>
      <c r="W315" s="159"/>
      <c r="X315" s="159"/>
      <c r="Y315" s="159"/>
      <c r="Z315" s="148"/>
      <c r="AA315" s="148"/>
      <c r="AB315" s="148"/>
      <c r="AC315" s="148"/>
      <c r="AD315" s="148"/>
      <c r="AE315" s="148"/>
      <c r="AF315" s="148"/>
      <c r="AG315" s="148" t="s">
        <v>299</v>
      </c>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2" x14ac:dyDescent="0.25">
      <c r="A316" s="155"/>
      <c r="B316" s="156"/>
      <c r="C316" s="270" t="s">
        <v>937</v>
      </c>
      <c r="D316" s="271"/>
      <c r="E316" s="271"/>
      <c r="F316" s="271"/>
      <c r="G316" s="271"/>
      <c r="H316" s="159"/>
      <c r="I316" s="159"/>
      <c r="J316" s="159"/>
      <c r="K316" s="159"/>
      <c r="L316" s="159"/>
      <c r="M316" s="159"/>
      <c r="N316" s="158"/>
      <c r="O316" s="158"/>
      <c r="P316" s="158"/>
      <c r="Q316" s="158"/>
      <c r="R316" s="159"/>
      <c r="S316" s="159"/>
      <c r="T316" s="159"/>
      <c r="U316" s="159"/>
      <c r="V316" s="159"/>
      <c r="W316" s="159"/>
      <c r="X316" s="159"/>
      <c r="Y316" s="159"/>
      <c r="Z316" s="148"/>
      <c r="AA316" s="148"/>
      <c r="AB316" s="148"/>
      <c r="AC316" s="148"/>
      <c r="AD316" s="148"/>
      <c r="AE316" s="148"/>
      <c r="AF316" s="148"/>
      <c r="AG316" s="148" t="s">
        <v>300</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ht="30" outlineLevel="1" x14ac:dyDescent="0.25">
      <c r="A317" s="177">
        <v>70</v>
      </c>
      <c r="B317" s="178" t="s">
        <v>938</v>
      </c>
      <c r="C317" s="194" t="s">
        <v>939</v>
      </c>
      <c r="D317" s="179" t="s">
        <v>292</v>
      </c>
      <c r="E317" s="180">
        <v>1</v>
      </c>
      <c r="F317" s="181"/>
      <c r="G317" s="182">
        <f>ROUND(E317*F317,2)</f>
        <v>0</v>
      </c>
      <c r="H317" s="181"/>
      <c r="I317" s="182">
        <f>ROUND(E317*H317,2)</f>
        <v>0</v>
      </c>
      <c r="J317" s="181"/>
      <c r="K317" s="182">
        <f>ROUND(E317*J317,2)</f>
        <v>0</v>
      </c>
      <c r="L317" s="182">
        <v>21</v>
      </c>
      <c r="M317" s="182">
        <f>G317*(1+L317/100)</f>
        <v>0</v>
      </c>
      <c r="N317" s="180">
        <v>3.1269999999999999E-2</v>
      </c>
      <c r="O317" s="180">
        <f>ROUND(E317*N317,2)</f>
        <v>0.03</v>
      </c>
      <c r="P317" s="180">
        <v>0</v>
      </c>
      <c r="Q317" s="180">
        <f>ROUND(E317*P317,2)</f>
        <v>0</v>
      </c>
      <c r="R317" s="182" t="s">
        <v>410</v>
      </c>
      <c r="S317" s="182" t="s">
        <v>294</v>
      </c>
      <c r="T317" s="183" t="s">
        <v>294</v>
      </c>
      <c r="U317" s="159">
        <v>1.86</v>
      </c>
      <c r="V317" s="159">
        <f>ROUND(E317*U317,2)</f>
        <v>1.86</v>
      </c>
      <c r="W317" s="159"/>
      <c r="X317" s="159" t="s">
        <v>295</v>
      </c>
      <c r="Y317" s="159" t="s">
        <v>296</v>
      </c>
      <c r="Z317" s="148"/>
      <c r="AA317" s="148"/>
      <c r="AB317" s="148"/>
      <c r="AC317" s="148"/>
      <c r="AD317" s="148"/>
      <c r="AE317" s="148"/>
      <c r="AF317" s="148"/>
      <c r="AG317" s="148" t="s">
        <v>297</v>
      </c>
      <c r="AH317" s="148"/>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2" x14ac:dyDescent="0.25">
      <c r="A318" s="155"/>
      <c r="B318" s="156"/>
      <c r="C318" s="272" t="s">
        <v>940</v>
      </c>
      <c r="D318" s="273"/>
      <c r="E318" s="273"/>
      <c r="F318" s="273"/>
      <c r="G318" s="273"/>
      <c r="H318" s="159"/>
      <c r="I318" s="159"/>
      <c r="J318" s="159"/>
      <c r="K318" s="159"/>
      <c r="L318" s="159"/>
      <c r="M318" s="159"/>
      <c r="N318" s="158"/>
      <c r="O318" s="158"/>
      <c r="P318" s="158"/>
      <c r="Q318" s="158"/>
      <c r="R318" s="159"/>
      <c r="S318" s="159"/>
      <c r="T318" s="159"/>
      <c r="U318" s="159"/>
      <c r="V318" s="159"/>
      <c r="W318" s="159"/>
      <c r="X318" s="159"/>
      <c r="Y318" s="159"/>
      <c r="Z318" s="148"/>
      <c r="AA318" s="148"/>
      <c r="AB318" s="148"/>
      <c r="AC318" s="148"/>
      <c r="AD318" s="148"/>
      <c r="AE318" s="148"/>
      <c r="AF318" s="148"/>
      <c r="AG318" s="148" t="s">
        <v>300</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outlineLevel="2" x14ac:dyDescent="0.25">
      <c r="A319" s="155"/>
      <c r="B319" s="156"/>
      <c r="C319" s="195" t="s">
        <v>3248</v>
      </c>
      <c r="D319" s="161"/>
      <c r="E319" s="162">
        <v>1</v>
      </c>
      <c r="F319" s="159"/>
      <c r="G319" s="159"/>
      <c r="H319" s="159"/>
      <c r="I319" s="159"/>
      <c r="J319" s="159"/>
      <c r="K319" s="159"/>
      <c r="L319" s="159"/>
      <c r="M319" s="159"/>
      <c r="N319" s="158"/>
      <c r="O319" s="158"/>
      <c r="P319" s="158"/>
      <c r="Q319" s="158"/>
      <c r="R319" s="159"/>
      <c r="S319" s="159"/>
      <c r="T319" s="159"/>
      <c r="U319" s="159"/>
      <c r="V319" s="159"/>
      <c r="W319" s="159"/>
      <c r="X319" s="159"/>
      <c r="Y319" s="159"/>
      <c r="Z319" s="148"/>
      <c r="AA319" s="148"/>
      <c r="AB319" s="148"/>
      <c r="AC319" s="148"/>
      <c r="AD319" s="148"/>
      <c r="AE319" s="148"/>
      <c r="AF319" s="148"/>
      <c r="AG319" s="148" t="s">
        <v>314</v>
      </c>
      <c r="AH319" s="148">
        <v>0</v>
      </c>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ht="30" outlineLevel="1" x14ac:dyDescent="0.25">
      <c r="A320" s="177">
        <v>71</v>
      </c>
      <c r="B320" s="178" t="s">
        <v>944</v>
      </c>
      <c r="C320" s="194" t="s">
        <v>945</v>
      </c>
      <c r="D320" s="179" t="s">
        <v>292</v>
      </c>
      <c r="E320" s="180">
        <v>5</v>
      </c>
      <c r="F320" s="181"/>
      <c r="G320" s="182">
        <f>ROUND(E320*F320,2)</f>
        <v>0</v>
      </c>
      <c r="H320" s="181"/>
      <c r="I320" s="182">
        <f>ROUND(E320*H320,2)</f>
        <v>0</v>
      </c>
      <c r="J320" s="181"/>
      <c r="K320" s="182">
        <f>ROUND(E320*J320,2)</f>
        <v>0</v>
      </c>
      <c r="L320" s="182">
        <v>21</v>
      </c>
      <c r="M320" s="182">
        <f>G320*(1+L320/100)</f>
        <v>0</v>
      </c>
      <c r="N320" s="180">
        <v>3.1469999999999998E-2</v>
      </c>
      <c r="O320" s="180">
        <f>ROUND(E320*N320,2)</f>
        <v>0.16</v>
      </c>
      <c r="P320" s="180">
        <v>0</v>
      </c>
      <c r="Q320" s="180">
        <f>ROUND(E320*P320,2)</f>
        <v>0</v>
      </c>
      <c r="R320" s="182" t="s">
        <v>410</v>
      </c>
      <c r="S320" s="182" t="s">
        <v>294</v>
      </c>
      <c r="T320" s="183" t="s">
        <v>294</v>
      </c>
      <c r="U320" s="159">
        <v>1.86</v>
      </c>
      <c r="V320" s="159">
        <f>ROUND(E320*U320,2)</f>
        <v>9.3000000000000007</v>
      </c>
      <c r="W320" s="159"/>
      <c r="X320" s="159" t="s">
        <v>295</v>
      </c>
      <c r="Y320" s="159" t="s">
        <v>296</v>
      </c>
      <c r="Z320" s="148"/>
      <c r="AA320" s="148"/>
      <c r="AB320" s="148"/>
      <c r="AC320" s="148"/>
      <c r="AD320" s="148"/>
      <c r="AE320" s="148"/>
      <c r="AF320" s="148"/>
      <c r="AG320" s="148" t="s">
        <v>297</v>
      </c>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2" x14ac:dyDescent="0.25">
      <c r="A321" s="155"/>
      <c r="B321" s="156"/>
      <c r="C321" s="272" t="s">
        <v>946</v>
      </c>
      <c r="D321" s="273"/>
      <c r="E321" s="273"/>
      <c r="F321" s="273"/>
      <c r="G321" s="273"/>
      <c r="H321" s="159"/>
      <c r="I321" s="159"/>
      <c r="J321" s="159"/>
      <c r="K321" s="159"/>
      <c r="L321" s="159"/>
      <c r="M321" s="159"/>
      <c r="N321" s="158"/>
      <c r="O321" s="158"/>
      <c r="P321" s="158"/>
      <c r="Q321" s="158"/>
      <c r="R321" s="159"/>
      <c r="S321" s="159"/>
      <c r="T321" s="159"/>
      <c r="U321" s="159"/>
      <c r="V321" s="159"/>
      <c r="W321" s="159"/>
      <c r="X321" s="159"/>
      <c r="Y321" s="159"/>
      <c r="Z321" s="148"/>
      <c r="AA321" s="148"/>
      <c r="AB321" s="148"/>
      <c r="AC321" s="148"/>
      <c r="AD321" s="148"/>
      <c r="AE321" s="148"/>
      <c r="AF321" s="148"/>
      <c r="AG321" s="148" t="s">
        <v>300</v>
      </c>
      <c r="AH321" s="148"/>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2" x14ac:dyDescent="0.25">
      <c r="A322" s="155"/>
      <c r="B322" s="156"/>
      <c r="C322" s="195" t="s">
        <v>3249</v>
      </c>
      <c r="D322" s="161"/>
      <c r="E322" s="162">
        <v>2</v>
      </c>
      <c r="F322" s="159"/>
      <c r="G322" s="159"/>
      <c r="H322" s="159"/>
      <c r="I322" s="159"/>
      <c r="J322" s="159"/>
      <c r="K322" s="159"/>
      <c r="L322" s="159"/>
      <c r="M322" s="159"/>
      <c r="N322" s="158"/>
      <c r="O322" s="158"/>
      <c r="P322" s="158"/>
      <c r="Q322" s="158"/>
      <c r="R322" s="159"/>
      <c r="S322" s="159"/>
      <c r="T322" s="159"/>
      <c r="U322" s="159"/>
      <c r="V322" s="159"/>
      <c r="W322" s="159"/>
      <c r="X322" s="159"/>
      <c r="Y322" s="159"/>
      <c r="Z322" s="148"/>
      <c r="AA322" s="148"/>
      <c r="AB322" s="148"/>
      <c r="AC322" s="148"/>
      <c r="AD322" s="148"/>
      <c r="AE322" s="148"/>
      <c r="AF322" s="148"/>
      <c r="AG322" s="148" t="s">
        <v>314</v>
      </c>
      <c r="AH322" s="148">
        <v>0</v>
      </c>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3" x14ac:dyDescent="0.25">
      <c r="A323" s="155"/>
      <c r="B323" s="156"/>
      <c r="C323" s="195" t="s">
        <v>3250</v>
      </c>
      <c r="D323" s="161"/>
      <c r="E323" s="162">
        <v>3</v>
      </c>
      <c r="F323" s="159"/>
      <c r="G323" s="159"/>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314</v>
      </c>
      <c r="AH323" s="148">
        <v>0</v>
      </c>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ht="30" outlineLevel="1" x14ac:dyDescent="0.25">
      <c r="A324" s="177">
        <v>72</v>
      </c>
      <c r="B324" s="178" t="s">
        <v>3251</v>
      </c>
      <c r="C324" s="194" t="s">
        <v>3252</v>
      </c>
      <c r="D324" s="179" t="s">
        <v>292</v>
      </c>
      <c r="E324" s="180">
        <v>1</v>
      </c>
      <c r="F324" s="181"/>
      <c r="G324" s="182">
        <f>ROUND(E324*F324,2)</f>
        <v>0</v>
      </c>
      <c r="H324" s="181"/>
      <c r="I324" s="182">
        <f>ROUND(E324*H324,2)</f>
        <v>0</v>
      </c>
      <c r="J324" s="181"/>
      <c r="K324" s="182">
        <f>ROUND(E324*J324,2)</f>
        <v>0</v>
      </c>
      <c r="L324" s="182">
        <v>21</v>
      </c>
      <c r="M324" s="182">
        <f>G324*(1+L324/100)</f>
        <v>0</v>
      </c>
      <c r="N324" s="180">
        <v>3.1669999999999997E-2</v>
      </c>
      <c r="O324" s="180">
        <f>ROUND(E324*N324,2)</f>
        <v>0.03</v>
      </c>
      <c r="P324" s="180">
        <v>0</v>
      </c>
      <c r="Q324" s="180">
        <f>ROUND(E324*P324,2)</f>
        <v>0</v>
      </c>
      <c r="R324" s="182" t="s">
        <v>410</v>
      </c>
      <c r="S324" s="182" t="s">
        <v>294</v>
      </c>
      <c r="T324" s="183" t="s">
        <v>294</v>
      </c>
      <c r="U324" s="159">
        <v>1.86</v>
      </c>
      <c r="V324" s="159">
        <f>ROUND(E324*U324,2)</f>
        <v>1.86</v>
      </c>
      <c r="W324" s="159"/>
      <c r="X324" s="159" t="s">
        <v>295</v>
      </c>
      <c r="Y324" s="159" t="s">
        <v>296</v>
      </c>
      <c r="Z324" s="148"/>
      <c r="AA324" s="148"/>
      <c r="AB324" s="148"/>
      <c r="AC324" s="148"/>
      <c r="AD324" s="148"/>
      <c r="AE324" s="148"/>
      <c r="AF324" s="148"/>
      <c r="AG324" s="148" t="s">
        <v>297</v>
      </c>
      <c r="AH324" s="148"/>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outlineLevel="2" x14ac:dyDescent="0.25">
      <c r="A325" s="155"/>
      <c r="B325" s="156"/>
      <c r="C325" s="272" t="s">
        <v>3253</v>
      </c>
      <c r="D325" s="273"/>
      <c r="E325" s="273"/>
      <c r="F325" s="273"/>
      <c r="G325" s="273"/>
      <c r="H325" s="159"/>
      <c r="I325" s="159"/>
      <c r="J325" s="159"/>
      <c r="K325" s="159"/>
      <c r="L325" s="159"/>
      <c r="M325" s="159"/>
      <c r="N325" s="158"/>
      <c r="O325" s="158"/>
      <c r="P325" s="158"/>
      <c r="Q325" s="158"/>
      <c r="R325" s="159"/>
      <c r="S325" s="159"/>
      <c r="T325" s="159"/>
      <c r="U325" s="159"/>
      <c r="V325" s="159"/>
      <c r="W325" s="159"/>
      <c r="X325" s="159"/>
      <c r="Y325" s="159"/>
      <c r="Z325" s="148"/>
      <c r="AA325" s="148"/>
      <c r="AB325" s="148"/>
      <c r="AC325" s="148"/>
      <c r="AD325" s="148"/>
      <c r="AE325" s="148"/>
      <c r="AF325" s="148"/>
      <c r="AG325" s="148" t="s">
        <v>300</v>
      </c>
      <c r="AH325" s="148"/>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2" x14ac:dyDescent="0.25">
      <c r="A326" s="155"/>
      <c r="B326" s="156"/>
      <c r="C326" s="195" t="s">
        <v>3254</v>
      </c>
      <c r="D326" s="161"/>
      <c r="E326" s="162">
        <v>1</v>
      </c>
      <c r="F326" s="159"/>
      <c r="G326" s="159"/>
      <c r="H326" s="159"/>
      <c r="I326" s="159"/>
      <c r="J326" s="159"/>
      <c r="K326" s="159"/>
      <c r="L326" s="159"/>
      <c r="M326" s="159"/>
      <c r="N326" s="158"/>
      <c r="O326" s="158"/>
      <c r="P326" s="158"/>
      <c r="Q326" s="158"/>
      <c r="R326" s="159"/>
      <c r="S326" s="159"/>
      <c r="T326" s="159"/>
      <c r="U326" s="159"/>
      <c r="V326" s="159"/>
      <c r="W326" s="159"/>
      <c r="X326" s="159"/>
      <c r="Y326" s="159"/>
      <c r="Z326" s="148"/>
      <c r="AA326" s="148"/>
      <c r="AB326" s="148"/>
      <c r="AC326" s="148"/>
      <c r="AD326" s="148"/>
      <c r="AE326" s="148"/>
      <c r="AF326" s="148"/>
      <c r="AG326" s="148" t="s">
        <v>314</v>
      </c>
      <c r="AH326" s="148">
        <v>0</v>
      </c>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ht="30" outlineLevel="1" x14ac:dyDescent="0.25">
      <c r="A327" s="177">
        <v>73</v>
      </c>
      <c r="B327" s="178" t="s">
        <v>3255</v>
      </c>
      <c r="C327" s="194" t="s">
        <v>3256</v>
      </c>
      <c r="D327" s="179" t="s">
        <v>292</v>
      </c>
      <c r="E327" s="180">
        <v>1</v>
      </c>
      <c r="F327" s="181"/>
      <c r="G327" s="182">
        <f>ROUND(E327*F327,2)</f>
        <v>0</v>
      </c>
      <c r="H327" s="181"/>
      <c r="I327" s="182">
        <f>ROUND(E327*H327,2)</f>
        <v>0</v>
      </c>
      <c r="J327" s="181"/>
      <c r="K327" s="182">
        <f>ROUND(E327*J327,2)</f>
        <v>0</v>
      </c>
      <c r="L327" s="182">
        <v>21</v>
      </c>
      <c r="M327" s="182">
        <f>G327*(1+L327/100)</f>
        <v>0</v>
      </c>
      <c r="N327" s="180">
        <v>3.4169999999999999E-2</v>
      </c>
      <c r="O327" s="180">
        <f>ROUND(E327*N327,2)</f>
        <v>0.03</v>
      </c>
      <c r="P327" s="180">
        <v>0</v>
      </c>
      <c r="Q327" s="180">
        <f>ROUND(E327*P327,2)</f>
        <v>0</v>
      </c>
      <c r="R327" s="182" t="s">
        <v>410</v>
      </c>
      <c r="S327" s="182" t="s">
        <v>294</v>
      </c>
      <c r="T327" s="183" t="s">
        <v>294</v>
      </c>
      <c r="U327" s="159">
        <v>1.86</v>
      </c>
      <c r="V327" s="159">
        <f>ROUND(E327*U327,2)</f>
        <v>1.86</v>
      </c>
      <c r="W327" s="159"/>
      <c r="X327" s="159" t="s">
        <v>295</v>
      </c>
      <c r="Y327" s="159" t="s">
        <v>296</v>
      </c>
      <c r="Z327" s="148"/>
      <c r="AA327" s="148"/>
      <c r="AB327" s="148"/>
      <c r="AC327" s="148"/>
      <c r="AD327" s="148"/>
      <c r="AE327" s="148"/>
      <c r="AF327" s="148"/>
      <c r="AG327" s="148" t="s">
        <v>297</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outlineLevel="2" x14ac:dyDescent="0.25">
      <c r="A328" s="155"/>
      <c r="B328" s="156"/>
      <c r="C328" s="272" t="s">
        <v>3257</v>
      </c>
      <c r="D328" s="273"/>
      <c r="E328" s="273"/>
      <c r="F328" s="273"/>
      <c r="G328" s="273"/>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300</v>
      </c>
      <c r="AH328" s="148"/>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2" x14ac:dyDescent="0.25">
      <c r="A329" s="155"/>
      <c r="B329" s="156"/>
      <c r="C329" s="195" t="s">
        <v>3258</v>
      </c>
      <c r="D329" s="161"/>
      <c r="E329" s="162">
        <v>1</v>
      </c>
      <c r="F329" s="159"/>
      <c r="G329" s="159"/>
      <c r="H329" s="159"/>
      <c r="I329" s="159"/>
      <c r="J329" s="159"/>
      <c r="K329" s="159"/>
      <c r="L329" s="159"/>
      <c r="M329" s="159"/>
      <c r="N329" s="158"/>
      <c r="O329" s="158"/>
      <c r="P329" s="158"/>
      <c r="Q329" s="158"/>
      <c r="R329" s="159"/>
      <c r="S329" s="159"/>
      <c r="T329" s="159"/>
      <c r="U329" s="159"/>
      <c r="V329" s="159"/>
      <c r="W329" s="159"/>
      <c r="X329" s="159"/>
      <c r="Y329" s="159"/>
      <c r="Z329" s="148"/>
      <c r="AA329" s="148"/>
      <c r="AB329" s="148"/>
      <c r="AC329" s="148"/>
      <c r="AD329" s="148"/>
      <c r="AE329" s="148"/>
      <c r="AF329" s="148"/>
      <c r="AG329" s="148" t="s">
        <v>314</v>
      </c>
      <c r="AH329" s="148">
        <v>0</v>
      </c>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ht="30" outlineLevel="1" x14ac:dyDescent="0.25">
      <c r="A330" s="177">
        <v>74</v>
      </c>
      <c r="B330" s="178" t="s">
        <v>3259</v>
      </c>
      <c r="C330" s="194" t="s">
        <v>3260</v>
      </c>
      <c r="D330" s="179" t="s">
        <v>292</v>
      </c>
      <c r="E330" s="180">
        <v>1</v>
      </c>
      <c r="F330" s="181"/>
      <c r="G330" s="182">
        <f>ROUND(E330*F330,2)</f>
        <v>0</v>
      </c>
      <c r="H330" s="181"/>
      <c r="I330" s="182">
        <f>ROUND(E330*H330,2)</f>
        <v>0</v>
      </c>
      <c r="J330" s="181"/>
      <c r="K330" s="182">
        <f>ROUND(E330*J330,2)</f>
        <v>0</v>
      </c>
      <c r="L330" s="182">
        <v>21</v>
      </c>
      <c r="M330" s="182">
        <f>G330*(1+L330/100)</f>
        <v>0</v>
      </c>
      <c r="N330" s="180">
        <v>3.4470000000000001E-2</v>
      </c>
      <c r="O330" s="180">
        <f>ROUND(E330*N330,2)</f>
        <v>0.03</v>
      </c>
      <c r="P330" s="180">
        <v>0</v>
      </c>
      <c r="Q330" s="180">
        <f>ROUND(E330*P330,2)</f>
        <v>0</v>
      </c>
      <c r="R330" s="182" t="s">
        <v>410</v>
      </c>
      <c r="S330" s="182" t="s">
        <v>294</v>
      </c>
      <c r="T330" s="183" t="s">
        <v>294</v>
      </c>
      <c r="U330" s="159">
        <v>1.86</v>
      </c>
      <c r="V330" s="159">
        <f>ROUND(E330*U330,2)</f>
        <v>1.86</v>
      </c>
      <c r="W330" s="159"/>
      <c r="X330" s="159" t="s">
        <v>295</v>
      </c>
      <c r="Y330" s="159" t="s">
        <v>296</v>
      </c>
      <c r="Z330" s="148"/>
      <c r="AA330" s="148"/>
      <c r="AB330" s="148"/>
      <c r="AC330" s="148"/>
      <c r="AD330" s="148"/>
      <c r="AE330" s="148"/>
      <c r="AF330" s="148"/>
      <c r="AG330" s="148" t="s">
        <v>297</v>
      </c>
      <c r="AH330" s="148"/>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2" x14ac:dyDescent="0.25">
      <c r="A331" s="155"/>
      <c r="B331" s="156"/>
      <c r="C331" s="272" t="s">
        <v>3261</v>
      </c>
      <c r="D331" s="273"/>
      <c r="E331" s="273"/>
      <c r="F331" s="273"/>
      <c r="G331" s="273"/>
      <c r="H331" s="159"/>
      <c r="I331" s="159"/>
      <c r="J331" s="159"/>
      <c r="K331" s="159"/>
      <c r="L331" s="159"/>
      <c r="M331" s="159"/>
      <c r="N331" s="158"/>
      <c r="O331" s="158"/>
      <c r="P331" s="158"/>
      <c r="Q331" s="158"/>
      <c r="R331" s="159"/>
      <c r="S331" s="159"/>
      <c r="T331" s="159"/>
      <c r="U331" s="159"/>
      <c r="V331" s="159"/>
      <c r="W331" s="159"/>
      <c r="X331" s="159"/>
      <c r="Y331" s="159"/>
      <c r="Z331" s="148"/>
      <c r="AA331" s="148"/>
      <c r="AB331" s="148"/>
      <c r="AC331" s="148"/>
      <c r="AD331" s="148"/>
      <c r="AE331" s="148"/>
      <c r="AF331" s="148"/>
      <c r="AG331" s="148" t="s">
        <v>300</v>
      </c>
      <c r="AH331" s="148"/>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2" x14ac:dyDescent="0.25">
      <c r="A332" s="155"/>
      <c r="B332" s="156"/>
      <c r="C332" s="195" t="s">
        <v>3262</v>
      </c>
      <c r="D332" s="161"/>
      <c r="E332" s="162">
        <v>1</v>
      </c>
      <c r="F332" s="159"/>
      <c r="G332" s="159"/>
      <c r="H332" s="159"/>
      <c r="I332" s="159"/>
      <c r="J332" s="159"/>
      <c r="K332" s="159"/>
      <c r="L332" s="159"/>
      <c r="M332" s="159"/>
      <c r="N332" s="158"/>
      <c r="O332" s="158"/>
      <c r="P332" s="158"/>
      <c r="Q332" s="158"/>
      <c r="R332" s="159"/>
      <c r="S332" s="159"/>
      <c r="T332" s="159"/>
      <c r="U332" s="159"/>
      <c r="V332" s="159"/>
      <c r="W332" s="159"/>
      <c r="X332" s="159"/>
      <c r="Y332" s="159"/>
      <c r="Z332" s="148"/>
      <c r="AA332" s="148"/>
      <c r="AB332" s="148"/>
      <c r="AC332" s="148"/>
      <c r="AD332" s="148"/>
      <c r="AE332" s="148"/>
      <c r="AF332" s="148"/>
      <c r="AG332" s="148" t="s">
        <v>314</v>
      </c>
      <c r="AH332" s="148">
        <v>0</v>
      </c>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outlineLevel="1" x14ac:dyDescent="0.25">
      <c r="A333" s="185">
        <v>75</v>
      </c>
      <c r="B333" s="186" t="s">
        <v>3263</v>
      </c>
      <c r="C333" s="198" t="s">
        <v>3264</v>
      </c>
      <c r="D333" s="187" t="s">
        <v>292</v>
      </c>
      <c r="E333" s="188">
        <v>1</v>
      </c>
      <c r="F333" s="189"/>
      <c r="G333" s="190">
        <f t="shared" ref="G333:G343" si="0">ROUND(E333*F333,2)</f>
        <v>0</v>
      </c>
      <c r="H333" s="189"/>
      <c r="I333" s="190">
        <f t="shared" ref="I333:I343" si="1">ROUND(E333*H333,2)</f>
        <v>0</v>
      </c>
      <c r="J333" s="189"/>
      <c r="K333" s="190">
        <f t="shared" ref="K333:K343" si="2">ROUND(E333*J333,2)</f>
        <v>0</v>
      </c>
      <c r="L333" s="190">
        <v>21</v>
      </c>
      <c r="M333" s="190">
        <f t="shared" ref="M333:M343" si="3">G333*(1+L333/100)</f>
        <v>0</v>
      </c>
      <c r="N333" s="188">
        <v>0</v>
      </c>
      <c r="O333" s="188">
        <f t="shared" ref="O333:O343" si="4">ROUND(E333*N333,2)</f>
        <v>0</v>
      </c>
      <c r="P333" s="188">
        <v>0</v>
      </c>
      <c r="Q333" s="188">
        <f t="shared" ref="Q333:Q343" si="5">ROUND(E333*P333,2)</f>
        <v>0</v>
      </c>
      <c r="R333" s="190"/>
      <c r="S333" s="190" t="s">
        <v>878</v>
      </c>
      <c r="T333" s="191" t="s">
        <v>879</v>
      </c>
      <c r="U333" s="159">
        <v>0</v>
      </c>
      <c r="V333" s="159">
        <f t="shared" ref="V333:V343" si="6">ROUND(E333*U333,2)</f>
        <v>0</v>
      </c>
      <c r="W333" s="159"/>
      <c r="X333" s="159" t="s">
        <v>295</v>
      </c>
      <c r="Y333" s="159" t="s">
        <v>296</v>
      </c>
      <c r="Z333" s="148"/>
      <c r="AA333" s="148"/>
      <c r="AB333" s="148"/>
      <c r="AC333" s="148"/>
      <c r="AD333" s="148"/>
      <c r="AE333" s="148"/>
      <c r="AF333" s="148"/>
      <c r="AG333" s="148" t="s">
        <v>297</v>
      </c>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outlineLevel="1" x14ac:dyDescent="0.25">
      <c r="A334" s="185">
        <v>76</v>
      </c>
      <c r="B334" s="186" t="s">
        <v>949</v>
      </c>
      <c r="C334" s="198" t="s">
        <v>3265</v>
      </c>
      <c r="D334" s="187" t="s">
        <v>292</v>
      </c>
      <c r="E334" s="188">
        <v>1</v>
      </c>
      <c r="F334" s="189"/>
      <c r="G334" s="190">
        <f t="shared" si="0"/>
        <v>0</v>
      </c>
      <c r="H334" s="189"/>
      <c r="I334" s="190">
        <f t="shared" si="1"/>
        <v>0</v>
      </c>
      <c r="J334" s="189"/>
      <c r="K334" s="190">
        <f t="shared" si="2"/>
        <v>0</v>
      </c>
      <c r="L334" s="190">
        <v>21</v>
      </c>
      <c r="M334" s="190">
        <f t="shared" si="3"/>
        <v>0</v>
      </c>
      <c r="N334" s="188">
        <v>0</v>
      </c>
      <c r="O334" s="188">
        <f t="shared" si="4"/>
        <v>0</v>
      </c>
      <c r="P334" s="188">
        <v>0</v>
      </c>
      <c r="Q334" s="188">
        <f t="shared" si="5"/>
        <v>0</v>
      </c>
      <c r="R334" s="190"/>
      <c r="S334" s="190" t="s">
        <v>878</v>
      </c>
      <c r="T334" s="191" t="s">
        <v>879</v>
      </c>
      <c r="U334" s="159">
        <v>0</v>
      </c>
      <c r="V334" s="159">
        <f t="shared" si="6"/>
        <v>0</v>
      </c>
      <c r="W334" s="159"/>
      <c r="X334" s="159" t="s">
        <v>295</v>
      </c>
      <c r="Y334" s="159" t="s">
        <v>296</v>
      </c>
      <c r="Z334" s="148"/>
      <c r="AA334" s="148"/>
      <c r="AB334" s="148"/>
      <c r="AC334" s="148"/>
      <c r="AD334" s="148"/>
      <c r="AE334" s="148"/>
      <c r="AF334" s="148"/>
      <c r="AG334" s="148" t="s">
        <v>297</v>
      </c>
      <c r="AH334" s="148"/>
      <c r="AI334" s="148"/>
      <c r="AJ334" s="148"/>
      <c r="AK334" s="148"/>
      <c r="AL334" s="148"/>
      <c r="AM334" s="148"/>
      <c r="AN334" s="148"/>
      <c r="AO334" s="148"/>
      <c r="AP334" s="148"/>
      <c r="AQ334" s="148"/>
      <c r="AR334" s="148"/>
      <c r="AS334" s="148"/>
      <c r="AT334" s="148"/>
      <c r="AU334" s="148"/>
      <c r="AV334" s="148"/>
      <c r="AW334" s="148"/>
      <c r="AX334" s="148"/>
      <c r="AY334" s="148"/>
      <c r="AZ334" s="148"/>
      <c r="BA334" s="148"/>
      <c r="BB334" s="148"/>
      <c r="BC334" s="148"/>
      <c r="BD334" s="148"/>
      <c r="BE334" s="148"/>
      <c r="BF334" s="148"/>
      <c r="BG334" s="148"/>
      <c r="BH334" s="148"/>
    </row>
    <row r="335" spans="1:60" outlineLevel="1" x14ac:dyDescent="0.25">
      <c r="A335" s="185">
        <v>77</v>
      </c>
      <c r="B335" s="186" t="s">
        <v>951</v>
      </c>
      <c r="C335" s="198" t="s">
        <v>3266</v>
      </c>
      <c r="D335" s="187" t="s">
        <v>292</v>
      </c>
      <c r="E335" s="188">
        <v>2</v>
      </c>
      <c r="F335" s="189"/>
      <c r="G335" s="190">
        <f t="shared" si="0"/>
        <v>0</v>
      </c>
      <c r="H335" s="189"/>
      <c r="I335" s="190">
        <f t="shared" si="1"/>
        <v>0</v>
      </c>
      <c r="J335" s="189"/>
      <c r="K335" s="190">
        <f t="shared" si="2"/>
        <v>0</v>
      </c>
      <c r="L335" s="190">
        <v>21</v>
      </c>
      <c r="M335" s="190">
        <f t="shared" si="3"/>
        <v>0</v>
      </c>
      <c r="N335" s="188">
        <v>0</v>
      </c>
      <c r="O335" s="188">
        <f t="shared" si="4"/>
        <v>0</v>
      </c>
      <c r="P335" s="188">
        <v>0</v>
      </c>
      <c r="Q335" s="188">
        <f t="shared" si="5"/>
        <v>0</v>
      </c>
      <c r="R335" s="190"/>
      <c r="S335" s="190" t="s">
        <v>878</v>
      </c>
      <c r="T335" s="191" t="s">
        <v>879</v>
      </c>
      <c r="U335" s="159">
        <v>0</v>
      </c>
      <c r="V335" s="159">
        <f t="shared" si="6"/>
        <v>0</v>
      </c>
      <c r="W335" s="159"/>
      <c r="X335" s="159" t="s">
        <v>295</v>
      </c>
      <c r="Y335" s="159" t="s">
        <v>296</v>
      </c>
      <c r="Z335" s="148"/>
      <c r="AA335" s="148"/>
      <c r="AB335" s="148"/>
      <c r="AC335" s="148"/>
      <c r="AD335" s="148"/>
      <c r="AE335" s="148"/>
      <c r="AF335" s="148"/>
      <c r="AG335" s="148" t="s">
        <v>297</v>
      </c>
      <c r="AH335" s="148"/>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row>
    <row r="336" spans="1:60" outlineLevel="1" x14ac:dyDescent="0.25">
      <c r="A336" s="185">
        <v>78</v>
      </c>
      <c r="B336" s="186" t="s">
        <v>3267</v>
      </c>
      <c r="C336" s="198" t="s">
        <v>3266</v>
      </c>
      <c r="D336" s="187" t="s">
        <v>292</v>
      </c>
      <c r="E336" s="188">
        <v>1</v>
      </c>
      <c r="F336" s="189"/>
      <c r="G336" s="190">
        <f t="shared" si="0"/>
        <v>0</v>
      </c>
      <c r="H336" s="189"/>
      <c r="I336" s="190">
        <f t="shared" si="1"/>
        <v>0</v>
      </c>
      <c r="J336" s="189"/>
      <c r="K336" s="190">
        <f t="shared" si="2"/>
        <v>0</v>
      </c>
      <c r="L336" s="190">
        <v>21</v>
      </c>
      <c r="M336" s="190">
        <f t="shared" si="3"/>
        <v>0</v>
      </c>
      <c r="N336" s="188">
        <v>0</v>
      </c>
      <c r="O336" s="188">
        <f t="shared" si="4"/>
        <v>0</v>
      </c>
      <c r="P336" s="188">
        <v>0</v>
      </c>
      <c r="Q336" s="188">
        <f t="shared" si="5"/>
        <v>0</v>
      </c>
      <c r="R336" s="190"/>
      <c r="S336" s="190" t="s">
        <v>878</v>
      </c>
      <c r="T336" s="191" t="s">
        <v>879</v>
      </c>
      <c r="U336" s="159">
        <v>0</v>
      </c>
      <c r="V336" s="159">
        <f t="shared" si="6"/>
        <v>0</v>
      </c>
      <c r="W336" s="159"/>
      <c r="X336" s="159" t="s">
        <v>295</v>
      </c>
      <c r="Y336" s="159" t="s">
        <v>296</v>
      </c>
      <c r="Z336" s="148"/>
      <c r="AA336" s="148"/>
      <c r="AB336" s="148"/>
      <c r="AC336" s="148"/>
      <c r="AD336" s="148"/>
      <c r="AE336" s="148"/>
      <c r="AF336" s="148"/>
      <c r="AG336" s="148" t="s">
        <v>297</v>
      </c>
      <c r="AH336" s="148"/>
      <c r="AI336" s="148"/>
      <c r="AJ336" s="148"/>
      <c r="AK336" s="148"/>
      <c r="AL336" s="148"/>
      <c r="AM336" s="148"/>
      <c r="AN336" s="148"/>
      <c r="AO336" s="148"/>
      <c r="AP336" s="148"/>
      <c r="AQ336" s="148"/>
      <c r="AR336" s="148"/>
      <c r="AS336" s="148"/>
      <c r="AT336" s="148"/>
      <c r="AU336" s="148"/>
      <c r="AV336" s="148"/>
      <c r="AW336" s="148"/>
      <c r="AX336" s="148"/>
      <c r="AY336" s="148"/>
      <c r="AZ336" s="148"/>
      <c r="BA336" s="148"/>
      <c r="BB336" s="148"/>
      <c r="BC336" s="148"/>
      <c r="BD336" s="148"/>
      <c r="BE336" s="148"/>
      <c r="BF336" s="148"/>
      <c r="BG336" s="148"/>
      <c r="BH336" s="148"/>
    </row>
    <row r="337" spans="1:60" ht="20" outlineLevel="1" x14ac:dyDescent="0.25">
      <c r="A337" s="185">
        <v>79</v>
      </c>
      <c r="B337" s="186" t="s">
        <v>953</v>
      </c>
      <c r="C337" s="198" t="s">
        <v>3268</v>
      </c>
      <c r="D337" s="187" t="s">
        <v>292</v>
      </c>
      <c r="E337" s="188">
        <v>2</v>
      </c>
      <c r="F337" s="189"/>
      <c r="G337" s="190">
        <f t="shared" si="0"/>
        <v>0</v>
      </c>
      <c r="H337" s="189"/>
      <c r="I337" s="190">
        <f t="shared" si="1"/>
        <v>0</v>
      </c>
      <c r="J337" s="189"/>
      <c r="K337" s="190">
        <f t="shared" si="2"/>
        <v>0</v>
      </c>
      <c r="L337" s="190">
        <v>21</v>
      </c>
      <c r="M337" s="190">
        <f t="shared" si="3"/>
        <v>0</v>
      </c>
      <c r="N337" s="188">
        <v>0</v>
      </c>
      <c r="O337" s="188">
        <f t="shared" si="4"/>
        <v>0</v>
      </c>
      <c r="P337" s="188">
        <v>0</v>
      </c>
      <c r="Q337" s="188">
        <f t="shared" si="5"/>
        <v>0</v>
      </c>
      <c r="R337" s="190"/>
      <c r="S337" s="190" t="s">
        <v>878</v>
      </c>
      <c r="T337" s="191" t="s">
        <v>879</v>
      </c>
      <c r="U337" s="159">
        <v>0</v>
      </c>
      <c r="V337" s="159">
        <f t="shared" si="6"/>
        <v>0</v>
      </c>
      <c r="W337" s="159"/>
      <c r="X337" s="159" t="s">
        <v>295</v>
      </c>
      <c r="Y337" s="159" t="s">
        <v>296</v>
      </c>
      <c r="Z337" s="148"/>
      <c r="AA337" s="148"/>
      <c r="AB337" s="148"/>
      <c r="AC337" s="148"/>
      <c r="AD337" s="148"/>
      <c r="AE337" s="148"/>
      <c r="AF337" s="148"/>
      <c r="AG337" s="148" t="s">
        <v>297</v>
      </c>
      <c r="AH337" s="148"/>
      <c r="AI337" s="148"/>
      <c r="AJ337" s="148"/>
      <c r="AK337" s="148"/>
      <c r="AL337" s="148"/>
      <c r="AM337" s="148"/>
      <c r="AN337" s="148"/>
      <c r="AO337" s="148"/>
      <c r="AP337" s="148"/>
      <c r="AQ337" s="148"/>
      <c r="AR337" s="148"/>
      <c r="AS337" s="148"/>
      <c r="AT337" s="148"/>
      <c r="AU337" s="148"/>
      <c r="AV337" s="148"/>
      <c r="AW337" s="148"/>
      <c r="AX337" s="148"/>
      <c r="AY337" s="148"/>
      <c r="AZ337" s="148"/>
      <c r="BA337" s="148"/>
      <c r="BB337" s="148"/>
      <c r="BC337" s="148"/>
      <c r="BD337" s="148"/>
      <c r="BE337" s="148"/>
      <c r="BF337" s="148"/>
      <c r="BG337" s="148"/>
      <c r="BH337" s="148"/>
    </row>
    <row r="338" spans="1:60" outlineLevel="1" x14ac:dyDescent="0.25">
      <c r="A338" s="185">
        <v>80</v>
      </c>
      <c r="B338" s="186" t="s">
        <v>957</v>
      </c>
      <c r="C338" s="198" t="s">
        <v>3269</v>
      </c>
      <c r="D338" s="187" t="s">
        <v>292</v>
      </c>
      <c r="E338" s="188">
        <v>1</v>
      </c>
      <c r="F338" s="189"/>
      <c r="G338" s="190">
        <f t="shared" si="0"/>
        <v>0</v>
      </c>
      <c r="H338" s="189"/>
      <c r="I338" s="190">
        <f t="shared" si="1"/>
        <v>0</v>
      </c>
      <c r="J338" s="189"/>
      <c r="K338" s="190">
        <f t="shared" si="2"/>
        <v>0</v>
      </c>
      <c r="L338" s="190">
        <v>21</v>
      </c>
      <c r="M338" s="190">
        <f t="shared" si="3"/>
        <v>0</v>
      </c>
      <c r="N338" s="188">
        <v>0</v>
      </c>
      <c r="O338" s="188">
        <f t="shared" si="4"/>
        <v>0</v>
      </c>
      <c r="P338" s="188">
        <v>0</v>
      </c>
      <c r="Q338" s="188">
        <f t="shared" si="5"/>
        <v>0</v>
      </c>
      <c r="R338" s="190"/>
      <c r="S338" s="190" t="s">
        <v>878</v>
      </c>
      <c r="T338" s="191" t="s">
        <v>879</v>
      </c>
      <c r="U338" s="159">
        <v>0</v>
      </c>
      <c r="V338" s="159">
        <f t="shared" si="6"/>
        <v>0</v>
      </c>
      <c r="W338" s="159"/>
      <c r="X338" s="159" t="s">
        <v>295</v>
      </c>
      <c r="Y338" s="159" t="s">
        <v>296</v>
      </c>
      <c r="Z338" s="148"/>
      <c r="AA338" s="148"/>
      <c r="AB338" s="148"/>
      <c r="AC338" s="148"/>
      <c r="AD338" s="148"/>
      <c r="AE338" s="148"/>
      <c r="AF338" s="148"/>
      <c r="AG338" s="148" t="s">
        <v>297</v>
      </c>
      <c r="AH338" s="148"/>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row>
    <row r="339" spans="1:60" outlineLevel="1" x14ac:dyDescent="0.25">
      <c r="A339" s="185">
        <v>81</v>
      </c>
      <c r="B339" s="186" t="s">
        <v>958</v>
      </c>
      <c r="C339" s="198" t="s">
        <v>3270</v>
      </c>
      <c r="D339" s="187" t="s">
        <v>292</v>
      </c>
      <c r="E339" s="188">
        <v>2</v>
      </c>
      <c r="F339" s="189"/>
      <c r="G339" s="190">
        <f t="shared" si="0"/>
        <v>0</v>
      </c>
      <c r="H339" s="189"/>
      <c r="I339" s="190">
        <f t="shared" si="1"/>
        <v>0</v>
      </c>
      <c r="J339" s="189"/>
      <c r="K339" s="190">
        <f t="shared" si="2"/>
        <v>0</v>
      </c>
      <c r="L339" s="190">
        <v>21</v>
      </c>
      <c r="M339" s="190">
        <f t="shared" si="3"/>
        <v>0</v>
      </c>
      <c r="N339" s="188">
        <v>0</v>
      </c>
      <c r="O339" s="188">
        <f t="shared" si="4"/>
        <v>0</v>
      </c>
      <c r="P339" s="188">
        <v>0</v>
      </c>
      <c r="Q339" s="188">
        <f t="shared" si="5"/>
        <v>0</v>
      </c>
      <c r="R339" s="190"/>
      <c r="S339" s="190" t="s">
        <v>878</v>
      </c>
      <c r="T339" s="191" t="s">
        <v>879</v>
      </c>
      <c r="U339" s="159">
        <v>0</v>
      </c>
      <c r="V339" s="159">
        <f t="shared" si="6"/>
        <v>0</v>
      </c>
      <c r="W339" s="159"/>
      <c r="X339" s="159" t="s">
        <v>295</v>
      </c>
      <c r="Y339" s="159" t="s">
        <v>296</v>
      </c>
      <c r="Z339" s="148"/>
      <c r="AA339" s="148"/>
      <c r="AB339" s="148"/>
      <c r="AC339" s="148"/>
      <c r="AD339" s="148"/>
      <c r="AE339" s="148"/>
      <c r="AF339" s="148"/>
      <c r="AG339" s="148" t="s">
        <v>297</v>
      </c>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row>
    <row r="340" spans="1:60" outlineLevel="1" x14ac:dyDescent="0.25">
      <c r="A340" s="185">
        <v>82</v>
      </c>
      <c r="B340" s="186" t="s">
        <v>959</v>
      </c>
      <c r="C340" s="198" t="s">
        <v>3271</v>
      </c>
      <c r="D340" s="187" t="s">
        <v>292</v>
      </c>
      <c r="E340" s="188">
        <v>1</v>
      </c>
      <c r="F340" s="189"/>
      <c r="G340" s="190">
        <f t="shared" si="0"/>
        <v>0</v>
      </c>
      <c r="H340" s="189"/>
      <c r="I340" s="190">
        <f t="shared" si="1"/>
        <v>0</v>
      </c>
      <c r="J340" s="189"/>
      <c r="K340" s="190">
        <f t="shared" si="2"/>
        <v>0</v>
      </c>
      <c r="L340" s="190">
        <v>21</v>
      </c>
      <c r="M340" s="190">
        <f t="shared" si="3"/>
        <v>0</v>
      </c>
      <c r="N340" s="188">
        <v>0</v>
      </c>
      <c r="O340" s="188">
        <f t="shared" si="4"/>
        <v>0</v>
      </c>
      <c r="P340" s="188">
        <v>0</v>
      </c>
      <c r="Q340" s="188">
        <f t="shared" si="5"/>
        <v>0</v>
      </c>
      <c r="R340" s="190"/>
      <c r="S340" s="190" t="s">
        <v>878</v>
      </c>
      <c r="T340" s="191" t="s">
        <v>879</v>
      </c>
      <c r="U340" s="159">
        <v>0</v>
      </c>
      <c r="V340" s="159">
        <f t="shared" si="6"/>
        <v>0</v>
      </c>
      <c r="W340" s="159"/>
      <c r="X340" s="159" t="s">
        <v>295</v>
      </c>
      <c r="Y340" s="159" t="s">
        <v>296</v>
      </c>
      <c r="Z340" s="148"/>
      <c r="AA340" s="148"/>
      <c r="AB340" s="148"/>
      <c r="AC340" s="148"/>
      <c r="AD340" s="148"/>
      <c r="AE340" s="148"/>
      <c r="AF340" s="148"/>
      <c r="AG340" s="148" t="s">
        <v>297</v>
      </c>
      <c r="AH340" s="148"/>
      <c r="AI340" s="148"/>
      <c r="AJ340" s="148"/>
      <c r="AK340" s="148"/>
      <c r="AL340" s="148"/>
      <c r="AM340" s="148"/>
      <c r="AN340" s="148"/>
      <c r="AO340" s="148"/>
      <c r="AP340" s="148"/>
      <c r="AQ340" s="148"/>
      <c r="AR340" s="148"/>
      <c r="AS340" s="148"/>
      <c r="AT340" s="148"/>
      <c r="AU340" s="148"/>
      <c r="AV340" s="148"/>
      <c r="AW340" s="148"/>
      <c r="AX340" s="148"/>
      <c r="AY340" s="148"/>
      <c r="AZ340" s="148"/>
      <c r="BA340" s="148"/>
      <c r="BB340" s="148"/>
      <c r="BC340" s="148"/>
      <c r="BD340" s="148"/>
      <c r="BE340" s="148"/>
      <c r="BF340" s="148"/>
      <c r="BG340" s="148"/>
      <c r="BH340" s="148"/>
    </row>
    <row r="341" spans="1:60" outlineLevel="1" x14ac:dyDescent="0.25">
      <c r="A341" s="185">
        <v>83</v>
      </c>
      <c r="B341" s="186" t="s">
        <v>960</v>
      </c>
      <c r="C341" s="198" t="s">
        <v>3272</v>
      </c>
      <c r="D341" s="187" t="s">
        <v>292</v>
      </c>
      <c r="E341" s="188">
        <v>1</v>
      </c>
      <c r="F341" s="189"/>
      <c r="G341" s="190">
        <f t="shared" si="0"/>
        <v>0</v>
      </c>
      <c r="H341" s="189"/>
      <c r="I341" s="190">
        <f t="shared" si="1"/>
        <v>0</v>
      </c>
      <c r="J341" s="189"/>
      <c r="K341" s="190">
        <f t="shared" si="2"/>
        <v>0</v>
      </c>
      <c r="L341" s="190">
        <v>21</v>
      </c>
      <c r="M341" s="190">
        <f t="shared" si="3"/>
        <v>0</v>
      </c>
      <c r="N341" s="188">
        <v>0</v>
      </c>
      <c r="O341" s="188">
        <f t="shared" si="4"/>
        <v>0</v>
      </c>
      <c r="P341" s="188">
        <v>0</v>
      </c>
      <c r="Q341" s="188">
        <f t="shared" si="5"/>
        <v>0</v>
      </c>
      <c r="R341" s="190"/>
      <c r="S341" s="190" t="s">
        <v>878</v>
      </c>
      <c r="T341" s="191" t="s">
        <v>879</v>
      </c>
      <c r="U341" s="159">
        <v>0</v>
      </c>
      <c r="V341" s="159">
        <f t="shared" si="6"/>
        <v>0</v>
      </c>
      <c r="W341" s="159"/>
      <c r="X341" s="159" t="s">
        <v>295</v>
      </c>
      <c r="Y341" s="159" t="s">
        <v>296</v>
      </c>
      <c r="Z341" s="148"/>
      <c r="AA341" s="148"/>
      <c r="AB341" s="148"/>
      <c r="AC341" s="148"/>
      <c r="AD341" s="148"/>
      <c r="AE341" s="148"/>
      <c r="AF341" s="148"/>
      <c r="AG341" s="148" t="s">
        <v>297</v>
      </c>
      <c r="AH341" s="148"/>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row>
    <row r="342" spans="1:60" outlineLevel="1" x14ac:dyDescent="0.25">
      <c r="A342" s="185">
        <v>84</v>
      </c>
      <c r="B342" s="186" t="s">
        <v>961</v>
      </c>
      <c r="C342" s="198" t="s">
        <v>3273</v>
      </c>
      <c r="D342" s="187" t="s">
        <v>292</v>
      </c>
      <c r="E342" s="188">
        <v>2</v>
      </c>
      <c r="F342" s="189"/>
      <c r="G342" s="190">
        <f t="shared" si="0"/>
        <v>0</v>
      </c>
      <c r="H342" s="189"/>
      <c r="I342" s="190">
        <f t="shared" si="1"/>
        <v>0</v>
      </c>
      <c r="J342" s="189"/>
      <c r="K342" s="190">
        <f t="shared" si="2"/>
        <v>0</v>
      </c>
      <c r="L342" s="190">
        <v>21</v>
      </c>
      <c r="M342" s="190">
        <f t="shared" si="3"/>
        <v>0</v>
      </c>
      <c r="N342" s="188">
        <v>0</v>
      </c>
      <c r="O342" s="188">
        <f t="shared" si="4"/>
        <v>0</v>
      </c>
      <c r="P342" s="188">
        <v>0</v>
      </c>
      <c r="Q342" s="188">
        <f t="shared" si="5"/>
        <v>0</v>
      </c>
      <c r="R342" s="190"/>
      <c r="S342" s="190" t="s">
        <v>878</v>
      </c>
      <c r="T342" s="191" t="s">
        <v>879</v>
      </c>
      <c r="U342" s="159">
        <v>0</v>
      </c>
      <c r="V342" s="159">
        <f t="shared" si="6"/>
        <v>0</v>
      </c>
      <c r="W342" s="159"/>
      <c r="X342" s="159" t="s">
        <v>295</v>
      </c>
      <c r="Y342" s="159" t="s">
        <v>296</v>
      </c>
      <c r="Z342" s="148"/>
      <c r="AA342" s="148"/>
      <c r="AB342" s="148"/>
      <c r="AC342" s="148"/>
      <c r="AD342" s="148"/>
      <c r="AE342" s="148"/>
      <c r="AF342" s="148"/>
      <c r="AG342" s="148" t="s">
        <v>297</v>
      </c>
      <c r="AH342" s="148"/>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row>
    <row r="343" spans="1:60" outlineLevel="1" x14ac:dyDescent="0.25">
      <c r="A343" s="177">
        <v>85</v>
      </c>
      <c r="B343" s="178" t="s">
        <v>965</v>
      </c>
      <c r="C343" s="194" t="s">
        <v>966</v>
      </c>
      <c r="D343" s="179" t="s">
        <v>310</v>
      </c>
      <c r="E343" s="180">
        <v>12.625</v>
      </c>
      <c r="F343" s="181"/>
      <c r="G343" s="182">
        <f t="shared" si="0"/>
        <v>0</v>
      </c>
      <c r="H343" s="181"/>
      <c r="I343" s="182">
        <f t="shared" si="1"/>
        <v>0</v>
      </c>
      <c r="J343" s="181"/>
      <c r="K343" s="182">
        <f t="shared" si="2"/>
        <v>0</v>
      </c>
      <c r="L343" s="182">
        <v>21</v>
      </c>
      <c r="M343" s="182">
        <f t="shared" si="3"/>
        <v>0</v>
      </c>
      <c r="N343" s="180">
        <v>0</v>
      </c>
      <c r="O343" s="180">
        <f t="shared" si="4"/>
        <v>0</v>
      </c>
      <c r="P343" s="180">
        <v>0</v>
      </c>
      <c r="Q343" s="180">
        <f t="shared" si="5"/>
        <v>0</v>
      </c>
      <c r="R343" s="182"/>
      <c r="S343" s="182" t="s">
        <v>878</v>
      </c>
      <c r="T343" s="183" t="s">
        <v>879</v>
      </c>
      <c r="U343" s="159">
        <v>0</v>
      </c>
      <c r="V343" s="159">
        <f t="shared" si="6"/>
        <v>0</v>
      </c>
      <c r="W343" s="159"/>
      <c r="X343" s="159" t="s">
        <v>295</v>
      </c>
      <c r="Y343" s="159" t="s">
        <v>296</v>
      </c>
      <c r="Z343" s="148"/>
      <c r="AA343" s="148"/>
      <c r="AB343" s="148"/>
      <c r="AC343" s="148"/>
      <c r="AD343" s="148"/>
      <c r="AE343" s="148"/>
      <c r="AF343" s="148"/>
      <c r="AG343" s="148" t="s">
        <v>297</v>
      </c>
      <c r="AH343" s="148"/>
      <c r="AI343" s="148"/>
      <c r="AJ343" s="148"/>
      <c r="AK343" s="148"/>
      <c r="AL343" s="148"/>
      <c r="AM343" s="148"/>
      <c r="AN343" s="148"/>
      <c r="AO343" s="148"/>
      <c r="AP343" s="148"/>
      <c r="AQ343" s="148"/>
      <c r="AR343" s="148"/>
      <c r="AS343" s="148"/>
      <c r="AT343" s="148"/>
      <c r="AU343" s="148"/>
      <c r="AV343" s="148"/>
      <c r="AW343" s="148"/>
      <c r="AX343" s="148"/>
      <c r="AY343" s="148"/>
      <c r="AZ343" s="148"/>
      <c r="BA343" s="148"/>
      <c r="BB343" s="148"/>
      <c r="BC343" s="148"/>
      <c r="BD343" s="148"/>
      <c r="BE343" s="148"/>
      <c r="BF343" s="148"/>
      <c r="BG343" s="148"/>
      <c r="BH343" s="148"/>
    </row>
    <row r="344" spans="1:60" outlineLevel="2" x14ac:dyDescent="0.25">
      <c r="A344" s="155"/>
      <c r="B344" s="156"/>
      <c r="C344" s="195" t="s">
        <v>3274</v>
      </c>
      <c r="D344" s="161"/>
      <c r="E344" s="162">
        <v>4.8</v>
      </c>
      <c r="F344" s="159"/>
      <c r="G344" s="159"/>
      <c r="H344" s="159"/>
      <c r="I344" s="159"/>
      <c r="J344" s="159"/>
      <c r="K344" s="159"/>
      <c r="L344" s="159"/>
      <c r="M344" s="159"/>
      <c r="N344" s="158"/>
      <c r="O344" s="158"/>
      <c r="P344" s="158"/>
      <c r="Q344" s="158"/>
      <c r="R344" s="159"/>
      <c r="S344" s="159"/>
      <c r="T344" s="159"/>
      <c r="U344" s="159"/>
      <c r="V344" s="159"/>
      <c r="W344" s="159"/>
      <c r="X344" s="159"/>
      <c r="Y344" s="159"/>
      <c r="Z344" s="148"/>
      <c r="AA344" s="148"/>
      <c r="AB344" s="148"/>
      <c r="AC344" s="148"/>
      <c r="AD344" s="148"/>
      <c r="AE344" s="148"/>
      <c r="AF344" s="148"/>
      <c r="AG344" s="148" t="s">
        <v>314</v>
      </c>
      <c r="AH344" s="148">
        <v>0</v>
      </c>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row>
    <row r="345" spans="1:60" outlineLevel="3" x14ac:dyDescent="0.25">
      <c r="A345" s="155"/>
      <c r="B345" s="156"/>
      <c r="C345" s="195" t="s">
        <v>3275</v>
      </c>
      <c r="D345" s="161"/>
      <c r="E345" s="162">
        <v>3.68</v>
      </c>
      <c r="F345" s="159"/>
      <c r="G345" s="159"/>
      <c r="H345" s="159"/>
      <c r="I345" s="159"/>
      <c r="J345" s="159"/>
      <c r="K345" s="159"/>
      <c r="L345" s="159"/>
      <c r="M345" s="159"/>
      <c r="N345" s="158"/>
      <c r="O345" s="158"/>
      <c r="P345" s="158"/>
      <c r="Q345" s="158"/>
      <c r="R345" s="159"/>
      <c r="S345" s="159"/>
      <c r="T345" s="159"/>
      <c r="U345" s="159"/>
      <c r="V345" s="159"/>
      <c r="W345" s="159"/>
      <c r="X345" s="159"/>
      <c r="Y345" s="159"/>
      <c r="Z345" s="148"/>
      <c r="AA345" s="148"/>
      <c r="AB345" s="148"/>
      <c r="AC345" s="148"/>
      <c r="AD345" s="148"/>
      <c r="AE345" s="148"/>
      <c r="AF345" s="148"/>
      <c r="AG345" s="148" t="s">
        <v>314</v>
      </c>
      <c r="AH345" s="148">
        <v>0</v>
      </c>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row>
    <row r="346" spans="1:60" outlineLevel="3" x14ac:dyDescent="0.25">
      <c r="A346" s="155"/>
      <c r="B346" s="156"/>
      <c r="C346" s="195" t="s">
        <v>3276</v>
      </c>
      <c r="D346" s="161"/>
      <c r="E346" s="162">
        <v>2.72</v>
      </c>
      <c r="F346" s="159"/>
      <c r="G346" s="159"/>
      <c r="H346" s="159"/>
      <c r="I346" s="159"/>
      <c r="J346" s="159"/>
      <c r="K346" s="159"/>
      <c r="L346" s="159"/>
      <c r="M346" s="159"/>
      <c r="N346" s="158"/>
      <c r="O346" s="158"/>
      <c r="P346" s="158"/>
      <c r="Q346" s="158"/>
      <c r="R346" s="159"/>
      <c r="S346" s="159"/>
      <c r="T346" s="159"/>
      <c r="U346" s="159"/>
      <c r="V346" s="159"/>
      <c r="W346" s="159"/>
      <c r="X346" s="159"/>
      <c r="Y346" s="159"/>
      <c r="Z346" s="148"/>
      <c r="AA346" s="148"/>
      <c r="AB346" s="148"/>
      <c r="AC346" s="148"/>
      <c r="AD346" s="148"/>
      <c r="AE346" s="148"/>
      <c r="AF346" s="148"/>
      <c r="AG346" s="148" t="s">
        <v>314</v>
      </c>
      <c r="AH346" s="148">
        <v>0</v>
      </c>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row>
    <row r="347" spans="1:60" outlineLevel="3" x14ac:dyDescent="0.25">
      <c r="A347" s="155"/>
      <c r="B347" s="156"/>
      <c r="C347" s="195" t="s">
        <v>3277</v>
      </c>
      <c r="D347" s="161"/>
      <c r="E347" s="162">
        <v>1.43</v>
      </c>
      <c r="F347" s="159"/>
      <c r="G347" s="159"/>
      <c r="H347" s="159"/>
      <c r="I347" s="159"/>
      <c r="J347" s="159"/>
      <c r="K347" s="159"/>
      <c r="L347" s="159"/>
      <c r="M347" s="159"/>
      <c r="N347" s="158"/>
      <c r="O347" s="158"/>
      <c r="P347" s="158"/>
      <c r="Q347" s="158"/>
      <c r="R347" s="159"/>
      <c r="S347" s="159"/>
      <c r="T347" s="159"/>
      <c r="U347" s="159"/>
      <c r="V347" s="159"/>
      <c r="W347" s="159"/>
      <c r="X347" s="159"/>
      <c r="Y347" s="159"/>
      <c r="Z347" s="148"/>
      <c r="AA347" s="148"/>
      <c r="AB347" s="148"/>
      <c r="AC347" s="148"/>
      <c r="AD347" s="148"/>
      <c r="AE347" s="148"/>
      <c r="AF347" s="148"/>
      <c r="AG347" s="148" t="s">
        <v>314</v>
      </c>
      <c r="AH347" s="148">
        <v>0</v>
      </c>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row>
    <row r="348" spans="1:60" ht="13" x14ac:dyDescent="0.25">
      <c r="A348" s="170" t="s">
        <v>288</v>
      </c>
      <c r="B348" s="171" t="s">
        <v>162</v>
      </c>
      <c r="C348" s="193" t="s">
        <v>163</v>
      </c>
      <c r="D348" s="172"/>
      <c r="E348" s="173"/>
      <c r="F348" s="174"/>
      <c r="G348" s="174">
        <f>SUMIF(AG349:AG355,"&lt;&gt;NOR",G349:G355)</f>
        <v>0</v>
      </c>
      <c r="H348" s="174"/>
      <c r="I348" s="174">
        <f>SUM(I349:I355)</f>
        <v>0</v>
      </c>
      <c r="J348" s="174"/>
      <c r="K348" s="174">
        <f>SUM(K349:K355)</f>
        <v>0</v>
      </c>
      <c r="L348" s="174"/>
      <c r="M348" s="174">
        <f>SUM(M349:M355)</f>
        <v>0</v>
      </c>
      <c r="N348" s="173"/>
      <c r="O348" s="173">
        <f>SUM(O349:O355)</f>
        <v>2.27</v>
      </c>
      <c r="P348" s="173"/>
      <c r="Q348" s="173">
        <f>SUM(Q349:Q355)</f>
        <v>0</v>
      </c>
      <c r="R348" s="174"/>
      <c r="S348" s="174"/>
      <c r="T348" s="175"/>
      <c r="U348" s="169"/>
      <c r="V348" s="169">
        <f>SUM(V349:V355)</f>
        <v>2.86</v>
      </c>
      <c r="W348" s="169"/>
      <c r="X348" s="169"/>
      <c r="Y348" s="169"/>
      <c r="AG348" t="s">
        <v>289</v>
      </c>
    </row>
    <row r="349" spans="1:60" ht="20" outlineLevel="1" x14ac:dyDescent="0.25">
      <c r="A349" s="177">
        <v>86</v>
      </c>
      <c r="B349" s="178" t="s">
        <v>3278</v>
      </c>
      <c r="C349" s="194" t="s">
        <v>3279</v>
      </c>
      <c r="D349" s="179" t="s">
        <v>331</v>
      </c>
      <c r="E349" s="180">
        <v>10.5</v>
      </c>
      <c r="F349" s="181"/>
      <c r="G349" s="182">
        <f>ROUND(E349*F349,2)</f>
        <v>0</v>
      </c>
      <c r="H349" s="181"/>
      <c r="I349" s="182">
        <f>ROUND(E349*H349,2)</f>
        <v>0</v>
      </c>
      <c r="J349" s="181"/>
      <c r="K349" s="182">
        <f>ROUND(E349*J349,2)</f>
        <v>0</v>
      </c>
      <c r="L349" s="182">
        <v>21</v>
      </c>
      <c r="M349" s="182">
        <f>G349*(1+L349/100)</f>
        <v>0</v>
      </c>
      <c r="N349" s="180">
        <v>0.188</v>
      </c>
      <c r="O349" s="180">
        <f>ROUND(E349*N349,2)</f>
        <v>1.97</v>
      </c>
      <c r="P349" s="180">
        <v>0</v>
      </c>
      <c r="Q349" s="180">
        <f>ROUND(E349*P349,2)</f>
        <v>0</v>
      </c>
      <c r="R349" s="182" t="s">
        <v>311</v>
      </c>
      <c r="S349" s="182" t="s">
        <v>294</v>
      </c>
      <c r="T349" s="183" t="s">
        <v>294</v>
      </c>
      <c r="U349" s="159">
        <v>0.27200000000000002</v>
      </c>
      <c r="V349" s="159">
        <f>ROUND(E349*U349,2)</f>
        <v>2.86</v>
      </c>
      <c r="W349" s="159"/>
      <c r="X349" s="159" t="s">
        <v>295</v>
      </c>
      <c r="Y349" s="159" t="s">
        <v>296</v>
      </c>
      <c r="Z349" s="148"/>
      <c r="AA349" s="148"/>
      <c r="AB349" s="148"/>
      <c r="AC349" s="148"/>
      <c r="AD349" s="148"/>
      <c r="AE349" s="148"/>
      <c r="AF349" s="148"/>
      <c r="AG349" s="148" t="s">
        <v>297</v>
      </c>
      <c r="AH349" s="148"/>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row>
    <row r="350" spans="1:60" outlineLevel="2" x14ac:dyDescent="0.25">
      <c r="A350" s="155"/>
      <c r="B350" s="156"/>
      <c r="C350" s="276" t="s">
        <v>1977</v>
      </c>
      <c r="D350" s="277"/>
      <c r="E350" s="277"/>
      <c r="F350" s="277"/>
      <c r="G350" s="277"/>
      <c r="H350" s="159"/>
      <c r="I350" s="159"/>
      <c r="J350" s="159"/>
      <c r="K350" s="159"/>
      <c r="L350" s="159"/>
      <c r="M350" s="159"/>
      <c r="N350" s="158"/>
      <c r="O350" s="158"/>
      <c r="P350" s="158"/>
      <c r="Q350" s="158"/>
      <c r="R350" s="159"/>
      <c r="S350" s="159"/>
      <c r="T350" s="159"/>
      <c r="U350" s="159"/>
      <c r="V350" s="159"/>
      <c r="W350" s="159"/>
      <c r="X350" s="159"/>
      <c r="Y350" s="159"/>
      <c r="Z350" s="148"/>
      <c r="AA350" s="148"/>
      <c r="AB350" s="148"/>
      <c r="AC350" s="148"/>
      <c r="AD350" s="148"/>
      <c r="AE350" s="148"/>
      <c r="AF350" s="148"/>
      <c r="AG350" s="148" t="s">
        <v>299</v>
      </c>
      <c r="AH350" s="148"/>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row>
    <row r="351" spans="1:60" outlineLevel="2" x14ac:dyDescent="0.25">
      <c r="A351" s="155"/>
      <c r="B351" s="156"/>
      <c r="C351" s="270" t="s">
        <v>1977</v>
      </c>
      <c r="D351" s="271"/>
      <c r="E351" s="271"/>
      <c r="F351" s="271"/>
      <c r="G351" s="271"/>
      <c r="H351" s="159"/>
      <c r="I351" s="159"/>
      <c r="J351" s="159"/>
      <c r="K351" s="159"/>
      <c r="L351" s="159"/>
      <c r="M351" s="159"/>
      <c r="N351" s="158"/>
      <c r="O351" s="158"/>
      <c r="P351" s="158"/>
      <c r="Q351" s="158"/>
      <c r="R351" s="159"/>
      <c r="S351" s="159"/>
      <c r="T351" s="159"/>
      <c r="U351" s="159"/>
      <c r="V351" s="159"/>
      <c r="W351" s="159"/>
      <c r="X351" s="159"/>
      <c r="Y351" s="159"/>
      <c r="Z351" s="148"/>
      <c r="AA351" s="148"/>
      <c r="AB351" s="148"/>
      <c r="AC351" s="148"/>
      <c r="AD351" s="148"/>
      <c r="AE351" s="148"/>
      <c r="AF351" s="148"/>
      <c r="AG351" s="148" t="s">
        <v>300</v>
      </c>
      <c r="AH351" s="148"/>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row>
    <row r="352" spans="1:60" outlineLevel="2" x14ac:dyDescent="0.25">
      <c r="A352" s="155"/>
      <c r="B352" s="156"/>
      <c r="C352" s="195" t="s">
        <v>484</v>
      </c>
      <c r="D352" s="161"/>
      <c r="E352" s="162">
        <v>10.5</v>
      </c>
      <c r="F352" s="159"/>
      <c r="G352" s="159"/>
      <c r="H352" s="159"/>
      <c r="I352" s="159"/>
      <c r="J352" s="159"/>
      <c r="K352" s="159"/>
      <c r="L352" s="159"/>
      <c r="M352" s="159"/>
      <c r="N352" s="158"/>
      <c r="O352" s="158"/>
      <c r="P352" s="158"/>
      <c r="Q352" s="158"/>
      <c r="R352" s="159"/>
      <c r="S352" s="159"/>
      <c r="T352" s="159"/>
      <c r="U352" s="159"/>
      <c r="V352" s="159"/>
      <c r="W352" s="159"/>
      <c r="X352" s="159"/>
      <c r="Y352" s="159"/>
      <c r="Z352" s="148"/>
      <c r="AA352" s="148"/>
      <c r="AB352" s="148"/>
      <c r="AC352" s="148"/>
      <c r="AD352" s="148"/>
      <c r="AE352" s="148"/>
      <c r="AF352" s="148"/>
      <c r="AG352" s="148" t="s">
        <v>314</v>
      </c>
      <c r="AH352" s="148">
        <v>0</v>
      </c>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row>
    <row r="353" spans="1:60" outlineLevel="1" x14ac:dyDescent="0.25">
      <c r="A353" s="177">
        <v>87</v>
      </c>
      <c r="B353" s="178" t="s">
        <v>3280</v>
      </c>
      <c r="C353" s="194" t="s">
        <v>3281</v>
      </c>
      <c r="D353" s="179" t="s">
        <v>292</v>
      </c>
      <c r="E353" s="180">
        <v>11.025</v>
      </c>
      <c r="F353" s="181"/>
      <c r="G353" s="182">
        <f>ROUND(E353*F353,2)</f>
        <v>0</v>
      </c>
      <c r="H353" s="181"/>
      <c r="I353" s="182">
        <f>ROUND(E353*H353,2)</f>
        <v>0</v>
      </c>
      <c r="J353" s="181"/>
      <c r="K353" s="182">
        <f>ROUND(E353*J353,2)</f>
        <v>0</v>
      </c>
      <c r="L353" s="182">
        <v>21</v>
      </c>
      <c r="M353" s="182">
        <f>G353*(1+L353/100)</f>
        <v>0</v>
      </c>
      <c r="N353" s="180">
        <v>2.7E-2</v>
      </c>
      <c r="O353" s="180">
        <f>ROUND(E353*N353,2)</f>
        <v>0.3</v>
      </c>
      <c r="P353" s="180">
        <v>0</v>
      </c>
      <c r="Q353" s="180">
        <f>ROUND(E353*P353,2)</f>
        <v>0</v>
      </c>
      <c r="R353" s="182" t="s">
        <v>621</v>
      </c>
      <c r="S353" s="182" t="s">
        <v>294</v>
      </c>
      <c r="T353" s="183" t="s">
        <v>294</v>
      </c>
      <c r="U353" s="159">
        <v>0</v>
      </c>
      <c r="V353" s="159">
        <f>ROUND(E353*U353,2)</f>
        <v>0</v>
      </c>
      <c r="W353" s="159"/>
      <c r="X353" s="159" t="s">
        <v>622</v>
      </c>
      <c r="Y353" s="159" t="s">
        <v>296</v>
      </c>
      <c r="Z353" s="148"/>
      <c r="AA353" s="148"/>
      <c r="AB353" s="148"/>
      <c r="AC353" s="148"/>
      <c r="AD353" s="148"/>
      <c r="AE353" s="148"/>
      <c r="AF353" s="148"/>
      <c r="AG353" s="148" t="s">
        <v>623</v>
      </c>
      <c r="AH353" s="148"/>
      <c r="AI353" s="148"/>
      <c r="AJ353" s="148"/>
      <c r="AK353" s="148"/>
      <c r="AL353" s="148"/>
      <c r="AM353" s="148"/>
      <c r="AN353" s="148"/>
      <c r="AO353" s="148"/>
      <c r="AP353" s="148"/>
      <c r="AQ353" s="148"/>
      <c r="AR353" s="148"/>
      <c r="AS353" s="148"/>
      <c r="AT353" s="148"/>
      <c r="AU353" s="148"/>
      <c r="AV353" s="148"/>
      <c r="AW353" s="148"/>
      <c r="AX353" s="148"/>
      <c r="AY353" s="148"/>
      <c r="AZ353" s="148"/>
      <c r="BA353" s="148"/>
      <c r="BB353" s="148"/>
      <c r="BC353" s="148"/>
      <c r="BD353" s="148"/>
      <c r="BE353" s="148"/>
      <c r="BF353" s="148"/>
      <c r="BG353" s="148"/>
      <c r="BH353" s="148"/>
    </row>
    <row r="354" spans="1:60" outlineLevel="2" x14ac:dyDescent="0.25">
      <c r="A354" s="155"/>
      <c r="B354" s="156"/>
      <c r="C354" s="195" t="s">
        <v>484</v>
      </c>
      <c r="D354" s="161"/>
      <c r="E354" s="162">
        <v>10.5</v>
      </c>
      <c r="F354" s="159"/>
      <c r="G354" s="159"/>
      <c r="H354" s="159"/>
      <c r="I354" s="159"/>
      <c r="J354" s="159"/>
      <c r="K354" s="159"/>
      <c r="L354" s="159"/>
      <c r="M354" s="159"/>
      <c r="N354" s="158"/>
      <c r="O354" s="158"/>
      <c r="P354" s="158"/>
      <c r="Q354" s="158"/>
      <c r="R354" s="159"/>
      <c r="S354" s="159"/>
      <c r="T354" s="159"/>
      <c r="U354" s="159"/>
      <c r="V354" s="159"/>
      <c r="W354" s="159"/>
      <c r="X354" s="159"/>
      <c r="Y354" s="159"/>
      <c r="Z354" s="148"/>
      <c r="AA354" s="148"/>
      <c r="AB354" s="148"/>
      <c r="AC354" s="148"/>
      <c r="AD354" s="148"/>
      <c r="AE354" s="148"/>
      <c r="AF354" s="148"/>
      <c r="AG354" s="148" t="s">
        <v>314</v>
      </c>
      <c r="AH354" s="148">
        <v>0</v>
      </c>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row>
    <row r="355" spans="1:60" outlineLevel="3" x14ac:dyDescent="0.25">
      <c r="A355" s="155"/>
      <c r="B355" s="156"/>
      <c r="C355" s="197" t="s">
        <v>1396</v>
      </c>
      <c r="D355" s="165"/>
      <c r="E355" s="166">
        <v>0.53</v>
      </c>
      <c r="F355" s="159"/>
      <c r="G355" s="159"/>
      <c r="H355" s="159"/>
      <c r="I355" s="159"/>
      <c r="J355" s="159"/>
      <c r="K355" s="159"/>
      <c r="L355" s="159"/>
      <c r="M355" s="159"/>
      <c r="N355" s="158"/>
      <c r="O355" s="158"/>
      <c r="P355" s="158"/>
      <c r="Q355" s="158"/>
      <c r="R355" s="159"/>
      <c r="S355" s="159"/>
      <c r="T355" s="159"/>
      <c r="U355" s="159"/>
      <c r="V355" s="159"/>
      <c r="W355" s="159"/>
      <c r="X355" s="159"/>
      <c r="Y355" s="159"/>
      <c r="Z355" s="148"/>
      <c r="AA355" s="148"/>
      <c r="AB355" s="148"/>
      <c r="AC355" s="148"/>
      <c r="AD355" s="148"/>
      <c r="AE355" s="148"/>
      <c r="AF355" s="148"/>
      <c r="AG355" s="148" t="s">
        <v>314</v>
      </c>
      <c r="AH355" s="148">
        <v>4</v>
      </c>
      <c r="AI355" s="148"/>
      <c r="AJ355" s="148"/>
      <c r="AK355" s="148"/>
      <c r="AL355" s="148"/>
      <c r="AM355" s="148"/>
      <c r="AN355" s="148"/>
      <c r="AO355" s="148"/>
      <c r="AP355" s="148"/>
      <c r="AQ355" s="148"/>
      <c r="AR355" s="148"/>
      <c r="AS355" s="148"/>
      <c r="AT355" s="148"/>
      <c r="AU355" s="148"/>
      <c r="AV355" s="148"/>
      <c r="AW355" s="148"/>
      <c r="AX355" s="148"/>
      <c r="AY355" s="148"/>
      <c r="AZ355" s="148"/>
      <c r="BA355" s="148"/>
      <c r="BB355" s="148"/>
      <c r="BC355" s="148"/>
      <c r="BD355" s="148"/>
      <c r="BE355" s="148"/>
      <c r="BF355" s="148"/>
      <c r="BG355" s="148"/>
      <c r="BH355" s="148"/>
    </row>
    <row r="356" spans="1:60" ht="13" x14ac:dyDescent="0.25">
      <c r="A356" s="170" t="s">
        <v>288</v>
      </c>
      <c r="B356" s="171" t="s">
        <v>164</v>
      </c>
      <c r="C356" s="193" t="s">
        <v>165</v>
      </c>
      <c r="D356" s="172"/>
      <c r="E356" s="173"/>
      <c r="F356" s="174"/>
      <c r="G356" s="174">
        <f>SUMIF(AG357:AG369,"&lt;&gt;NOR",G357:G369)</f>
        <v>0</v>
      </c>
      <c r="H356" s="174"/>
      <c r="I356" s="174">
        <f>SUM(I357:I369)</f>
        <v>0</v>
      </c>
      <c r="J356" s="174"/>
      <c r="K356" s="174">
        <f>SUM(K357:K369)</f>
        <v>0</v>
      </c>
      <c r="L356" s="174"/>
      <c r="M356" s="174">
        <f>SUM(M357:M369)</f>
        <v>0</v>
      </c>
      <c r="N356" s="173"/>
      <c r="O356" s="173">
        <f>SUM(O357:O369)</f>
        <v>6.29</v>
      </c>
      <c r="P356" s="173"/>
      <c r="Q356" s="173">
        <f>SUM(Q357:Q369)</f>
        <v>0</v>
      </c>
      <c r="R356" s="174"/>
      <c r="S356" s="174"/>
      <c r="T356" s="175"/>
      <c r="U356" s="169"/>
      <c r="V356" s="169">
        <f>SUM(V357:V369)</f>
        <v>149.01999999999998</v>
      </c>
      <c r="W356" s="169"/>
      <c r="X356" s="169"/>
      <c r="Y356" s="169"/>
      <c r="AG356" t="s">
        <v>289</v>
      </c>
    </row>
    <row r="357" spans="1:60" outlineLevel="1" x14ac:dyDescent="0.25">
      <c r="A357" s="177">
        <v>88</v>
      </c>
      <c r="B357" s="178" t="s">
        <v>984</v>
      </c>
      <c r="C357" s="194" t="s">
        <v>985</v>
      </c>
      <c r="D357" s="179" t="s">
        <v>310</v>
      </c>
      <c r="E357" s="180">
        <v>245</v>
      </c>
      <c r="F357" s="181"/>
      <c r="G357" s="182">
        <f>ROUND(E357*F357,2)</f>
        <v>0</v>
      </c>
      <c r="H357" s="181"/>
      <c r="I357" s="182">
        <f>ROUND(E357*H357,2)</f>
        <v>0</v>
      </c>
      <c r="J357" s="181"/>
      <c r="K357" s="182">
        <f>ROUND(E357*J357,2)</f>
        <v>0</v>
      </c>
      <c r="L357" s="182">
        <v>21</v>
      </c>
      <c r="M357" s="182">
        <f>G357*(1+L357/100)</f>
        <v>0</v>
      </c>
      <c r="N357" s="180">
        <v>1.8380000000000001E-2</v>
      </c>
      <c r="O357" s="180">
        <f>ROUND(E357*N357,2)</f>
        <v>4.5</v>
      </c>
      <c r="P357" s="180">
        <v>0</v>
      </c>
      <c r="Q357" s="180">
        <f>ROUND(E357*P357,2)</f>
        <v>0</v>
      </c>
      <c r="R357" s="182" t="s">
        <v>986</v>
      </c>
      <c r="S357" s="182" t="s">
        <v>294</v>
      </c>
      <c r="T357" s="183" t="s">
        <v>294</v>
      </c>
      <c r="U357" s="159">
        <v>0.14399999999999999</v>
      </c>
      <c r="V357" s="159">
        <f>ROUND(E357*U357,2)</f>
        <v>35.28</v>
      </c>
      <c r="W357" s="159"/>
      <c r="X357" s="159" t="s">
        <v>295</v>
      </c>
      <c r="Y357" s="159" t="s">
        <v>296</v>
      </c>
      <c r="Z357" s="148"/>
      <c r="AA357" s="148"/>
      <c r="AB357" s="148"/>
      <c r="AC357" s="148"/>
      <c r="AD357" s="148"/>
      <c r="AE357" s="148"/>
      <c r="AF357" s="148"/>
      <c r="AG357" s="148" t="s">
        <v>297</v>
      </c>
      <c r="AH357" s="148"/>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row>
    <row r="358" spans="1:60" outlineLevel="2" x14ac:dyDescent="0.25">
      <c r="A358" s="155"/>
      <c r="B358" s="156"/>
      <c r="C358" s="276" t="s">
        <v>987</v>
      </c>
      <c r="D358" s="277"/>
      <c r="E358" s="277"/>
      <c r="F358" s="277"/>
      <c r="G358" s="277"/>
      <c r="H358" s="159"/>
      <c r="I358" s="159"/>
      <c r="J358" s="159"/>
      <c r="K358" s="159"/>
      <c r="L358" s="159"/>
      <c r="M358" s="159"/>
      <c r="N358" s="158"/>
      <c r="O358" s="158"/>
      <c r="P358" s="158"/>
      <c r="Q358" s="158"/>
      <c r="R358" s="159"/>
      <c r="S358" s="159"/>
      <c r="T358" s="159"/>
      <c r="U358" s="159"/>
      <c r="V358" s="159"/>
      <c r="W358" s="159"/>
      <c r="X358" s="159"/>
      <c r="Y358" s="159"/>
      <c r="Z358" s="148"/>
      <c r="AA358" s="148"/>
      <c r="AB358" s="148"/>
      <c r="AC358" s="148"/>
      <c r="AD358" s="148"/>
      <c r="AE358" s="148"/>
      <c r="AF358" s="148"/>
      <c r="AG358" s="148" t="s">
        <v>299</v>
      </c>
      <c r="AH358" s="148"/>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row>
    <row r="359" spans="1:60" outlineLevel="2" x14ac:dyDescent="0.25">
      <c r="A359" s="155"/>
      <c r="B359" s="156"/>
      <c r="C359" s="270" t="s">
        <v>987</v>
      </c>
      <c r="D359" s="271"/>
      <c r="E359" s="271"/>
      <c r="F359" s="271"/>
      <c r="G359" s="271"/>
      <c r="H359" s="159"/>
      <c r="I359" s="159"/>
      <c r="J359" s="159"/>
      <c r="K359" s="159"/>
      <c r="L359" s="159"/>
      <c r="M359" s="159"/>
      <c r="N359" s="158"/>
      <c r="O359" s="158"/>
      <c r="P359" s="158"/>
      <c r="Q359" s="158"/>
      <c r="R359" s="159"/>
      <c r="S359" s="159"/>
      <c r="T359" s="159"/>
      <c r="U359" s="159"/>
      <c r="V359" s="159"/>
      <c r="W359" s="159"/>
      <c r="X359" s="159"/>
      <c r="Y359" s="159"/>
      <c r="Z359" s="148"/>
      <c r="AA359" s="148"/>
      <c r="AB359" s="148"/>
      <c r="AC359" s="148"/>
      <c r="AD359" s="148"/>
      <c r="AE359" s="148"/>
      <c r="AF359" s="148"/>
      <c r="AG359" s="148" t="s">
        <v>300</v>
      </c>
      <c r="AH359" s="148"/>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row>
    <row r="360" spans="1:60" outlineLevel="2" x14ac:dyDescent="0.25">
      <c r="A360" s="155"/>
      <c r="B360" s="156"/>
      <c r="C360" s="195" t="s">
        <v>3282</v>
      </c>
      <c r="D360" s="161"/>
      <c r="E360" s="162">
        <v>245</v>
      </c>
      <c r="F360" s="159"/>
      <c r="G360" s="159"/>
      <c r="H360" s="159"/>
      <c r="I360" s="159"/>
      <c r="J360" s="159"/>
      <c r="K360" s="159"/>
      <c r="L360" s="159"/>
      <c r="M360" s="159"/>
      <c r="N360" s="158"/>
      <c r="O360" s="158"/>
      <c r="P360" s="158"/>
      <c r="Q360" s="158"/>
      <c r="R360" s="159"/>
      <c r="S360" s="159"/>
      <c r="T360" s="159"/>
      <c r="U360" s="159"/>
      <c r="V360" s="159"/>
      <c r="W360" s="159"/>
      <c r="X360" s="159"/>
      <c r="Y360" s="159"/>
      <c r="Z360" s="148"/>
      <c r="AA360" s="148"/>
      <c r="AB360" s="148"/>
      <c r="AC360" s="148"/>
      <c r="AD360" s="148"/>
      <c r="AE360" s="148"/>
      <c r="AF360" s="148"/>
      <c r="AG360" s="148" t="s">
        <v>314</v>
      </c>
      <c r="AH360" s="148">
        <v>0</v>
      </c>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row>
    <row r="361" spans="1:60" ht="20" outlineLevel="1" x14ac:dyDescent="0.25">
      <c r="A361" s="177">
        <v>89</v>
      </c>
      <c r="B361" s="178" t="s">
        <v>991</v>
      </c>
      <c r="C361" s="194" t="s">
        <v>992</v>
      </c>
      <c r="D361" s="179" t="s">
        <v>310</v>
      </c>
      <c r="E361" s="180">
        <v>735</v>
      </c>
      <c r="F361" s="181"/>
      <c r="G361" s="182">
        <f>ROUND(E361*F361,2)</f>
        <v>0</v>
      </c>
      <c r="H361" s="181"/>
      <c r="I361" s="182">
        <f>ROUND(E361*H361,2)</f>
        <v>0</v>
      </c>
      <c r="J361" s="181"/>
      <c r="K361" s="182">
        <f>ROUND(E361*J361,2)</f>
        <v>0</v>
      </c>
      <c r="L361" s="182">
        <v>21</v>
      </c>
      <c r="M361" s="182">
        <f>G361*(1+L361/100)</f>
        <v>0</v>
      </c>
      <c r="N361" s="180">
        <v>1.6000000000000001E-3</v>
      </c>
      <c r="O361" s="180">
        <f>ROUND(E361*N361,2)</f>
        <v>1.18</v>
      </c>
      <c r="P361" s="180">
        <v>0</v>
      </c>
      <c r="Q361" s="180">
        <f>ROUND(E361*P361,2)</f>
        <v>0</v>
      </c>
      <c r="R361" s="182" t="s">
        <v>986</v>
      </c>
      <c r="S361" s="182" t="s">
        <v>294</v>
      </c>
      <c r="T361" s="183" t="s">
        <v>294</v>
      </c>
      <c r="U361" s="159">
        <v>6.0000000000000001E-3</v>
      </c>
      <c r="V361" s="159">
        <f>ROUND(E361*U361,2)</f>
        <v>4.41</v>
      </c>
      <c r="W361" s="159"/>
      <c r="X361" s="159" t="s">
        <v>295</v>
      </c>
      <c r="Y361" s="159" t="s">
        <v>296</v>
      </c>
      <c r="Z361" s="148"/>
      <c r="AA361" s="148"/>
      <c r="AB361" s="148"/>
      <c r="AC361" s="148"/>
      <c r="AD361" s="148"/>
      <c r="AE361" s="148"/>
      <c r="AF361" s="148"/>
      <c r="AG361" s="148" t="s">
        <v>297</v>
      </c>
      <c r="AH361" s="148"/>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row>
    <row r="362" spans="1:60" outlineLevel="2" x14ac:dyDescent="0.25">
      <c r="A362" s="155"/>
      <c r="B362" s="156"/>
      <c r="C362" s="276" t="s">
        <v>987</v>
      </c>
      <c r="D362" s="277"/>
      <c r="E362" s="277"/>
      <c r="F362" s="277"/>
      <c r="G362" s="277"/>
      <c r="H362" s="159"/>
      <c r="I362" s="159"/>
      <c r="J362" s="159"/>
      <c r="K362" s="159"/>
      <c r="L362" s="159"/>
      <c r="M362" s="159"/>
      <c r="N362" s="158"/>
      <c r="O362" s="158"/>
      <c r="P362" s="158"/>
      <c r="Q362" s="158"/>
      <c r="R362" s="159"/>
      <c r="S362" s="159"/>
      <c r="T362" s="159"/>
      <c r="U362" s="159"/>
      <c r="V362" s="159"/>
      <c r="W362" s="159"/>
      <c r="X362" s="159"/>
      <c r="Y362" s="159"/>
      <c r="Z362" s="148"/>
      <c r="AA362" s="148"/>
      <c r="AB362" s="148"/>
      <c r="AC362" s="148"/>
      <c r="AD362" s="148"/>
      <c r="AE362" s="148"/>
      <c r="AF362" s="148"/>
      <c r="AG362" s="148" t="s">
        <v>299</v>
      </c>
      <c r="AH362" s="148"/>
      <c r="AI362" s="148"/>
      <c r="AJ362" s="148"/>
      <c r="AK362" s="148"/>
      <c r="AL362" s="148"/>
      <c r="AM362" s="148"/>
      <c r="AN362" s="148"/>
      <c r="AO362" s="148"/>
      <c r="AP362" s="148"/>
      <c r="AQ362" s="148"/>
      <c r="AR362" s="148"/>
      <c r="AS362" s="148"/>
      <c r="AT362" s="148"/>
      <c r="AU362" s="148"/>
      <c r="AV362" s="148"/>
      <c r="AW362" s="148"/>
      <c r="AX362" s="148"/>
      <c r="AY362" s="148"/>
      <c r="AZ362" s="148"/>
      <c r="BA362" s="148"/>
      <c r="BB362" s="148"/>
      <c r="BC362" s="148"/>
      <c r="BD362" s="148"/>
      <c r="BE362" s="148"/>
      <c r="BF362" s="148"/>
      <c r="BG362" s="148"/>
      <c r="BH362" s="148"/>
    </row>
    <row r="363" spans="1:60" outlineLevel="2" x14ac:dyDescent="0.25">
      <c r="A363" s="155"/>
      <c r="B363" s="156"/>
      <c r="C363" s="270" t="s">
        <v>987</v>
      </c>
      <c r="D363" s="271"/>
      <c r="E363" s="271"/>
      <c r="F363" s="271"/>
      <c r="G363" s="271"/>
      <c r="H363" s="159"/>
      <c r="I363" s="159"/>
      <c r="J363" s="159"/>
      <c r="K363" s="159"/>
      <c r="L363" s="159"/>
      <c r="M363" s="159"/>
      <c r="N363" s="158"/>
      <c r="O363" s="158"/>
      <c r="P363" s="158"/>
      <c r="Q363" s="158"/>
      <c r="R363" s="159"/>
      <c r="S363" s="159"/>
      <c r="T363" s="159"/>
      <c r="U363" s="159"/>
      <c r="V363" s="159"/>
      <c r="W363" s="159"/>
      <c r="X363" s="159"/>
      <c r="Y363" s="159"/>
      <c r="Z363" s="148"/>
      <c r="AA363" s="148"/>
      <c r="AB363" s="148"/>
      <c r="AC363" s="148"/>
      <c r="AD363" s="148"/>
      <c r="AE363" s="148"/>
      <c r="AF363" s="148"/>
      <c r="AG363" s="148" t="s">
        <v>300</v>
      </c>
      <c r="AH363" s="148"/>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row>
    <row r="364" spans="1:60" outlineLevel="2" x14ac:dyDescent="0.25">
      <c r="A364" s="155"/>
      <c r="B364" s="156"/>
      <c r="C364" s="195" t="s">
        <v>3283</v>
      </c>
      <c r="D364" s="161"/>
      <c r="E364" s="162">
        <v>735</v>
      </c>
      <c r="F364" s="159"/>
      <c r="G364" s="159"/>
      <c r="H364" s="159"/>
      <c r="I364" s="159"/>
      <c r="J364" s="159"/>
      <c r="K364" s="159"/>
      <c r="L364" s="159"/>
      <c r="M364" s="159"/>
      <c r="N364" s="158"/>
      <c r="O364" s="158"/>
      <c r="P364" s="158"/>
      <c r="Q364" s="158"/>
      <c r="R364" s="159"/>
      <c r="S364" s="159"/>
      <c r="T364" s="159"/>
      <c r="U364" s="159"/>
      <c r="V364" s="159"/>
      <c r="W364" s="159"/>
      <c r="X364" s="159"/>
      <c r="Y364" s="159"/>
      <c r="Z364" s="148"/>
      <c r="AA364" s="148"/>
      <c r="AB364" s="148"/>
      <c r="AC364" s="148"/>
      <c r="AD364" s="148"/>
      <c r="AE364" s="148"/>
      <c r="AF364" s="148"/>
      <c r="AG364" s="148" t="s">
        <v>314</v>
      </c>
      <c r="AH364" s="148">
        <v>0</v>
      </c>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row>
    <row r="365" spans="1:60" outlineLevel="1" x14ac:dyDescent="0.25">
      <c r="A365" s="185">
        <v>90</v>
      </c>
      <c r="B365" s="186" t="s">
        <v>994</v>
      </c>
      <c r="C365" s="198" t="s">
        <v>995</v>
      </c>
      <c r="D365" s="187" t="s">
        <v>310</v>
      </c>
      <c r="E365" s="188">
        <v>245</v>
      </c>
      <c r="F365" s="189"/>
      <c r="G365" s="190">
        <f>ROUND(E365*F365,2)</f>
        <v>0</v>
      </c>
      <c r="H365" s="189"/>
      <c r="I365" s="190">
        <f>ROUND(E365*H365,2)</f>
        <v>0</v>
      </c>
      <c r="J365" s="189"/>
      <c r="K365" s="190">
        <f>ROUND(E365*J365,2)</f>
        <v>0</v>
      </c>
      <c r="L365" s="190">
        <v>21</v>
      </c>
      <c r="M365" s="190">
        <f>G365*(1+L365/100)</f>
        <v>0</v>
      </c>
      <c r="N365" s="188">
        <v>0</v>
      </c>
      <c r="O365" s="188">
        <f>ROUND(E365*N365,2)</f>
        <v>0</v>
      </c>
      <c r="P365" s="188">
        <v>0</v>
      </c>
      <c r="Q365" s="188">
        <f>ROUND(E365*P365,2)</f>
        <v>0</v>
      </c>
      <c r="R365" s="190" t="s">
        <v>986</v>
      </c>
      <c r="S365" s="190" t="s">
        <v>294</v>
      </c>
      <c r="T365" s="191" t="s">
        <v>294</v>
      </c>
      <c r="U365" s="159">
        <v>0.107</v>
      </c>
      <c r="V365" s="159">
        <f>ROUND(E365*U365,2)</f>
        <v>26.22</v>
      </c>
      <c r="W365" s="159"/>
      <c r="X365" s="159" t="s">
        <v>295</v>
      </c>
      <c r="Y365" s="159" t="s">
        <v>296</v>
      </c>
      <c r="Z365" s="148"/>
      <c r="AA365" s="148"/>
      <c r="AB365" s="148"/>
      <c r="AC365" s="148"/>
      <c r="AD365" s="148"/>
      <c r="AE365" s="148"/>
      <c r="AF365" s="148"/>
      <c r="AG365" s="148" t="s">
        <v>297</v>
      </c>
      <c r="AH365" s="148"/>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row>
    <row r="366" spans="1:60" outlineLevel="1" x14ac:dyDescent="0.25">
      <c r="A366" s="177">
        <v>91</v>
      </c>
      <c r="B366" s="178" t="s">
        <v>997</v>
      </c>
      <c r="C366" s="194" t="s">
        <v>998</v>
      </c>
      <c r="D366" s="179" t="s">
        <v>310</v>
      </c>
      <c r="E366" s="180">
        <v>388.36680000000001</v>
      </c>
      <c r="F366" s="181"/>
      <c r="G366" s="182">
        <f>ROUND(E366*F366,2)</f>
        <v>0</v>
      </c>
      <c r="H366" s="181"/>
      <c r="I366" s="182">
        <f>ROUND(E366*H366,2)</f>
        <v>0</v>
      </c>
      <c r="J366" s="181"/>
      <c r="K366" s="182">
        <f>ROUND(E366*J366,2)</f>
        <v>0</v>
      </c>
      <c r="L366" s="182">
        <v>21</v>
      </c>
      <c r="M366" s="182">
        <f>G366*(1+L366/100)</f>
        <v>0</v>
      </c>
      <c r="N366" s="180">
        <v>1.58E-3</v>
      </c>
      <c r="O366" s="180">
        <f>ROUND(E366*N366,2)</f>
        <v>0.61</v>
      </c>
      <c r="P366" s="180">
        <v>0</v>
      </c>
      <c r="Q366" s="180">
        <f>ROUND(E366*P366,2)</f>
        <v>0</v>
      </c>
      <c r="R366" s="182" t="s">
        <v>986</v>
      </c>
      <c r="S366" s="182" t="s">
        <v>294</v>
      </c>
      <c r="T366" s="183" t="s">
        <v>294</v>
      </c>
      <c r="U366" s="159">
        <v>0.214</v>
      </c>
      <c r="V366" s="159">
        <f>ROUND(E366*U366,2)</f>
        <v>83.11</v>
      </c>
      <c r="W366" s="159"/>
      <c r="X366" s="159" t="s">
        <v>295</v>
      </c>
      <c r="Y366" s="159" t="s">
        <v>296</v>
      </c>
      <c r="Z366" s="148"/>
      <c r="AA366" s="148"/>
      <c r="AB366" s="148"/>
      <c r="AC366" s="148"/>
      <c r="AD366" s="148"/>
      <c r="AE366" s="148"/>
      <c r="AF366" s="148"/>
      <c r="AG366" s="148" t="s">
        <v>297</v>
      </c>
      <c r="AH366" s="148"/>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row>
    <row r="367" spans="1:60" outlineLevel="2" x14ac:dyDescent="0.25">
      <c r="A367" s="155"/>
      <c r="B367" s="156"/>
      <c r="C367" s="195" t="s">
        <v>3284</v>
      </c>
      <c r="D367" s="161"/>
      <c r="E367" s="162">
        <v>119.12</v>
      </c>
      <c r="F367" s="159"/>
      <c r="G367" s="159"/>
      <c r="H367" s="159"/>
      <c r="I367" s="159"/>
      <c r="J367" s="159"/>
      <c r="K367" s="159"/>
      <c r="L367" s="159"/>
      <c r="M367" s="159"/>
      <c r="N367" s="158"/>
      <c r="O367" s="158"/>
      <c r="P367" s="158"/>
      <c r="Q367" s="158"/>
      <c r="R367" s="159"/>
      <c r="S367" s="159"/>
      <c r="T367" s="159"/>
      <c r="U367" s="159"/>
      <c r="V367" s="159"/>
      <c r="W367" s="159"/>
      <c r="X367" s="159"/>
      <c r="Y367" s="159"/>
      <c r="Z367" s="148"/>
      <c r="AA367" s="148"/>
      <c r="AB367" s="148"/>
      <c r="AC367" s="148"/>
      <c r="AD367" s="148"/>
      <c r="AE367" s="148"/>
      <c r="AF367" s="148"/>
      <c r="AG367" s="148" t="s">
        <v>314</v>
      </c>
      <c r="AH367" s="148">
        <v>0</v>
      </c>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row>
    <row r="368" spans="1:60" outlineLevel="3" x14ac:dyDescent="0.25">
      <c r="A368" s="155"/>
      <c r="B368" s="156"/>
      <c r="C368" s="195" t="s">
        <v>3285</v>
      </c>
      <c r="D368" s="161"/>
      <c r="E368" s="162">
        <v>12.64</v>
      </c>
      <c r="F368" s="159"/>
      <c r="G368" s="159"/>
      <c r="H368" s="159"/>
      <c r="I368" s="159"/>
      <c r="J368" s="159"/>
      <c r="K368" s="159"/>
      <c r="L368" s="159"/>
      <c r="M368" s="159"/>
      <c r="N368" s="158"/>
      <c r="O368" s="158"/>
      <c r="P368" s="158"/>
      <c r="Q368" s="158"/>
      <c r="R368" s="159"/>
      <c r="S368" s="159"/>
      <c r="T368" s="159"/>
      <c r="U368" s="159"/>
      <c r="V368" s="159"/>
      <c r="W368" s="159"/>
      <c r="X368" s="159"/>
      <c r="Y368" s="159"/>
      <c r="Z368" s="148"/>
      <c r="AA368" s="148"/>
      <c r="AB368" s="148"/>
      <c r="AC368" s="148"/>
      <c r="AD368" s="148"/>
      <c r="AE368" s="148"/>
      <c r="AF368" s="148"/>
      <c r="AG368" s="148" t="s">
        <v>314</v>
      </c>
      <c r="AH368" s="148">
        <v>0</v>
      </c>
      <c r="AI368" s="148"/>
      <c r="AJ368" s="148"/>
      <c r="AK368" s="148"/>
      <c r="AL368" s="148"/>
      <c r="AM368" s="148"/>
      <c r="AN368" s="148"/>
      <c r="AO368" s="148"/>
      <c r="AP368" s="148"/>
      <c r="AQ368" s="148"/>
      <c r="AR368" s="148"/>
      <c r="AS368" s="148"/>
      <c r="AT368" s="148"/>
      <c r="AU368" s="148"/>
      <c r="AV368" s="148"/>
      <c r="AW368" s="148"/>
      <c r="AX368" s="148"/>
      <c r="AY368" s="148"/>
      <c r="AZ368" s="148"/>
      <c r="BA368" s="148"/>
      <c r="BB368" s="148"/>
      <c r="BC368" s="148"/>
      <c r="BD368" s="148"/>
      <c r="BE368" s="148"/>
      <c r="BF368" s="148"/>
      <c r="BG368" s="148"/>
      <c r="BH368" s="148"/>
    </row>
    <row r="369" spans="1:60" outlineLevel="3" x14ac:dyDescent="0.25">
      <c r="A369" s="155"/>
      <c r="B369" s="156"/>
      <c r="C369" s="195" t="s">
        <v>3286</v>
      </c>
      <c r="D369" s="161"/>
      <c r="E369" s="162">
        <v>256.60000000000002</v>
      </c>
      <c r="F369" s="159"/>
      <c r="G369" s="159"/>
      <c r="H369" s="159"/>
      <c r="I369" s="159"/>
      <c r="J369" s="159"/>
      <c r="K369" s="159"/>
      <c r="L369" s="159"/>
      <c r="M369" s="159"/>
      <c r="N369" s="158"/>
      <c r="O369" s="158"/>
      <c r="P369" s="158"/>
      <c r="Q369" s="158"/>
      <c r="R369" s="159"/>
      <c r="S369" s="159"/>
      <c r="T369" s="159"/>
      <c r="U369" s="159"/>
      <c r="V369" s="159"/>
      <c r="W369" s="159"/>
      <c r="X369" s="159"/>
      <c r="Y369" s="159"/>
      <c r="Z369" s="148"/>
      <c r="AA369" s="148"/>
      <c r="AB369" s="148"/>
      <c r="AC369" s="148"/>
      <c r="AD369" s="148"/>
      <c r="AE369" s="148"/>
      <c r="AF369" s="148"/>
      <c r="AG369" s="148" t="s">
        <v>314</v>
      </c>
      <c r="AH369" s="148">
        <v>0</v>
      </c>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row>
    <row r="370" spans="1:60" outlineLevel="3" x14ac:dyDescent="0.25">
      <c r="A370" s="177">
        <v>92</v>
      </c>
      <c r="B370" s="178" t="s">
        <v>3820</v>
      </c>
      <c r="C370" s="194" t="s">
        <v>3821</v>
      </c>
      <c r="D370" s="179" t="s">
        <v>310</v>
      </c>
      <c r="E370" s="180">
        <v>245</v>
      </c>
      <c r="F370" s="181"/>
      <c r="G370" s="182">
        <f>ROUND(E370*F370,2)</f>
        <v>0</v>
      </c>
      <c r="H370" s="181"/>
      <c r="I370" s="182">
        <f>ROUND(E370*H370,2)</f>
        <v>0</v>
      </c>
      <c r="J370" s="181"/>
      <c r="K370" s="182">
        <f>ROUND(E370*J370,2)</f>
        <v>0</v>
      </c>
      <c r="L370" s="182">
        <v>21</v>
      </c>
      <c r="M370" s="182">
        <f>G370*(1+L370/100)</f>
        <v>0</v>
      </c>
      <c r="N370" s="180">
        <v>0</v>
      </c>
      <c r="O370" s="180">
        <f>ROUND(E370*N370,2)</f>
        <v>0</v>
      </c>
      <c r="P370" s="180">
        <v>0</v>
      </c>
      <c r="Q370" s="180">
        <f>ROUND(E370*P370,2)</f>
        <v>0</v>
      </c>
      <c r="R370" s="182" t="s">
        <v>986</v>
      </c>
      <c r="S370" s="182" t="s">
        <v>294</v>
      </c>
      <c r="T370" s="159"/>
      <c r="U370" s="159"/>
      <c r="V370" s="159"/>
      <c r="W370" s="159"/>
      <c r="X370" s="159"/>
      <c r="Y370" s="159"/>
      <c r="Z370" s="148"/>
      <c r="AA370" s="148"/>
      <c r="AB370" s="148"/>
      <c r="AC370" s="148"/>
      <c r="AD370" s="148"/>
      <c r="AE370" s="148"/>
      <c r="AF370" s="148"/>
      <c r="AG370" s="148"/>
      <c r="AH370" s="148"/>
      <c r="AI370" s="148"/>
      <c r="AJ370" s="148"/>
      <c r="AK370" s="148"/>
      <c r="AL370" s="148"/>
      <c r="AM370" s="148"/>
      <c r="AN370" s="148"/>
      <c r="AO370" s="148"/>
      <c r="AP370" s="148"/>
      <c r="AQ370" s="148"/>
      <c r="AR370" s="148"/>
      <c r="AS370" s="148"/>
      <c r="AT370" s="148"/>
      <c r="AU370" s="148"/>
      <c r="AV370" s="148"/>
      <c r="AW370" s="148"/>
      <c r="AX370" s="148"/>
      <c r="AY370" s="148"/>
      <c r="AZ370" s="148"/>
      <c r="BA370" s="148"/>
      <c r="BB370" s="148"/>
      <c r="BC370" s="148"/>
      <c r="BD370" s="148"/>
      <c r="BE370" s="148"/>
      <c r="BF370" s="148"/>
      <c r="BG370" s="148"/>
      <c r="BH370" s="148"/>
    </row>
    <row r="371" spans="1:60" outlineLevel="3" x14ac:dyDescent="0.25">
      <c r="A371" s="155"/>
      <c r="B371" s="156"/>
      <c r="C371" s="195">
        <v>245</v>
      </c>
      <c r="D371" s="161"/>
      <c r="E371" s="162">
        <v>245</v>
      </c>
      <c r="F371" s="159"/>
      <c r="G371" s="159"/>
      <c r="H371" s="159"/>
      <c r="I371" s="159"/>
      <c r="J371" s="159"/>
      <c r="K371" s="159"/>
      <c r="L371" s="159"/>
      <c r="M371" s="159"/>
      <c r="N371" s="158"/>
      <c r="O371" s="158"/>
      <c r="P371" s="158"/>
      <c r="Q371" s="158"/>
      <c r="R371" s="159"/>
      <c r="S371" s="159"/>
      <c r="T371" s="159"/>
      <c r="U371" s="159"/>
      <c r="V371" s="159"/>
      <c r="W371" s="159"/>
      <c r="X371" s="159"/>
      <c r="Y371" s="159"/>
      <c r="Z371" s="148"/>
      <c r="AA371" s="148"/>
      <c r="AB371" s="148"/>
      <c r="AC371" s="148"/>
      <c r="AD371" s="148"/>
      <c r="AE371" s="148"/>
      <c r="AF371" s="148"/>
      <c r="AG371" s="148"/>
      <c r="AH371" s="148"/>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row>
    <row r="372" spans="1:60" outlineLevel="3" x14ac:dyDescent="0.25">
      <c r="A372" s="177">
        <v>93</v>
      </c>
      <c r="B372" s="178" t="s">
        <v>3822</v>
      </c>
      <c r="C372" s="194" t="s">
        <v>3823</v>
      </c>
      <c r="D372" s="179" t="s">
        <v>310</v>
      </c>
      <c r="E372" s="180">
        <v>735</v>
      </c>
      <c r="F372" s="181"/>
      <c r="G372" s="182">
        <f>ROUND(E372*F372,2)</f>
        <v>0</v>
      </c>
      <c r="H372" s="181"/>
      <c r="I372" s="182">
        <f>ROUND(E372*H372,2)</f>
        <v>0</v>
      </c>
      <c r="J372" s="181"/>
      <c r="K372" s="182">
        <f>ROUND(E372*J372,2)</f>
        <v>0</v>
      </c>
      <c r="L372" s="182">
        <v>21</v>
      </c>
      <c r="M372" s="182">
        <f>G372*(1+L372/100)</f>
        <v>0</v>
      </c>
      <c r="N372" s="180">
        <v>0</v>
      </c>
      <c r="O372" s="180">
        <f>ROUND(E372*N372,2)</f>
        <v>0</v>
      </c>
      <c r="P372" s="180">
        <v>0</v>
      </c>
      <c r="Q372" s="180">
        <f>ROUND(E372*P372,2)</f>
        <v>0</v>
      </c>
      <c r="R372" s="182" t="s">
        <v>986</v>
      </c>
      <c r="S372" s="182" t="s">
        <v>294</v>
      </c>
      <c r="T372" s="159"/>
      <c r="U372" s="159"/>
      <c r="V372" s="159"/>
      <c r="W372" s="159"/>
      <c r="X372" s="159"/>
      <c r="Y372" s="159"/>
      <c r="Z372" s="148"/>
      <c r="AA372" s="148"/>
      <c r="AB372" s="148"/>
      <c r="AC372" s="148"/>
      <c r="AD372" s="148"/>
      <c r="AE372" s="148"/>
      <c r="AF372" s="148"/>
      <c r="AG372" s="148"/>
      <c r="AH372" s="148"/>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row>
    <row r="373" spans="1:60" outlineLevel="3" x14ac:dyDescent="0.25">
      <c r="A373" s="155"/>
      <c r="B373" s="156"/>
      <c r="C373" s="195" t="s">
        <v>3283</v>
      </c>
      <c r="D373" s="161"/>
      <c r="E373" s="162">
        <v>735</v>
      </c>
      <c r="F373" s="159"/>
      <c r="G373" s="159"/>
      <c r="H373" s="159"/>
      <c r="I373" s="159"/>
      <c r="J373" s="159"/>
      <c r="K373" s="159"/>
      <c r="L373" s="159"/>
      <c r="M373" s="159"/>
      <c r="N373" s="158"/>
      <c r="O373" s="158"/>
      <c r="P373" s="158"/>
      <c r="Q373" s="158"/>
      <c r="R373" s="159"/>
      <c r="S373" s="159"/>
      <c r="T373" s="159"/>
      <c r="U373" s="159"/>
      <c r="V373" s="159"/>
      <c r="W373" s="159"/>
      <c r="X373" s="159"/>
      <c r="Y373" s="159"/>
      <c r="Z373" s="148"/>
      <c r="AA373" s="148"/>
      <c r="AB373" s="148"/>
      <c r="AC373" s="148"/>
      <c r="AD373" s="148"/>
      <c r="AE373" s="148"/>
      <c r="AF373" s="148"/>
      <c r="AG373" s="148"/>
      <c r="AH373" s="148"/>
      <c r="AI373" s="148"/>
      <c r="AJ373" s="148"/>
      <c r="AK373" s="148"/>
      <c r="AL373" s="148"/>
      <c r="AM373" s="148"/>
      <c r="AN373" s="148"/>
      <c r="AO373" s="148"/>
      <c r="AP373" s="148"/>
      <c r="AQ373" s="148"/>
      <c r="AR373" s="148"/>
      <c r="AS373" s="148"/>
      <c r="AT373" s="148"/>
      <c r="AU373" s="148"/>
      <c r="AV373" s="148"/>
      <c r="AW373" s="148"/>
      <c r="AX373" s="148"/>
      <c r="AY373" s="148"/>
      <c r="AZ373" s="148"/>
      <c r="BA373" s="148"/>
      <c r="BB373" s="148"/>
      <c r="BC373" s="148"/>
      <c r="BD373" s="148"/>
      <c r="BE373" s="148"/>
      <c r="BF373" s="148"/>
      <c r="BG373" s="148"/>
      <c r="BH373" s="148"/>
    </row>
    <row r="374" spans="1:60" outlineLevel="3" x14ac:dyDescent="0.25">
      <c r="A374" s="177">
        <v>145</v>
      </c>
      <c r="B374" s="178" t="s">
        <v>3825</v>
      </c>
      <c r="C374" s="194" t="s">
        <v>3826</v>
      </c>
      <c r="D374" s="179" t="s">
        <v>310</v>
      </c>
      <c r="E374" s="180">
        <v>245</v>
      </c>
      <c r="F374" s="181"/>
      <c r="G374" s="182">
        <f>ROUND(E374*F374,2)</f>
        <v>0</v>
      </c>
      <c r="H374" s="181"/>
      <c r="I374" s="182">
        <f>ROUND(E374*H374,2)</f>
        <v>0</v>
      </c>
      <c r="J374" s="181"/>
      <c r="K374" s="182">
        <f>ROUND(E374*J374,2)</f>
        <v>0</v>
      </c>
      <c r="L374" s="182">
        <v>21</v>
      </c>
      <c r="M374" s="182">
        <f>G374*(1+L374/100)</f>
        <v>0</v>
      </c>
      <c r="N374" s="180">
        <v>0</v>
      </c>
      <c r="O374" s="180">
        <f>ROUND(E374*N374,2)</f>
        <v>0</v>
      </c>
      <c r="P374" s="180">
        <v>0</v>
      </c>
      <c r="Q374" s="180">
        <f>ROUND(E374*P374,2)</f>
        <v>0</v>
      </c>
      <c r="R374" s="182" t="s">
        <v>986</v>
      </c>
      <c r="S374" s="182" t="s">
        <v>294</v>
      </c>
      <c r="T374" s="159"/>
      <c r="U374" s="159"/>
      <c r="V374" s="159"/>
      <c r="W374" s="159"/>
      <c r="X374" s="159"/>
      <c r="Y374" s="159"/>
      <c r="Z374" s="148"/>
      <c r="AA374" s="148"/>
      <c r="AB374" s="148"/>
      <c r="AC374" s="148"/>
      <c r="AD374" s="148"/>
      <c r="AE374" s="148"/>
      <c r="AF374" s="148"/>
      <c r="AG374" s="148"/>
      <c r="AH374" s="148"/>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row>
    <row r="375" spans="1:60" outlineLevel="3" x14ac:dyDescent="0.25">
      <c r="A375" s="155"/>
      <c r="B375" s="156"/>
      <c r="C375" s="195">
        <v>245</v>
      </c>
      <c r="D375" s="161"/>
      <c r="E375" s="162">
        <v>245</v>
      </c>
      <c r="F375" s="159"/>
      <c r="G375" s="159"/>
      <c r="H375" s="159"/>
      <c r="I375" s="159"/>
      <c r="J375" s="159"/>
      <c r="K375" s="159"/>
      <c r="L375" s="159"/>
      <c r="M375" s="159"/>
      <c r="N375" s="158"/>
      <c r="O375" s="158"/>
      <c r="P375" s="158"/>
      <c r="Q375" s="158"/>
      <c r="R375" s="159"/>
      <c r="S375" s="159"/>
      <c r="T375" s="159"/>
      <c r="U375" s="159"/>
      <c r="V375" s="159"/>
      <c r="W375" s="159"/>
      <c r="X375" s="159"/>
      <c r="Y375" s="159"/>
      <c r="Z375" s="148"/>
      <c r="AA375" s="148"/>
      <c r="AB375" s="148"/>
      <c r="AC375" s="148"/>
      <c r="AD375" s="148"/>
      <c r="AE375" s="148"/>
      <c r="AF375" s="148"/>
      <c r="AG375" s="148"/>
      <c r="AH375" s="148"/>
      <c r="AI375" s="148"/>
      <c r="AJ375" s="148"/>
      <c r="AK375" s="148"/>
      <c r="AL375" s="148"/>
      <c r="AM375" s="148"/>
      <c r="AN375" s="148"/>
      <c r="AO375" s="148"/>
      <c r="AP375" s="148"/>
      <c r="AQ375" s="148"/>
      <c r="AR375" s="148"/>
      <c r="AS375" s="148"/>
      <c r="AT375" s="148"/>
      <c r="AU375" s="148"/>
      <c r="AV375" s="148"/>
      <c r="AW375" s="148"/>
      <c r="AX375" s="148"/>
      <c r="AY375" s="148"/>
      <c r="AZ375" s="148"/>
      <c r="BA375" s="148"/>
      <c r="BB375" s="148"/>
      <c r="BC375" s="148"/>
      <c r="BD375" s="148"/>
      <c r="BE375" s="148"/>
      <c r="BF375" s="148"/>
      <c r="BG375" s="148"/>
      <c r="BH375" s="148"/>
    </row>
    <row r="376" spans="1:60" outlineLevel="3" x14ac:dyDescent="0.25">
      <c r="A376" s="177">
        <v>145</v>
      </c>
      <c r="B376" s="178" t="s">
        <v>3827</v>
      </c>
      <c r="C376" s="194" t="s">
        <v>3828</v>
      </c>
      <c r="D376" s="179" t="s">
        <v>2122</v>
      </c>
      <c r="E376" s="180">
        <v>1</v>
      </c>
      <c r="F376" s="181"/>
      <c r="G376" s="182">
        <f>ROUND(E376*F376,2)</f>
        <v>0</v>
      </c>
      <c r="H376" s="181"/>
      <c r="I376" s="182">
        <f>ROUND(E376*H376,2)</f>
        <v>0</v>
      </c>
      <c r="J376" s="181"/>
      <c r="K376" s="182">
        <f>ROUND(E376*J376,2)</f>
        <v>0</v>
      </c>
      <c r="L376" s="182">
        <v>21</v>
      </c>
      <c r="M376" s="182">
        <f>G376*(1+L376/100)</f>
        <v>0</v>
      </c>
      <c r="N376" s="180">
        <v>0</v>
      </c>
      <c r="O376" s="180">
        <f>ROUND(E376*N376,2)</f>
        <v>0</v>
      </c>
      <c r="P376" s="180">
        <v>0</v>
      </c>
      <c r="Q376" s="180">
        <f>ROUND(E376*P376,2)</f>
        <v>0</v>
      </c>
      <c r="R376" s="182"/>
      <c r="S376" s="190" t="s">
        <v>878</v>
      </c>
      <c r="T376" s="159"/>
      <c r="U376" s="159"/>
      <c r="V376" s="159"/>
      <c r="W376" s="159"/>
      <c r="X376" s="159"/>
      <c r="Y376" s="159"/>
      <c r="Z376" s="148"/>
      <c r="AA376" s="148"/>
      <c r="AB376" s="148"/>
      <c r="AC376" s="148"/>
      <c r="AD376" s="148"/>
      <c r="AE376" s="148"/>
      <c r="AF376" s="148"/>
      <c r="AG376" s="148"/>
      <c r="AH376" s="148"/>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row>
    <row r="377" spans="1:60" ht="13" x14ac:dyDescent="0.25">
      <c r="A377" s="170" t="s">
        <v>288</v>
      </c>
      <c r="B377" s="171" t="s">
        <v>166</v>
      </c>
      <c r="C377" s="193" t="s">
        <v>167</v>
      </c>
      <c r="D377" s="172"/>
      <c r="E377" s="173"/>
      <c r="F377" s="174"/>
      <c r="G377" s="174">
        <f>SUMIF(AG378:AG383,"&lt;&gt;NOR",G378:G383)</f>
        <v>0</v>
      </c>
      <c r="H377" s="174"/>
      <c r="I377" s="174">
        <f>SUM(I378:I383)</f>
        <v>0</v>
      </c>
      <c r="J377" s="174"/>
      <c r="K377" s="174">
        <f>SUM(K378:K383)</f>
        <v>0</v>
      </c>
      <c r="L377" s="174"/>
      <c r="M377" s="174">
        <f>SUM(M378:M383)</f>
        <v>0</v>
      </c>
      <c r="N377" s="173"/>
      <c r="O377" s="173">
        <f>SUM(O378:O383)</f>
        <v>0.01</v>
      </c>
      <c r="P377" s="173"/>
      <c r="Q377" s="173">
        <f>SUM(Q378:Q383)</f>
        <v>0</v>
      </c>
      <c r="R377" s="174"/>
      <c r="S377" s="174"/>
      <c r="T377" s="175"/>
      <c r="U377" s="169"/>
      <c r="V377" s="169">
        <f>SUM(V378:V383)</f>
        <v>66.75</v>
      </c>
      <c r="W377" s="169"/>
      <c r="X377" s="169"/>
      <c r="Y377" s="169"/>
      <c r="AG377" t="s">
        <v>289</v>
      </c>
    </row>
    <row r="378" spans="1:60" ht="40" outlineLevel="1" x14ac:dyDescent="0.25">
      <c r="A378" s="177">
        <v>92</v>
      </c>
      <c r="B378" s="178" t="s">
        <v>1005</v>
      </c>
      <c r="C378" s="194" t="s">
        <v>1006</v>
      </c>
      <c r="D378" s="179" t="s">
        <v>310</v>
      </c>
      <c r="E378" s="180">
        <v>198.54</v>
      </c>
      <c r="F378" s="181"/>
      <c r="G378" s="182">
        <f>ROUND(E378*F378,2)</f>
        <v>0</v>
      </c>
      <c r="H378" s="181"/>
      <c r="I378" s="182">
        <f>ROUND(E378*H378,2)</f>
        <v>0</v>
      </c>
      <c r="J378" s="181"/>
      <c r="K378" s="182">
        <f>ROUND(E378*J378,2)</f>
        <v>0</v>
      </c>
      <c r="L378" s="182">
        <v>21</v>
      </c>
      <c r="M378" s="182">
        <f>G378*(1+L378/100)</f>
        <v>0</v>
      </c>
      <c r="N378" s="180">
        <v>4.0000000000000003E-5</v>
      </c>
      <c r="O378" s="180">
        <f>ROUND(E378*N378,2)</f>
        <v>0.01</v>
      </c>
      <c r="P378" s="180">
        <v>0</v>
      </c>
      <c r="Q378" s="180">
        <f>ROUND(E378*P378,2)</f>
        <v>0</v>
      </c>
      <c r="R378" s="182" t="s">
        <v>410</v>
      </c>
      <c r="S378" s="182" t="s">
        <v>294</v>
      </c>
      <c r="T378" s="183" t="s">
        <v>294</v>
      </c>
      <c r="U378" s="159">
        <v>0.308</v>
      </c>
      <c r="V378" s="159">
        <f>ROUND(E378*U378,2)</f>
        <v>61.15</v>
      </c>
      <c r="W378" s="159"/>
      <c r="X378" s="159" t="s">
        <v>295</v>
      </c>
      <c r="Y378" s="159" t="s">
        <v>296</v>
      </c>
      <c r="Z378" s="148"/>
      <c r="AA378" s="148"/>
      <c r="AB378" s="148"/>
      <c r="AC378" s="148"/>
      <c r="AD378" s="148"/>
      <c r="AE378" s="148"/>
      <c r="AF378" s="148"/>
      <c r="AG378" s="148" t="s">
        <v>297</v>
      </c>
      <c r="AH378" s="148"/>
      <c r="AI378" s="148"/>
      <c r="AJ378" s="148"/>
      <c r="AK378" s="148"/>
      <c r="AL378" s="148"/>
      <c r="AM378" s="148"/>
      <c r="AN378" s="148"/>
      <c r="AO378" s="148"/>
      <c r="AP378" s="148"/>
      <c r="AQ378" s="148"/>
      <c r="AR378" s="148"/>
      <c r="AS378" s="148"/>
      <c r="AT378" s="148"/>
      <c r="AU378" s="148"/>
      <c r="AV378" s="148"/>
      <c r="AW378" s="148"/>
      <c r="AX378" s="148"/>
      <c r="AY378" s="148"/>
      <c r="AZ378" s="148"/>
      <c r="BA378" s="148"/>
      <c r="BB378" s="148"/>
      <c r="BC378" s="148"/>
      <c r="BD378" s="148"/>
      <c r="BE378" s="148"/>
      <c r="BF378" s="148"/>
      <c r="BG378" s="148"/>
      <c r="BH378" s="148"/>
    </row>
    <row r="379" spans="1:60" outlineLevel="2" x14ac:dyDescent="0.25">
      <c r="A379" s="155"/>
      <c r="B379" s="156"/>
      <c r="C379" s="272" t="s">
        <v>1007</v>
      </c>
      <c r="D379" s="273"/>
      <c r="E379" s="273"/>
      <c r="F379" s="273"/>
      <c r="G379" s="273"/>
      <c r="H379" s="159"/>
      <c r="I379" s="159"/>
      <c r="J379" s="159"/>
      <c r="K379" s="159"/>
      <c r="L379" s="159"/>
      <c r="M379" s="159"/>
      <c r="N379" s="158"/>
      <c r="O379" s="158"/>
      <c r="P379" s="158"/>
      <c r="Q379" s="158"/>
      <c r="R379" s="159"/>
      <c r="S379" s="159"/>
      <c r="T379" s="159"/>
      <c r="U379" s="159"/>
      <c r="V379" s="159"/>
      <c r="W379" s="159"/>
      <c r="X379" s="159"/>
      <c r="Y379" s="159"/>
      <c r="Z379" s="148"/>
      <c r="AA379" s="148"/>
      <c r="AB379" s="148"/>
      <c r="AC379" s="148"/>
      <c r="AD379" s="148"/>
      <c r="AE379" s="148"/>
      <c r="AF379" s="148"/>
      <c r="AG379" s="148" t="s">
        <v>300</v>
      </c>
      <c r="AH379" s="148"/>
      <c r="AI379" s="148"/>
      <c r="AJ379" s="148"/>
      <c r="AK379" s="148"/>
      <c r="AL379" s="148"/>
      <c r="AM379" s="148"/>
      <c r="AN379" s="148"/>
      <c r="AO379" s="148"/>
      <c r="AP379" s="148"/>
      <c r="AQ379" s="148"/>
      <c r="AR379" s="148"/>
      <c r="AS379" s="148"/>
      <c r="AT379" s="148"/>
      <c r="AU379" s="148"/>
      <c r="AV379" s="148"/>
      <c r="AW379" s="148"/>
      <c r="AX379" s="148"/>
      <c r="AY379" s="148"/>
      <c r="AZ379" s="148"/>
      <c r="BA379" s="184" t="str">
        <f>C379</f>
        <v>zárubněmi, umytí a vyčištění jiných zasklených a natíraných ploch a zařizovacích předmětů před předáním do užívání světlá výška podlaží do 4 m</v>
      </c>
      <c r="BB379" s="148"/>
      <c r="BC379" s="148"/>
      <c r="BD379" s="148"/>
      <c r="BE379" s="148"/>
      <c r="BF379" s="148"/>
      <c r="BG379" s="148"/>
      <c r="BH379" s="148"/>
    </row>
    <row r="380" spans="1:60" ht="20" outlineLevel="1" x14ac:dyDescent="0.25">
      <c r="A380" s="177">
        <v>93</v>
      </c>
      <c r="B380" s="178" t="s">
        <v>3287</v>
      </c>
      <c r="C380" s="194" t="s">
        <v>3288</v>
      </c>
      <c r="D380" s="179" t="s">
        <v>292</v>
      </c>
      <c r="E380" s="180">
        <v>14</v>
      </c>
      <c r="F380" s="181"/>
      <c r="G380" s="182">
        <f>ROUND(E380*F380,2)</f>
        <v>0</v>
      </c>
      <c r="H380" s="181"/>
      <c r="I380" s="182">
        <f>ROUND(E380*H380,2)</f>
        <v>0</v>
      </c>
      <c r="J380" s="181"/>
      <c r="K380" s="182">
        <f>ROUND(E380*J380,2)</f>
        <v>0</v>
      </c>
      <c r="L380" s="182">
        <v>21</v>
      </c>
      <c r="M380" s="182">
        <f>G380*(1+L380/100)</f>
        <v>0</v>
      </c>
      <c r="N380" s="180">
        <v>1.4999999999999999E-4</v>
      </c>
      <c r="O380" s="180">
        <f>ROUND(E380*N380,2)</f>
        <v>0</v>
      </c>
      <c r="P380" s="180">
        <v>0</v>
      </c>
      <c r="Q380" s="180">
        <f>ROUND(E380*P380,2)</f>
        <v>0</v>
      </c>
      <c r="R380" s="182" t="s">
        <v>410</v>
      </c>
      <c r="S380" s="182" t="s">
        <v>294</v>
      </c>
      <c r="T380" s="183" t="s">
        <v>294</v>
      </c>
      <c r="U380" s="159">
        <v>0.4</v>
      </c>
      <c r="V380" s="159">
        <f>ROUND(E380*U380,2)</f>
        <v>5.6</v>
      </c>
      <c r="W380" s="159"/>
      <c r="X380" s="159" t="s">
        <v>295</v>
      </c>
      <c r="Y380" s="159" t="s">
        <v>296</v>
      </c>
      <c r="Z380" s="148"/>
      <c r="AA380" s="148"/>
      <c r="AB380" s="148"/>
      <c r="AC380" s="148"/>
      <c r="AD380" s="148"/>
      <c r="AE380" s="148"/>
      <c r="AF380" s="148"/>
      <c r="AG380" s="148" t="s">
        <v>297</v>
      </c>
      <c r="AH380" s="148"/>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row>
    <row r="381" spans="1:60" outlineLevel="2" x14ac:dyDescent="0.25">
      <c r="A381" s="155"/>
      <c r="B381" s="156"/>
      <c r="C381" s="276" t="s">
        <v>1011</v>
      </c>
      <c r="D381" s="277"/>
      <c r="E381" s="277"/>
      <c r="F381" s="277"/>
      <c r="G381" s="277"/>
      <c r="H381" s="159"/>
      <c r="I381" s="159"/>
      <c r="J381" s="159"/>
      <c r="K381" s="159"/>
      <c r="L381" s="159"/>
      <c r="M381" s="159"/>
      <c r="N381" s="158"/>
      <c r="O381" s="158"/>
      <c r="P381" s="158"/>
      <c r="Q381" s="158"/>
      <c r="R381" s="159"/>
      <c r="S381" s="159"/>
      <c r="T381" s="159"/>
      <c r="U381" s="159"/>
      <c r="V381" s="159"/>
      <c r="W381" s="159"/>
      <c r="X381" s="159"/>
      <c r="Y381" s="159"/>
      <c r="Z381" s="148"/>
      <c r="AA381" s="148"/>
      <c r="AB381" s="148"/>
      <c r="AC381" s="148"/>
      <c r="AD381" s="148"/>
      <c r="AE381" s="148"/>
      <c r="AF381" s="148"/>
      <c r="AG381" s="148" t="s">
        <v>299</v>
      </c>
      <c r="AH381" s="148"/>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row>
    <row r="382" spans="1:60" outlineLevel="2" x14ac:dyDescent="0.25">
      <c r="A382" s="155"/>
      <c r="B382" s="156"/>
      <c r="C382" s="270" t="s">
        <v>1011</v>
      </c>
      <c r="D382" s="271"/>
      <c r="E382" s="271"/>
      <c r="F382" s="271"/>
      <c r="G382" s="271"/>
      <c r="H382" s="159"/>
      <c r="I382" s="159"/>
      <c r="J382" s="159"/>
      <c r="K382" s="159"/>
      <c r="L382" s="159"/>
      <c r="M382" s="159"/>
      <c r="N382" s="158"/>
      <c r="O382" s="158"/>
      <c r="P382" s="158"/>
      <c r="Q382" s="158"/>
      <c r="R382" s="159"/>
      <c r="S382" s="159"/>
      <c r="T382" s="159"/>
      <c r="U382" s="159"/>
      <c r="V382" s="159"/>
      <c r="W382" s="159"/>
      <c r="X382" s="159"/>
      <c r="Y382" s="159"/>
      <c r="Z382" s="148"/>
      <c r="AA382" s="148"/>
      <c r="AB382" s="148"/>
      <c r="AC382" s="148"/>
      <c r="AD382" s="148"/>
      <c r="AE382" s="148"/>
      <c r="AF382" s="148"/>
      <c r="AG382" s="148" t="s">
        <v>300</v>
      </c>
      <c r="AH382" s="148"/>
      <c r="AI382" s="148"/>
      <c r="AJ382" s="148"/>
      <c r="AK382" s="148"/>
      <c r="AL382" s="148"/>
      <c r="AM382" s="148"/>
      <c r="AN382" s="148"/>
      <c r="AO382" s="148"/>
      <c r="AP382" s="148"/>
      <c r="AQ382" s="148"/>
      <c r="AR382" s="148"/>
      <c r="AS382" s="148"/>
      <c r="AT382" s="148"/>
      <c r="AU382" s="148"/>
      <c r="AV382" s="148"/>
      <c r="AW382" s="148"/>
      <c r="AX382" s="148"/>
      <c r="AY382" s="148"/>
      <c r="AZ382" s="148"/>
      <c r="BA382" s="148"/>
      <c r="BB382" s="148"/>
      <c r="BC382" s="148"/>
      <c r="BD382" s="148"/>
      <c r="BE382" s="148"/>
      <c r="BF382" s="148"/>
      <c r="BG382" s="148"/>
      <c r="BH382" s="148"/>
    </row>
    <row r="383" spans="1:60" outlineLevel="1" x14ac:dyDescent="0.25">
      <c r="A383" s="185">
        <v>94</v>
      </c>
      <c r="B383" s="186" t="s">
        <v>3289</v>
      </c>
      <c r="C383" s="198" t="s">
        <v>3290</v>
      </c>
      <c r="D383" s="187" t="s">
        <v>292</v>
      </c>
      <c r="E383" s="188">
        <v>14</v>
      </c>
      <c r="F383" s="189"/>
      <c r="G383" s="190">
        <f>ROUND(E383*F383,2)</f>
        <v>0</v>
      </c>
      <c r="H383" s="189"/>
      <c r="I383" s="190">
        <f>ROUND(E383*H383,2)</f>
        <v>0</v>
      </c>
      <c r="J383" s="189"/>
      <c r="K383" s="190">
        <f>ROUND(E383*J383,2)</f>
        <v>0</v>
      </c>
      <c r="L383" s="190">
        <v>21</v>
      </c>
      <c r="M383" s="190">
        <f>G383*(1+L383/100)</f>
        <v>0</v>
      </c>
      <c r="N383" s="188">
        <v>0</v>
      </c>
      <c r="O383" s="188">
        <f>ROUND(E383*N383,2)</f>
        <v>0</v>
      </c>
      <c r="P383" s="188">
        <v>0</v>
      </c>
      <c r="Q383" s="188">
        <f>ROUND(E383*P383,2)</f>
        <v>0</v>
      </c>
      <c r="R383" s="190"/>
      <c r="S383" s="190" t="s">
        <v>878</v>
      </c>
      <c r="T383" s="191" t="s">
        <v>879</v>
      </c>
      <c r="U383" s="159">
        <v>0</v>
      </c>
      <c r="V383" s="159">
        <f>ROUND(E383*U383,2)</f>
        <v>0</v>
      </c>
      <c r="W383" s="159"/>
      <c r="X383" s="159" t="s">
        <v>622</v>
      </c>
      <c r="Y383" s="159" t="s">
        <v>296</v>
      </c>
      <c r="Z383" s="148"/>
      <c r="AA383" s="148"/>
      <c r="AB383" s="148"/>
      <c r="AC383" s="148"/>
      <c r="AD383" s="148"/>
      <c r="AE383" s="148"/>
      <c r="AF383" s="148"/>
      <c r="AG383" s="148" t="s">
        <v>623</v>
      </c>
      <c r="AH383" s="148"/>
      <c r="AI383" s="148"/>
      <c r="AJ383" s="148"/>
      <c r="AK383" s="148"/>
      <c r="AL383" s="148"/>
      <c r="AM383" s="148"/>
      <c r="AN383" s="148"/>
      <c r="AO383" s="148"/>
      <c r="AP383" s="148"/>
      <c r="AQ383" s="148"/>
      <c r="AR383" s="148"/>
      <c r="AS383" s="148"/>
      <c r="AT383" s="148"/>
      <c r="AU383" s="148"/>
      <c r="AV383" s="148"/>
      <c r="AW383" s="148"/>
      <c r="AX383" s="148"/>
      <c r="AY383" s="148"/>
      <c r="AZ383" s="148"/>
      <c r="BA383" s="148"/>
      <c r="BB383" s="148"/>
      <c r="BC383" s="148"/>
      <c r="BD383" s="148"/>
      <c r="BE383" s="148"/>
      <c r="BF383" s="148"/>
      <c r="BG383" s="148"/>
      <c r="BH383" s="148"/>
    </row>
    <row r="384" spans="1:60" ht="13" x14ac:dyDescent="0.25">
      <c r="A384" s="170" t="s">
        <v>288</v>
      </c>
      <c r="B384" s="171" t="s">
        <v>168</v>
      </c>
      <c r="C384" s="193" t="s">
        <v>169</v>
      </c>
      <c r="D384" s="172"/>
      <c r="E384" s="173"/>
      <c r="F384" s="174"/>
      <c r="G384" s="174">
        <f>SUMIF(AG385:AG552,"&lt;&gt;NOR",G385:G552)</f>
        <v>0</v>
      </c>
      <c r="H384" s="174"/>
      <c r="I384" s="174">
        <f>SUM(I385:I552)</f>
        <v>0</v>
      </c>
      <c r="J384" s="174"/>
      <c r="K384" s="174">
        <f>SUM(K385:K552)</f>
        <v>0</v>
      </c>
      <c r="L384" s="174"/>
      <c r="M384" s="174">
        <f>SUM(M385:M552)</f>
        <v>0</v>
      </c>
      <c r="N384" s="173"/>
      <c r="O384" s="173">
        <f>SUM(O385:O552)</f>
        <v>0.31000000000000005</v>
      </c>
      <c r="P384" s="173"/>
      <c r="Q384" s="173">
        <f>SUM(Q385:Q552)</f>
        <v>285.76</v>
      </c>
      <c r="R384" s="174"/>
      <c r="S384" s="174"/>
      <c r="T384" s="175"/>
      <c r="U384" s="169"/>
      <c r="V384" s="169">
        <f>SUM(V385:V552)</f>
        <v>1110.7199999999998</v>
      </c>
      <c r="W384" s="169"/>
      <c r="X384" s="169"/>
      <c r="Y384" s="169"/>
      <c r="AG384" t="s">
        <v>289</v>
      </c>
    </row>
    <row r="385" spans="1:60" outlineLevel="1" x14ac:dyDescent="0.25">
      <c r="A385" s="177">
        <v>95</v>
      </c>
      <c r="B385" s="178" t="s">
        <v>1014</v>
      </c>
      <c r="C385" s="194" t="s">
        <v>1015</v>
      </c>
      <c r="D385" s="179" t="s">
        <v>338</v>
      </c>
      <c r="E385" s="180">
        <v>0.42</v>
      </c>
      <c r="F385" s="181"/>
      <c r="G385" s="182">
        <f>ROUND(E385*F385,2)</f>
        <v>0</v>
      </c>
      <c r="H385" s="181"/>
      <c r="I385" s="182">
        <f>ROUND(E385*H385,2)</f>
        <v>0</v>
      </c>
      <c r="J385" s="181"/>
      <c r="K385" s="182">
        <f>ROUND(E385*J385,2)</f>
        <v>0</v>
      </c>
      <c r="L385" s="182">
        <v>21</v>
      </c>
      <c r="M385" s="182">
        <f>G385*(1+L385/100)</f>
        <v>0</v>
      </c>
      <c r="N385" s="180">
        <v>0</v>
      </c>
      <c r="O385" s="180">
        <f>ROUND(E385*N385,2)</f>
        <v>0</v>
      </c>
      <c r="P385" s="180">
        <v>2.85</v>
      </c>
      <c r="Q385" s="180">
        <f>ROUND(E385*P385,2)</f>
        <v>1.2</v>
      </c>
      <c r="R385" s="182"/>
      <c r="S385" s="182" t="s">
        <v>878</v>
      </c>
      <c r="T385" s="183" t="s">
        <v>879</v>
      </c>
      <c r="U385" s="159">
        <v>17.606999999999999</v>
      </c>
      <c r="V385" s="159">
        <f>ROUND(E385*U385,2)</f>
        <v>7.39</v>
      </c>
      <c r="W385" s="159"/>
      <c r="X385" s="159" t="s">
        <v>295</v>
      </c>
      <c r="Y385" s="159" t="s">
        <v>296</v>
      </c>
      <c r="Z385" s="148"/>
      <c r="AA385" s="148"/>
      <c r="AB385" s="148"/>
      <c r="AC385" s="148"/>
      <c r="AD385" s="148"/>
      <c r="AE385" s="148"/>
      <c r="AF385" s="148"/>
      <c r="AG385" s="148" t="s">
        <v>297</v>
      </c>
      <c r="AH385" s="148"/>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row>
    <row r="386" spans="1:60" outlineLevel="2" x14ac:dyDescent="0.25">
      <c r="A386" s="155"/>
      <c r="B386" s="156"/>
      <c r="C386" s="272" t="s">
        <v>1016</v>
      </c>
      <c r="D386" s="273"/>
      <c r="E386" s="273"/>
      <c r="F386" s="273"/>
      <c r="G386" s="273"/>
      <c r="H386" s="159"/>
      <c r="I386" s="159"/>
      <c r="J386" s="159"/>
      <c r="K386" s="159"/>
      <c r="L386" s="159"/>
      <c r="M386" s="159"/>
      <c r="N386" s="158"/>
      <c r="O386" s="158"/>
      <c r="P386" s="158"/>
      <c r="Q386" s="158"/>
      <c r="R386" s="159"/>
      <c r="S386" s="159"/>
      <c r="T386" s="159"/>
      <c r="U386" s="159"/>
      <c r="V386" s="159"/>
      <c r="W386" s="159"/>
      <c r="X386" s="159"/>
      <c r="Y386" s="159"/>
      <c r="Z386" s="148"/>
      <c r="AA386" s="148"/>
      <c r="AB386" s="148"/>
      <c r="AC386" s="148"/>
      <c r="AD386" s="148"/>
      <c r="AE386" s="148"/>
      <c r="AF386" s="148"/>
      <c r="AG386" s="148" t="s">
        <v>300</v>
      </c>
      <c r="AH386" s="148"/>
      <c r="AI386" s="148"/>
      <c r="AJ386" s="148"/>
      <c r="AK386" s="148"/>
      <c r="AL386" s="148"/>
      <c r="AM386" s="148"/>
      <c r="AN386" s="148"/>
      <c r="AO386" s="148"/>
      <c r="AP386" s="148"/>
      <c r="AQ386" s="148"/>
      <c r="AR386" s="148"/>
      <c r="AS386" s="148"/>
      <c r="AT386" s="148"/>
      <c r="AU386" s="148"/>
      <c r="AV386" s="148"/>
      <c r="AW386" s="148"/>
      <c r="AX386" s="148"/>
      <c r="AY386" s="148"/>
      <c r="AZ386" s="148"/>
      <c r="BA386" s="184" t="str">
        <f>C386</f>
        <v>s naložením vybouraných hmot a suti na dopravní prostředek nebo s odklizením na hromady do vzdálenosti 20 m</v>
      </c>
      <c r="BB386" s="148"/>
      <c r="BC386" s="148"/>
      <c r="BD386" s="148"/>
      <c r="BE386" s="148"/>
      <c r="BF386" s="148"/>
      <c r="BG386" s="148"/>
      <c r="BH386" s="148"/>
    </row>
    <row r="387" spans="1:60" outlineLevel="2" x14ac:dyDescent="0.25">
      <c r="A387" s="155"/>
      <c r="B387" s="156"/>
      <c r="C387" s="195" t="s">
        <v>3291</v>
      </c>
      <c r="D387" s="161"/>
      <c r="E387" s="162">
        <v>0.42</v>
      </c>
      <c r="F387" s="159"/>
      <c r="G387" s="159"/>
      <c r="H387" s="159"/>
      <c r="I387" s="159"/>
      <c r="J387" s="159"/>
      <c r="K387" s="159"/>
      <c r="L387" s="159"/>
      <c r="M387" s="159"/>
      <c r="N387" s="158"/>
      <c r="O387" s="158"/>
      <c r="P387" s="158"/>
      <c r="Q387" s="158"/>
      <c r="R387" s="159"/>
      <c r="S387" s="159"/>
      <c r="T387" s="159"/>
      <c r="U387" s="159"/>
      <c r="V387" s="159"/>
      <c r="W387" s="159"/>
      <c r="X387" s="159"/>
      <c r="Y387" s="159"/>
      <c r="Z387" s="148"/>
      <c r="AA387" s="148"/>
      <c r="AB387" s="148"/>
      <c r="AC387" s="148"/>
      <c r="AD387" s="148"/>
      <c r="AE387" s="148"/>
      <c r="AF387" s="148"/>
      <c r="AG387" s="148" t="s">
        <v>314</v>
      </c>
      <c r="AH387" s="148">
        <v>0</v>
      </c>
      <c r="AI387" s="148"/>
      <c r="AJ387" s="148"/>
      <c r="AK387" s="148"/>
      <c r="AL387" s="148"/>
      <c r="AM387" s="148"/>
      <c r="AN387" s="148"/>
      <c r="AO387" s="148"/>
      <c r="AP387" s="148"/>
      <c r="AQ387" s="148"/>
      <c r="AR387" s="148"/>
      <c r="AS387" s="148"/>
      <c r="AT387" s="148"/>
      <c r="AU387" s="148"/>
      <c r="AV387" s="148"/>
      <c r="AW387" s="148"/>
      <c r="AX387" s="148"/>
      <c r="AY387" s="148"/>
      <c r="AZ387" s="148"/>
      <c r="BA387" s="148"/>
      <c r="BB387" s="148"/>
      <c r="BC387" s="148"/>
      <c r="BD387" s="148"/>
      <c r="BE387" s="148"/>
      <c r="BF387" s="148"/>
      <c r="BG387" s="148"/>
      <c r="BH387" s="148"/>
    </row>
    <row r="388" spans="1:60" outlineLevel="1" x14ac:dyDescent="0.25">
      <c r="A388" s="177">
        <v>96</v>
      </c>
      <c r="B388" s="178" t="s">
        <v>1026</v>
      </c>
      <c r="C388" s="194" t="s">
        <v>1027</v>
      </c>
      <c r="D388" s="179" t="s">
        <v>310</v>
      </c>
      <c r="E388" s="180">
        <v>285.3802</v>
      </c>
      <c r="F388" s="181"/>
      <c r="G388" s="182">
        <f>ROUND(E388*F388,2)</f>
        <v>0</v>
      </c>
      <c r="H388" s="181"/>
      <c r="I388" s="182">
        <f>ROUND(E388*H388,2)</f>
        <v>0</v>
      </c>
      <c r="J388" s="181"/>
      <c r="K388" s="182">
        <f>ROUND(E388*J388,2)</f>
        <v>0</v>
      </c>
      <c r="L388" s="182">
        <v>21</v>
      </c>
      <c r="M388" s="182">
        <f>G388*(1+L388/100)</f>
        <v>0</v>
      </c>
      <c r="N388" s="180">
        <v>6.7000000000000002E-4</v>
      </c>
      <c r="O388" s="180">
        <f>ROUND(E388*N388,2)</f>
        <v>0.19</v>
      </c>
      <c r="P388" s="180">
        <v>0.184</v>
      </c>
      <c r="Q388" s="180">
        <f>ROUND(E388*P388,2)</f>
        <v>52.51</v>
      </c>
      <c r="R388" s="182" t="s">
        <v>1023</v>
      </c>
      <c r="S388" s="182" t="s">
        <v>294</v>
      </c>
      <c r="T388" s="183" t="s">
        <v>294</v>
      </c>
      <c r="U388" s="159">
        <v>0.22700000000000001</v>
      </c>
      <c r="V388" s="159">
        <f>ROUND(E388*U388,2)</f>
        <v>64.78</v>
      </c>
      <c r="W388" s="159"/>
      <c r="X388" s="159" t="s">
        <v>295</v>
      </c>
      <c r="Y388" s="159" t="s">
        <v>296</v>
      </c>
      <c r="Z388" s="148"/>
      <c r="AA388" s="148"/>
      <c r="AB388" s="148"/>
      <c r="AC388" s="148"/>
      <c r="AD388" s="148"/>
      <c r="AE388" s="148"/>
      <c r="AF388" s="148"/>
      <c r="AG388" s="148" t="s">
        <v>297</v>
      </c>
      <c r="AH388" s="148"/>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row>
    <row r="389" spans="1:60" ht="20.5" outlineLevel="2" x14ac:dyDescent="0.25">
      <c r="A389" s="155"/>
      <c r="B389" s="156"/>
      <c r="C389" s="276" t="s">
        <v>1028</v>
      </c>
      <c r="D389" s="277"/>
      <c r="E389" s="277"/>
      <c r="F389" s="277"/>
      <c r="G389" s="277"/>
      <c r="H389" s="159"/>
      <c r="I389" s="159"/>
      <c r="J389" s="159"/>
      <c r="K389" s="159"/>
      <c r="L389" s="159"/>
      <c r="M389" s="159"/>
      <c r="N389" s="158"/>
      <c r="O389" s="158"/>
      <c r="P389" s="158"/>
      <c r="Q389" s="158"/>
      <c r="R389" s="159"/>
      <c r="S389" s="159"/>
      <c r="T389" s="159"/>
      <c r="U389" s="159"/>
      <c r="V389" s="159"/>
      <c r="W389" s="159"/>
      <c r="X389" s="159"/>
      <c r="Y389" s="159"/>
      <c r="Z389" s="148"/>
      <c r="AA389" s="148"/>
      <c r="AB389" s="148"/>
      <c r="AC389" s="148"/>
      <c r="AD389" s="148"/>
      <c r="AE389" s="148"/>
      <c r="AF389" s="148"/>
      <c r="AG389" s="148" t="s">
        <v>299</v>
      </c>
      <c r="AH389" s="148"/>
      <c r="AI389" s="148"/>
      <c r="AJ389" s="148"/>
      <c r="AK389" s="148"/>
      <c r="AL389" s="148"/>
      <c r="AM389" s="148"/>
      <c r="AN389" s="148"/>
      <c r="AO389" s="148"/>
      <c r="AP389" s="148"/>
      <c r="AQ389" s="148"/>
      <c r="AR389" s="148"/>
      <c r="AS389" s="148"/>
      <c r="AT389" s="148"/>
      <c r="AU389" s="148"/>
      <c r="AV389" s="148"/>
      <c r="AW389" s="148"/>
      <c r="AX389" s="148"/>
      <c r="AY389" s="148"/>
      <c r="AZ389" s="148"/>
      <c r="BA389" s="184" t="str">
        <f>C389</f>
        <v>nebo vybourání otvorů průřezové plochy přes 4 m2 v příčkách, včetně pomocného lešení o výšce podlahy do 1900 mm a pro zatížení do 1,5 kPa  (150 kg/m2),</v>
      </c>
      <c r="BB389" s="148"/>
      <c r="BC389" s="148"/>
      <c r="BD389" s="148"/>
      <c r="BE389" s="148"/>
      <c r="BF389" s="148"/>
      <c r="BG389" s="148"/>
      <c r="BH389" s="148"/>
    </row>
    <row r="390" spans="1:60" ht="20.5" outlineLevel="2" x14ac:dyDescent="0.25">
      <c r="A390" s="155"/>
      <c r="B390" s="156"/>
      <c r="C390" s="270" t="s">
        <v>1028</v>
      </c>
      <c r="D390" s="271"/>
      <c r="E390" s="271"/>
      <c r="F390" s="271"/>
      <c r="G390" s="271"/>
      <c r="H390" s="159"/>
      <c r="I390" s="159"/>
      <c r="J390" s="159"/>
      <c r="K390" s="159"/>
      <c r="L390" s="159"/>
      <c r="M390" s="159"/>
      <c r="N390" s="158"/>
      <c r="O390" s="158"/>
      <c r="P390" s="158"/>
      <c r="Q390" s="158"/>
      <c r="R390" s="159"/>
      <c r="S390" s="159"/>
      <c r="T390" s="159"/>
      <c r="U390" s="159"/>
      <c r="V390" s="159"/>
      <c r="W390" s="159"/>
      <c r="X390" s="159"/>
      <c r="Y390" s="159"/>
      <c r="Z390" s="148"/>
      <c r="AA390" s="148"/>
      <c r="AB390" s="148"/>
      <c r="AC390" s="148"/>
      <c r="AD390" s="148"/>
      <c r="AE390" s="148"/>
      <c r="AF390" s="148"/>
      <c r="AG390" s="148" t="s">
        <v>300</v>
      </c>
      <c r="AH390" s="148"/>
      <c r="AI390" s="148"/>
      <c r="AJ390" s="148"/>
      <c r="AK390" s="148"/>
      <c r="AL390" s="148"/>
      <c r="AM390" s="148"/>
      <c r="AN390" s="148"/>
      <c r="AO390" s="148"/>
      <c r="AP390" s="148"/>
      <c r="AQ390" s="148"/>
      <c r="AR390" s="148"/>
      <c r="AS390" s="148"/>
      <c r="AT390" s="148"/>
      <c r="AU390" s="148"/>
      <c r="AV390" s="148"/>
      <c r="AW390" s="148"/>
      <c r="AX390" s="148"/>
      <c r="AY390" s="148"/>
      <c r="AZ390" s="148"/>
      <c r="BA390" s="184" t="str">
        <f>C390</f>
        <v>nebo vybourání otvorů průřezové plochy přes 4 m2 v příčkách, včetně pomocného lešení o výšce podlahy do 1900 mm a pro zatížení do 1,5 kPa  (150 kg/m2),</v>
      </c>
      <c r="BB390" s="148"/>
      <c r="BC390" s="148"/>
      <c r="BD390" s="148"/>
      <c r="BE390" s="148"/>
      <c r="BF390" s="148"/>
      <c r="BG390" s="148"/>
      <c r="BH390" s="148"/>
    </row>
    <row r="391" spans="1:60" outlineLevel="2" x14ac:dyDescent="0.25">
      <c r="A391" s="155"/>
      <c r="B391" s="156"/>
      <c r="C391" s="195" t="s">
        <v>3292</v>
      </c>
      <c r="D391" s="161"/>
      <c r="E391" s="162">
        <v>12.26</v>
      </c>
      <c r="F391" s="159"/>
      <c r="G391" s="159"/>
      <c r="H391" s="159"/>
      <c r="I391" s="159"/>
      <c r="J391" s="159"/>
      <c r="K391" s="159"/>
      <c r="L391" s="159"/>
      <c r="M391" s="159"/>
      <c r="N391" s="158"/>
      <c r="O391" s="158"/>
      <c r="P391" s="158"/>
      <c r="Q391" s="158"/>
      <c r="R391" s="159"/>
      <c r="S391" s="159"/>
      <c r="T391" s="159"/>
      <c r="U391" s="159"/>
      <c r="V391" s="159"/>
      <c r="W391" s="159"/>
      <c r="X391" s="159"/>
      <c r="Y391" s="159"/>
      <c r="Z391" s="148"/>
      <c r="AA391" s="148"/>
      <c r="AB391" s="148"/>
      <c r="AC391" s="148"/>
      <c r="AD391" s="148"/>
      <c r="AE391" s="148"/>
      <c r="AF391" s="148"/>
      <c r="AG391" s="148" t="s">
        <v>314</v>
      </c>
      <c r="AH391" s="148">
        <v>0</v>
      </c>
      <c r="AI391" s="148"/>
      <c r="AJ391" s="148"/>
      <c r="AK391" s="148"/>
      <c r="AL391" s="148"/>
      <c r="AM391" s="148"/>
      <c r="AN391" s="148"/>
      <c r="AO391" s="148"/>
      <c r="AP391" s="148"/>
      <c r="AQ391" s="148"/>
      <c r="AR391" s="148"/>
      <c r="AS391" s="148"/>
      <c r="AT391" s="148"/>
      <c r="AU391" s="148"/>
      <c r="AV391" s="148"/>
      <c r="AW391" s="148"/>
      <c r="AX391" s="148"/>
      <c r="AY391" s="148"/>
      <c r="AZ391" s="148"/>
      <c r="BA391" s="148"/>
      <c r="BB391" s="148"/>
      <c r="BC391" s="148"/>
      <c r="BD391" s="148"/>
      <c r="BE391" s="148"/>
      <c r="BF391" s="148"/>
      <c r="BG391" s="148"/>
      <c r="BH391" s="148"/>
    </row>
    <row r="392" spans="1:60" outlineLevel="3" x14ac:dyDescent="0.25">
      <c r="A392" s="155"/>
      <c r="B392" s="156"/>
      <c r="C392" s="195" t="s">
        <v>3293</v>
      </c>
      <c r="D392" s="161"/>
      <c r="E392" s="162">
        <v>30.8</v>
      </c>
      <c r="F392" s="159"/>
      <c r="G392" s="159"/>
      <c r="H392" s="159"/>
      <c r="I392" s="159"/>
      <c r="J392" s="159"/>
      <c r="K392" s="159"/>
      <c r="L392" s="159"/>
      <c r="M392" s="159"/>
      <c r="N392" s="158"/>
      <c r="O392" s="158"/>
      <c r="P392" s="158"/>
      <c r="Q392" s="158"/>
      <c r="R392" s="159"/>
      <c r="S392" s="159"/>
      <c r="T392" s="159"/>
      <c r="U392" s="159"/>
      <c r="V392" s="159"/>
      <c r="W392" s="159"/>
      <c r="X392" s="159"/>
      <c r="Y392" s="159"/>
      <c r="Z392" s="148"/>
      <c r="AA392" s="148"/>
      <c r="AB392" s="148"/>
      <c r="AC392" s="148"/>
      <c r="AD392" s="148"/>
      <c r="AE392" s="148"/>
      <c r="AF392" s="148"/>
      <c r="AG392" s="148" t="s">
        <v>314</v>
      </c>
      <c r="AH392" s="148">
        <v>0</v>
      </c>
      <c r="AI392" s="148"/>
      <c r="AJ392" s="148"/>
      <c r="AK392" s="148"/>
      <c r="AL392" s="148"/>
      <c r="AM392" s="148"/>
      <c r="AN392" s="148"/>
      <c r="AO392" s="148"/>
      <c r="AP392" s="148"/>
      <c r="AQ392" s="148"/>
      <c r="AR392" s="148"/>
      <c r="AS392" s="148"/>
      <c r="AT392" s="148"/>
      <c r="AU392" s="148"/>
      <c r="AV392" s="148"/>
      <c r="AW392" s="148"/>
      <c r="AX392" s="148"/>
      <c r="AY392" s="148"/>
      <c r="AZ392" s="148"/>
      <c r="BA392" s="148"/>
      <c r="BB392" s="148"/>
      <c r="BC392" s="148"/>
      <c r="BD392" s="148"/>
      <c r="BE392" s="148"/>
      <c r="BF392" s="148"/>
      <c r="BG392" s="148"/>
      <c r="BH392" s="148"/>
    </row>
    <row r="393" spans="1:60" outlineLevel="3" x14ac:dyDescent="0.25">
      <c r="A393" s="155"/>
      <c r="B393" s="156"/>
      <c r="C393" s="195" t="s">
        <v>3294</v>
      </c>
      <c r="D393" s="161"/>
      <c r="E393" s="162">
        <v>7.9</v>
      </c>
      <c r="F393" s="159"/>
      <c r="G393" s="159"/>
      <c r="H393" s="159"/>
      <c r="I393" s="159"/>
      <c r="J393" s="159"/>
      <c r="K393" s="159"/>
      <c r="L393" s="159"/>
      <c r="M393" s="159"/>
      <c r="N393" s="158"/>
      <c r="O393" s="158"/>
      <c r="P393" s="158"/>
      <c r="Q393" s="158"/>
      <c r="R393" s="159"/>
      <c r="S393" s="159"/>
      <c r="T393" s="159"/>
      <c r="U393" s="159"/>
      <c r="V393" s="159"/>
      <c r="W393" s="159"/>
      <c r="X393" s="159"/>
      <c r="Y393" s="159"/>
      <c r="Z393" s="148"/>
      <c r="AA393" s="148"/>
      <c r="AB393" s="148"/>
      <c r="AC393" s="148"/>
      <c r="AD393" s="148"/>
      <c r="AE393" s="148"/>
      <c r="AF393" s="148"/>
      <c r="AG393" s="148" t="s">
        <v>314</v>
      </c>
      <c r="AH393" s="148">
        <v>0</v>
      </c>
      <c r="AI393" s="148"/>
      <c r="AJ393" s="148"/>
      <c r="AK393" s="148"/>
      <c r="AL393" s="148"/>
      <c r="AM393" s="148"/>
      <c r="AN393" s="148"/>
      <c r="AO393" s="148"/>
      <c r="AP393" s="148"/>
      <c r="AQ393" s="148"/>
      <c r="AR393" s="148"/>
      <c r="AS393" s="148"/>
      <c r="AT393" s="148"/>
      <c r="AU393" s="148"/>
      <c r="AV393" s="148"/>
      <c r="AW393" s="148"/>
      <c r="AX393" s="148"/>
      <c r="AY393" s="148"/>
      <c r="AZ393" s="148"/>
      <c r="BA393" s="148"/>
      <c r="BB393" s="148"/>
      <c r="BC393" s="148"/>
      <c r="BD393" s="148"/>
      <c r="BE393" s="148"/>
      <c r="BF393" s="148"/>
      <c r="BG393" s="148"/>
      <c r="BH393" s="148"/>
    </row>
    <row r="394" spans="1:60" outlineLevel="3" x14ac:dyDescent="0.25">
      <c r="A394" s="155"/>
      <c r="B394" s="156"/>
      <c r="C394" s="195" t="s">
        <v>3295</v>
      </c>
      <c r="D394" s="161"/>
      <c r="E394" s="162">
        <v>54.42</v>
      </c>
      <c r="F394" s="159"/>
      <c r="G394" s="159"/>
      <c r="H394" s="159"/>
      <c r="I394" s="159"/>
      <c r="J394" s="159"/>
      <c r="K394" s="159"/>
      <c r="L394" s="159"/>
      <c r="M394" s="159"/>
      <c r="N394" s="158"/>
      <c r="O394" s="158"/>
      <c r="P394" s="158"/>
      <c r="Q394" s="158"/>
      <c r="R394" s="159"/>
      <c r="S394" s="159"/>
      <c r="T394" s="159"/>
      <c r="U394" s="159"/>
      <c r="V394" s="159"/>
      <c r="W394" s="159"/>
      <c r="X394" s="159"/>
      <c r="Y394" s="159"/>
      <c r="Z394" s="148"/>
      <c r="AA394" s="148"/>
      <c r="AB394" s="148"/>
      <c r="AC394" s="148"/>
      <c r="AD394" s="148"/>
      <c r="AE394" s="148"/>
      <c r="AF394" s="148"/>
      <c r="AG394" s="148" t="s">
        <v>314</v>
      </c>
      <c r="AH394" s="148">
        <v>0</v>
      </c>
      <c r="AI394" s="148"/>
      <c r="AJ394" s="148"/>
      <c r="AK394" s="148"/>
      <c r="AL394" s="148"/>
      <c r="AM394" s="148"/>
      <c r="AN394" s="148"/>
      <c r="AO394" s="148"/>
      <c r="AP394" s="148"/>
      <c r="AQ394" s="148"/>
      <c r="AR394" s="148"/>
      <c r="AS394" s="148"/>
      <c r="AT394" s="148"/>
      <c r="AU394" s="148"/>
      <c r="AV394" s="148"/>
      <c r="AW394" s="148"/>
      <c r="AX394" s="148"/>
      <c r="AY394" s="148"/>
      <c r="AZ394" s="148"/>
      <c r="BA394" s="148"/>
      <c r="BB394" s="148"/>
      <c r="BC394" s="148"/>
      <c r="BD394" s="148"/>
      <c r="BE394" s="148"/>
      <c r="BF394" s="148"/>
      <c r="BG394" s="148"/>
      <c r="BH394" s="148"/>
    </row>
    <row r="395" spans="1:60" outlineLevel="3" x14ac:dyDescent="0.25">
      <c r="A395" s="155"/>
      <c r="B395" s="156"/>
      <c r="C395" s="195" t="s">
        <v>3296</v>
      </c>
      <c r="D395" s="161"/>
      <c r="E395" s="162">
        <v>55.63</v>
      </c>
      <c r="F395" s="159"/>
      <c r="G395" s="159"/>
      <c r="H395" s="159"/>
      <c r="I395" s="159"/>
      <c r="J395" s="159"/>
      <c r="K395" s="159"/>
      <c r="L395" s="159"/>
      <c r="M395" s="159"/>
      <c r="N395" s="158"/>
      <c r="O395" s="158"/>
      <c r="P395" s="158"/>
      <c r="Q395" s="158"/>
      <c r="R395" s="159"/>
      <c r="S395" s="159"/>
      <c r="T395" s="159"/>
      <c r="U395" s="159"/>
      <c r="V395" s="159"/>
      <c r="W395" s="159"/>
      <c r="X395" s="159"/>
      <c r="Y395" s="159"/>
      <c r="Z395" s="148"/>
      <c r="AA395" s="148"/>
      <c r="AB395" s="148"/>
      <c r="AC395" s="148"/>
      <c r="AD395" s="148"/>
      <c r="AE395" s="148"/>
      <c r="AF395" s="148"/>
      <c r="AG395" s="148" t="s">
        <v>314</v>
      </c>
      <c r="AH395" s="148">
        <v>0</v>
      </c>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row>
    <row r="396" spans="1:60" outlineLevel="3" x14ac:dyDescent="0.25">
      <c r="A396" s="155"/>
      <c r="B396" s="156"/>
      <c r="C396" s="195" t="s">
        <v>3297</v>
      </c>
      <c r="D396" s="161"/>
      <c r="E396" s="162">
        <v>49.52</v>
      </c>
      <c r="F396" s="159"/>
      <c r="G396" s="159"/>
      <c r="H396" s="159"/>
      <c r="I396" s="159"/>
      <c r="J396" s="159"/>
      <c r="K396" s="159"/>
      <c r="L396" s="159"/>
      <c r="M396" s="159"/>
      <c r="N396" s="158"/>
      <c r="O396" s="158"/>
      <c r="P396" s="158"/>
      <c r="Q396" s="158"/>
      <c r="R396" s="159"/>
      <c r="S396" s="159"/>
      <c r="T396" s="159"/>
      <c r="U396" s="159"/>
      <c r="V396" s="159"/>
      <c r="W396" s="159"/>
      <c r="X396" s="159"/>
      <c r="Y396" s="159"/>
      <c r="Z396" s="148"/>
      <c r="AA396" s="148"/>
      <c r="AB396" s="148"/>
      <c r="AC396" s="148"/>
      <c r="AD396" s="148"/>
      <c r="AE396" s="148"/>
      <c r="AF396" s="148"/>
      <c r="AG396" s="148" t="s">
        <v>314</v>
      </c>
      <c r="AH396" s="148">
        <v>0</v>
      </c>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row>
    <row r="397" spans="1:60" outlineLevel="3" x14ac:dyDescent="0.25">
      <c r="A397" s="155"/>
      <c r="B397" s="156"/>
      <c r="C397" s="195" t="s">
        <v>3298</v>
      </c>
      <c r="D397" s="161"/>
      <c r="E397" s="162">
        <v>43.17</v>
      </c>
      <c r="F397" s="159"/>
      <c r="G397" s="159"/>
      <c r="H397" s="159"/>
      <c r="I397" s="159"/>
      <c r="J397" s="159"/>
      <c r="K397" s="159"/>
      <c r="L397" s="159"/>
      <c r="M397" s="159"/>
      <c r="N397" s="158"/>
      <c r="O397" s="158"/>
      <c r="P397" s="158"/>
      <c r="Q397" s="158"/>
      <c r="R397" s="159"/>
      <c r="S397" s="159"/>
      <c r="T397" s="159"/>
      <c r="U397" s="159"/>
      <c r="V397" s="159"/>
      <c r="W397" s="159"/>
      <c r="X397" s="159"/>
      <c r="Y397" s="159"/>
      <c r="Z397" s="148"/>
      <c r="AA397" s="148"/>
      <c r="AB397" s="148"/>
      <c r="AC397" s="148"/>
      <c r="AD397" s="148"/>
      <c r="AE397" s="148"/>
      <c r="AF397" s="148"/>
      <c r="AG397" s="148" t="s">
        <v>314</v>
      </c>
      <c r="AH397" s="148">
        <v>0</v>
      </c>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row>
    <row r="398" spans="1:60" outlineLevel="3" x14ac:dyDescent="0.25">
      <c r="A398" s="155"/>
      <c r="B398" s="156"/>
      <c r="C398" s="195" t="s">
        <v>3299</v>
      </c>
      <c r="D398" s="161"/>
      <c r="E398" s="162">
        <v>31.68</v>
      </c>
      <c r="F398" s="159"/>
      <c r="G398" s="159"/>
      <c r="H398" s="159"/>
      <c r="I398" s="159"/>
      <c r="J398" s="159"/>
      <c r="K398" s="159"/>
      <c r="L398" s="159"/>
      <c r="M398" s="159"/>
      <c r="N398" s="158"/>
      <c r="O398" s="158"/>
      <c r="P398" s="158"/>
      <c r="Q398" s="158"/>
      <c r="R398" s="159"/>
      <c r="S398" s="159"/>
      <c r="T398" s="159"/>
      <c r="U398" s="159"/>
      <c r="V398" s="159"/>
      <c r="W398" s="159"/>
      <c r="X398" s="159"/>
      <c r="Y398" s="159"/>
      <c r="Z398" s="148"/>
      <c r="AA398" s="148"/>
      <c r="AB398" s="148"/>
      <c r="AC398" s="148"/>
      <c r="AD398" s="148"/>
      <c r="AE398" s="148"/>
      <c r="AF398" s="148"/>
      <c r="AG398" s="148" t="s">
        <v>314</v>
      </c>
      <c r="AH398" s="148">
        <v>0</v>
      </c>
      <c r="AI398" s="148"/>
      <c r="AJ398" s="148"/>
      <c r="AK398" s="148"/>
      <c r="AL398" s="148"/>
      <c r="AM398" s="148"/>
      <c r="AN398" s="148"/>
      <c r="AO398" s="148"/>
      <c r="AP398" s="148"/>
      <c r="AQ398" s="148"/>
      <c r="AR398" s="148"/>
      <c r="AS398" s="148"/>
      <c r="AT398" s="148"/>
      <c r="AU398" s="148"/>
      <c r="AV398" s="148"/>
      <c r="AW398" s="148"/>
      <c r="AX398" s="148"/>
      <c r="AY398" s="148"/>
      <c r="AZ398" s="148"/>
      <c r="BA398" s="148"/>
      <c r="BB398" s="148"/>
      <c r="BC398" s="148"/>
      <c r="BD398" s="148"/>
      <c r="BE398" s="148"/>
      <c r="BF398" s="148"/>
      <c r="BG398" s="148"/>
      <c r="BH398" s="148"/>
    </row>
    <row r="399" spans="1:60" outlineLevel="1" x14ac:dyDescent="0.25">
      <c r="A399" s="177">
        <v>97</v>
      </c>
      <c r="B399" s="178" t="s">
        <v>1035</v>
      </c>
      <c r="C399" s="194" t="s">
        <v>1036</v>
      </c>
      <c r="D399" s="179" t="s">
        <v>310</v>
      </c>
      <c r="E399" s="180">
        <v>31.7407</v>
      </c>
      <c r="F399" s="181"/>
      <c r="G399" s="182">
        <f>ROUND(E399*F399,2)</f>
        <v>0</v>
      </c>
      <c r="H399" s="181"/>
      <c r="I399" s="182">
        <f>ROUND(E399*H399,2)</f>
        <v>0</v>
      </c>
      <c r="J399" s="181"/>
      <c r="K399" s="182">
        <f>ROUND(E399*J399,2)</f>
        <v>0</v>
      </c>
      <c r="L399" s="182">
        <v>21</v>
      </c>
      <c r="M399" s="182">
        <f>G399*(1+L399/100)</f>
        <v>0</v>
      </c>
      <c r="N399" s="180">
        <v>6.7000000000000002E-4</v>
      </c>
      <c r="O399" s="180">
        <f>ROUND(E399*N399,2)</f>
        <v>0.02</v>
      </c>
      <c r="P399" s="180">
        <v>0.31900000000000001</v>
      </c>
      <c r="Q399" s="180">
        <f>ROUND(E399*P399,2)</f>
        <v>10.130000000000001</v>
      </c>
      <c r="R399" s="182" t="s">
        <v>1023</v>
      </c>
      <c r="S399" s="182" t="s">
        <v>294</v>
      </c>
      <c r="T399" s="183" t="s">
        <v>294</v>
      </c>
      <c r="U399" s="159">
        <v>0.317</v>
      </c>
      <c r="V399" s="159">
        <f>ROUND(E399*U399,2)</f>
        <v>10.06</v>
      </c>
      <c r="W399" s="159"/>
      <c r="X399" s="159" t="s">
        <v>295</v>
      </c>
      <c r="Y399" s="159" t="s">
        <v>296</v>
      </c>
      <c r="Z399" s="148"/>
      <c r="AA399" s="148"/>
      <c r="AB399" s="148"/>
      <c r="AC399" s="148"/>
      <c r="AD399" s="148"/>
      <c r="AE399" s="148"/>
      <c r="AF399" s="148"/>
      <c r="AG399" s="148" t="s">
        <v>297</v>
      </c>
      <c r="AH399" s="148"/>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row>
    <row r="400" spans="1:60" ht="20.5" outlineLevel="2" x14ac:dyDescent="0.25">
      <c r="A400" s="155"/>
      <c r="B400" s="156"/>
      <c r="C400" s="276" t="s">
        <v>1028</v>
      </c>
      <c r="D400" s="277"/>
      <c r="E400" s="277"/>
      <c r="F400" s="277"/>
      <c r="G400" s="277"/>
      <c r="H400" s="159"/>
      <c r="I400" s="159"/>
      <c r="J400" s="159"/>
      <c r="K400" s="159"/>
      <c r="L400" s="159"/>
      <c r="M400" s="159"/>
      <c r="N400" s="158"/>
      <c r="O400" s="158"/>
      <c r="P400" s="158"/>
      <c r="Q400" s="158"/>
      <c r="R400" s="159"/>
      <c r="S400" s="159"/>
      <c r="T400" s="159"/>
      <c r="U400" s="159"/>
      <c r="V400" s="159"/>
      <c r="W400" s="159"/>
      <c r="X400" s="159"/>
      <c r="Y400" s="159"/>
      <c r="Z400" s="148"/>
      <c r="AA400" s="148"/>
      <c r="AB400" s="148"/>
      <c r="AC400" s="148"/>
      <c r="AD400" s="148"/>
      <c r="AE400" s="148"/>
      <c r="AF400" s="148"/>
      <c r="AG400" s="148" t="s">
        <v>299</v>
      </c>
      <c r="AH400" s="148"/>
      <c r="AI400" s="148"/>
      <c r="AJ400" s="148"/>
      <c r="AK400" s="148"/>
      <c r="AL400" s="148"/>
      <c r="AM400" s="148"/>
      <c r="AN400" s="148"/>
      <c r="AO400" s="148"/>
      <c r="AP400" s="148"/>
      <c r="AQ400" s="148"/>
      <c r="AR400" s="148"/>
      <c r="AS400" s="148"/>
      <c r="AT400" s="148"/>
      <c r="AU400" s="148"/>
      <c r="AV400" s="148"/>
      <c r="AW400" s="148"/>
      <c r="AX400" s="148"/>
      <c r="AY400" s="148"/>
      <c r="AZ400" s="148"/>
      <c r="BA400" s="184" t="str">
        <f>C400</f>
        <v>nebo vybourání otvorů průřezové plochy přes 4 m2 v příčkách, včetně pomocného lešení o výšce podlahy do 1900 mm a pro zatížení do 1,5 kPa  (150 kg/m2),</v>
      </c>
      <c r="BB400" s="148"/>
      <c r="BC400" s="148"/>
      <c r="BD400" s="148"/>
      <c r="BE400" s="148"/>
      <c r="BF400" s="148"/>
      <c r="BG400" s="148"/>
      <c r="BH400" s="148"/>
    </row>
    <row r="401" spans="1:60" ht="20.5" outlineLevel="2" x14ac:dyDescent="0.25">
      <c r="A401" s="155"/>
      <c r="B401" s="156"/>
      <c r="C401" s="270" t="s">
        <v>1028</v>
      </c>
      <c r="D401" s="271"/>
      <c r="E401" s="271"/>
      <c r="F401" s="271"/>
      <c r="G401" s="271"/>
      <c r="H401" s="159"/>
      <c r="I401" s="159"/>
      <c r="J401" s="159"/>
      <c r="K401" s="159"/>
      <c r="L401" s="159"/>
      <c r="M401" s="159"/>
      <c r="N401" s="158"/>
      <c r="O401" s="158"/>
      <c r="P401" s="158"/>
      <c r="Q401" s="158"/>
      <c r="R401" s="159"/>
      <c r="S401" s="159"/>
      <c r="T401" s="159"/>
      <c r="U401" s="159"/>
      <c r="V401" s="159"/>
      <c r="W401" s="159"/>
      <c r="X401" s="159"/>
      <c r="Y401" s="159"/>
      <c r="Z401" s="148"/>
      <c r="AA401" s="148"/>
      <c r="AB401" s="148"/>
      <c r="AC401" s="148"/>
      <c r="AD401" s="148"/>
      <c r="AE401" s="148"/>
      <c r="AF401" s="148"/>
      <c r="AG401" s="148" t="s">
        <v>300</v>
      </c>
      <c r="AH401" s="148"/>
      <c r="AI401" s="148"/>
      <c r="AJ401" s="148"/>
      <c r="AK401" s="148"/>
      <c r="AL401" s="148"/>
      <c r="AM401" s="148"/>
      <c r="AN401" s="148"/>
      <c r="AO401" s="148"/>
      <c r="AP401" s="148"/>
      <c r="AQ401" s="148"/>
      <c r="AR401" s="148"/>
      <c r="AS401" s="148"/>
      <c r="AT401" s="148"/>
      <c r="AU401" s="148"/>
      <c r="AV401" s="148"/>
      <c r="AW401" s="148"/>
      <c r="AX401" s="148"/>
      <c r="AY401" s="148"/>
      <c r="AZ401" s="148"/>
      <c r="BA401" s="184" t="str">
        <f>C401</f>
        <v>nebo vybourání otvorů průřezové plochy přes 4 m2 v příčkách, včetně pomocného lešení o výšce podlahy do 1900 mm a pro zatížení do 1,5 kPa  (150 kg/m2),</v>
      </c>
      <c r="BB401" s="148"/>
      <c r="BC401" s="148"/>
      <c r="BD401" s="148"/>
      <c r="BE401" s="148"/>
      <c r="BF401" s="148"/>
      <c r="BG401" s="148"/>
      <c r="BH401" s="148"/>
    </row>
    <row r="402" spans="1:60" outlineLevel="2" x14ac:dyDescent="0.25">
      <c r="A402" s="155"/>
      <c r="B402" s="156"/>
      <c r="C402" s="195" t="s">
        <v>3300</v>
      </c>
      <c r="D402" s="161"/>
      <c r="E402" s="162">
        <v>16.45</v>
      </c>
      <c r="F402" s="159"/>
      <c r="G402" s="159"/>
      <c r="H402" s="159"/>
      <c r="I402" s="159"/>
      <c r="J402" s="159"/>
      <c r="K402" s="159"/>
      <c r="L402" s="159"/>
      <c r="M402" s="159"/>
      <c r="N402" s="158"/>
      <c r="O402" s="158"/>
      <c r="P402" s="158"/>
      <c r="Q402" s="158"/>
      <c r="R402" s="159"/>
      <c r="S402" s="159"/>
      <c r="T402" s="159"/>
      <c r="U402" s="159"/>
      <c r="V402" s="159"/>
      <c r="W402" s="159"/>
      <c r="X402" s="159"/>
      <c r="Y402" s="159"/>
      <c r="Z402" s="148"/>
      <c r="AA402" s="148"/>
      <c r="AB402" s="148"/>
      <c r="AC402" s="148"/>
      <c r="AD402" s="148"/>
      <c r="AE402" s="148"/>
      <c r="AF402" s="148"/>
      <c r="AG402" s="148" t="s">
        <v>314</v>
      </c>
      <c r="AH402" s="148">
        <v>0</v>
      </c>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row>
    <row r="403" spans="1:60" outlineLevel="3" x14ac:dyDescent="0.25">
      <c r="A403" s="155"/>
      <c r="B403" s="156"/>
      <c r="C403" s="195" t="s">
        <v>3301</v>
      </c>
      <c r="D403" s="161"/>
      <c r="E403" s="162">
        <v>15.29</v>
      </c>
      <c r="F403" s="159"/>
      <c r="G403" s="159"/>
      <c r="H403" s="159"/>
      <c r="I403" s="159"/>
      <c r="J403" s="159"/>
      <c r="K403" s="159"/>
      <c r="L403" s="159"/>
      <c r="M403" s="159"/>
      <c r="N403" s="158"/>
      <c r="O403" s="158"/>
      <c r="P403" s="158"/>
      <c r="Q403" s="158"/>
      <c r="R403" s="159"/>
      <c r="S403" s="159"/>
      <c r="T403" s="159"/>
      <c r="U403" s="159"/>
      <c r="V403" s="159"/>
      <c r="W403" s="159"/>
      <c r="X403" s="159"/>
      <c r="Y403" s="159"/>
      <c r="Z403" s="148"/>
      <c r="AA403" s="148"/>
      <c r="AB403" s="148"/>
      <c r="AC403" s="148"/>
      <c r="AD403" s="148"/>
      <c r="AE403" s="148"/>
      <c r="AF403" s="148"/>
      <c r="AG403" s="148" t="s">
        <v>314</v>
      </c>
      <c r="AH403" s="148">
        <v>0</v>
      </c>
      <c r="AI403" s="148"/>
      <c r="AJ403" s="148"/>
      <c r="AK403" s="148"/>
      <c r="AL403" s="148"/>
      <c r="AM403" s="148"/>
      <c r="AN403" s="148"/>
      <c r="AO403" s="148"/>
      <c r="AP403" s="148"/>
      <c r="AQ403" s="148"/>
      <c r="AR403" s="148"/>
      <c r="AS403" s="148"/>
      <c r="AT403" s="148"/>
      <c r="AU403" s="148"/>
      <c r="AV403" s="148"/>
      <c r="AW403" s="148"/>
      <c r="AX403" s="148"/>
      <c r="AY403" s="148"/>
      <c r="AZ403" s="148"/>
      <c r="BA403" s="148"/>
      <c r="BB403" s="148"/>
      <c r="BC403" s="148"/>
      <c r="BD403" s="148"/>
      <c r="BE403" s="148"/>
      <c r="BF403" s="148"/>
      <c r="BG403" s="148"/>
      <c r="BH403" s="148"/>
    </row>
    <row r="404" spans="1:60" outlineLevel="1" x14ac:dyDescent="0.25">
      <c r="A404" s="177">
        <v>98</v>
      </c>
      <c r="B404" s="178" t="s">
        <v>1039</v>
      </c>
      <c r="C404" s="194" t="s">
        <v>1040</v>
      </c>
      <c r="D404" s="179" t="s">
        <v>338</v>
      </c>
      <c r="E404" s="180">
        <v>6.5638800000000002</v>
      </c>
      <c r="F404" s="181"/>
      <c r="G404" s="182">
        <f>ROUND(E404*F404,2)</f>
        <v>0</v>
      </c>
      <c r="H404" s="181"/>
      <c r="I404" s="182">
        <f>ROUND(E404*H404,2)</f>
        <v>0</v>
      </c>
      <c r="J404" s="181"/>
      <c r="K404" s="182">
        <f>ROUND(E404*J404,2)</f>
        <v>0</v>
      </c>
      <c r="L404" s="182">
        <v>21</v>
      </c>
      <c r="M404" s="182">
        <f>G404*(1+L404/100)</f>
        <v>0</v>
      </c>
      <c r="N404" s="180">
        <v>1.2800000000000001E-3</v>
      </c>
      <c r="O404" s="180">
        <f>ROUND(E404*N404,2)</f>
        <v>0.01</v>
      </c>
      <c r="P404" s="180">
        <v>1.95</v>
      </c>
      <c r="Q404" s="180">
        <f>ROUND(E404*P404,2)</f>
        <v>12.8</v>
      </c>
      <c r="R404" s="182" t="s">
        <v>1023</v>
      </c>
      <c r="S404" s="182" t="s">
        <v>294</v>
      </c>
      <c r="T404" s="183" t="s">
        <v>294</v>
      </c>
      <c r="U404" s="159">
        <v>1.7010000000000001</v>
      </c>
      <c r="V404" s="159">
        <f>ROUND(E404*U404,2)</f>
        <v>11.17</v>
      </c>
      <c r="W404" s="159"/>
      <c r="X404" s="159" t="s">
        <v>295</v>
      </c>
      <c r="Y404" s="159" t="s">
        <v>296</v>
      </c>
      <c r="Z404" s="148"/>
      <c r="AA404" s="148"/>
      <c r="AB404" s="148"/>
      <c r="AC404" s="148"/>
      <c r="AD404" s="148"/>
      <c r="AE404" s="148"/>
      <c r="AF404" s="148"/>
      <c r="AG404" s="148" t="s">
        <v>297</v>
      </c>
      <c r="AH404" s="148"/>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row>
    <row r="405" spans="1:60" ht="20.5" outlineLevel="2" x14ac:dyDescent="0.25">
      <c r="A405" s="155"/>
      <c r="B405" s="156"/>
      <c r="C405" s="276" t="s">
        <v>1041</v>
      </c>
      <c r="D405" s="277"/>
      <c r="E405" s="277"/>
      <c r="F405" s="277"/>
      <c r="G405" s="277"/>
      <c r="H405" s="159"/>
      <c r="I405" s="159"/>
      <c r="J405" s="159"/>
      <c r="K405" s="159"/>
      <c r="L405" s="159"/>
      <c r="M405" s="159"/>
      <c r="N405" s="158"/>
      <c r="O405" s="158"/>
      <c r="P405" s="158"/>
      <c r="Q405" s="158"/>
      <c r="R405" s="159"/>
      <c r="S405" s="159"/>
      <c r="T405" s="159"/>
      <c r="U405" s="159"/>
      <c r="V405" s="159"/>
      <c r="W405" s="159"/>
      <c r="X405" s="159"/>
      <c r="Y405" s="159"/>
      <c r="Z405" s="148"/>
      <c r="AA405" s="148"/>
      <c r="AB405" s="148"/>
      <c r="AC405" s="148"/>
      <c r="AD405" s="148"/>
      <c r="AE405" s="148"/>
      <c r="AF405" s="148"/>
      <c r="AG405" s="148" t="s">
        <v>299</v>
      </c>
      <c r="AH405" s="148"/>
      <c r="AI405" s="148"/>
      <c r="AJ405" s="148"/>
      <c r="AK405" s="148"/>
      <c r="AL405" s="148"/>
      <c r="AM405" s="148"/>
      <c r="AN405" s="148"/>
      <c r="AO405" s="148"/>
      <c r="AP405" s="148"/>
      <c r="AQ405" s="148"/>
      <c r="AR405" s="148"/>
      <c r="AS405" s="148"/>
      <c r="AT405" s="148"/>
      <c r="AU405" s="148"/>
      <c r="AV405" s="148"/>
      <c r="AW405" s="148"/>
      <c r="AX405" s="148"/>
      <c r="AY405" s="148"/>
      <c r="AZ405" s="148"/>
      <c r="BA405" s="184" t="str">
        <f>C405</f>
        <v>nebo vybourání otvorů průřezové plochy přes 4 m2 ve zdivu nadzákladovém, včetně pomocného lešení o výšce podlahy do 1900 mm a pro zatížení do 1,5 kPa  (150 kg/m2)</v>
      </c>
      <c r="BB405" s="148"/>
      <c r="BC405" s="148"/>
      <c r="BD405" s="148"/>
      <c r="BE405" s="148"/>
      <c r="BF405" s="148"/>
      <c r="BG405" s="148"/>
      <c r="BH405" s="148"/>
    </row>
    <row r="406" spans="1:60" ht="20.5" outlineLevel="2" x14ac:dyDescent="0.25">
      <c r="A406" s="155"/>
      <c r="B406" s="156"/>
      <c r="C406" s="270" t="s">
        <v>1041</v>
      </c>
      <c r="D406" s="271"/>
      <c r="E406" s="271"/>
      <c r="F406" s="271"/>
      <c r="G406" s="271"/>
      <c r="H406" s="159"/>
      <c r="I406" s="159"/>
      <c r="J406" s="159"/>
      <c r="K406" s="159"/>
      <c r="L406" s="159"/>
      <c r="M406" s="159"/>
      <c r="N406" s="158"/>
      <c r="O406" s="158"/>
      <c r="P406" s="158"/>
      <c r="Q406" s="158"/>
      <c r="R406" s="159"/>
      <c r="S406" s="159"/>
      <c r="T406" s="159"/>
      <c r="U406" s="159"/>
      <c r="V406" s="159"/>
      <c r="W406" s="159"/>
      <c r="X406" s="159"/>
      <c r="Y406" s="159"/>
      <c r="Z406" s="148"/>
      <c r="AA406" s="148"/>
      <c r="AB406" s="148"/>
      <c r="AC406" s="148"/>
      <c r="AD406" s="148"/>
      <c r="AE406" s="148"/>
      <c r="AF406" s="148"/>
      <c r="AG406" s="148" t="s">
        <v>300</v>
      </c>
      <c r="AH406" s="148"/>
      <c r="AI406" s="148"/>
      <c r="AJ406" s="148"/>
      <c r="AK406" s="148"/>
      <c r="AL406" s="148"/>
      <c r="AM406" s="148"/>
      <c r="AN406" s="148"/>
      <c r="AO406" s="148"/>
      <c r="AP406" s="148"/>
      <c r="AQ406" s="148"/>
      <c r="AR406" s="148"/>
      <c r="AS406" s="148"/>
      <c r="AT406" s="148"/>
      <c r="AU406" s="148"/>
      <c r="AV406" s="148"/>
      <c r="AW406" s="148"/>
      <c r="AX406" s="148"/>
      <c r="AY406" s="148"/>
      <c r="AZ406" s="148"/>
      <c r="BA406" s="184" t="str">
        <f>C406</f>
        <v>nebo vybourání otvorů průřezové plochy přes 4 m2 ve zdivu nadzákladovém, včetně pomocného lešení o výšce podlahy do 1900 mm a pro zatížení do 1,5 kPa  (150 kg/m2)</v>
      </c>
      <c r="BB406" s="148"/>
      <c r="BC406" s="148"/>
      <c r="BD406" s="148"/>
      <c r="BE406" s="148"/>
      <c r="BF406" s="148"/>
      <c r="BG406" s="148"/>
      <c r="BH406" s="148"/>
    </row>
    <row r="407" spans="1:60" outlineLevel="2" x14ac:dyDescent="0.25">
      <c r="A407" s="155"/>
      <c r="B407" s="156"/>
      <c r="C407" s="195" t="s">
        <v>3302</v>
      </c>
      <c r="D407" s="161"/>
      <c r="E407" s="162">
        <v>2.5499999999999998</v>
      </c>
      <c r="F407" s="159"/>
      <c r="G407" s="159"/>
      <c r="H407" s="159"/>
      <c r="I407" s="159"/>
      <c r="J407" s="159"/>
      <c r="K407" s="159"/>
      <c r="L407" s="159"/>
      <c r="M407" s="159"/>
      <c r="N407" s="158"/>
      <c r="O407" s="158"/>
      <c r="P407" s="158"/>
      <c r="Q407" s="158"/>
      <c r="R407" s="159"/>
      <c r="S407" s="159"/>
      <c r="T407" s="159"/>
      <c r="U407" s="159"/>
      <c r="V407" s="159"/>
      <c r="W407" s="159"/>
      <c r="X407" s="159"/>
      <c r="Y407" s="159"/>
      <c r="Z407" s="148"/>
      <c r="AA407" s="148"/>
      <c r="AB407" s="148"/>
      <c r="AC407" s="148"/>
      <c r="AD407" s="148"/>
      <c r="AE407" s="148"/>
      <c r="AF407" s="148"/>
      <c r="AG407" s="148" t="s">
        <v>314</v>
      </c>
      <c r="AH407" s="148">
        <v>0</v>
      </c>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row>
    <row r="408" spans="1:60" outlineLevel="3" x14ac:dyDescent="0.25">
      <c r="A408" s="155"/>
      <c r="B408" s="156"/>
      <c r="C408" s="195" t="s">
        <v>3303</v>
      </c>
      <c r="D408" s="161"/>
      <c r="E408" s="162">
        <v>0.61</v>
      </c>
      <c r="F408" s="159"/>
      <c r="G408" s="159"/>
      <c r="H408" s="159"/>
      <c r="I408" s="159"/>
      <c r="J408" s="159"/>
      <c r="K408" s="159"/>
      <c r="L408" s="159"/>
      <c r="M408" s="159"/>
      <c r="N408" s="158"/>
      <c r="O408" s="158"/>
      <c r="P408" s="158"/>
      <c r="Q408" s="158"/>
      <c r="R408" s="159"/>
      <c r="S408" s="159"/>
      <c r="T408" s="159"/>
      <c r="U408" s="159"/>
      <c r="V408" s="159"/>
      <c r="W408" s="159"/>
      <c r="X408" s="159"/>
      <c r="Y408" s="159"/>
      <c r="Z408" s="148"/>
      <c r="AA408" s="148"/>
      <c r="AB408" s="148"/>
      <c r="AC408" s="148"/>
      <c r="AD408" s="148"/>
      <c r="AE408" s="148"/>
      <c r="AF408" s="148"/>
      <c r="AG408" s="148" t="s">
        <v>314</v>
      </c>
      <c r="AH408" s="148">
        <v>0</v>
      </c>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row>
    <row r="409" spans="1:60" outlineLevel="3" x14ac:dyDescent="0.25">
      <c r="A409" s="155"/>
      <c r="B409" s="156"/>
      <c r="C409" s="195" t="s">
        <v>3304</v>
      </c>
      <c r="D409" s="161"/>
      <c r="E409" s="162">
        <v>0.61</v>
      </c>
      <c r="F409" s="159"/>
      <c r="G409" s="159"/>
      <c r="H409" s="159"/>
      <c r="I409" s="159"/>
      <c r="J409" s="159"/>
      <c r="K409" s="159"/>
      <c r="L409" s="159"/>
      <c r="M409" s="159"/>
      <c r="N409" s="158"/>
      <c r="O409" s="158"/>
      <c r="P409" s="158"/>
      <c r="Q409" s="158"/>
      <c r="R409" s="159"/>
      <c r="S409" s="159"/>
      <c r="T409" s="159"/>
      <c r="U409" s="159"/>
      <c r="V409" s="159"/>
      <c r="W409" s="159"/>
      <c r="X409" s="159"/>
      <c r="Y409" s="159"/>
      <c r="Z409" s="148"/>
      <c r="AA409" s="148"/>
      <c r="AB409" s="148"/>
      <c r="AC409" s="148"/>
      <c r="AD409" s="148"/>
      <c r="AE409" s="148"/>
      <c r="AF409" s="148"/>
      <c r="AG409" s="148" t="s">
        <v>314</v>
      </c>
      <c r="AH409" s="148">
        <v>0</v>
      </c>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row>
    <row r="410" spans="1:60" outlineLevel="3" x14ac:dyDescent="0.25">
      <c r="A410" s="155"/>
      <c r="B410" s="156"/>
      <c r="C410" s="195" t="s">
        <v>3305</v>
      </c>
      <c r="D410" s="161"/>
      <c r="E410" s="162">
        <v>0.34</v>
      </c>
      <c r="F410" s="159"/>
      <c r="G410" s="159"/>
      <c r="H410" s="159"/>
      <c r="I410" s="159"/>
      <c r="J410" s="159"/>
      <c r="K410" s="159"/>
      <c r="L410" s="159"/>
      <c r="M410" s="159"/>
      <c r="N410" s="158"/>
      <c r="O410" s="158"/>
      <c r="P410" s="158"/>
      <c r="Q410" s="158"/>
      <c r="R410" s="159"/>
      <c r="S410" s="159"/>
      <c r="T410" s="159"/>
      <c r="U410" s="159"/>
      <c r="V410" s="159"/>
      <c r="W410" s="159"/>
      <c r="X410" s="159"/>
      <c r="Y410" s="159"/>
      <c r="Z410" s="148"/>
      <c r="AA410" s="148"/>
      <c r="AB410" s="148"/>
      <c r="AC410" s="148"/>
      <c r="AD410" s="148"/>
      <c r="AE410" s="148"/>
      <c r="AF410" s="148"/>
      <c r="AG410" s="148" t="s">
        <v>314</v>
      </c>
      <c r="AH410" s="148">
        <v>0</v>
      </c>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row>
    <row r="411" spans="1:60" outlineLevel="3" x14ac:dyDescent="0.25">
      <c r="A411" s="155"/>
      <c r="B411" s="156"/>
      <c r="C411" s="196" t="s">
        <v>405</v>
      </c>
      <c r="D411" s="163"/>
      <c r="E411" s="164">
        <v>4.12</v>
      </c>
      <c r="F411" s="159"/>
      <c r="G411" s="159"/>
      <c r="H411" s="159"/>
      <c r="I411" s="159"/>
      <c r="J411" s="159"/>
      <c r="K411" s="159"/>
      <c r="L411" s="159"/>
      <c r="M411" s="159"/>
      <c r="N411" s="158"/>
      <c r="O411" s="158"/>
      <c r="P411" s="158"/>
      <c r="Q411" s="158"/>
      <c r="R411" s="159"/>
      <c r="S411" s="159"/>
      <c r="T411" s="159"/>
      <c r="U411" s="159"/>
      <c r="V411" s="159"/>
      <c r="W411" s="159"/>
      <c r="X411" s="159"/>
      <c r="Y411" s="159"/>
      <c r="Z411" s="148"/>
      <c r="AA411" s="148"/>
      <c r="AB411" s="148"/>
      <c r="AC411" s="148"/>
      <c r="AD411" s="148"/>
      <c r="AE411" s="148"/>
      <c r="AF411" s="148"/>
      <c r="AG411" s="148" t="s">
        <v>314</v>
      </c>
      <c r="AH411" s="148">
        <v>1</v>
      </c>
      <c r="AI411" s="148"/>
      <c r="AJ411" s="148"/>
      <c r="AK411" s="148"/>
      <c r="AL411" s="148"/>
      <c r="AM411" s="148"/>
      <c r="AN411" s="148"/>
      <c r="AO411" s="148"/>
      <c r="AP411" s="148"/>
      <c r="AQ411" s="148"/>
      <c r="AR411" s="148"/>
      <c r="AS411" s="148"/>
      <c r="AT411" s="148"/>
      <c r="AU411" s="148"/>
      <c r="AV411" s="148"/>
      <c r="AW411" s="148"/>
      <c r="AX411" s="148"/>
      <c r="AY411" s="148"/>
      <c r="AZ411" s="148"/>
      <c r="BA411" s="148"/>
      <c r="BB411" s="148"/>
      <c r="BC411" s="148"/>
      <c r="BD411" s="148"/>
      <c r="BE411" s="148"/>
      <c r="BF411" s="148"/>
      <c r="BG411" s="148"/>
      <c r="BH411" s="148"/>
    </row>
    <row r="412" spans="1:60" outlineLevel="3" x14ac:dyDescent="0.25">
      <c r="A412" s="155"/>
      <c r="B412" s="156"/>
      <c r="C412" s="195" t="s">
        <v>3306</v>
      </c>
      <c r="D412" s="161"/>
      <c r="E412" s="162">
        <v>0.82</v>
      </c>
      <c r="F412" s="159"/>
      <c r="G412" s="159"/>
      <c r="H412" s="159"/>
      <c r="I412" s="159"/>
      <c r="J412" s="159"/>
      <c r="K412" s="159"/>
      <c r="L412" s="159"/>
      <c r="M412" s="159"/>
      <c r="N412" s="158"/>
      <c r="O412" s="158"/>
      <c r="P412" s="158"/>
      <c r="Q412" s="158"/>
      <c r="R412" s="159"/>
      <c r="S412" s="159"/>
      <c r="T412" s="159"/>
      <c r="U412" s="159"/>
      <c r="V412" s="159"/>
      <c r="W412" s="159"/>
      <c r="X412" s="159"/>
      <c r="Y412" s="159"/>
      <c r="Z412" s="148"/>
      <c r="AA412" s="148"/>
      <c r="AB412" s="148"/>
      <c r="AC412" s="148"/>
      <c r="AD412" s="148"/>
      <c r="AE412" s="148"/>
      <c r="AF412" s="148"/>
      <c r="AG412" s="148" t="s">
        <v>314</v>
      </c>
      <c r="AH412" s="148">
        <v>0</v>
      </c>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row>
    <row r="413" spans="1:60" outlineLevel="3" x14ac:dyDescent="0.25">
      <c r="A413" s="155"/>
      <c r="B413" s="156"/>
      <c r="C413" s="195" t="s">
        <v>3307</v>
      </c>
      <c r="D413" s="161"/>
      <c r="E413" s="162">
        <v>1.63</v>
      </c>
      <c r="F413" s="159"/>
      <c r="G413" s="159"/>
      <c r="H413" s="159"/>
      <c r="I413" s="159"/>
      <c r="J413" s="159"/>
      <c r="K413" s="159"/>
      <c r="L413" s="159"/>
      <c r="M413" s="159"/>
      <c r="N413" s="158"/>
      <c r="O413" s="158"/>
      <c r="P413" s="158"/>
      <c r="Q413" s="158"/>
      <c r="R413" s="159"/>
      <c r="S413" s="159"/>
      <c r="T413" s="159"/>
      <c r="U413" s="159"/>
      <c r="V413" s="159"/>
      <c r="W413" s="159"/>
      <c r="X413" s="159"/>
      <c r="Y413" s="159"/>
      <c r="Z413" s="148"/>
      <c r="AA413" s="148"/>
      <c r="AB413" s="148"/>
      <c r="AC413" s="148"/>
      <c r="AD413" s="148"/>
      <c r="AE413" s="148"/>
      <c r="AF413" s="148"/>
      <c r="AG413" s="148" t="s">
        <v>314</v>
      </c>
      <c r="AH413" s="148">
        <v>0</v>
      </c>
      <c r="AI413" s="148"/>
      <c r="AJ413" s="148"/>
      <c r="AK413" s="148"/>
      <c r="AL413" s="148"/>
      <c r="AM413" s="148"/>
      <c r="AN413" s="148"/>
      <c r="AO413" s="148"/>
      <c r="AP413" s="148"/>
      <c r="AQ413" s="148"/>
      <c r="AR413" s="148"/>
      <c r="AS413" s="148"/>
      <c r="AT413" s="148"/>
      <c r="AU413" s="148"/>
      <c r="AV413" s="148"/>
      <c r="AW413" s="148"/>
      <c r="AX413" s="148"/>
      <c r="AY413" s="148"/>
      <c r="AZ413" s="148"/>
      <c r="BA413" s="148"/>
      <c r="BB413" s="148"/>
      <c r="BC413" s="148"/>
      <c r="BD413" s="148"/>
      <c r="BE413" s="148"/>
      <c r="BF413" s="148"/>
      <c r="BG413" s="148"/>
      <c r="BH413" s="148"/>
    </row>
    <row r="414" spans="1:60" outlineLevel="1" x14ac:dyDescent="0.25">
      <c r="A414" s="177">
        <v>99</v>
      </c>
      <c r="B414" s="178" t="s">
        <v>1069</v>
      </c>
      <c r="C414" s="194" t="s">
        <v>1070</v>
      </c>
      <c r="D414" s="179" t="s">
        <v>338</v>
      </c>
      <c r="E414" s="180">
        <v>0.114</v>
      </c>
      <c r="F414" s="181"/>
      <c r="G414" s="182">
        <f>ROUND(E414*F414,2)</f>
        <v>0</v>
      </c>
      <c r="H414" s="181"/>
      <c r="I414" s="182">
        <f>ROUND(E414*H414,2)</f>
        <v>0</v>
      </c>
      <c r="J414" s="181"/>
      <c r="K414" s="182">
        <f>ROUND(E414*J414,2)</f>
        <v>0</v>
      </c>
      <c r="L414" s="182">
        <v>21</v>
      </c>
      <c r="M414" s="182">
        <f>G414*(1+L414/100)</f>
        <v>0</v>
      </c>
      <c r="N414" s="180">
        <v>1.0789999999999999E-2</v>
      </c>
      <c r="O414" s="180">
        <f>ROUND(E414*N414,2)</f>
        <v>0</v>
      </c>
      <c r="P414" s="180">
        <v>2.4</v>
      </c>
      <c r="Q414" s="180">
        <f>ROUND(E414*P414,2)</f>
        <v>0.27</v>
      </c>
      <c r="R414" s="182" t="s">
        <v>1023</v>
      </c>
      <c r="S414" s="182" t="s">
        <v>294</v>
      </c>
      <c r="T414" s="183" t="s">
        <v>294</v>
      </c>
      <c r="U414" s="159">
        <v>9.6709999999999994</v>
      </c>
      <c r="V414" s="159">
        <f>ROUND(E414*U414,2)</f>
        <v>1.1000000000000001</v>
      </c>
      <c r="W414" s="159"/>
      <c r="X414" s="159" t="s">
        <v>295</v>
      </c>
      <c r="Y414" s="159" t="s">
        <v>296</v>
      </c>
      <c r="Z414" s="148"/>
      <c r="AA414" s="148"/>
      <c r="AB414" s="148"/>
      <c r="AC414" s="148"/>
      <c r="AD414" s="148"/>
      <c r="AE414" s="148"/>
      <c r="AF414" s="148"/>
      <c r="AG414" s="148" t="s">
        <v>297</v>
      </c>
      <c r="AH414" s="148"/>
      <c r="AI414" s="148"/>
      <c r="AJ414" s="148"/>
      <c r="AK414" s="148"/>
      <c r="AL414" s="148"/>
      <c r="AM414" s="148"/>
      <c r="AN414" s="148"/>
      <c r="AO414" s="148"/>
      <c r="AP414" s="148"/>
      <c r="AQ414" s="148"/>
      <c r="AR414" s="148"/>
      <c r="AS414" s="148"/>
      <c r="AT414" s="148"/>
      <c r="AU414" s="148"/>
      <c r="AV414" s="148"/>
      <c r="AW414" s="148"/>
      <c r="AX414" s="148"/>
      <c r="AY414" s="148"/>
      <c r="AZ414" s="148"/>
      <c r="BA414" s="148"/>
      <c r="BB414" s="148"/>
      <c r="BC414" s="148"/>
      <c r="BD414" s="148"/>
      <c r="BE414" s="148"/>
      <c r="BF414" s="148"/>
      <c r="BG414" s="148"/>
      <c r="BH414" s="148"/>
    </row>
    <row r="415" spans="1:60" outlineLevel="2" x14ac:dyDescent="0.25">
      <c r="A415" s="155"/>
      <c r="B415" s="156"/>
      <c r="C415" s="276" t="s">
        <v>1071</v>
      </c>
      <c r="D415" s="277"/>
      <c r="E415" s="277"/>
      <c r="F415" s="277"/>
      <c r="G415" s="277"/>
      <c r="H415" s="159"/>
      <c r="I415" s="159"/>
      <c r="J415" s="159"/>
      <c r="K415" s="159"/>
      <c r="L415" s="159"/>
      <c r="M415" s="159"/>
      <c r="N415" s="158"/>
      <c r="O415" s="158"/>
      <c r="P415" s="158"/>
      <c r="Q415" s="158"/>
      <c r="R415" s="159"/>
      <c r="S415" s="159"/>
      <c r="T415" s="159"/>
      <c r="U415" s="159"/>
      <c r="V415" s="159"/>
      <c r="W415" s="159"/>
      <c r="X415" s="159"/>
      <c r="Y415" s="159"/>
      <c r="Z415" s="148"/>
      <c r="AA415" s="148"/>
      <c r="AB415" s="148"/>
      <c r="AC415" s="148"/>
      <c r="AD415" s="148"/>
      <c r="AE415" s="148"/>
      <c r="AF415" s="148"/>
      <c r="AG415" s="148" t="s">
        <v>299</v>
      </c>
      <c r="AH415" s="148"/>
      <c r="AI415" s="148"/>
      <c r="AJ415" s="148"/>
      <c r="AK415" s="148"/>
      <c r="AL415" s="148"/>
      <c r="AM415" s="148"/>
      <c r="AN415" s="148"/>
      <c r="AO415" s="148"/>
      <c r="AP415" s="148"/>
      <c r="AQ415" s="148"/>
      <c r="AR415" s="148"/>
      <c r="AS415" s="148"/>
      <c r="AT415" s="148"/>
      <c r="AU415" s="148"/>
      <c r="AV415" s="148"/>
      <c r="AW415" s="148"/>
      <c r="AX415" s="148"/>
      <c r="AY415" s="148"/>
      <c r="AZ415" s="148"/>
      <c r="BA415" s="184" t="str">
        <f>C415</f>
        <v>uložených ve zdivu, včetně pomocného lešení o výšce podlahy do 1900 mm a pro zatížení do 1,5 kPa  (150 kg/m2),</v>
      </c>
      <c r="BB415" s="148"/>
      <c r="BC415" s="148"/>
      <c r="BD415" s="148"/>
      <c r="BE415" s="148"/>
      <c r="BF415" s="148"/>
      <c r="BG415" s="148"/>
      <c r="BH415" s="148"/>
    </row>
    <row r="416" spans="1:60" outlineLevel="2" x14ac:dyDescent="0.25">
      <c r="A416" s="155"/>
      <c r="B416" s="156"/>
      <c r="C416" s="270" t="s">
        <v>1071</v>
      </c>
      <c r="D416" s="271"/>
      <c r="E416" s="271"/>
      <c r="F416" s="271"/>
      <c r="G416" s="271"/>
      <c r="H416" s="159"/>
      <c r="I416" s="159"/>
      <c r="J416" s="159"/>
      <c r="K416" s="159"/>
      <c r="L416" s="159"/>
      <c r="M416" s="159"/>
      <c r="N416" s="158"/>
      <c r="O416" s="158"/>
      <c r="P416" s="158"/>
      <c r="Q416" s="158"/>
      <c r="R416" s="159"/>
      <c r="S416" s="159"/>
      <c r="T416" s="159"/>
      <c r="U416" s="159"/>
      <c r="V416" s="159"/>
      <c r="W416" s="159"/>
      <c r="X416" s="159"/>
      <c r="Y416" s="159"/>
      <c r="Z416" s="148"/>
      <c r="AA416" s="148"/>
      <c r="AB416" s="148"/>
      <c r="AC416" s="148"/>
      <c r="AD416" s="148"/>
      <c r="AE416" s="148"/>
      <c r="AF416" s="148"/>
      <c r="AG416" s="148" t="s">
        <v>300</v>
      </c>
      <c r="AH416" s="148"/>
      <c r="AI416" s="148"/>
      <c r="AJ416" s="148"/>
      <c r="AK416" s="148"/>
      <c r="AL416" s="148"/>
      <c r="AM416" s="148"/>
      <c r="AN416" s="148"/>
      <c r="AO416" s="148"/>
      <c r="AP416" s="148"/>
      <c r="AQ416" s="148"/>
      <c r="AR416" s="148"/>
      <c r="AS416" s="148"/>
      <c r="AT416" s="148"/>
      <c r="AU416" s="148"/>
      <c r="AV416" s="148"/>
      <c r="AW416" s="148"/>
      <c r="AX416" s="148"/>
      <c r="AY416" s="148"/>
      <c r="AZ416" s="148"/>
      <c r="BA416" s="184" t="str">
        <f>C416</f>
        <v>uložených ve zdivu, včetně pomocného lešení o výšce podlahy do 1900 mm a pro zatížení do 1,5 kPa  (150 kg/m2),</v>
      </c>
      <c r="BB416" s="148"/>
      <c r="BC416" s="148"/>
      <c r="BD416" s="148"/>
      <c r="BE416" s="148"/>
      <c r="BF416" s="148"/>
      <c r="BG416" s="148"/>
      <c r="BH416" s="148"/>
    </row>
    <row r="417" spans="1:60" outlineLevel="2" x14ac:dyDescent="0.25">
      <c r="A417" s="155"/>
      <c r="B417" s="156"/>
      <c r="C417" s="195" t="s">
        <v>3308</v>
      </c>
      <c r="D417" s="161"/>
      <c r="E417" s="162">
        <v>0.11</v>
      </c>
      <c r="F417" s="159"/>
      <c r="G417" s="159"/>
      <c r="H417" s="159"/>
      <c r="I417" s="159"/>
      <c r="J417" s="159"/>
      <c r="K417" s="159"/>
      <c r="L417" s="159"/>
      <c r="M417" s="159"/>
      <c r="N417" s="158"/>
      <c r="O417" s="158"/>
      <c r="P417" s="158"/>
      <c r="Q417" s="158"/>
      <c r="R417" s="159"/>
      <c r="S417" s="159"/>
      <c r="T417" s="159"/>
      <c r="U417" s="159"/>
      <c r="V417" s="159"/>
      <c r="W417" s="159"/>
      <c r="X417" s="159"/>
      <c r="Y417" s="159"/>
      <c r="Z417" s="148"/>
      <c r="AA417" s="148"/>
      <c r="AB417" s="148"/>
      <c r="AC417" s="148"/>
      <c r="AD417" s="148"/>
      <c r="AE417" s="148"/>
      <c r="AF417" s="148"/>
      <c r="AG417" s="148" t="s">
        <v>314</v>
      </c>
      <c r="AH417" s="148">
        <v>0</v>
      </c>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row>
    <row r="418" spans="1:60" ht="20" outlineLevel="1" x14ac:dyDescent="0.25">
      <c r="A418" s="177">
        <v>100</v>
      </c>
      <c r="B418" s="178" t="s">
        <v>1078</v>
      </c>
      <c r="C418" s="194" t="s">
        <v>1079</v>
      </c>
      <c r="D418" s="179" t="s">
        <v>338</v>
      </c>
      <c r="E418" s="180">
        <v>15.492760000000001</v>
      </c>
      <c r="F418" s="181"/>
      <c r="G418" s="182">
        <f>ROUND(E418*F418,2)</f>
        <v>0</v>
      </c>
      <c r="H418" s="181"/>
      <c r="I418" s="182">
        <f>ROUND(E418*H418,2)</f>
        <v>0</v>
      </c>
      <c r="J418" s="181"/>
      <c r="K418" s="182">
        <f>ROUND(E418*J418,2)</f>
        <v>0</v>
      </c>
      <c r="L418" s="182">
        <v>21</v>
      </c>
      <c r="M418" s="182">
        <f>G418*(1+L418/100)</f>
        <v>0</v>
      </c>
      <c r="N418" s="180">
        <v>0</v>
      </c>
      <c r="O418" s="180">
        <f>ROUND(E418*N418,2)</f>
        <v>0</v>
      </c>
      <c r="P418" s="180">
        <v>2.2000000000000002</v>
      </c>
      <c r="Q418" s="180">
        <f>ROUND(E418*P418,2)</f>
        <v>34.08</v>
      </c>
      <c r="R418" s="182" t="s">
        <v>1023</v>
      </c>
      <c r="S418" s="182" t="s">
        <v>294</v>
      </c>
      <c r="T418" s="183" t="s">
        <v>294</v>
      </c>
      <c r="U418" s="159">
        <v>7.1950000000000003</v>
      </c>
      <c r="V418" s="159">
        <f>ROUND(E418*U418,2)</f>
        <v>111.47</v>
      </c>
      <c r="W418" s="159"/>
      <c r="X418" s="159" t="s">
        <v>295</v>
      </c>
      <c r="Y418" s="159" t="s">
        <v>296</v>
      </c>
      <c r="Z418" s="148"/>
      <c r="AA418" s="148"/>
      <c r="AB418" s="148"/>
      <c r="AC418" s="148"/>
      <c r="AD418" s="148"/>
      <c r="AE418" s="148"/>
      <c r="AF418" s="148"/>
      <c r="AG418" s="148" t="s">
        <v>297</v>
      </c>
      <c r="AH418" s="148"/>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row>
    <row r="419" spans="1:60" outlineLevel="2" x14ac:dyDescent="0.25">
      <c r="A419" s="155"/>
      <c r="B419" s="156"/>
      <c r="C419" s="199" t="s">
        <v>845</v>
      </c>
      <c r="D419" s="167"/>
      <c r="E419" s="168"/>
      <c r="F419" s="159"/>
      <c r="G419" s="159"/>
      <c r="H419" s="159"/>
      <c r="I419" s="159"/>
      <c r="J419" s="159"/>
      <c r="K419" s="159"/>
      <c r="L419" s="159"/>
      <c r="M419" s="159"/>
      <c r="N419" s="158"/>
      <c r="O419" s="158"/>
      <c r="P419" s="158"/>
      <c r="Q419" s="158"/>
      <c r="R419" s="159"/>
      <c r="S419" s="159"/>
      <c r="T419" s="159"/>
      <c r="U419" s="159"/>
      <c r="V419" s="159"/>
      <c r="W419" s="159"/>
      <c r="X419" s="159"/>
      <c r="Y419" s="159"/>
      <c r="Z419" s="148"/>
      <c r="AA419" s="148"/>
      <c r="AB419" s="148"/>
      <c r="AC419" s="148"/>
      <c r="AD419" s="148"/>
      <c r="AE419" s="148"/>
      <c r="AF419" s="148"/>
      <c r="AG419" s="148" t="s">
        <v>314</v>
      </c>
      <c r="AH419" s="148"/>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row>
    <row r="420" spans="1:60" outlineLevel="3" x14ac:dyDescent="0.25">
      <c r="A420" s="155"/>
      <c r="B420" s="156"/>
      <c r="C420" s="200" t="s">
        <v>3309</v>
      </c>
      <c r="D420" s="167"/>
      <c r="E420" s="168">
        <v>17.78</v>
      </c>
      <c r="F420" s="159"/>
      <c r="G420" s="159"/>
      <c r="H420" s="159"/>
      <c r="I420" s="159"/>
      <c r="J420" s="159"/>
      <c r="K420" s="159"/>
      <c r="L420" s="159"/>
      <c r="M420" s="159"/>
      <c r="N420" s="158"/>
      <c r="O420" s="158"/>
      <c r="P420" s="158"/>
      <c r="Q420" s="158"/>
      <c r="R420" s="159"/>
      <c r="S420" s="159"/>
      <c r="T420" s="159"/>
      <c r="U420" s="159"/>
      <c r="V420" s="159"/>
      <c r="W420" s="159"/>
      <c r="X420" s="159"/>
      <c r="Y420" s="159"/>
      <c r="Z420" s="148"/>
      <c r="AA420" s="148"/>
      <c r="AB420" s="148"/>
      <c r="AC420" s="148"/>
      <c r="AD420" s="148"/>
      <c r="AE420" s="148"/>
      <c r="AF420" s="148"/>
      <c r="AG420" s="148" t="s">
        <v>314</v>
      </c>
      <c r="AH420" s="148">
        <v>2</v>
      </c>
      <c r="AI420" s="148"/>
      <c r="AJ420" s="148"/>
      <c r="AK420" s="148"/>
      <c r="AL420" s="148"/>
      <c r="AM420" s="148"/>
      <c r="AN420" s="148"/>
      <c r="AO420" s="148"/>
      <c r="AP420" s="148"/>
      <c r="AQ420" s="148"/>
      <c r="AR420" s="148"/>
      <c r="AS420" s="148"/>
      <c r="AT420" s="148"/>
      <c r="AU420" s="148"/>
      <c r="AV420" s="148"/>
      <c r="AW420" s="148"/>
      <c r="AX420" s="148"/>
      <c r="AY420" s="148"/>
      <c r="AZ420" s="148"/>
      <c r="BA420" s="148"/>
      <c r="BB420" s="148"/>
      <c r="BC420" s="148"/>
      <c r="BD420" s="148"/>
      <c r="BE420" s="148"/>
      <c r="BF420" s="148"/>
      <c r="BG420" s="148"/>
      <c r="BH420" s="148"/>
    </row>
    <row r="421" spans="1:60" ht="30" outlineLevel="3" x14ac:dyDescent="0.25">
      <c r="A421" s="155"/>
      <c r="B421" s="156"/>
      <c r="C421" s="200" t="s">
        <v>3310</v>
      </c>
      <c r="D421" s="167"/>
      <c r="E421" s="168">
        <v>175.88</v>
      </c>
      <c r="F421" s="159"/>
      <c r="G421" s="159"/>
      <c r="H421" s="159"/>
      <c r="I421" s="159"/>
      <c r="J421" s="159"/>
      <c r="K421" s="159"/>
      <c r="L421" s="159"/>
      <c r="M421" s="159"/>
      <c r="N421" s="158"/>
      <c r="O421" s="158"/>
      <c r="P421" s="158"/>
      <c r="Q421" s="158"/>
      <c r="R421" s="159"/>
      <c r="S421" s="159"/>
      <c r="T421" s="159"/>
      <c r="U421" s="159"/>
      <c r="V421" s="159"/>
      <c r="W421" s="159"/>
      <c r="X421" s="159"/>
      <c r="Y421" s="159"/>
      <c r="Z421" s="148"/>
      <c r="AA421" s="148"/>
      <c r="AB421" s="148"/>
      <c r="AC421" s="148"/>
      <c r="AD421" s="148"/>
      <c r="AE421" s="148"/>
      <c r="AF421" s="148"/>
      <c r="AG421" s="148" t="s">
        <v>314</v>
      </c>
      <c r="AH421" s="148">
        <v>2</v>
      </c>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row>
    <row r="422" spans="1:60" outlineLevel="3" x14ac:dyDescent="0.25">
      <c r="A422" s="155"/>
      <c r="B422" s="156"/>
      <c r="C422" s="199" t="s">
        <v>848</v>
      </c>
      <c r="D422" s="167"/>
      <c r="E422" s="168"/>
      <c r="F422" s="159"/>
      <c r="G422" s="159"/>
      <c r="H422" s="159"/>
      <c r="I422" s="159"/>
      <c r="J422" s="159"/>
      <c r="K422" s="159"/>
      <c r="L422" s="159"/>
      <c r="M422" s="159"/>
      <c r="N422" s="158"/>
      <c r="O422" s="158"/>
      <c r="P422" s="158"/>
      <c r="Q422" s="158"/>
      <c r="R422" s="159"/>
      <c r="S422" s="159"/>
      <c r="T422" s="159"/>
      <c r="U422" s="159"/>
      <c r="V422" s="159"/>
      <c r="W422" s="159"/>
      <c r="X422" s="159"/>
      <c r="Y422" s="159"/>
      <c r="Z422" s="148"/>
      <c r="AA422" s="148"/>
      <c r="AB422" s="148"/>
      <c r="AC422" s="148"/>
      <c r="AD422" s="148"/>
      <c r="AE422" s="148"/>
      <c r="AF422" s="148"/>
      <c r="AG422" s="148" t="s">
        <v>314</v>
      </c>
      <c r="AH422" s="148"/>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row>
    <row r="423" spans="1:60" outlineLevel="3" x14ac:dyDescent="0.25">
      <c r="A423" s="155"/>
      <c r="B423" s="156"/>
      <c r="C423" s="195" t="s">
        <v>3311</v>
      </c>
      <c r="D423" s="161"/>
      <c r="E423" s="162">
        <v>15.49</v>
      </c>
      <c r="F423" s="159"/>
      <c r="G423" s="159"/>
      <c r="H423" s="159"/>
      <c r="I423" s="159"/>
      <c r="J423" s="159"/>
      <c r="K423" s="159"/>
      <c r="L423" s="159"/>
      <c r="M423" s="159"/>
      <c r="N423" s="158"/>
      <c r="O423" s="158"/>
      <c r="P423" s="158"/>
      <c r="Q423" s="158"/>
      <c r="R423" s="159"/>
      <c r="S423" s="159"/>
      <c r="T423" s="159"/>
      <c r="U423" s="159"/>
      <c r="V423" s="159"/>
      <c r="W423" s="159"/>
      <c r="X423" s="159"/>
      <c r="Y423" s="159"/>
      <c r="Z423" s="148"/>
      <c r="AA423" s="148"/>
      <c r="AB423" s="148"/>
      <c r="AC423" s="148"/>
      <c r="AD423" s="148"/>
      <c r="AE423" s="148"/>
      <c r="AF423" s="148"/>
      <c r="AG423" s="148" t="s">
        <v>314</v>
      </c>
      <c r="AH423" s="148">
        <v>0</v>
      </c>
      <c r="AI423" s="148"/>
      <c r="AJ423" s="148"/>
      <c r="AK423" s="148"/>
      <c r="AL423" s="148"/>
      <c r="AM423" s="148"/>
      <c r="AN423" s="148"/>
      <c r="AO423" s="148"/>
      <c r="AP423" s="148"/>
      <c r="AQ423" s="148"/>
      <c r="AR423" s="148"/>
      <c r="AS423" s="148"/>
      <c r="AT423" s="148"/>
      <c r="AU423" s="148"/>
      <c r="AV423" s="148"/>
      <c r="AW423" s="148"/>
      <c r="AX423" s="148"/>
      <c r="AY423" s="148"/>
      <c r="AZ423" s="148"/>
      <c r="BA423" s="148"/>
      <c r="BB423" s="148"/>
      <c r="BC423" s="148"/>
      <c r="BD423" s="148"/>
      <c r="BE423" s="148"/>
      <c r="BF423" s="148"/>
      <c r="BG423" s="148"/>
      <c r="BH423" s="148"/>
    </row>
    <row r="424" spans="1:60" ht="20" outlineLevel="1" x14ac:dyDescent="0.25">
      <c r="A424" s="177">
        <v>101</v>
      </c>
      <c r="B424" s="178" t="s">
        <v>1081</v>
      </c>
      <c r="C424" s="194" t="s">
        <v>1082</v>
      </c>
      <c r="D424" s="179" t="s">
        <v>338</v>
      </c>
      <c r="E424" s="180">
        <v>34.277819999999998</v>
      </c>
      <c r="F424" s="181"/>
      <c r="G424" s="182">
        <f>ROUND(E424*F424,2)</f>
        <v>0</v>
      </c>
      <c r="H424" s="181"/>
      <c r="I424" s="182">
        <f>ROUND(E424*H424,2)</f>
        <v>0</v>
      </c>
      <c r="J424" s="181"/>
      <c r="K424" s="182">
        <f>ROUND(E424*J424,2)</f>
        <v>0</v>
      </c>
      <c r="L424" s="182">
        <v>21</v>
      </c>
      <c r="M424" s="182">
        <f>G424*(1+L424/100)</f>
        <v>0</v>
      </c>
      <c r="N424" s="180">
        <v>0</v>
      </c>
      <c r="O424" s="180">
        <f>ROUND(E424*N424,2)</f>
        <v>0</v>
      </c>
      <c r="P424" s="180">
        <v>2.2000000000000002</v>
      </c>
      <c r="Q424" s="180">
        <f>ROUND(E424*P424,2)</f>
        <v>75.41</v>
      </c>
      <c r="R424" s="182" t="s">
        <v>1023</v>
      </c>
      <c r="S424" s="182" t="s">
        <v>294</v>
      </c>
      <c r="T424" s="183" t="s">
        <v>294</v>
      </c>
      <c r="U424" s="159">
        <v>5.867</v>
      </c>
      <c r="V424" s="159">
        <f>ROUND(E424*U424,2)</f>
        <v>201.11</v>
      </c>
      <c r="W424" s="159"/>
      <c r="X424" s="159" t="s">
        <v>295</v>
      </c>
      <c r="Y424" s="159" t="s">
        <v>296</v>
      </c>
      <c r="Z424" s="148"/>
      <c r="AA424" s="148"/>
      <c r="AB424" s="148"/>
      <c r="AC424" s="148"/>
      <c r="AD424" s="148"/>
      <c r="AE424" s="148"/>
      <c r="AF424" s="148"/>
      <c r="AG424" s="148" t="s">
        <v>297</v>
      </c>
      <c r="AH424" s="148"/>
      <c r="AI424" s="148"/>
      <c r="AJ424" s="148"/>
      <c r="AK424" s="148"/>
      <c r="AL424" s="148"/>
      <c r="AM424" s="148"/>
      <c r="AN424" s="148"/>
      <c r="AO424" s="148"/>
      <c r="AP424" s="148"/>
      <c r="AQ424" s="148"/>
      <c r="AR424" s="148"/>
      <c r="AS424" s="148"/>
      <c r="AT424" s="148"/>
      <c r="AU424" s="148"/>
      <c r="AV424" s="148"/>
      <c r="AW424" s="148"/>
      <c r="AX424" s="148"/>
      <c r="AY424" s="148"/>
      <c r="AZ424" s="148"/>
      <c r="BA424" s="148"/>
      <c r="BB424" s="148"/>
      <c r="BC424" s="148"/>
      <c r="BD424" s="148"/>
      <c r="BE424" s="148"/>
      <c r="BF424" s="148"/>
      <c r="BG424" s="148"/>
      <c r="BH424" s="148"/>
    </row>
    <row r="425" spans="1:60" outlineLevel="2" x14ac:dyDescent="0.25">
      <c r="A425" s="155"/>
      <c r="B425" s="156"/>
      <c r="C425" s="195" t="s">
        <v>3312</v>
      </c>
      <c r="D425" s="161"/>
      <c r="E425" s="162">
        <v>34.28</v>
      </c>
      <c r="F425" s="159"/>
      <c r="G425" s="159"/>
      <c r="H425" s="159"/>
      <c r="I425" s="159"/>
      <c r="J425" s="159"/>
      <c r="K425" s="159"/>
      <c r="L425" s="159"/>
      <c r="M425" s="159"/>
      <c r="N425" s="158"/>
      <c r="O425" s="158"/>
      <c r="P425" s="158"/>
      <c r="Q425" s="158"/>
      <c r="R425" s="159"/>
      <c r="S425" s="159"/>
      <c r="T425" s="159"/>
      <c r="U425" s="159"/>
      <c r="V425" s="159"/>
      <c r="W425" s="159"/>
      <c r="X425" s="159"/>
      <c r="Y425" s="159"/>
      <c r="Z425" s="148"/>
      <c r="AA425" s="148"/>
      <c r="AB425" s="148"/>
      <c r="AC425" s="148"/>
      <c r="AD425" s="148"/>
      <c r="AE425" s="148"/>
      <c r="AF425" s="148"/>
      <c r="AG425" s="148" t="s">
        <v>314</v>
      </c>
      <c r="AH425" s="148">
        <v>0</v>
      </c>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row>
    <row r="426" spans="1:60" ht="20" outlineLevel="1" x14ac:dyDescent="0.25">
      <c r="A426" s="177">
        <v>102</v>
      </c>
      <c r="B426" s="178" t="s">
        <v>1085</v>
      </c>
      <c r="C426" s="194" t="s">
        <v>1086</v>
      </c>
      <c r="D426" s="179" t="s">
        <v>338</v>
      </c>
      <c r="E426" s="180">
        <v>15.492760000000001</v>
      </c>
      <c r="F426" s="181"/>
      <c r="G426" s="182">
        <f>ROUND(E426*F426,2)</f>
        <v>0</v>
      </c>
      <c r="H426" s="181"/>
      <c r="I426" s="182">
        <f>ROUND(E426*H426,2)</f>
        <v>0</v>
      </c>
      <c r="J426" s="181"/>
      <c r="K426" s="182">
        <f>ROUND(E426*J426,2)</f>
        <v>0</v>
      </c>
      <c r="L426" s="182">
        <v>21</v>
      </c>
      <c r="M426" s="182">
        <f>G426*(1+L426/100)</f>
        <v>0</v>
      </c>
      <c r="N426" s="180">
        <v>0</v>
      </c>
      <c r="O426" s="180">
        <f>ROUND(E426*N426,2)</f>
        <v>0</v>
      </c>
      <c r="P426" s="180">
        <v>0</v>
      </c>
      <c r="Q426" s="180">
        <f>ROUND(E426*P426,2)</f>
        <v>0</v>
      </c>
      <c r="R426" s="182" t="s">
        <v>1023</v>
      </c>
      <c r="S426" s="182" t="s">
        <v>294</v>
      </c>
      <c r="T426" s="183" t="s">
        <v>294</v>
      </c>
      <c r="U426" s="159">
        <v>4.8280000000000003</v>
      </c>
      <c r="V426" s="159">
        <f>ROUND(E426*U426,2)</f>
        <v>74.8</v>
      </c>
      <c r="W426" s="159"/>
      <c r="X426" s="159" t="s">
        <v>295</v>
      </c>
      <c r="Y426" s="159" t="s">
        <v>296</v>
      </c>
      <c r="Z426" s="148"/>
      <c r="AA426" s="148"/>
      <c r="AB426" s="148"/>
      <c r="AC426" s="148"/>
      <c r="AD426" s="148"/>
      <c r="AE426" s="148"/>
      <c r="AF426" s="148"/>
      <c r="AG426" s="148" t="s">
        <v>297</v>
      </c>
      <c r="AH426" s="148"/>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row>
    <row r="427" spans="1:60" outlineLevel="2" x14ac:dyDescent="0.25">
      <c r="A427" s="155"/>
      <c r="B427" s="156"/>
      <c r="C427" s="195" t="s">
        <v>3313</v>
      </c>
      <c r="D427" s="161"/>
      <c r="E427" s="162">
        <v>15.49</v>
      </c>
      <c r="F427" s="159"/>
      <c r="G427" s="159"/>
      <c r="H427" s="159"/>
      <c r="I427" s="159"/>
      <c r="J427" s="159"/>
      <c r="K427" s="159"/>
      <c r="L427" s="159"/>
      <c r="M427" s="159"/>
      <c r="N427" s="158"/>
      <c r="O427" s="158"/>
      <c r="P427" s="158"/>
      <c r="Q427" s="158"/>
      <c r="R427" s="159"/>
      <c r="S427" s="159"/>
      <c r="T427" s="159"/>
      <c r="U427" s="159"/>
      <c r="V427" s="159"/>
      <c r="W427" s="159"/>
      <c r="X427" s="159"/>
      <c r="Y427" s="159"/>
      <c r="Z427" s="148"/>
      <c r="AA427" s="148"/>
      <c r="AB427" s="148"/>
      <c r="AC427" s="148"/>
      <c r="AD427" s="148"/>
      <c r="AE427" s="148"/>
      <c r="AF427" s="148"/>
      <c r="AG427" s="148" t="s">
        <v>314</v>
      </c>
      <c r="AH427" s="148">
        <v>0</v>
      </c>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row>
    <row r="428" spans="1:60" ht="20" outlineLevel="1" x14ac:dyDescent="0.25">
      <c r="A428" s="177">
        <v>103</v>
      </c>
      <c r="B428" s="178" t="s">
        <v>1088</v>
      </c>
      <c r="C428" s="194" t="s">
        <v>1089</v>
      </c>
      <c r="D428" s="179" t="s">
        <v>338</v>
      </c>
      <c r="E428" s="180">
        <v>34.277819999999998</v>
      </c>
      <c r="F428" s="181"/>
      <c r="G428" s="182">
        <f>ROUND(E428*F428,2)</f>
        <v>0</v>
      </c>
      <c r="H428" s="181"/>
      <c r="I428" s="182">
        <f>ROUND(E428*H428,2)</f>
        <v>0</v>
      </c>
      <c r="J428" s="181"/>
      <c r="K428" s="182">
        <f>ROUND(E428*J428,2)</f>
        <v>0</v>
      </c>
      <c r="L428" s="182">
        <v>21</v>
      </c>
      <c r="M428" s="182">
        <f>G428*(1+L428/100)</f>
        <v>0</v>
      </c>
      <c r="N428" s="180">
        <v>0</v>
      </c>
      <c r="O428" s="180">
        <f>ROUND(E428*N428,2)</f>
        <v>0</v>
      </c>
      <c r="P428" s="180">
        <v>0</v>
      </c>
      <c r="Q428" s="180">
        <f>ROUND(E428*P428,2)</f>
        <v>0</v>
      </c>
      <c r="R428" s="182" t="s">
        <v>1023</v>
      </c>
      <c r="S428" s="182" t="s">
        <v>294</v>
      </c>
      <c r="T428" s="183" t="s">
        <v>294</v>
      </c>
      <c r="U428" s="159">
        <v>4.0289999999999999</v>
      </c>
      <c r="V428" s="159">
        <f>ROUND(E428*U428,2)</f>
        <v>138.11000000000001</v>
      </c>
      <c r="W428" s="159"/>
      <c r="X428" s="159" t="s">
        <v>295</v>
      </c>
      <c r="Y428" s="159" t="s">
        <v>296</v>
      </c>
      <c r="Z428" s="148"/>
      <c r="AA428" s="148"/>
      <c r="AB428" s="148"/>
      <c r="AC428" s="148"/>
      <c r="AD428" s="148"/>
      <c r="AE428" s="148"/>
      <c r="AF428" s="148"/>
      <c r="AG428" s="148" t="s">
        <v>297</v>
      </c>
      <c r="AH428" s="148"/>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row>
    <row r="429" spans="1:60" outlineLevel="2" x14ac:dyDescent="0.25">
      <c r="A429" s="155"/>
      <c r="B429" s="156"/>
      <c r="C429" s="195" t="s">
        <v>3314</v>
      </c>
      <c r="D429" s="161"/>
      <c r="E429" s="162">
        <v>34.28</v>
      </c>
      <c r="F429" s="159"/>
      <c r="G429" s="159"/>
      <c r="H429" s="159"/>
      <c r="I429" s="159"/>
      <c r="J429" s="159"/>
      <c r="K429" s="159"/>
      <c r="L429" s="159"/>
      <c r="M429" s="159"/>
      <c r="N429" s="158"/>
      <c r="O429" s="158"/>
      <c r="P429" s="158"/>
      <c r="Q429" s="158"/>
      <c r="R429" s="159"/>
      <c r="S429" s="159"/>
      <c r="T429" s="159"/>
      <c r="U429" s="159"/>
      <c r="V429" s="159"/>
      <c r="W429" s="159"/>
      <c r="X429" s="159"/>
      <c r="Y429" s="159"/>
      <c r="Z429" s="148"/>
      <c r="AA429" s="148"/>
      <c r="AB429" s="148"/>
      <c r="AC429" s="148"/>
      <c r="AD429" s="148"/>
      <c r="AE429" s="148"/>
      <c r="AF429" s="148"/>
      <c r="AG429" s="148" t="s">
        <v>314</v>
      </c>
      <c r="AH429" s="148">
        <v>0</v>
      </c>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row>
    <row r="430" spans="1:60" outlineLevel="1" x14ac:dyDescent="0.25">
      <c r="A430" s="177">
        <v>104</v>
      </c>
      <c r="B430" s="178" t="s">
        <v>1091</v>
      </c>
      <c r="C430" s="194" t="s">
        <v>1092</v>
      </c>
      <c r="D430" s="179" t="s">
        <v>310</v>
      </c>
      <c r="E430" s="180">
        <v>168.4915</v>
      </c>
      <c r="F430" s="181"/>
      <c r="G430" s="182">
        <f>ROUND(E430*F430,2)</f>
        <v>0</v>
      </c>
      <c r="H430" s="181"/>
      <c r="I430" s="182">
        <f>ROUND(E430*H430,2)</f>
        <v>0</v>
      </c>
      <c r="J430" s="181"/>
      <c r="K430" s="182">
        <f>ROUND(E430*J430,2)</f>
        <v>0</v>
      </c>
      <c r="L430" s="182">
        <v>21</v>
      </c>
      <c r="M430" s="182">
        <f>G430*(1+L430/100)</f>
        <v>0</v>
      </c>
      <c r="N430" s="180">
        <v>0</v>
      </c>
      <c r="O430" s="180">
        <f>ROUND(E430*N430,2)</f>
        <v>0</v>
      </c>
      <c r="P430" s="180">
        <v>0.02</v>
      </c>
      <c r="Q430" s="180">
        <f>ROUND(E430*P430,2)</f>
        <v>3.37</v>
      </c>
      <c r="R430" s="182" t="s">
        <v>1023</v>
      </c>
      <c r="S430" s="182" t="s">
        <v>294</v>
      </c>
      <c r="T430" s="183" t="s">
        <v>294</v>
      </c>
      <c r="U430" s="159">
        <v>0.23</v>
      </c>
      <c r="V430" s="159">
        <f>ROUND(E430*U430,2)</f>
        <v>38.75</v>
      </c>
      <c r="W430" s="159"/>
      <c r="X430" s="159" t="s">
        <v>295</v>
      </c>
      <c r="Y430" s="159" t="s">
        <v>296</v>
      </c>
      <c r="Z430" s="148"/>
      <c r="AA430" s="148"/>
      <c r="AB430" s="148"/>
      <c r="AC430" s="148"/>
      <c r="AD430" s="148"/>
      <c r="AE430" s="148"/>
      <c r="AF430" s="148"/>
      <c r="AG430" s="148" t="s">
        <v>297</v>
      </c>
      <c r="AH430" s="148"/>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row>
    <row r="431" spans="1:60" outlineLevel="2" x14ac:dyDescent="0.25">
      <c r="A431" s="155"/>
      <c r="B431" s="156"/>
      <c r="C431" s="276" t="s">
        <v>1093</v>
      </c>
      <c r="D431" s="277"/>
      <c r="E431" s="277"/>
      <c r="F431" s="277"/>
      <c r="G431" s="277"/>
      <c r="H431" s="159"/>
      <c r="I431" s="159"/>
      <c r="J431" s="159"/>
      <c r="K431" s="159"/>
      <c r="L431" s="159"/>
      <c r="M431" s="159"/>
      <c r="N431" s="158"/>
      <c r="O431" s="158"/>
      <c r="P431" s="158"/>
      <c r="Q431" s="158"/>
      <c r="R431" s="159"/>
      <c r="S431" s="159"/>
      <c r="T431" s="159"/>
      <c r="U431" s="159"/>
      <c r="V431" s="159"/>
      <c r="W431" s="159"/>
      <c r="X431" s="159"/>
      <c r="Y431" s="159"/>
      <c r="Z431" s="148"/>
      <c r="AA431" s="148"/>
      <c r="AB431" s="148"/>
      <c r="AC431" s="148"/>
      <c r="AD431" s="148"/>
      <c r="AE431" s="148"/>
      <c r="AF431" s="148"/>
      <c r="AG431" s="148" t="s">
        <v>299</v>
      </c>
      <c r="AH431" s="148"/>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row>
    <row r="432" spans="1:60" outlineLevel="2" x14ac:dyDescent="0.25">
      <c r="A432" s="155"/>
      <c r="B432" s="156"/>
      <c r="C432" s="270" t="s">
        <v>1093</v>
      </c>
      <c r="D432" s="271"/>
      <c r="E432" s="271"/>
      <c r="F432" s="271"/>
      <c r="G432" s="271"/>
      <c r="H432" s="159"/>
      <c r="I432" s="159"/>
      <c r="J432" s="159"/>
      <c r="K432" s="159"/>
      <c r="L432" s="159"/>
      <c r="M432" s="159"/>
      <c r="N432" s="158"/>
      <c r="O432" s="158"/>
      <c r="P432" s="158"/>
      <c r="Q432" s="158"/>
      <c r="R432" s="159"/>
      <c r="S432" s="159"/>
      <c r="T432" s="159"/>
      <c r="U432" s="159"/>
      <c r="V432" s="159"/>
      <c r="W432" s="159"/>
      <c r="X432" s="159"/>
      <c r="Y432" s="159"/>
      <c r="Z432" s="148"/>
      <c r="AA432" s="148"/>
      <c r="AB432" s="148"/>
      <c r="AC432" s="148"/>
      <c r="AD432" s="148"/>
      <c r="AE432" s="148"/>
      <c r="AF432" s="148"/>
      <c r="AG432" s="148" t="s">
        <v>300</v>
      </c>
      <c r="AH432" s="148"/>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row>
    <row r="433" spans="1:60" outlineLevel="2" x14ac:dyDescent="0.25">
      <c r="A433" s="155"/>
      <c r="B433" s="156"/>
      <c r="C433" s="195" t="s">
        <v>3315</v>
      </c>
      <c r="D433" s="161"/>
      <c r="E433" s="162">
        <v>17.78</v>
      </c>
      <c r="F433" s="159"/>
      <c r="G433" s="159"/>
      <c r="H433" s="159"/>
      <c r="I433" s="159"/>
      <c r="J433" s="159"/>
      <c r="K433" s="159"/>
      <c r="L433" s="159"/>
      <c r="M433" s="159"/>
      <c r="N433" s="158"/>
      <c r="O433" s="158"/>
      <c r="P433" s="158"/>
      <c r="Q433" s="158"/>
      <c r="R433" s="159"/>
      <c r="S433" s="159"/>
      <c r="T433" s="159"/>
      <c r="U433" s="159"/>
      <c r="V433" s="159"/>
      <c r="W433" s="159"/>
      <c r="X433" s="159"/>
      <c r="Y433" s="159"/>
      <c r="Z433" s="148"/>
      <c r="AA433" s="148"/>
      <c r="AB433" s="148"/>
      <c r="AC433" s="148"/>
      <c r="AD433" s="148"/>
      <c r="AE433" s="148"/>
      <c r="AF433" s="148"/>
      <c r="AG433" s="148" t="s">
        <v>314</v>
      </c>
      <c r="AH433" s="148">
        <v>0</v>
      </c>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row>
    <row r="434" spans="1:60" outlineLevel="3" x14ac:dyDescent="0.25">
      <c r="A434" s="155"/>
      <c r="B434" s="156"/>
      <c r="C434" s="195" t="s">
        <v>3316</v>
      </c>
      <c r="D434" s="161"/>
      <c r="E434" s="162">
        <v>24.93</v>
      </c>
      <c r="F434" s="159"/>
      <c r="G434" s="159"/>
      <c r="H434" s="159"/>
      <c r="I434" s="159"/>
      <c r="J434" s="159"/>
      <c r="K434" s="159"/>
      <c r="L434" s="159"/>
      <c r="M434" s="159"/>
      <c r="N434" s="158"/>
      <c r="O434" s="158"/>
      <c r="P434" s="158"/>
      <c r="Q434" s="158"/>
      <c r="R434" s="159"/>
      <c r="S434" s="159"/>
      <c r="T434" s="159"/>
      <c r="U434" s="159"/>
      <c r="V434" s="159"/>
      <c r="W434" s="159"/>
      <c r="X434" s="159"/>
      <c r="Y434" s="159"/>
      <c r="Z434" s="148"/>
      <c r="AA434" s="148"/>
      <c r="AB434" s="148"/>
      <c r="AC434" s="148"/>
      <c r="AD434" s="148"/>
      <c r="AE434" s="148"/>
      <c r="AF434" s="148"/>
      <c r="AG434" s="148" t="s">
        <v>314</v>
      </c>
      <c r="AH434" s="148">
        <v>0</v>
      </c>
      <c r="AI434" s="148"/>
      <c r="AJ434" s="148"/>
      <c r="AK434" s="148"/>
      <c r="AL434" s="148"/>
      <c r="AM434" s="148"/>
      <c r="AN434" s="148"/>
      <c r="AO434" s="148"/>
      <c r="AP434" s="148"/>
      <c r="AQ434" s="148"/>
      <c r="AR434" s="148"/>
      <c r="AS434" s="148"/>
      <c r="AT434" s="148"/>
      <c r="AU434" s="148"/>
      <c r="AV434" s="148"/>
      <c r="AW434" s="148"/>
      <c r="AX434" s="148"/>
      <c r="AY434" s="148"/>
      <c r="AZ434" s="148"/>
      <c r="BA434" s="148"/>
      <c r="BB434" s="148"/>
      <c r="BC434" s="148"/>
      <c r="BD434" s="148"/>
      <c r="BE434" s="148"/>
      <c r="BF434" s="148"/>
      <c r="BG434" s="148"/>
      <c r="BH434" s="148"/>
    </row>
    <row r="435" spans="1:60" outlineLevel="3" x14ac:dyDescent="0.25">
      <c r="A435" s="155"/>
      <c r="B435" s="156"/>
      <c r="C435" s="195" t="s">
        <v>3317</v>
      </c>
      <c r="D435" s="161"/>
      <c r="E435" s="162">
        <v>40.81</v>
      </c>
      <c r="F435" s="159"/>
      <c r="G435" s="159"/>
      <c r="H435" s="159"/>
      <c r="I435" s="159"/>
      <c r="J435" s="159"/>
      <c r="K435" s="159"/>
      <c r="L435" s="159"/>
      <c r="M435" s="159"/>
      <c r="N435" s="158"/>
      <c r="O435" s="158"/>
      <c r="P435" s="158"/>
      <c r="Q435" s="158"/>
      <c r="R435" s="159"/>
      <c r="S435" s="159"/>
      <c r="T435" s="159"/>
      <c r="U435" s="159"/>
      <c r="V435" s="159"/>
      <c r="W435" s="159"/>
      <c r="X435" s="159"/>
      <c r="Y435" s="159"/>
      <c r="Z435" s="148"/>
      <c r="AA435" s="148"/>
      <c r="AB435" s="148"/>
      <c r="AC435" s="148"/>
      <c r="AD435" s="148"/>
      <c r="AE435" s="148"/>
      <c r="AF435" s="148"/>
      <c r="AG435" s="148" t="s">
        <v>314</v>
      </c>
      <c r="AH435" s="148">
        <v>0</v>
      </c>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row>
    <row r="436" spans="1:60" outlineLevel="3" x14ac:dyDescent="0.25">
      <c r="A436" s="155"/>
      <c r="B436" s="156"/>
      <c r="C436" s="195" t="s">
        <v>3318</v>
      </c>
      <c r="D436" s="161"/>
      <c r="E436" s="162">
        <v>73.010000000000005</v>
      </c>
      <c r="F436" s="159"/>
      <c r="G436" s="159"/>
      <c r="H436" s="159"/>
      <c r="I436" s="159"/>
      <c r="J436" s="159"/>
      <c r="K436" s="159"/>
      <c r="L436" s="159"/>
      <c r="M436" s="159"/>
      <c r="N436" s="158"/>
      <c r="O436" s="158"/>
      <c r="P436" s="158"/>
      <c r="Q436" s="158"/>
      <c r="R436" s="159"/>
      <c r="S436" s="159"/>
      <c r="T436" s="159"/>
      <c r="U436" s="159"/>
      <c r="V436" s="159"/>
      <c r="W436" s="159"/>
      <c r="X436" s="159"/>
      <c r="Y436" s="159"/>
      <c r="Z436" s="148"/>
      <c r="AA436" s="148"/>
      <c r="AB436" s="148"/>
      <c r="AC436" s="148"/>
      <c r="AD436" s="148"/>
      <c r="AE436" s="148"/>
      <c r="AF436" s="148"/>
      <c r="AG436" s="148" t="s">
        <v>314</v>
      </c>
      <c r="AH436" s="148">
        <v>0</v>
      </c>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row>
    <row r="437" spans="1:60" outlineLevel="3" x14ac:dyDescent="0.25">
      <c r="A437" s="155"/>
      <c r="B437" s="156"/>
      <c r="C437" s="196" t="s">
        <v>405</v>
      </c>
      <c r="D437" s="163"/>
      <c r="E437" s="164">
        <v>156.53</v>
      </c>
      <c r="F437" s="159"/>
      <c r="G437" s="159"/>
      <c r="H437" s="159"/>
      <c r="I437" s="159"/>
      <c r="J437" s="159"/>
      <c r="K437" s="159"/>
      <c r="L437" s="159"/>
      <c r="M437" s="159"/>
      <c r="N437" s="158"/>
      <c r="O437" s="158"/>
      <c r="P437" s="158"/>
      <c r="Q437" s="158"/>
      <c r="R437" s="159"/>
      <c r="S437" s="159"/>
      <c r="T437" s="159"/>
      <c r="U437" s="159"/>
      <c r="V437" s="159"/>
      <c r="W437" s="159"/>
      <c r="X437" s="159"/>
      <c r="Y437" s="159"/>
      <c r="Z437" s="148"/>
      <c r="AA437" s="148"/>
      <c r="AB437" s="148"/>
      <c r="AC437" s="148"/>
      <c r="AD437" s="148"/>
      <c r="AE437" s="148"/>
      <c r="AF437" s="148"/>
      <c r="AG437" s="148" t="s">
        <v>314</v>
      </c>
      <c r="AH437" s="148">
        <v>1</v>
      </c>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row>
    <row r="438" spans="1:60" outlineLevel="3" x14ac:dyDescent="0.25">
      <c r="A438" s="155"/>
      <c r="B438" s="156"/>
      <c r="C438" s="195" t="s">
        <v>3319</v>
      </c>
      <c r="D438" s="161"/>
      <c r="E438" s="162"/>
      <c r="F438" s="159"/>
      <c r="G438" s="159"/>
      <c r="H438" s="159"/>
      <c r="I438" s="159"/>
      <c r="J438" s="159"/>
      <c r="K438" s="159"/>
      <c r="L438" s="159"/>
      <c r="M438" s="159"/>
      <c r="N438" s="158"/>
      <c r="O438" s="158"/>
      <c r="P438" s="158"/>
      <c r="Q438" s="158"/>
      <c r="R438" s="159"/>
      <c r="S438" s="159"/>
      <c r="T438" s="159"/>
      <c r="U438" s="159"/>
      <c r="V438" s="159"/>
      <c r="W438" s="159"/>
      <c r="X438" s="159"/>
      <c r="Y438" s="159"/>
      <c r="Z438" s="148"/>
      <c r="AA438" s="148"/>
      <c r="AB438" s="148"/>
      <c r="AC438" s="148"/>
      <c r="AD438" s="148"/>
      <c r="AE438" s="148"/>
      <c r="AF438" s="148"/>
      <c r="AG438" s="148" t="s">
        <v>314</v>
      </c>
      <c r="AH438" s="148">
        <v>0</v>
      </c>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row>
    <row r="439" spans="1:60" outlineLevel="3" x14ac:dyDescent="0.25">
      <c r="A439" s="155"/>
      <c r="B439" s="156"/>
      <c r="C439" s="199" t="s">
        <v>845</v>
      </c>
      <c r="D439" s="167"/>
      <c r="E439" s="168"/>
      <c r="F439" s="159"/>
      <c r="G439" s="159"/>
      <c r="H439" s="159"/>
      <c r="I439" s="159"/>
      <c r="J439" s="159"/>
      <c r="K439" s="159"/>
      <c r="L439" s="159"/>
      <c r="M439" s="159"/>
      <c r="N439" s="158"/>
      <c r="O439" s="158"/>
      <c r="P439" s="158"/>
      <c r="Q439" s="158"/>
      <c r="R439" s="159"/>
      <c r="S439" s="159"/>
      <c r="T439" s="159"/>
      <c r="U439" s="159"/>
      <c r="V439" s="159"/>
      <c r="W439" s="159"/>
      <c r="X439" s="159"/>
      <c r="Y439" s="159"/>
      <c r="Z439" s="148"/>
      <c r="AA439" s="148"/>
      <c r="AB439" s="148"/>
      <c r="AC439" s="148"/>
      <c r="AD439" s="148"/>
      <c r="AE439" s="148"/>
      <c r="AF439" s="148"/>
      <c r="AG439" s="148" t="s">
        <v>314</v>
      </c>
      <c r="AH439" s="148"/>
      <c r="AI439" s="148"/>
      <c r="AJ439" s="148"/>
      <c r="AK439" s="148"/>
      <c r="AL439" s="148"/>
      <c r="AM439" s="148"/>
      <c r="AN439" s="148"/>
      <c r="AO439" s="148"/>
      <c r="AP439" s="148"/>
      <c r="AQ439" s="148"/>
      <c r="AR439" s="148"/>
      <c r="AS439" s="148"/>
      <c r="AT439" s="148"/>
      <c r="AU439" s="148"/>
      <c r="AV439" s="148"/>
      <c r="AW439" s="148"/>
      <c r="AX439" s="148"/>
      <c r="AY439" s="148"/>
      <c r="AZ439" s="148"/>
      <c r="BA439" s="148"/>
      <c r="BB439" s="148"/>
      <c r="BC439" s="148"/>
      <c r="BD439" s="148"/>
      <c r="BE439" s="148"/>
      <c r="BF439" s="148"/>
      <c r="BG439" s="148"/>
      <c r="BH439" s="148"/>
    </row>
    <row r="440" spans="1:60" outlineLevel="3" x14ac:dyDescent="0.25">
      <c r="A440" s="155"/>
      <c r="B440" s="156"/>
      <c r="C440" s="200" t="s">
        <v>3320</v>
      </c>
      <c r="D440" s="167"/>
      <c r="E440" s="168">
        <v>14.52</v>
      </c>
      <c r="F440" s="159"/>
      <c r="G440" s="159"/>
      <c r="H440" s="159"/>
      <c r="I440" s="159"/>
      <c r="J440" s="159"/>
      <c r="K440" s="159"/>
      <c r="L440" s="159"/>
      <c r="M440" s="159"/>
      <c r="N440" s="158"/>
      <c r="O440" s="158"/>
      <c r="P440" s="158"/>
      <c r="Q440" s="158"/>
      <c r="R440" s="159"/>
      <c r="S440" s="159"/>
      <c r="T440" s="159"/>
      <c r="U440" s="159"/>
      <c r="V440" s="159"/>
      <c r="W440" s="159"/>
      <c r="X440" s="159"/>
      <c r="Y440" s="159"/>
      <c r="Z440" s="148"/>
      <c r="AA440" s="148"/>
      <c r="AB440" s="148"/>
      <c r="AC440" s="148"/>
      <c r="AD440" s="148"/>
      <c r="AE440" s="148"/>
      <c r="AF440" s="148"/>
      <c r="AG440" s="148" t="s">
        <v>314</v>
      </c>
      <c r="AH440" s="148">
        <v>2</v>
      </c>
      <c r="AI440" s="148"/>
      <c r="AJ440" s="148"/>
      <c r="AK440" s="148"/>
      <c r="AL440" s="148"/>
      <c r="AM440" s="148"/>
      <c r="AN440" s="148"/>
      <c r="AO440" s="148"/>
      <c r="AP440" s="148"/>
      <c r="AQ440" s="148"/>
      <c r="AR440" s="148"/>
      <c r="AS440" s="148"/>
      <c r="AT440" s="148"/>
      <c r="AU440" s="148"/>
      <c r="AV440" s="148"/>
      <c r="AW440" s="148"/>
      <c r="AX440" s="148"/>
      <c r="AY440" s="148"/>
      <c r="AZ440" s="148"/>
      <c r="BA440" s="148"/>
      <c r="BB440" s="148"/>
      <c r="BC440" s="148"/>
      <c r="BD440" s="148"/>
      <c r="BE440" s="148"/>
      <c r="BF440" s="148"/>
      <c r="BG440" s="148"/>
      <c r="BH440" s="148"/>
    </row>
    <row r="441" spans="1:60" outlineLevel="3" x14ac:dyDescent="0.25">
      <c r="A441" s="155"/>
      <c r="B441" s="156"/>
      <c r="C441" s="200" t="s">
        <v>3321</v>
      </c>
      <c r="D441" s="167"/>
      <c r="E441" s="168">
        <v>29.6</v>
      </c>
      <c r="F441" s="159"/>
      <c r="G441" s="159"/>
      <c r="H441" s="159"/>
      <c r="I441" s="159"/>
      <c r="J441" s="159"/>
      <c r="K441" s="159"/>
      <c r="L441" s="159"/>
      <c r="M441" s="159"/>
      <c r="N441" s="158"/>
      <c r="O441" s="158"/>
      <c r="P441" s="158"/>
      <c r="Q441" s="158"/>
      <c r="R441" s="159"/>
      <c r="S441" s="159"/>
      <c r="T441" s="159"/>
      <c r="U441" s="159"/>
      <c r="V441" s="159"/>
      <c r="W441" s="159"/>
      <c r="X441" s="159"/>
      <c r="Y441" s="159"/>
      <c r="Z441" s="148"/>
      <c r="AA441" s="148"/>
      <c r="AB441" s="148"/>
      <c r="AC441" s="148"/>
      <c r="AD441" s="148"/>
      <c r="AE441" s="148"/>
      <c r="AF441" s="148"/>
      <c r="AG441" s="148" t="s">
        <v>314</v>
      </c>
      <c r="AH441" s="148">
        <v>2</v>
      </c>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row>
    <row r="442" spans="1:60" outlineLevel="3" x14ac:dyDescent="0.25">
      <c r="A442" s="155"/>
      <c r="B442" s="156"/>
      <c r="C442" s="200" t="s">
        <v>3322</v>
      </c>
      <c r="D442" s="167"/>
      <c r="E442" s="168">
        <v>3.52</v>
      </c>
      <c r="F442" s="159"/>
      <c r="G442" s="159"/>
      <c r="H442" s="159"/>
      <c r="I442" s="159"/>
      <c r="J442" s="159"/>
      <c r="K442" s="159"/>
      <c r="L442" s="159"/>
      <c r="M442" s="159"/>
      <c r="N442" s="158"/>
      <c r="O442" s="158"/>
      <c r="P442" s="158"/>
      <c r="Q442" s="158"/>
      <c r="R442" s="159"/>
      <c r="S442" s="159"/>
      <c r="T442" s="159"/>
      <c r="U442" s="159"/>
      <c r="V442" s="159"/>
      <c r="W442" s="159"/>
      <c r="X442" s="159"/>
      <c r="Y442" s="159"/>
      <c r="Z442" s="148"/>
      <c r="AA442" s="148"/>
      <c r="AB442" s="148"/>
      <c r="AC442" s="148"/>
      <c r="AD442" s="148"/>
      <c r="AE442" s="148"/>
      <c r="AF442" s="148"/>
      <c r="AG442" s="148" t="s">
        <v>314</v>
      </c>
      <c r="AH442" s="148">
        <v>2</v>
      </c>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row>
    <row r="443" spans="1:60" outlineLevel="3" x14ac:dyDescent="0.25">
      <c r="A443" s="155"/>
      <c r="B443" s="156"/>
      <c r="C443" s="200" t="s">
        <v>3323</v>
      </c>
      <c r="D443" s="167"/>
      <c r="E443" s="168">
        <v>-3.75</v>
      </c>
      <c r="F443" s="159"/>
      <c r="G443" s="159"/>
      <c r="H443" s="159"/>
      <c r="I443" s="159"/>
      <c r="J443" s="159"/>
      <c r="K443" s="159"/>
      <c r="L443" s="159"/>
      <c r="M443" s="159"/>
      <c r="N443" s="158"/>
      <c r="O443" s="158"/>
      <c r="P443" s="158"/>
      <c r="Q443" s="158"/>
      <c r="R443" s="159"/>
      <c r="S443" s="159"/>
      <c r="T443" s="159"/>
      <c r="U443" s="159"/>
      <c r="V443" s="159"/>
      <c r="W443" s="159"/>
      <c r="X443" s="159"/>
      <c r="Y443" s="159"/>
      <c r="Z443" s="148"/>
      <c r="AA443" s="148"/>
      <c r="AB443" s="148"/>
      <c r="AC443" s="148"/>
      <c r="AD443" s="148"/>
      <c r="AE443" s="148"/>
      <c r="AF443" s="148"/>
      <c r="AG443" s="148" t="s">
        <v>314</v>
      </c>
      <c r="AH443" s="148">
        <v>2</v>
      </c>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row>
    <row r="444" spans="1:60" outlineLevel="3" x14ac:dyDescent="0.25">
      <c r="A444" s="155"/>
      <c r="B444" s="156"/>
      <c r="C444" s="200" t="s">
        <v>3324</v>
      </c>
      <c r="D444" s="167"/>
      <c r="E444" s="168">
        <v>3.44</v>
      </c>
      <c r="F444" s="159"/>
      <c r="G444" s="159"/>
      <c r="H444" s="159"/>
      <c r="I444" s="159"/>
      <c r="J444" s="159"/>
      <c r="K444" s="159"/>
      <c r="L444" s="159"/>
      <c r="M444" s="159"/>
      <c r="N444" s="158"/>
      <c r="O444" s="158"/>
      <c r="P444" s="158"/>
      <c r="Q444" s="158"/>
      <c r="R444" s="159"/>
      <c r="S444" s="159"/>
      <c r="T444" s="159"/>
      <c r="U444" s="159"/>
      <c r="V444" s="159"/>
      <c r="W444" s="159"/>
      <c r="X444" s="159"/>
      <c r="Y444" s="159"/>
      <c r="Z444" s="148"/>
      <c r="AA444" s="148"/>
      <c r="AB444" s="148"/>
      <c r="AC444" s="148"/>
      <c r="AD444" s="148"/>
      <c r="AE444" s="148"/>
      <c r="AF444" s="148"/>
      <c r="AG444" s="148" t="s">
        <v>314</v>
      </c>
      <c r="AH444" s="148">
        <v>2</v>
      </c>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row>
    <row r="445" spans="1:60" outlineLevel="3" x14ac:dyDescent="0.25">
      <c r="A445" s="155"/>
      <c r="B445" s="156"/>
      <c r="C445" s="200" t="s">
        <v>3325</v>
      </c>
      <c r="D445" s="167"/>
      <c r="E445" s="168">
        <v>4.47</v>
      </c>
      <c r="F445" s="159"/>
      <c r="G445" s="159"/>
      <c r="H445" s="159"/>
      <c r="I445" s="159"/>
      <c r="J445" s="159"/>
      <c r="K445" s="159"/>
      <c r="L445" s="159"/>
      <c r="M445" s="159"/>
      <c r="N445" s="158"/>
      <c r="O445" s="158"/>
      <c r="P445" s="158"/>
      <c r="Q445" s="158"/>
      <c r="R445" s="159"/>
      <c r="S445" s="159"/>
      <c r="T445" s="159"/>
      <c r="U445" s="159"/>
      <c r="V445" s="159"/>
      <c r="W445" s="159"/>
      <c r="X445" s="159"/>
      <c r="Y445" s="159"/>
      <c r="Z445" s="148"/>
      <c r="AA445" s="148"/>
      <c r="AB445" s="148"/>
      <c r="AC445" s="148"/>
      <c r="AD445" s="148"/>
      <c r="AE445" s="148"/>
      <c r="AF445" s="148"/>
      <c r="AG445" s="148" t="s">
        <v>314</v>
      </c>
      <c r="AH445" s="148">
        <v>2</v>
      </c>
      <c r="AI445" s="148"/>
      <c r="AJ445" s="148"/>
      <c r="AK445" s="148"/>
      <c r="AL445" s="148"/>
      <c r="AM445" s="148"/>
      <c r="AN445" s="148"/>
      <c r="AO445" s="148"/>
      <c r="AP445" s="148"/>
      <c r="AQ445" s="148"/>
      <c r="AR445" s="148"/>
      <c r="AS445" s="148"/>
      <c r="AT445" s="148"/>
      <c r="AU445" s="148"/>
      <c r="AV445" s="148"/>
      <c r="AW445" s="148"/>
      <c r="AX445" s="148"/>
      <c r="AY445" s="148"/>
      <c r="AZ445" s="148"/>
      <c r="BA445" s="148"/>
      <c r="BB445" s="148"/>
      <c r="BC445" s="148"/>
      <c r="BD445" s="148"/>
      <c r="BE445" s="148"/>
      <c r="BF445" s="148"/>
      <c r="BG445" s="148"/>
      <c r="BH445" s="148"/>
    </row>
    <row r="446" spans="1:60" outlineLevel="3" x14ac:dyDescent="0.25">
      <c r="A446" s="155"/>
      <c r="B446" s="156"/>
      <c r="C446" s="200" t="s">
        <v>3326</v>
      </c>
      <c r="D446" s="167"/>
      <c r="E446" s="168">
        <v>12.46</v>
      </c>
      <c r="F446" s="159"/>
      <c r="G446" s="159"/>
      <c r="H446" s="159"/>
      <c r="I446" s="159"/>
      <c r="J446" s="159"/>
      <c r="K446" s="159"/>
      <c r="L446" s="159"/>
      <c r="M446" s="159"/>
      <c r="N446" s="158"/>
      <c r="O446" s="158"/>
      <c r="P446" s="158"/>
      <c r="Q446" s="158"/>
      <c r="R446" s="159"/>
      <c r="S446" s="159"/>
      <c r="T446" s="159"/>
      <c r="U446" s="159"/>
      <c r="V446" s="159"/>
      <c r="W446" s="159"/>
      <c r="X446" s="159"/>
      <c r="Y446" s="159"/>
      <c r="Z446" s="148"/>
      <c r="AA446" s="148"/>
      <c r="AB446" s="148"/>
      <c r="AC446" s="148"/>
      <c r="AD446" s="148"/>
      <c r="AE446" s="148"/>
      <c r="AF446" s="148"/>
      <c r="AG446" s="148" t="s">
        <v>314</v>
      </c>
      <c r="AH446" s="148">
        <v>2</v>
      </c>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row>
    <row r="447" spans="1:60" outlineLevel="3" x14ac:dyDescent="0.25">
      <c r="A447" s="155"/>
      <c r="B447" s="156"/>
      <c r="C447" s="200" t="s">
        <v>3327</v>
      </c>
      <c r="D447" s="167"/>
      <c r="E447" s="168">
        <v>7.18</v>
      </c>
      <c r="F447" s="159"/>
      <c r="G447" s="159"/>
      <c r="H447" s="159"/>
      <c r="I447" s="159"/>
      <c r="J447" s="159"/>
      <c r="K447" s="159"/>
      <c r="L447" s="159"/>
      <c r="M447" s="159"/>
      <c r="N447" s="158"/>
      <c r="O447" s="158"/>
      <c r="P447" s="158"/>
      <c r="Q447" s="158"/>
      <c r="R447" s="159"/>
      <c r="S447" s="159"/>
      <c r="T447" s="159"/>
      <c r="U447" s="159"/>
      <c r="V447" s="159"/>
      <c r="W447" s="159"/>
      <c r="X447" s="159"/>
      <c r="Y447" s="159"/>
      <c r="Z447" s="148"/>
      <c r="AA447" s="148"/>
      <c r="AB447" s="148"/>
      <c r="AC447" s="148"/>
      <c r="AD447" s="148"/>
      <c r="AE447" s="148"/>
      <c r="AF447" s="148"/>
      <c r="AG447" s="148" t="s">
        <v>314</v>
      </c>
      <c r="AH447" s="148">
        <v>2</v>
      </c>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row>
    <row r="448" spans="1:60" outlineLevel="3" x14ac:dyDescent="0.25">
      <c r="A448" s="155"/>
      <c r="B448" s="156"/>
      <c r="C448" s="200" t="s">
        <v>3328</v>
      </c>
      <c r="D448" s="167"/>
      <c r="E448" s="168">
        <v>10.7</v>
      </c>
      <c r="F448" s="159"/>
      <c r="G448" s="159"/>
      <c r="H448" s="159"/>
      <c r="I448" s="159"/>
      <c r="J448" s="159"/>
      <c r="K448" s="159"/>
      <c r="L448" s="159"/>
      <c r="M448" s="159"/>
      <c r="N448" s="158"/>
      <c r="O448" s="158"/>
      <c r="P448" s="158"/>
      <c r="Q448" s="158"/>
      <c r="R448" s="159"/>
      <c r="S448" s="159"/>
      <c r="T448" s="159"/>
      <c r="U448" s="159"/>
      <c r="V448" s="159"/>
      <c r="W448" s="159"/>
      <c r="X448" s="159"/>
      <c r="Y448" s="159"/>
      <c r="Z448" s="148"/>
      <c r="AA448" s="148"/>
      <c r="AB448" s="148"/>
      <c r="AC448" s="148"/>
      <c r="AD448" s="148"/>
      <c r="AE448" s="148"/>
      <c r="AF448" s="148"/>
      <c r="AG448" s="148" t="s">
        <v>314</v>
      </c>
      <c r="AH448" s="148">
        <v>2</v>
      </c>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row>
    <row r="449" spans="1:60" outlineLevel="3" x14ac:dyDescent="0.25">
      <c r="A449" s="155"/>
      <c r="B449" s="156"/>
      <c r="C449" s="200" t="s">
        <v>3329</v>
      </c>
      <c r="D449" s="167"/>
      <c r="E449" s="168">
        <v>7.3</v>
      </c>
      <c r="F449" s="159"/>
      <c r="G449" s="159"/>
      <c r="H449" s="159"/>
      <c r="I449" s="159"/>
      <c r="J449" s="159"/>
      <c r="K449" s="159"/>
      <c r="L449" s="159"/>
      <c r="M449" s="159"/>
      <c r="N449" s="158"/>
      <c r="O449" s="158"/>
      <c r="P449" s="158"/>
      <c r="Q449" s="158"/>
      <c r="R449" s="159"/>
      <c r="S449" s="159"/>
      <c r="T449" s="159"/>
      <c r="U449" s="159"/>
      <c r="V449" s="159"/>
      <c r="W449" s="159"/>
      <c r="X449" s="159"/>
      <c r="Y449" s="159"/>
      <c r="Z449" s="148"/>
      <c r="AA449" s="148"/>
      <c r="AB449" s="148"/>
      <c r="AC449" s="148"/>
      <c r="AD449" s="148"/>
      <c r="AE449" s="148"/>
      <c r="AF449" s="148"/>
      <c r="AG449" s="148" t="s">
        <v>314</v>
      </c>
      <c r="AH449" s="148">
        <v>2</v>
      </c>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row>
    <row r="450" spans="1:60" outlineLevel="3" x14ac:dyDescent="0.25">
      <c r="A450" s="155"/>
      <c r="B450" s="156"/>
      <c r="C450" s="200" t="s">
        <v>3330</v>
      </c>
      <c r="D450" s="167"/>
      <c r="E450" s="168">
        <v>9.92</v>
      </c>
      <c r="F450" s="159"/>
      <c r="G450" s="159"/>
      <c r="H450" s="159"/>
      <c r="I450" s="159"/>
      <c r="J450" s="159"/>
      <c r="K450" s="159"/>
      <c r="L450" s="159"/>
      <c r="M450" s="159"/>
      <c r="N450" s="158"/>
      <c r="O450" s="158"/>
      <c r="P450" s="158"/>
      <c r="Q450" s="158"/>
      <c r="R450" s="159"/>
      <c r="S450" s="159"/>
      <c r="T450" s="159"/>
      <c r="U450" s="159"/>
      <c r="V450" s="159"/>
      <c r="W450" s="159"/>
      <c r="X450" s="159"/>
      <c r="Y450" s="159"/>
      <c r="Z450" s="148"/>
      <c r="AA450" s="148"/>
      <c r="AB450" s="148"/>
      <c r="AC450" s="148"/>
      <c r="AD450" s="148"/>
      <c r="AE450" s="148"/>
      <c r="AF450" s="148"/>
      <c r="AG450" s="148" t="s">
        <v>314</v>
      </c>
      <c r="AH450" s="148">
        <v>2</v>
      </c>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row>
    <row r="451" spans="1:60" outlineLevel="3" x14ac:dyDescent="0.25">
      <c r="A451" s="155"/>
      <c r="B451" s="156"/>
      <c r="C451" s="200" t="s">
        <v>3331</v>
      </c>
      <c r="D451" s="167"/>
      <c r="E451" s="168">
        <v>9.7200000000000006</v>
      </c>
      <c r="F451" s="159"/>
      <c r="G451" s="159"/>
      <c r="H451" s="159"/>
      <c r="I451" s="159"/>
      <c r="J451" s="159"/>
      <c r="K451" s="159"/>
      <c r="L451" s="159"/>
      <c r="M451" s="159"/>
      <c r="N451" s="158"/>
      <c r="O451" s="158"/>
      <c r="P451" s="158"/>
      <c r="Q451" s="158"/>
      <c r="R451" s="159"/>
      <c r="S451" s="159"/>
      <c r="T451" s="159"/>
      <c r="U451" s="159"/>
      <c r="V451" s="159"/>
      <c r="W451" s="159"/>
      <c r="X451" s="159"/>
      <c r="Y451" s="159"/>
      <c r="Z451" s="148"/>
      <c r="AA451" s="148"/>
      <c r="AB451" s="148"/>
      <c r="AC451" s="148"/>
      <c r="AD451" s="148"/>
      <c r="AE451" s="148"/>
      <c r="AF451" s="148"/>
      <c r="AG451" s="148" t="s">
        <v>314</v>
      </c>
      <c r="AH451" s="148">
        <v>2</v>
      </c>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row>
    <row r="452" spans="1:60" outlineLevel="3" x14ac:dyDescent="0.25">
      <c r="A452" s="155"/>
      <c r="B452" s="156"/>
      <c r="C452" s="200" t="s">
        <v>3332</v>
      </c>
      <c r="D452" s="167"/>
      <c r="E452" s="168">
        <v>4.1399999999999997</v>
      </c>
      <c r="F452" s="159"/>
      <c r="G452" s="159"/>
      <c r="H452" s="159"/>
      <c r="I452" s="159"/>
      <c r="J452" s="159"/>
      <c r="K452" s="159"/>
      <c r="L452" s="159"/>
      <c r="M452" s="159"/>
      <c r="N452" s="158"/>
      <c r="O452" s="158"/>
      <c r="P452" s="158"/>
      <c r="Q452" s="158"/>
      <c r="R452" s="159"/>
      <c r="S452" s="159"/>
      <c r="T452" s="159"/>
      <c r="U452" s="159"/>
      <c r="V452" s="159"/>
      <c r="W452" s="159"/>
      <c r="X452" s="159"/>
      <c r="Y452" s="159"/>
      <c r="Z452" s="148"/>
      <c r="AA452" s="148"/>
      <c r="AB452" s="148"/>
      <c r="AC452" s="148"/>
      <c r="AD452" s="148"/>
      <c r="AE452" s="148"/>
      <c r="AF452" s="148"/>
      <c r="AG452" s="148" t="s">
        <v>314</v>
      </c>
      <c r="AH452" s="148">
        <v>2</v>
      </c>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row>
    <row r="453" spans="1:60" outlineLevel="3" x14ac:dyDescent="0.25">
      <c r="A453" s="155"/>
      <c r="B453" s="156"/>
      <c r="C453" s="200" t="s">
        <v>3333</v>
      </c>
      <c r="D453" s="167"/>
      <c r="E453" s="168">
        <v>6.4</v>
      </c>
      <c r="F453" s="159"/>
      <c r="G453" s="159"/>
      <c r="H453" s="159"/>
      <c r="I453" s="159"/>
      <c r="J453" s="159"/>
      <c r="K453" s="159"/>
      <c r="L453" s="159"/>
      <c r="M453" s="159"/>
      <c r="N453" s="158"/>
      <c r="O453" s="158"/>
      <c r="P453" s="158"/>
      <c r="Q453" s="158"/>
      <c r="R453" s="159"/>
      <c r="S453" s="159"/>
      <c r="T453" s="159"/>
      <c r="U453" s="159"/>
      <c r="V453" s="159"/>
      <c r="W453" s="159"/>
      <c r="X453" s="159"/>
      <c r="Y453" s="159"/>
      <c r="Z453" s="148"/>
      <c r="AA453" s="148"/>
      <c r="AB453" s="148"/>
      <c r="AC453" s="148"/>
      <c r="AD453" s="148"/>
      <c r="AE453" s="148"/>
      <c r="AF453" s="148"/>
      <c r="AG453" s="148" t="s">
        <v>314</v>
      </c>
      <c r="AH453" s="148">
        <v>2</v>
      </c>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row>
    <row r="454" spans="1:60" outlineLevel="3" x14ac:dyDescent="0.25">
      <c r="A454" s="155"/>
      <c r="B454" s="156"/>
      <c r="C454" s="199" t="s">
        <v>848</v>
      </c>
      <c r="D454" s="167"/>
      <c r="E454" s="168"/>
      <c r="F454" s="159"/>
      <c r="G454" s="159"/>
      <c r="H454" s="159"/>
      <c r="I454" s="159"/>
      <c r="J454" s="159"/>
      <c r="K454" s="159"/>
      <c r="L454" s="159"/>
      <c r="M454" s="159"/>
      <c r="N454" s="158"/>
      <c r="O454" s="158"/>
      <c r="P454" s="158"/>
      <c r="Q454" s="158"/>
      <c r="R454" s="159"/>
      <c r="S454" s="159"/>
      <c r="T454" s="159"/>
      <c r="U454" s="159"/>
      <c r="V454" s="159"/>
      <c r="W454" s="159"/>
      <c r="X454" s="159"/>
      <c r="Y454" s="159"/>
      <c r="Z454" s="148"/>
      <c r="AA454" s="148"/>
      <c r="AB454" s="148"/>
      <c r="AC454" s="148"/>
      <c r="AD454" s="148"/>
      <c r="AE454" s="148"/>
      <c r="AF454" s="148"/>
      <c r="AG454" s="148" t="s">
        <v>314</v>
      </c>
      <c r="AH454" s="148"/>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row>
    <row r="455" spans="1:60" outlineLevel="3" x14ac:dyDescent="0.25">
      <c r="A455" s="155"/>
      <c r="B455" s="156"/>
      <c r="C455" s="195" t="s">
        <v>3334</v>
      </c>
      <c r="D455" s="161"/>
      <c r="E455" s="162">
        <v>11.96</v>
      </c>
      <c r="F455" s="159"/>
      <c r="G455" s="159"/>
      <c r="H455" s="159"/>
      <c r="I455" s="159"/>
      <c r="J455" s="159"/>
      <c r="K455" s="159"/>
      <c r="L455" s="159"/>
      <c r="M455" s="159"/>
      <c r="N455" s="158"/>
      <c r="O455" s="158"/>
      <c r="P455" s="158"/>
      <c r="Q455" s="158"/>
      <c r="R455" s="159"/>
      <c r="S455" s="159"/>
      <c r="T455" s="159"/>
      <c r="U455" s="159"/>
      <c r="V455" s="159"/>
      <c r="W455" s="159"/>
      <c r="X455" s="159"/>
      <c r="Y455" s="159"/>
      <c r="Z455" s="148"/>
      <c r="AA455" s="148"/>
      <c r="AB455" s="148"/>
      <c r="AC455" s="148"/>
      <c r="AD455" s="148"/>
      <c r="AE455" s="148"/>
      <c r="AF455" s="148"/>
      <c r="AG455" s="148" t="s">
        <v>314</v>
      </c>
      <c r="AH455" s="148">
        <v>0</v>
      </c>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row>
    <row r="456" spans="1:60" ht="20" outlineLevel="1" x14ac:dyDescent="0.25">
      <c r="A456" s="177">
        <v>105</v>
      </c>
      <c r="B456" s="178" t="s">
        <v>3335</v>
      </c>
      <c r="C456" s="194" t="s">
        <v>3336</v>
      </c>
      <c r="D456" s="179" t="s">
        <v>338</v>
      </c>
      <c r="E456" s="180">
        <v>21.063279999999999</v>
      </c>
      <c r="F456" s="181"/>
      <c r="G456" s="182">
        <f>ROUND(E456*F456,2)</f>
        <v>0</v>
      </c>
      <c r="H456" s="181"/>
      <c r="I456" s="182">
        <f>ROUND(E456*H456,2)</f>
        <v>0</v>
      </c>
      <c r="J456" s="181"/>
      <c r="K456" s="182">
        <f>ROUND(E456*J456,2)</f>
        <v>0</v>
      </c>
      <c r="L456" s="182">
        <v>21</v>
      </c>
      <c r="M456" s="182">
        <f>G456*(1+L456/100)</f>
        <v>0</v>
      </c>
      <c r="N456" s="180">
        <v>0</v>
      </c>
      <c r="O456" s="180">
        <f>ROUND(E456*N456,2)</f>
        <v>0</v>
      </c>
      <c r="P456" s="180">
        <v>1.4</v>
      </c>
      <c r="Q456" s="180">
        <f>ROUND(E456*P456,2)</f>
        <v>29.49</v>
      </c>
      <c r="R456" s="182" t="s">
        <v>1023</v>
      </c>
      <c r="S456" s="182" t="s">
        <v>294</v>
      </c>
      <c r="T456" s="183" t="s">
        <v>294</v>
      </c>
      <c r="U456" s="159">
        <v>1.2569999999999999</v>
      </c>
      <c r="V456" s="159">
        <f>ROUND(E456*U456,2)</f>
        <v>26.48</v>
      </c>
      <c r="W456" s="159"/>
      <c r="X456" s="159" t="s">
        <v>295</v>
      </c>
      <c r="Y456" s="159" t="s">
        <v>296</v>
      </c>
      <c r="Z456" s="148"/>
      <c r="AA456" s="148"/>
      <c r="AB456" s="148"/>
      <c r="AC456" s="148"/>
      <c r="AD456" s="148"/>
      <c r="AE456" s="148"/>
      <c r="AF456" s="148"/>
      <c r="AG456" s="148" t="s">
        <v>297</v>
      </c>
      <c r="AH456" s="148"/>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row>
    <row r="457" spans="1:60" outlineLevel="2" x14ac:dyDescent="0.25">
      <c r="A457" s="155"/>
      <c r="B457" s="156"/>
      <c r="C457" s="195" t="s">
        <v>3337</v>
      </c>
      <c r="D457" s="161"/>
      <c r="E457" s="162">
        <v>21.063279999999999</v>
      </c>
      <c r="F457" s="159"/>
      <c r="G457" s="159"/>
      <c r="H457" s="159"/>
      <c r="I457" s="159"/>
      <c r="J457" s="159"/>
      <c r="K457" s="159"/>
      <c r="L457" s="159"/>
      <c r="M457" s="159"/>
      <c r="N457" s="158"/>
      <c r="O457" s="158"/>
      <c r="P457" s="158"/>
      <c r="Q457" s="158"/>
      <c r="R457" s="159"/>
      <c r="S457" s="159"/>
      <c r="T457" s="159"/>
      <c r="U457" s="159"/>
      <c r="V457" s="159"/>
      <c r="W457" s="159"/>
      <c r="X457" s="159"/>
      <c r="Y457" s="159"/>
      <c r="Z457" s="148"/>
      <c r="AA457" s="148"/>
      <c r="AB457" s="148"/>
      <c r="AC457" s="148"/>
      <c r="AD457" s="148"/>
      <c r="AE457" s="148"/>
      <c r="AF457" s="148"/>
      <c r="AG457" s="148" t="s">
        <v>314</v>
      </c>
      <c r="AH457" s="148">
        <v>0</v>
      </c>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row>
    <row r="458" spans="1:60" outlineLevel="1" x14ac:dyDescent="0.25">
      <c r="A458" s="177">
        <v>106</v>
      </c>
      <c r="B458" s="178" t="s">
        <v>1096</v>
      </c>
      <c r="C458" s="194" t="s">
        <v>1097</v>
      </c>
      <c r="D458" s="179" t="s">
        <v>292</v>
      </c>
      <c r="E458" s="180">
        <v>24</v>
      </c>
      <c r="F458" s="181"/>
      <c r="G458" s="182">
        <f>ROUND(E458*F458,2)</f>
        <v>0</v>
      </c>
      <c r="H458" s="181"/>
      <c r="I458" s="182">
        <f>ROUND(E458*H458,2)</f>
        <v>0</v>
      </c>
      <c r="J458" s="181"/>
      <c r="K458" s="182">
        <f>ROUND(E458*J458,2)</f>
        <v>0</v>
      </c>
      <c r="L458" s="182">
        <v>21</v>
      </c>
      <c r="M458" s="182">
        <f>G458*(1+L458/100)</f>
        <v>0</v>
      </c>
      <c r="N458" s="180">
        <v>0</v>
      </c>
      <c r="O458" s="180">
        <f>ROUND(E458*N458,2)</f>
        <v>0</v>
      </c>
      <c r="P458" s="180">
        <v>0</v>
      </c>
      <c r="Q458" s="180">
        <f>ROUND(E458*P458,2)</f>
        <v>0</v>
      </c>
      <c r="R458" s="182" t="s">
        <v>1023</v>
      </c>
      <c r="S458" s="182" t="s">
        <v>294</v>
      </c>
      <c r="T458" s="183" t="s">
        <v>294</v>
      </c>
      <c r="U458" s="159">
        <v>0.03</v>
      </c>
      <c r="V458" s="159">
        <f>ROUND(E458*U458,2)</f>
        <v>0.72</v>
      </c>
      <c r="W458" s="159"/>
      <c r="X458" s="159" t="s">
        <v>295</v>
      </c>
      <c r="Y458" s="159" t="s">
        <v>296</v>
      </c>
      <c r="Z458" s="148"/>
      <c r="AA458" s="148"/>
      <c r="AB458" s="148"/>
      <c r="AC458" s="148"/>
      <c r="AD458" s="148"/>
      <c r="AE458" s="148"/>
      <c r="AF458" s="148"/>
      <c r="AG458" s="148" t="s">
        <v>297</v>
      </c>
      <c r="AH458" s="148"/>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row>
    <row r="459" spans="1:60" outlineLevel="2" x14ac:dyDescent="0.25">
      <c r="A459" s="155"/>
      <c r="B459" s="156"/>
      <c r="C459" s="276" t="s">
        <v>1098</v>
      </c>
      <c r="D459" s="277"/>
      <c r="E459" s="277"/>
      <c r="F459" s="277"/>
      <c r="G459" s="277"/>
      <c r="H459" s="159"/>
      <c r="I459" s="159"/>
      <c r="J459" s="159"/>
      <c r="K459" s="159"/>
      <c r="L459" s="159"/>
      <c r="M459" s="159"/>
      <c r="N459" s="158"/>
      <c r="O459" s="158"/>
      <c r="P459" s="158"/>
      <c r="Q459" s="158"/>
      <c r="R459" s="159"/>
      <c r="S459" s="159"/>
      <c r="T459" s="159"/>
      <c r="U459" s="159"/>
      <c r="V459" s="159"/>
      <c r="W459" s="159"/>
      <c r="X459" s="159"/>
      <c r="Y459" s="159"/>
      <c r="Z459" s="148"/>
      <c r="AA459" s="148"/>
      <c r="AB459" s="148"/>
      <c r="AC459" s="148"/>
      <c r="AD459" s="148"/>
      <c r="AE459" s="148"/>
      <c r="AF459" s="148"/>
      <c r="AG459" s="148" t="s">
        <v>299</v>
      </c>
      <c r="AH459" s="148"/>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row>
    <row r="460" spans="1:60" outlineLevel="2" x14ac:dyDescent="0.25">
      <c r="A460" s="155"/>
      <c r="B460" s="156"/>
      <c r="C460" s="270" t="s">
        <v>1098</v>
      </c>
      <c r="D460" s="271"/>
      <c r="E460" s="271"/>
      <c r="F460" s="271"/>
      <c r="G460" s="271"/>
      <c r="H460" s="159"/>
      <c r="I460" s="159"/>
      <c r="J460" s="159"/>
      <c r="K460" s="159"/>
      <c r="L460" s="159"/>
      <c r="M460" s="159"/>
      <c r="N460" s="158"/>
      <c r="O460" s="158"/>
      <c r="P460" s="158"/>
      <c r="Q460" s="158"/>
      <c r="R460" s="159"/>
      <c r="S460" s="159"/>
      <c r="T460" s="159"/>
      <c r="U460" s="159"/>
      <c r="V460" s="159"/>
      <c r="W460" s="159"/>
      <c r="X460" s="159"/>
      <c r="Y460" s="159"/>
      <c r="Z460" s="148"/>
      <c r="AA460" s="148"/>
      <c r="AB460" s="148"/>
      <c r="AC460" s="148"/>
      <c r="AD460" s="148"/>
      <c r="AE460" s="148"/>
      <c r="AF460" s="148"/>
      <c r="AG460" s="148" t="s">
        <v>300</v>
      </c>
      <c r="AH460" s="148"/>
      <c r="AI460" s="148"/>
      <c r="AJ460" s="148"/>
      <c r="AK460" s="148"/>
      <c r="AL460" s="148"/>
      <c r="AM460" s="148"/>
      <c r="AN460" s="148"/>
      <c r="AO460" s="148"/>
      <c r="AP460" s="148"/>
      <c r="AQ460" s="148"/>
      <c r="AR460" s="148"/>
      <c r="AS460" s="148"/>
      <c r="AT460" s="148"/>
      <c r="AU460" s="148"/>
      <c r="AV460" s="148"/>
      <c r="AW460" s="148"/>
      <c r="AX460" s="148"/>
      <c r="AY460" s="148"/>
      <c r="AZ460" s="148"/>
      <c r="BA460" s="148"/>
      <c r="BB460" s="148"/>
      <c r="BC460" s="148"/>
      <c r="BD460" s="148"/>
      <c r="BE460" s="148"/>
      <c r="BF460" s="148"/>
      <c r="BG460" s="148"/>
      <c r="BH460" s="148"/>
    </row>
    <row r="461" spans="1:60" outlineLevel="2" x14ac:dyDescent="0.25">
      <c r="A461" s="155"/>
      <c r="B461" s="156"/>
      <c r="C461" s="195" t="s">
        <v>3338</v>
      </c>
      <c r="D461" s="161"/>
      <c r="E461" s="162">
        <v>24</v>
      </c>
      <c r="F461" s="159"/>
      <c r="G461" s="159"/>
      <c r="H461" s="159"/>
      <c r="I461" s="159"/>
      <c r="J461" s="159"/>
      <c r="K461" s="159"/>
      <c r="L461" s="159"/>
      <c r="M461" s="159"/>
      <c r="N461" s="158"/>
      <c r="O461" s="158"/>
      <c r="P461" s="158"/>
      <c r="Q461" s="158"/>
      <c r="R461" s="159"/>
      <c r="S461" s="159"/>
      <c r="T461" s="159"/>
      <c r="U461" s="159"/>
      <c r="V461" s="159"/>
      <c r="W461" s="159"/>
      <c r="X461" s="159"/>
      <c r="Y461" s="159"/>
      <c r="Z461" s="148"/>
      <c r="AA461" s="148"/>
      <c r="AB461" s="148"/>
      <c r="AC461" s="148"/>
      <c r="AD461" s="148"/>
      <c r="AE461" s="148"/>
      <c r="AF461" s="148"/>
      <c r="AG461" s="148" t="s">
        <v>314</v>
      </c>
      <c r="AH461" s="148">
        <v>0</v>
      </c>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row>
    <row r="462" spans="1:60" outlineLevel="1" x14ac:dyDescent="0.25">
      <c r="A462" s="177">
        <v>107</v>
      </c>
      <c r="B462" s="178" t="s">
        <v>1105</v>
      </c>
      <c r="C462" s="194" t="s">
        <v>1106</v>
      </c>
      <c r="D462" s="179" t="s">
        <v>292</v>
      </c>
      <c r="E462" s="180">
        <v>16</v>
      </c>
      <c r="F462" s="181"/>
      <c r="G462" s="182">
        <f>ROUND(E462*F462,2)</f>
        <v>0</v>
      </c>
      <c r="H462" s="181"/>
      <c r="I462" s="182">
        <f>ROUND(E462*H462,2)</f>
        <v>0</v>
      </c>
      <c r="J462" s="181"/>
      <c r="K462" s="182">
        <f>ROUND(E462*J462,2)</f>
        <v>0</v>
      </c>
      <c r="L462" s="182">
        <v>21</v>
      </c>
      <c r="M462" s="182">
        <f>G462*(1+L462/100)</f>
        <v>0</v>
      </c>
      <c r="N462" s="180">
        <v>0</v>
      </c>
      <c r="O462" s="180">
        <f>ROUND(E462*N462,2)</f>
        <v>0</v>
      </c>
      <c r="P462" s="180">
        <v>0</v>
      </c>
      <c r="Q462" s="180">
        <f>ROUND(E462*P462,2)</f>
        <v>0</v>
      </c>
      <c r="R462" s="182" t="s">
        <v>1023</v>
      </c>
      <c r="S462" s="182" t="s">
        <v>294</v>
      </c>
      <c r="T462" s="183" t="s">
        <v>294</v>
      </c>
      <c r="U462" s="159">
        <v>0.05</v>
      </c>
      <c r="V462" s="159">
        <f>ROUND(E462*U462,2)</f>
        <v>0.8</v>
      </c>
      <c r="W462" s="159"/>
      <c r="X462" s="159" t="s">
        <v>295</v>
      </c>
      <c r="Y462" s="159" t="s">
        <v>296</v>
      </c>
      <c r="Z462" s="148"/>
      <c r="AA462" s="148"/>
      <c r="AB462" s="148"/>
      <c r="AC462" s="148"/>
      <c r="AD462" s="148"/>
      <c r="AE462" s="148"/>
      <c r="AF462" s="148"/>
      <c r="AG462" s="148" t="s">
        <v>297</v>
      </c>
      <c r="AH462" s="148"/>
      <c r="AI462" s="148"/>
      <c r="AJ462" s="148"/>
      <c r="AK462" s="148"/>
      <c r="AL462" s="148"/>
      <c r="AM462" s="148"/>
      <c r="AN462" s="148"/>
      <c r="AO462" s="148"/>
      <c r="AP462" s="148"/>
      <c r="AQ462" s="148"/>
      <c r="AR462" s="148"/>
      <c r="AS462" s="148"/>
      <c r="AT462" s="148"/>
      <c r="AU462" s="148"/>
      <c r="AV462" s="148"/>
      <c r="AW462" s="148"/>
      <c r="AX462" s="148"/>
      <c r="AY462" s="148"/>
      <c r="AZ462" s="148"/>
      <c r="BA462" s="148"/>
      <c r="BB462" s="148"/>
      <c r="BC462" s="148"/>
      <c r="BD462" s="148"/>
      <c r="BE462" s="148"/>
      <c r="BF462" s="148"/>
      <c r="BG462" s="148"/>
      <c r="BH462" s="148"/>
    </row>
    <row r="463" spans="1:60" outlineLevel="2" x14ac:dyDescent="0.25">
      <c r="A463" s="155"/>
      <c r="B463" s="156"/>
      <c r="C463" s="276" t="s">
        <v>1098</v>
      </c>
      <c r="D463" s="277"/>
      <c r="E463" s="277"/>
      <c r="F463" s="277"/>
      <c r="G463" s="277"/>
      <c r="H463" s="159"/>
      <c r="I463" s="159"/>
      <c r="J463" s="159"/>
      <c r="K463" s="159"/>
      <c r="L463" s="159"/>
      <c r="M463" s="159"/>
      <c r="N463" s="158"/>
      <c r="O463" s="158"/>
      <c r="P463" s="158"/>
      <c r="Q463" s="158"/>
      <c r="R463" s="159"/>
      <c r="S463" s="159"/>
      <c r="T463" s="159"/>
      <c r="U463" s="159"/>
      <c r="V463" s="159"/>
      <c r="W463" s="159"/>
      <c r="X463" s="159"/>
      <c r="Y463" s="159"/>
      <c r="Z463" s="148"/>
      <c r="AA463" s="148"/>
      <c r="AB463" s="148"/>
      <c r="AC463" s="148"/>
      <c r="AD463" s="148"/>
      <c r="AE463" s="148"/>
      <c r="AF463" s="148"/>
      <c r="AG463" s="148" t="s">
        <v>299</v>
      </c>
      <c r="AH463" s="148"/>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row>
    <row r="464" spans="1:60" outlineLevel="2" x14ac:dyDescent="0.25">
      <c r="A464" s="155"/>
      <c r="B464" s="156"/>
      <c r="C464" s="270" t="s">
        <v>1098</v>
      </c>
      <c r="D464" s="271"/>
      <c r="E464" s="271"/>
      <c r="F464" s="271"/>
      <c r="G464" s="271"/>
      <c r="H464" s="159"/>
      <c r="I464" s="159"/>
      <c r="J464" s="159"/>
      <c r="K464" s="159"/>
      <c r="L464" s="159"/>
      <c r="M464" s="159"/>
      <c r="N464" s="158"/>
      <c r="O464" s="158"/>
      <c r="P464" s="158"/>
      <c r="Q464" s="158"/>
      <c r="R464" s="159"/>
      <c r="S464" s="159"/>
      <c r="T464" s="159"/>
      <c r="U464" s="159"/>
      <c r="V464" s="159"/>
      <c r="W464" s="159"/>
      <c r="X464" s="159"/>
      <c r="Y464" s="159"/>
      <c r="Z464" s="148"/>
      <c r="AA464" s="148"/>
      <c r="AB464" s="148"/>
      <c r="AC464" s="148"/>
      <c r="AD464" s="148"/>
      <c r="AE464" s="148"/>
      <c r="AF464" s="148"/>
      <c r="AG464" s="148" t="s">
        <v>300</v>
      </c>
      <c r="AH464" s="148"/>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row>
    <row r="465" spans="1:60" outlineLevel="2" x14ac:dyDescent="0.25">
      <c r="A465" s="155"/>
      <c r="B465" s="156"/>
      <c r="C465" s="195" t="s">
        <v>3339</v>
      </c>
      <c r="D465" s="161"/>
      <c r="E465" s="162">
        <v>16</v>
      </c>
      <c r="F465" s="159"/>
      <c r="G465" s="159"/>
      <c r="H465" s="159"/>
      <c r="I465" s="159"/>
      <c r="J465" s="159"/>
      <c r="K465" s="159"/>
      <c r="L465" s="159"/>
      <c r="M465" s="159"/>
      <c r="N465" s="158"/>
      <c r="O465" s="158"/>
      <c r="P465" s="158"/>
      <c r="Q465" s="158"/>
      <c r="R465" s="159"/>
      <c r="S465" s="159"/>
      <c r="T465" s="159"/>
      <c r="U465" s="159"/>
      <c r="V465" s="159"/>
      <c r="W465" s="159"/>
      <c r="X465" s="159"/>
      <c r="Y465" s="159"/>
      <c r="Z465" s="148"/>
      <c r="AA465" s="148"/>
      <c r="AB465" s="148"/>
      <c r="AC465" s="148"/>
      <c r="AD465" s="148"/>
      <c r="AE465" s="148"/>
      <c r="AF465" s="148"/>
      <c r="AG465" s="148" t="s">
        <v>314</v>
      </c>
      <c r="AH465" s="148">
        <v>0</v>
      </c>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row>
    <row r="466" spans="1:60" outlineLevel="1" x14ac:dyDescent="0.25">
      <c r="A466" s="177">
        <v>108</v>
      </c>
      <c r="B466" s="178" t="s">
        <v>1112</v>
      </c>
      <c r="C466" s="194" t="s">
        <v>1113</v>
      </c>
      <c r="D466" s="179" t="s">
        <v>310</v>
      </c>
      <c r="E466" s="180">
        <v>5.8905000000000003</v>
      </c>
      <c r="F466" s="181"/>
      <c r="G466" s="182">
        <f>ROUND(E466*F466,2)</f>
        <v>0</v>
      </c>
      <c r="H466" s="181"/>
      <c r="I466" s="182">
        <f>ROUND(E466*H466,2)</f>
        <v>0</v>
      </c>
      <c r="J466" s="181"/>
      <c r="K466" s="182">
        <f>ROUND(E466*J466,2)</f>
        <v>0</v>
      </c>
      <c r="L466" s="182">
        <v>21</v>
      </c>
      <c r="M466" s="182">
        <f>G466*(1+L466/100)</f>
        <v>0</v>
      </c>
      <c r="N466" s="180">
        <v>2.1900000000000001E-3</v>
      </c>
      <c r="O466" s="180">
        <f>ROUND(E466*N466,2)</f>
        <v>0.01</v>
      </c>
      <c r="P466" s="180">
        <v>7.4999999999999997E-2</v>
      </c>
      <c r="Q466" s="180">
        <f>ROUND(E466*P466,2)</f>
        <v>0.44</v>
      </c>
      <c r="R466" s="182" t="s">
        <v>1023</v>
      </c>
      <c r="S466" s="182" t="s">
        <v>294</v>
      </c>
      <c r="T466" s="183" t="s">
        <v>294</v>
      </c>
      <c r="U466" s="159">
        <v>0.95499999999999996</v>
      </c>
      <c r="V466" s="159">
        <f>ROUND(E466*U466,2)</f>
        <v>5.63</v>
      </c>
      <c r="W466" s="159"/>
      <c r="X466" s="159" t="s">
        <v>295</v>
      </c>
      <c r="Y466" s="159" t="s">
        <v>296</v>
      </c>
      <c r="Z466" s="148"/>
      <c r="AA466" s="148"/>
      <c r="AB466" s="148"/>
      <c r="AC466" s="148"/>
      <c r="AD466" s="148"/>
      <c r="AE466" s="148"/>
      <c r="AF466" s="148"/>
      <c r="AG466" s="148" t="s">
        <v>297</v>
      </c>
      <c r="AH466" s="148"/>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row>
    <row r="467" spans="1:60" outlineLevel="2" x14ac:dyDescent="0.25">
      <c r="A467" s="155"/>
      <c r="B467" s="156"/>
      <c r="C467" s="276" t="s">
        <v>1114</v>
      </c>
      <c r="D467" s="277"/>
      <c r="E467" s="277"/>
      <c r="F467" s="277"/>
      <c r="G467" s="277"/>
      <c r="H467" s="159"/>
      <c r="I467" s="159"/>
      <c r="J467" s="159"/>
      <c r="K467" s="159"/>
      <c r="L467" s="159"/>
      <c r="M467" s="159"/>
      <c r="N467" s="158"/>
      <c r="O467" s="158"/>
      <c r="P467" s="158"/>
      <c r="Q467" s="158"/>
      <c r="R467" s="159"/>
      <c r="S467" s="159"/>
      <c r="T467" s="159"/>
      <c r="U467" s="159"/>
      <c r="V467" s="159"/>
      <c r="W467" s="159"/>
      <c r="X467" s="159"/>
      <c r="Y467" s="159"/>
      <c r="Z467" s="148"/>
      <c r="AA467" s="148"/>
      <c r="AB467" s="148"/>
      <c r="AC467" s="148"/>
      <c r="AD467" s="148"/>
      <c r="AE467" s="148"/>
      <c r="AF467" s="148"/>
      <c r="AG467" s="148" t="s">
        <v>299</v>
      </c>
      <c r="AH467" s="148"/>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row>
    <row r="468" spans="1:60" outlineLevel="2" x14ac:dyDescent="0.25">
      <c r="A468" s="155"/>
      <c r="B468" s="156"/>
      <c r="C468" s="270" t="s">
        <v>1114</v>
      </c>
      <c r="D468" s="271"/>
      <c r="E468" s="271"/>
      <c r="F468" s="271"/>
      <c r="G468" s="271"/>
      <c r="H468" s="159"/>
      <c r="I468" s="159"/>
      <c r="J468" s="159"/>
      <c r="K468" s="159"/>
      <c r="L468" s="159"/>
      <c r="M468" s="159"/>
      <c r="N468" s="158"/>
      <c r="O468" s="158"/>
      <c r="P468" s="158"/>
      <c r="Q468" s="158"/>
      <c r="R468" s="159"/>
      <c r="S468" s="159"/>
      <c r="T468" s="159"/>
      <c r="U468" s="159"/>
      <c r="V468" s="159"/>
      <c r="W468" s="159"/>
      <c r="X468" s="159"/>
      <c r="Y468" s="159"/>
      <c r="Z468" s="148"/>
      <c r="AA468" s="148"/>
      <c r="AB468" s="148"/>
      <c r="AC468" s="148"/>
      <c r="AD468" s="148"/>
      <c r="AE468" s="148"/>
      <c r="AF468" s="148"/>
      <c r="AG468" s="148" t="s">
        <v>300</v>
      </c>
      <c r="AH468" s="148"/>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row>
    <row r="469" spans="1:60" outlineLevel="2" x14ac:dyDescent="0.25">
      <c r="A469" s="155"/>
      <c r="B469" s="156"/>
      <c r="C469" s="195" t="s">
        <v>3340</v>
      </c>
      <c r="D469" s="161"/>
      <c r="E469" s="162">
        <v>0.92</v>
      </c>
      <c r="F469" s="159"/>
      <c r="G469" s="159"/>
      <c r="H469" s="159"/>
      <c r="I469" s="159"/>
      <c r="J469" s="159"/>
      <c r="K469" s="159"/>
      <c r="L469" s="159"/>
      <c r="M469" s="159"/>
      <c r="N469" s="158"/>
      <c r="O469" s="158"/>
      <c r="P469" s="158"/>
      <c r="Q469" s="158"/>
      <c r="R469" s="159"/>
      <c r="S469" s="159"/>
      <c r="T469" s="159"/>
      <c r="U469" s="159"/>
      <c r="V469" s="159"/>
      <c r="W469" s="159"/>
      <c r="X469" s="159"/>
      <c r="Y469" s="159"/>
      <c r="Z469" s="148"/>
      <c r="AA469" s="148"/>
      <c r="AB469" s="148"/>
      <c r="AC469" s="148"/>
      <c r="AD469" s="148"/>
      <c r="AE469" s="148"/>
      <c r="AF469" s="148"/>
      <c r="AG469" s="148" t="s">
        <v>314</v>
      </c>
      <c r="AH469" s="148">
        <v>0</v>
      </c>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row>
    <row r="470" spans="1:60" outlineLevel="3" x14ac:dyDescent="0.25">
      <c r="A470" s="155"/>
      <c r="B470" s="156"/>
      <c r="C470" s="195" t="s">
        <v>3341</v>
      </c>
      <c r="D470" s="161"/>
      <c r="E470" s="162">
        <v>4.97</v>
      </c>
      <c r="F470" s="159"/>
      <c r="G470" s="159"/>
      <c r="H470" s="159"/>
      <c r="I470" s="159"/>
      <c r="J470" s="159"/>
      <c r="K470" s="159"/>
      <c r="L470" s="159"/>
      <c r="M470" s="159"/>
      <c r="N470" s="158"/>
      <c r="O470" s="158"/>
      <c r="P470" s="158"/>
      <c r="Q470" s="158"/>
      <c r="R470" s="159"/>
      <c r="S470" s="159"/>
      <c r="T470" s="159"/>
      <c r="U470" s="159"/>
      <c r="V470" s="159"/>
      <c r="W470" s="159"/>
      <c r="X470" s="159"/>
      <c r="Y470" s="159"/>
      <c r="Z470" s="148"/>
      <c r="AA470" s="148"/>
      <c r="AB470" s="148"/>
      <c r="AC470" s="148"/>
      <c r="AD470" s="148"/>
      <c r="AE470" s="148"/>
      <c r="AF470" s="148"/>
      <c r="AG470" s="148" t="s">
        <v>314</v>
      </c>
      <c r="AH470" s="148">
        <v>0</v>
      </c>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row>
    <row r="471" spans="1:60" outlineLevel="1" x14ac:dyDescent="0.25">
      <c r="A471" s="177">
        <v>109</v>
      </c>
      <c r="B471" s="178" t="s">
        <v>3342</v>
      </c>
      <c r="C471" s="194" t="s">
        <v>3343</v>
      </c>
      <c r="D471" s="179" t="s">
        <v>310</v>
      </c>
      <c r="E471" s="180">
        <v>1.575</v>
      </c>
      <c r="F471" s="181"/>
      <c r="G471" s="182">
        <f>ROUND(E471*F471,2)</f>
        <v>0</v>
      </c>
      <c r="H471" s="181"/>
      <c r="I471" s="182">
        <f>ROUND(E471*H471,2)</f>
        <v>0</v>
      </c>
      <c r="J471" s="181"/>
      <c r="K471" s="182">
        <f>ROUND(E471*J471,2)</f>
        <v>0</v>
      </c>
      <c r="L471" s="182">
        <v>21</v>
      </c>
      <c r="M471" s="182">
        <f>G471*(1+L471/100)</f>
        <v>0</v>
      </c>
      <c r="N471" s="180">
        <v>1E-3</v>
      </c>
      <c r="O471" s="180">
        <f>ROUND(E471*N471,2)</f>
        <v>0</v>
      </c>
      <c r="P471" s="180">
        <v>6.2E-2</v>
      </c>
      <c r="Q471" s="180">
        <f>ROUND(E471*P471,2)</f>
        <v>0.1</v>
      </c>
      <c r="R471" s="182" t="s">
        <v>1023</v>
      </c>
      <c r="S471" s="182" t="s">
        <v>294</v>
      </c>
      <c r="T471" s="183" t="s">
        <v>294</v>
      </c>
      <c r="U471" s="159">
        <v>0.61199999999999999</v>
      </c>
      <c r="V471" s="159">
        <f>ROUND(E471*U471,2)</f>
        <v>0.96</v>
      </c>
      <c r="W471" s="159"/>
      <c r="X471" s="159" t="s">
        <v>295</v>
      </c>
      <c r="Y471" s="159" t="s">
        <v>296</v>
      </c>
      <c r="Z471" s="148"/>
      <c r="AA471" s="148"/>
      <c r="AB471" s="148"/>
      <c r="AC471" s="148"/>
      <c r="AD471" s="148"/>
      <c r="AE471" s="148"/>
      <c r="AF471" s="148"/>
      <c r="AG471" s="148" t="s">
        <v>297</v>
      </c>
      <c r="AH471" s="148"/>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row>
    <row r="472" spans="1:60" outlineLevel="2" x14ac:dyDescent="0.25">
      <c r="A472" s="155"/>
      <c r="B472" s="156"/>
      <c r="C472" s="276" t="s">
        <v>1114</v>
      </c>
      <c r="D472" s="277"/>
      <c r="E472" s="277"/>
      <c r="F472" s="277"/>
      <c r="G472" s="277"/>
      <c r="H472" s="159"/>
      <c r="I472" s="159"/>
      <c r="J472" s="159"/>
      <c r="K472" s="159"/>
      <c r="L472" s="159"/>
      <c r="M472" s="159"/>
      <c r="N472" s="158"/>
      <c r="O472" s="158"/>
      <c r="P472" s="158"/>
      <c r="Q472" s="158"/>
      <c r="R472" s="159"/>
      <c r="S472" s="159"/>
      <c r="T472" s="159"/>
      <c r="U472" s="159"/>
      <c r="V472" s="159"/>
      <c r="W472" s="159"/>
      <c r="X472" s="159"/>
      <c r="Y472" s="159"/>
      <c r="Z472" s="148"/>
      <c r="AA472" s="148"/>
      <c r="AB472" s="148"/>
      <c r="AC472" s="148"/>
      <c r="AD472" s="148"/>
      <c r="AE472" s="148"/>
      <c r="AF472" s="148"/>
      <c r="AG472" s="148" t="s">
        <v>299</v>
      </c>
      <c r="AH472" s="148"/>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row>
    <row r="473" spans="1:60" outlineLevel="2" x14ac:dyDescent="0.25">
      <c r="A473" s="155"/>
      <c r="B473" s="156"/>
      <c r="C473" s="270" t="s">
        <v>1114</v>
      </c>
      <c r="D473" s="271"/>
      <c r="E473" s="271"/>
      <c r="F473" s="271"/>
      <c r="G473" s="271"/>
      <c r="H473" s="159"/>
      <c r="I473" s="159"/>
      <c r="J473" s="159"/>
      <c r="K473" s="159"/>
      <c r="L473" s="159"/>
      <c r="M473" s="159"/>
      <c r="N473" s="158"/>
      <c r="O473" s="158"/>
      <c r="P473" s="158"/>
      <c r="Q473" s="158"/>
      <c r="R473" s="159"/>
      <c r="S473" s="159"/>
      <c r="T473" s="159"/>
      <c r="U473" s="159"/>
      <c r="V473" s="159"/>
      <c r="W473" s="159"/>
      <c r="X473" s="159"/>
      <c r="Y473" s="159"/>
      <c r="Z473" s="148"/>
      <c r="AA473" s="148"/>
      <c r="AB473" s="148"/>
      <c r="AC473" s="148"/>
      <c r="AD473" s="148"/>
      <c r="AE473" s="148"/>
      <c r="AF473" s="148"/>
      <c r="AG473" s="148" t="s">
        <v>300</v>
      </c>
      <c r="AH473" s="148"/>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row>
    <row r="474" spans="1:60" outlineLevel="2" x14ac:dyDescent="0.25">
      <c r="A474" s="155"/>
      <c r="B474" s="156"/>
      <c r="C474" s="195" t="s">
        <v>3344</v>
      </c>
      <c r="D474" s="161"/>
      <c r="E474" s="162">
        <v>1.57</v>
      </c>
      <c r="F474" s="159"/>
      <c r="G474" s="159"/>
      <c r="H474" s="159"/>
      <c r="I474" s="159"/>
      <c r="J474" s="159"/>
      <c r="K474" s="159"/>
      <c r="L474" s="159"/>
      <c r="M474" s="159"/>
      <c r="N474" s="158"/>
      <c r="O474" s="158"/>
      <c r="P474" s="158"/>
      <c r="Q474" s="158"/>
      <c r="R474" s="159"/>
      <c r="S474" s="159"/>
      <c r="T474" s="159"/>
      <c r="U474" s="159"/>
      <c r="V474" s="159"/>
      <c r="W474" s="159"/>
      <c r="X474" s="159"/>
      <c r="Y474" s="159"/>
      <c r="Z474" s="148"/>
      <c r="AA474" s="148"/>
      <c r="AB474" s="148"/>
      <c r="AC474" s="148"/>
      <c r="AD474" s="148"/>
      <c r="AE474" s="148"/>
      <c r="AF474" s="148"/>
      <c r="AG474" s="148" t="s">
        <v>314</v>
      </c>
      <c r="AH474" s="148">
        <v>0</v>
      </c>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row>
    <row r="475" spans="1:60" outlineLevel="1" x14ac:dyDescent="0.25">
      <c r="A475" s="177">
        <v>110</v>
      </c>
      <c r="B475" s="178" t="s">
        <v>1118</v>
      </c>
      <c r="C475" s="194" t="s">
        <v>1119</v>
      </c>
      <c r="D475" s="179" t="s">
        <v>310</v>
      </c>
      <c r="E475" s="180">
        <v>17.367999999999999</v>
      </c>
      <c r="F475" s="181"/>
      <c r="G475" s="182">
        <f>ROUND(E475*F475,2)</f>
        <v>0</v>
      </c>
      <c r="H475" s="181"/>
      <c r="I475" s="182">
        <f>ROUND(E475*H475,2)</f>
        <v>0</v>
      </c>
      <c r="J475" s="181"/>
      <c r="K475" s="182">
        <f>ROUND(E475*J475,2)</f>
        <v>0</v>
      </c>
      <c r="L475" s="182">
        <v>21</v>
      </c>
      <c r="M475" s="182">
        <f>G475*(1+L475/100)</f>
        <v>0</v>
      </c>
      <c r="N475" s="180">
        <v>9.2000000000000003E-4</v>
      </c>
      <c r="O475" s="180">
        <f>ROUND(E475*N475,2)</f>
        <v>0.02</v>
      </c>
      <c r="P475" s="180">
        <v>5.3999999999999999E-2</v>
      </c>
      <c r="Q475" s="180">
        <f>ROUND(E475*P475,2)</f>
        <v>0.94</v>
      </c>
      <c r="R475" s="182" t="s">
        <v>1023</v>
      </c>
      <c r="S475" s="182" t="s">
        <v>294</v>
      </c>
      <c r="T475" s="183" t="s">
        <v>294</v>
      </c>
      <c r="U475" s="159">
        <v>0.46500000000000002</v>
      </c>
      <c r="V475" s="159">
        <f>ROUND(E475*U475,2)</f>
        <v>8.08</v>
      </c>
      <c r="W475" s="159"/>
      <c r="X475" s="159" t="s">
        <v>295</v>
      </c>
      <c r="Y475" s="159" t="s">
        <v>296</v>
      </c>
      <c r="Z475" s="148"/>
      <c r="AA475" s="148"/>
      <c r="AB475" s="148"/>
      <c r="AC475" s="148"/>
      <c r="AD475" s="148"/>
      <c r="AE475" s="148"/>
      <c r="AF475" s="148"/>
      <c r="AG475" s="148" t="s">
        <v>297</v>
      </c>
      <c r="AH475" s="148"/>
      <c r="AI475" s="148"/>
      <c r="AJ475" s="148"/>
      <c r="AK475" s="148"/>
      <c r="AL475" s="148"/>
      <c r="AM475" s="148"/>
      <c r="AN475" s="148"/>
      <c r="AO475" s="148"/>
      <c r="AP475" s="148"/>
      <c r="AQ475" s="148"/>
      <c r="AR475" s="148"/>
      <c r="AS475" s="148"/>
      <c r="AT475" s="148"/>
      <c r="AU475" s="148"/>
      <c r="AV475" s="148"/>
      <c r="AW475" s="148"/>
      <c r="AX475" s="148"/>
      <c r="AY475" s="148"/>
      <c r="AZ475" s="148"/>
      <c r="BA475" s="148"/>
      <c r="BB475" s="148"/>
      <c r="BC475" s="148"/>
      <c r="BD475" s="148"/>
      <c r="BE475" s="148"/>
      <c r="BF475" s="148"/>
      <c r="BG475" s="148"/>
      <c r="BH475" s="148"/>
    </row>
    <row r="476" spans="1:60" outlineLevel="2" x14ac:dyDescent="0.25">
      <c r="A476" s="155"/>
      <c r="B476" s="156"/>
      <c r="C476" s="276" t="s">
        <v>1114</v>
      </c>
      <c r="D476" s="277"/>
      <c r="E476" s="277"/>
      <c r="F476" s="277"/>
      <c r="G476" s="277"/>
      <c r="H476" s="159"/>
      <c r="I476" s="159"/>
      <c r="J476" s="159"/>
      <c r="K476" s="159"/>
      <c r="L476" s="159"/>
      <c r="M476" s="159"/>
      <c r="N476" s="158"/>
      <c r="O476" s="158"/>
      <c r="P476" s="158"/>
      <c r="Q476" s="158"/>
      <c r="R476" s="159"/>
      <c r="S476" s="159"/>
      <c r="T476" s="159"/>
      <c r="U476" s="159"/>
      <c r="V476" s="159"/>
      <c r="W476" s="159"/>
      <c r="X476" s="159"/>
      <c r="Y476" s="159"/>
      <c r="Z476" s="148"/>
      <c r="AA476" s="148"/>
      <c r="AB476" s="148"/>
      <c r="AC476" s="148"/>
      <c r="AD476" s="148"/>
      <c r="AE476" s="148"/>
      <c r="AF476" s="148"/>
      <c r="AG476" s="148" t="s">
        <v>299</v>
      </c>
      <c r="AH476" s="148"/>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row>
    <row r="477" spans="1:60" outlineLevel="2" x14ac:dyDescent="0.25">
      <c r="A477" s="155"/>
      <c r="B477" s="156"/>
      <c r="C477" s="270" t="s">
        <v>1114</v>
      </c>
      <c r="D477" s="271"/>
      <c r="E477" s="271"/>
      <c r="F477" s="271"/>
      <c r="G477" s="271"/>
      <c r="H477" s="159"/>
      <c r="I477" s="159"/>
      <c r="J477" s="159"/>
      <c r="K477" s="159"/>
      <c r="L477" s="159"/>
      <c r="M477" s="159"/>
      <c r="N477" s="158"/>
      <c r="O477" s="158"/>
      <c r="P477" s="158"/>
      <c r="Q477" s="158"/>
      <c r="R477" s="159"/>
      <c r="S477" s="159"/>
      <c r="T477" s="159"/>
      <c r="U477" s="159"/>
      <c r="V477" s="159"/>
      <c r="W477" s="159"/>
      <c r="X477" s="159"/>
      <c r="Y477" s="159"/>
      <c r="Z477" s="148"/>
      <c r="AA477" s="148"/>
      <c r="AB477" s="148"/>
      <c r="AC477" s="148"/>
      <c r="AD477" s="148"/>
      <c r="AE477" s="148"/>
      <c r="AF477" s="148"/>
      <c r="AG477" s="148" t="s">
        <v>300</v>
      </c>
      <c r="AH477" s="148"/>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row>
    <row r="478" spans="1:60" outlineLevel="2" x14ac:dyDescent="0.25">
      <c r="A478" s="155"/>
      <c r="B478" s="156"/>
      <c r="C478" s="195" t="s">
        <v>3345</v>
      </c>
      <c r="D478" s="161"/>
      <c r="E478" s="162">
        <v>8.9700000000000006</v>
      </c>
      <c r="F478" s="159"/>
      <c r="G478" s="159"/>
      <c r="H478" s="159"/>
      <c r="I478" s="159"/>
      <c r="J478" s="159"/>
      <c r="K478" s="159"/>
      <c r="L478" s="159"/>
      <c r="M478" s="159"/>
      <c r="N478" s="158"/>
      <c r="O478" s="158"/>
      <c r="P478" s="158"/>
      <c r="Q478" s="158"/>
      <c r="R478" s="159"/>
      <c r="S478" s="159"/>
      <c r="T478" s="159"/>
      <c r="U478" s="159"/>
      <c r="V478" s="159"/>
      <c r="W478" s="159"/>
      <c r="X478" s="159"/>
      <c r="Y478" s="159"/>
      <c r="Z478" s="148"/>
      <c r="AA478" s="148"/>
      <c r="AB478" s="148"/>
      <c r="AC478" s="148"/>
      <c r="AD478" s="148"/>
      <c r="AE478" s="148"/>
      <c r="AF478" s="148"/>
      <c r="AG478" s="148" t="s">
        <v>314</v>
      </c>
      <c r="AH478" s="148">
        <v>0</v>
      </c>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row>
    <row r="479" spans="1:60" outlineLevel="3" x14ac:dyDescent="0.25">
      <c r="A479" s="155"/>
      <c r="B479" s="156"/>
      <c r="C479" s="195" t="s">
        <v>3346</v>
      </c>
      <c r="D479" s="161"/>
      <c r="E479" s="162">
        <v>8.4</v>
      </c>
      <c r="F479" s="159"/>
      <c r="G479" s="159"/>
      <c r="H479" s="159"/>
      <c r="I479" s="159"/>
      <c r="J479" s="159"/>
      <c r="K479" s="159"/>
      <c r="L479" s="159"/>
      <c r="M479" s="159"/>
      <c r="N479" s="158"/>
      <c r="O479" s="158"/>
      <c r="P479" s="158"/>
      <c r="Q479" s="158"/>
      <c r="R479" s="159"/>
      <c r="S479" s="159"/>
      <c r="T479" s="159"/>
      <c r="U479" s="159"/>
      <c r="V479" s="159"/>
      <c r="W479" s="159"/>
      <c r="X479" s="159"/>
      <c r="Y479" s="159"/>
      <c r="Z479" s="148"/>
      <c r="AA479" s="148"/>
      <c r="AB479" s="148"/>
      <c r="AC479" s="148"/>
      <c r="AD479" s="148"/>
      <c r="AE479" s="148"/>
      <c r="AF479" s="148"/>
      <c r="AG479" s="148" t="s">
        <v>314</v>
      </c>
      <c r="AH479" s="148">
        <v>0</v>
      </c>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row>
    <row r="480" spans="1:60" outlineLevel="1" x14ac:dyDescent="0.25">
      <c r="A480" s="177">
        <v>111</v>
      </c>
      <c r="B480" s="178" t="s">
        <v>1125</v>
      </c>
      <c r="C480" s="194" t="s">
        <v>1126</v>
      </c>
      <c r="D480" s="179" t="s">
        <v>310</v>
      </c>
      <c r="E480" s="180">
        <v>29.390499999999999</v>
      </c>
      <c r="F480" s="181"/>
      <c r="G480" s="182">
        <f>ROUND(E480*F480,2)</f>
        <v>0</v>
      </c>
      <c r="H480" s="181"/>
      <c r="I480" s="182">
        <f>ROUND(E480*H480,2)</f>
        <v>0</v>
      </c>
      <c r="J480" s="181"/>
      <c r="K480" s="182">
        <f>ROUND(E480*J480,2)</f>
        <v>0</v>
      </c>
      <c r="L480" s="182">
        <v>21</v>
      </c>
      <c r="M480" s="182">
        <f>G480*(1+L480/100)</f>
        <v>0</v>
      </c>
      <c r="N480" s="180">
        <v>8.1999999999999998E-4</v>
      </c>
      <c r="O480" s="180">
        <f>ROUND(E480*N480,2)</f>
        <v>0.02</v>
      </c>
      <c r="P480" s="180">
        <v>4.7E-2</v>
      </c>
      <c r="Q480" s="180">
        <f>ROUND(E480*P480,2)</f>
        <v>1.38</v>
      </c>
      <c r="R480" s="182" t="s">
        <v>1023</v>
      </c>
      <c r="S480" s="182" t="s">
        <v>294</v>
      </c>
      <c r="T480" s="183" t="s">
        <v>294</v>
      </c>
      <c r="U480" s="159">
        <v>0.39600000000000002</v>
      </c>
      <c r="V480" s="159">
        <f>ROUND(E480*U480,2)</f>
        <v>11.64</v>
      </c>
      <c r="W480" s="159"/>
      <c r="X480" s="159" t="s">
        <v>295</v>
      </c>
      <c r="Y480" s="159" t="s">
        <v>296</v>
      </c>
      <c r="Z480" s="148"/>
      <c r="AA480" s="148"/>
      <c r="AB480" s="148"/>
      <c r="AC480" s="148"/>
      <c r="AD480" s="148"/>
      <c r="AE480" s="148"/>
      <c r="AF480" s="148"/>
      <c r="AG480" s="148" t="s">
        <v>297</v>
      </c>
      <c r="AH480" s="148"/>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row>
    <row r="481" spans="1:60" outlineLevel="2" x14ac:dyDescent="0.25">
      <c r="A481" s="155"/>
      <c r="B481" s="156"/>
      <c r="C481" s="276" t="s">
        <v>1114</v>
      </c>
      <c r="D481" s="277"/>
      <c r="E481" s="277"/>
      <c r="F481" s="277"/>
      <c r="G481" s="277"/>
      <c r="H481" s="159"/>
      <c r="I481" s="159"/>
      <c r="J481" s="159"/>
      <c r="K481" s="159"/>
      <c r="L481" s="159"/>
      <c r="M481" s="159"/>
      <c r="N481" s="158"/>
      <c r="O481" s="158"/>
      <c r="P481" s="158"/>
      <c r="Q481" s="158"/>
      <c r="R481" s="159"/>
      <c r="S481" s="159"/>
      <c r="T481" s="159"/>
      <c r="U481" s="159"/>
      <c r="V481" s="159"/>
      <c r="W481" s="159"/>
      <c r="X481" s="159"/>
      <c r="Y481" s="159"/>
      <c r="Z481" s="148"/>
      <c r="AA481" s="148"/>
      <c r="AB481" s="148"/>
      <c r="AC481" s="148"/>
      <c r="AD481" s="148"/>
      <c r="AE481" s="148"/>
      <c r="AF481" s="148"/>
      <c r="AG481" s="148" t="s">
        <v>299</v>
      </c>
      <c r="AH481" s="148"/>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row>
    <row r="482" spans="1:60" outlineLevel="2" x14ac:dyDescent="0.25">
      <c r="A482" s="155"/>
      <c r="B482" s="156"/>
      <c r="C482" s="270" t="s">
        <v>1114</v>
      </c>
      <c r="D482" s="271"/>
      <c r="E482" s="271"/>
      <c r="F482" s="271"/>
      <c r="G482" s="271"/>
      <c r="H482" s="159"/>
      <c r="I482" s="159"/>
      <c r="J482" s="159"/>
      <c r="K482" s="159"/>
      <c r="L482" s="159"/>
      <c r="M482" s="159"/>
      <c r="N482" s="158"/>
      <c r="O482" s="158"/>
      <c r="P482" s="158"/>
      <c r="Q482" s="158"/>
      <c r="R482" s="159"/>
      <c r="S482" s="159"/>
      <c r="T482" s="159"/>
      <c r="U482" s="159"/>
      <c r="V482" s="159"/>
      <c r="W482" s="159"/>
      <c r="X482" s="159"/>
      <c r="Y482" s="159"/>
      <c r="Z482" s="148"/>
      <c r="AA482" s="148"/>
      <c r="AB482" s="148"/>
      <c r="AC482" s="148"/>
      <c r="AD482" s="148"/>
      <c r="AE482" s="148"/>
      <c r="AF482" s="148"/>
      <c r="AG482" s="148" t="s">
        <v>300</v>
      </c>
      <c r="AH482" s="148"/>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row>
    <row r="483" spans="1:60" outlineLevel="2" x14ac:dyDescent="0.25">
      <c r="A483" s="155"/>
      <c r="B483" s="156"/>
      <c r="C483" s="195" t="s">
        <v>3347</v>
      </c>
      <c r="D483" s="161"/>
      <c r="E483" s="162">
        <v>4.1900000000000004</v>
      </c>
      <c r="F483" s="159"/>
      <c r="G483" s="159"/>
      <c r="H483" s="159"/>
      <c r="I483" s="159"/>
      <c r="J483" s="159"/>
      <c r="K483" s="159"/>
      <c r="L483" s="159"/>
      <c r="M483" s="159"/>
      <c r="N483" s="158"/>
      <c r="O483" s="158"/>
      <c r="P483" s="158"/>
      <c r="Q483" s="158"/>
      <c r="R483" s="159"/>
      <c r="S483" s="159"/>
      <c r="T483" s="159"/>
      <c r="U483" s="159"/>
      <c r="V483" s="159"/>
      <c r="W483" s="159"/>
      <c r="X483" s="159"/>
      <c r="Y483" s="159"/>
      <c r="Z483" s="148"/>
      <c r="AA483" s="148"/>
      <c r="AB483" s="148"/>
      <c r="AC483" s="148"/>
      <c r="AD483" s="148"/>
      <c r="AE483" s="148"/>
      <c r="AF483" s="148"/>
      <c r="AG483" s="148" t="s">
        <v>314</v>
      </c>
      <c r="AH483" s="148">
        <v>0</v>
      </c>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row>
    <row r="484" spans="1:60" outlineLevel="3" x14ac:dyDescent="0.25">
      <c r="A484" s="155"/>
      <c r="B484" s="156"/>
      <c r="C484" s="195" t="s">
        <v>3348</v>
      </c>
      <c r="D484" s="161"/>
      <c r="E484" s="162">
        <v>25.2</v>
      </c>
      <c r="F484" s="159"/>
      <c r="G484" s="159"/>
      <c r="H484" s="159"/>
      <c r="I484" s="159"/>
      <c r="J484" s="159"/>
      <c r="K484" s="159"/>
      <c r="L484" s="159"/>
      <c r="M484" s="159"/>
      <c r="N484" s="158"/>
      <c r="O484" s="158"/>
      <c r="P484" s="158"/>
      <c r="Q484" s="158"/>
      <c r="R484" s="159"/>
      <c r="S484" s="159"/>
      <c r="T484" s="159"/>
      <c r="U484" s="159"/>
      <c r="V484" s="159"/>
      <c r="W484" s="159"/>
      <c r="X484" s="159"/>
      <c r="Y484" s="159"/>
      <c r="Z484" s="148"/>
      <c r="AA484" s="148"/>
      <c r="AB484" s="148"/>
      <c r="AC484" s="148"/>
      <c r="AD484" s="148"/>
      <c r="AE484" s="148"/>
      <c r="AF484" s="148"/>
      <c r="AG484" s="148" t="s">
        <v>314</v>
      </c>
      <c r="AH484" s="148">
        <v>0</v>
      </c>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row>
    <row r="485" spans="1:60" outlineLevel="1" x14ac:dyDescent="0.25">
      <c r="A485" s="177">
        <v>112</v>
      </c>
      <c r="B485" s="178" t="s">
        <v>3349</v>
      </c>
      <c r="C485" s="194" t="s">
        <v>3350</v>
      </c>
      <c r="D485" s="179" t="s">
        <v>292</v>
      </c>
      <c r="E485" s="180">
        <v>5</v>
      </c>
      <c r="F485" s="181"/>
      <c r="G485" s="182">
        <f>ROUND(E485*F485,2)</f>
        <v>0</v>
      </c>
      <c r="H485" s="181"/>
      <c r="I485" s="182">
        <f>ROUND(E485*H485,2)</f>
        <v>0</v>
      </c>
      <c r="J485" s="181"/>
      <c r="K485" s="182">
        <f>ROUND(E485*J485,2)</f>
        <v>0</v>
      </c>
      <c r="L485" s="182">
        <v>21</v>
      </c>
      <c r="M485" s="182">
        <f>G485*(1+L485/100)</f>
        <v>0</v>
      </c>
      <c r="N485" s="180">
        <v>0</v>
      </c>
      <c r="O485" s="180">
        <f>ROUND(E485*N485,2)</f>
        <v>0</v>
      </c>
      <c r="P485" s="180">
        <v>0</v>
      </c>
      <c r="Q485" s="180">
        <f>ROUND(E485*P485,2)</f>
        <v>0</v>
      </c>
      <c r="R485" s="182" t="s">
        <v>1023</v>
      </c>
      <c r="S485" s="182" t="s">
        <v>294</v>
      </c>
      <c r="T485" s="183" t="s">
        <v>294</v>
      </c>
      <c r="U485" s="159">
        <v>0.14000000000000001</v>
      </c>
      <c r="V485" s="159">
        <f>ROUND(E485*U485,2)</f>
        <v>0.7</v>
      </c>
      <c r="W485" s="159"/>
      <c r="X485" s="159" t="s">
        <v>295</v>
      </c>
      <c r="Y485" s="159" t="s">
        <v>296</v>
      </c>
      <c r="Z485" s="148"/>
      <c r="AA485" s="148"/>
      <c r="AB485" s="148"/>
      <c r="AC485" s="148"/>
      <c r="AD485" s="148"/>
      <c r="AE485" s="148"/>
      <c r="AF485" s="148"/>
      <c r="AG485" s="148" t="s">
        <v>297</v>
      </c>
      <c r="AH485" s="148"/>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row>
    <row r="486" spans="1:60" outlineLevel="2" x14ac:dyDescent="0.25">
      <c r="A486" s="155"/>
      <c r="B486" s="156"/>
      <c r="C486" s="276" t="s">
        <v>1131</v>
      </c>
      <c r="D486" s="277"/>
      <c r="E486" s="277"/>
      <c r="F486" s="277"/>
      <c r="G486" s="277"/>
      <c r="H486" s="159"/>
      <c r="I486" s="159"/>
      <c r="J486" s="159"/>
      <c r="K486" s="159"/>
      <c r="L486" s="159"/>
      <c r="M486" s="159"/>
      <c r="N486" s="158"/>
      <c r="O486" s="158"/>
      <c r="P486" s="158"/>
      <c r="Q486" s="158"/>
      <c r="R486" s="159"/>
      <c r="S486" s="159"/>
      <c r="T486" s="159"/>
      <c r="U486" s="159"/>
      <c r="V486" s="159"/>
      <c r="W486" s="159"/>
      <c r="X486" s="159"/>
      <c r="Y486" s="159"/>
      <c r="Z486" s="148"/>
      <c r="AA486" s="148"/>
      <c r="AB486" s="148"/>
      <c r="AC486" s="148"/>
      <c r="AD486" s="148"/>
      <c r="AE486" s="148"/>
      <c r="AF486" s="148"/>
      <c r="AG486" s="148" t="s">
        <v>299</v>
      </c>
      <c r="AH486" s="148"/>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row>
    <row r="487" spans="1:60" outlineLevel="2" x14ac:dyDescent="0.25">
      <c r="A487" s="155"/>
      <c r="B487" s="156"/>
      <c r="C487" s="270" t="s">
        <v>1131</v>
      </c>
      <c r="D487" s="271"/>
      <c r="E487" s="271"/>
      <c r="F487" s="271"/>
      <c r="G487" s="271"/>
      <c r="H487" s="159"/>
      <c r="I487" s="159"/>
      <c r="J487" s="159"/>
      <c r="K487" s="159"/>
      <c r="L487" s="159"/>
      <c r="M487" s="159"/>
      <c r="N487" s="158"/>
      <c r="O487" s="158"/>
      <c r="P487" s="158"/>
      <c r="Q487" s="158"/>
      <c r="R487" s="159"/>
      <c r="S487" s="159"/>
      <c r="T487" s="159"/>
      <c r="U487" s="159"/>
      <c r="V487" s="159"/>
      <c r="W487" s="159"/>
      <c r="X487" s="159"/>
      <c r="Y487" s="159"/>
      <c r="Z487" s="148"/>
      <c r="AA487" s="148"/>
      <c r="AB487" s="148"/>
      <c r="AC487" s="148"/>
      <c r="AD487" s="148"/>
      <c r="AE487" s="148"/>
      <c r="AF487" s="148"/>
      <c r="AG487" s="148" t="s">
        <v>300</v>
      </c>
      <c r="AH487" s="148"/>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row>
    <row r="488" spans="1:60" ht="20" outlineLevel="1" x14ac:dyDescent="0.25">
      <c r="A488" s="177">
        <v>113</v>
      </c>
      <c r="B488" s="178" t="s">
        <v>1132</v>
      </c>
      <c r="C488" s="194" t="s">
        <v>1133</v>
      </c>
      <c r="D488" s="179" t="s">
        <v>310</v>
      </c>
      <c r="E488" s="180">
        <v>26.2</v>
      </c>
      <c r="F488" s="181"/>
      <c r="G488" s="182">
        <f>ROUND(E488*F488,2)</f>
        <v>0</v>
      </c>
      <c r="H488" s="181"/>
      <c r="I488" s="182">
        <f>ROUND(E488*H488,2)</f>
        <v>0</v>
      </c>
      <c r="J488" s="181"/>
      <c r="K488" s="182">
        <f>ROUND(E488*J488,2)</f>
        <v>0</v>
      </c>
      <c r="L488" s="182">
        <v>21</v>
      </c>
      <c r="M488" s="182">
        <f>G488*(1+L488/100)</f>
        <v>0</v>
      </c>
      <c r="N488" s="180">
        <v>1.17E-3</v>
      </c>
      <c r="O488" s="180">
        <f>ROUND(E488*N488,2)</f>
        <v>0.03</v>
      </c>
      <c r="P488" s="180">
        <v>7.5999999999999998E-2</v>
      </c>
      <c r="Q488" s="180">
        <f>ROUND(E488*P488,2)</f>
        <v>1.99</v>
      </c>
      <c r="R488" s="182" t="s">
        <v>1023</v>
      </c>
      <c r="S488" s="182" t="s">
        <v>294</v>
      </c>
      <c r="T488" s="183" t="s">
        <v>294</v>
      </c>
      <c r="U488" s="159">
        <v>0.93899999999999995</v>
      </c>
      <c r="V488" s="159">
        <f>ROUND(E488*U488,2)</f>
        <v>24.6</v>
      </c>
      <c r="W488" s="159"/>
      <c r="X488" s="159" t="s">
        <v>295</v>
      </c>
      <c r="Y488" s="159" t="s">
        <v>296</v>
      </c>
      <c r="Z488" s="148"/>
      <c r="AA488" s="148"/>
      <c r="AB488" s="148"/>
      <c r="AC488" s="148"/>
      <c r="AD488" s="148"/>
      <c r="AE488" s="148"/>
      <c r="AF488" s="148"/>
      <c r="AG488" s="148" t="s">
        <v>297</v>
      </c>
      <c r="AH488" s="148"/>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row>
    <row r="489" spans="1:60" outlineLevel="2" x14ac:dyDescent="0.25">
      <c r="A489" s="155"/>
      <c r="B489" s="156"/>
      <c r="C489" s="195" t="s">
        <v>3351</v>
      </c>
      <c r="D489" s="161"/>
      <c r="E489" s="162">
        <v>11.9</v>
      </c>
      <c r="F489" s="159"/>
      <c r="G489" s="159"/>
      <c r="H489" s="159"/>
      <c r="I489" s="159"/>
      <c r="J489" s="159"/>
      <c r="K489" s="159"/>
      <c r="L489" s="159"/>
      <c r="M489" s="159"/>
      <c r="N489" s="158"/>
      <c r="O489" s="158"/>
      <c r="P489" s="158"/>
      <c r="Q489" s="158"/>
      <c r="R489" s="159"/>
      <c r="S489" s="159"/>
      <c r="T489" s="159"/>
      <c r="U489" s="159"/>
      <c r="V489" s="159"/>
      <c r="W489" s="159"/>
      <c r="X489" s="159"/>
      <c r="Y489" s="159"/>
      <c r="Z489" s="148"/>
      <c r="AA489" s="148"/>
      <c r="AB489" s="148"/>
      <c r="AC489" s="148"/>
      <c r="AD489" s="148"/>
      <c r="AE489" s="148"/>
      <c r="AF489" s="148"/>
      <c r="AG489" s="148" t="s">
        <v>314</v>
      </c>
      <c r="AH489" s="148">
        <v>0</v>
      </c>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row>
    <row r="490" spans="1:60" outlineLevel="3" x14ac:dyDescent="0.25">
      <c r="A490" s="155"/>
      <c r="B490" s="156"/>
      <c r="C490" s="195" t="s">
        <v>3352</v>
      </c>
      <c r="D490" s="161"/>
      <c r="E490" s="162">
        <v>5.2</v>
      </c>
      <c r="F490" s="159"/>
      <c r="G490" s="159"/>
      <c r="H490" s="159"/>
      <c r="I490" s="159"/>
      <c r="J490" s="159"/>
      <c r="K490" s="159"/>
      <c r="L490" s="159"/>
      <c r="M490" s="159"/>
      <c r="N490" s="158"/>
      <c r="O490" s="158"/>
      <c r="P490" s="158"/>
      <c r="Q490" s="158"/>
      <c r="R490" s="159"/>
      <c r="S490" s="159"/>
      <c r="T490" s="159"/>
      <c r="U490" s="159"/>
      <c r="V490" s="159"/>
      <c r="W490" s="159"/>
      <c r="X490" s="159"/>
      <c r="Y490" s="159"/>
      <c r="Z490" s="148"/>
      <c r="AA490" s="148"/>
      <c r="AB490" s="148"/>
      <c r="AC490" s="148"/>
      <c r="AD490" s="148"/>
      <c r="AE490" s="148"/>
      <c r="AF490" s="148"/>
      <c r="AG490" s="148" t="s">
        <v>314</v>
      </c>
      <c r="AH490" s="148">
        <v>0</v>
      </c>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row>
    <row r="491" spans="1:60" outlineLevel="3" x14ac:dyDescent="0.25">
      <c r="A491" s="155"/>
      <c r="B491" s="156"/>
      <c r="C491" s="195" t="s">
        <v>3353</v>
      </c>
      <c r="D491" s="161"/>
      <c r="E491" s="162">
        <v>7.6</v>
      </c>
      <c r="F491" s="159"/>
      <c r="G491" s="159"/>
      <c r="H491" s="159"/>
      <c r="I491" s="159"/>
      <c r="J491" s="159"/>
      <c r="K491" s="159"/>
      <c r="L491" s="159"/>
      <c r="M491" s="159"/>
      <c r="N491" s="158"/>
      <c r="O491" s="158"/>
      <c r="P491" s="158"/>
      <c r="Q491" s="158"/>
      <c r="R491" s="159"/>
      <c r="S491" s="159"/>
      <c r="T491" s="159"/>
      <c r="U491" s="159"/>
      <c r="V491" s="159"/>
      <c r="W491" s="159"/>
      <c r="X491" s="159"/>
      <c r="Y491" s="159"/>
      <c r="Z491" s="148"/>
      <c r="AA491" s="148"/>
      <c r="AB491" s="148"/>
      <c r="AC491" s="148"/>
      <c r="AD491" s="148"/>
      <c r="AE491" s="148"/>
      <c r="AF491" s="148"/>
      <c r="AG491" s="148" t="s">
        <v>314</v>
      </c>
      <c r="AH491" s="148">
        <v>0</v>
      </c>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row>
    <row r="492" spans="1:60" outlineLevel="3" x14ac:dyDescent="0.25">
      <c r="A492" s="155"/>
      <c r="B492" s="156"/>
      <c r="C492" s="195" t="s">
        <v>3354</v>
      </c>
      <c r="D492" s="161"/>
      <c r="E492" s="162">
        <v>1.5</v>
      </c>
      <c r="F492" s="159"/>
      <c r="G492" s="159"/>
      <c r="H492" s="159"/>
      <c r="I492" s="159"/>
      <c r="J492" s="159"/>
      <c r="K492" s="159"/>
      <c r="L492" s="159"/>
      <c r="M492" s="159"/>
      <c r="N492" s="158"/>
      <c r="O492" s="158"/>
      <c r="P492" s="158"/>
      <c r="Q492" s="158"/>
      <c r="R492" s="159"/>
      <c r="S492" s="159"/>
      <c r="T492" s="159"/>
      <c r="U492" s="159"/>
      <c r="V492" s="159"/>
      <c r="W492" s="159"/>
      <c r="X492" s="159"/>
      <c r="Y492" s="159"/>
      <c r="Z492" s="148"/>
      <c r="AA492" s="148"/>
      <c r="AB492" s="148"/>
      <c r="AC492" s="148"/>
      <c r="AD492" s="148"/>
      <c r="AE492" s="148"/>
      <c r="AF492" s="148"/>
      <c r="AG492" s="148" t="s">
        <v>314</v>
      </c>
      <c r="AH492" s="148">
        <v>0</v>
      </c>
      <c r="AI492" s="148"/>
      <c r="AJ492" s="148"/>
      <c r="AK492" s="148"/>
      <c r="AL492" s="148"/>
      <c r="AM492" s="148"/>
      <c r="AN492" s="148"/>
      <c r="AO492" s="148"/>
      <c r="AP492" s="148"/>
      <c r="AQ492" s="148"/>
      <c r="AR492" s="148"/>
      <c r="AS492" s="148"/>
      <c r="AT492" s="148"/>
      <c r="AU492" s="148"/>
      <c r="AV492" s="148"/>
      <c r="AW492" s="148"/>
      <c r="AX492" s="148"/>
      <c r="AY492" s="148"/>
      <c r="AZ492" s="148"/>
      <c r="BA492" s="148"/>
      <c r="BB492" s="148"/>
      <c r="BC492" s="148"/>
      <c r="BD492" s="148"/>
      <c r="BE492" s="148"/>
      <c r="BF492" s="148"/>
      <c r="BG492" s="148"/>
      <c r="BH492" s="148"/>
    </row>
    <row r="493" spans="1:60" ht="20" outlineLevel="1" x14ac:dyDescent="0.25">
      <c r="A493" s="177">
        <v>114</v>
      </c>
      <c r="B493" s="178" t="s">
        <v>1140</v>
      </c>
      <c r="C493" s="194" t="s">
        <v>1141</v>
      </c>
      <c r="D493" s="179" t="s">
        <v>310</v>
      </c>
      <c r="E493" s="180">
        <v>14.202999999999999</v>
      </c>
      <c r="F493" s="181"/>
      <c r="G493" s="182">
        <f>ROUND(E493*F493,2)</f>
        <v>0</v>
      </c>
      <c r="H493" s="181"/>
      <c r="I493" s="182">
        <f>ROUND(E493*H493,2)</f>
        <v>0</v>
      </c>
      <c r="J493" s="181"/>
      <c r="K493" s="182">
        <f>ROUND(E493*J493,2)</f>
        <v>0</v>
      </c>
      <c r="L493" s="182">
        <v>21</v>
      </c>
      <c r="M493" s="182">
        <f>G493*(1+L493/100)</f>
        <v>0</v>
      </c>
      <c r="N493" s="180">
        <v>1E-3</v>
      </c>
      <c r="O493" s="180">
        <f>ROUND(E493*N493,2)</f>
        <v>0.01</v>
      </c>
      <c r="P493" s="180">
        <v>6.3E-2</v>
      </c>
      <c r="Q493" s="180">
        <f>ROUND(E493*P493,2)</f>
        <v>0.89</v>
      </c>
      <c r="R493" s="182" t="s">
        <v>1023</v>
      </c>
      <c r="S493" s="182" t="s">
        <v>294</v>
      </c>
      <c r="T493" s="183" t="s">
        <v>294</v>
      </c>
      <c r="U493" s="159">
        <v>0.71799999999999997</v>
      </c>
      <c r="V493" s="159">
        <f>ROUND(E493*U493,2)</f>
        <v>10.199999999999999</v>
      </c>
      <c r="W493" s="159"/>
      <c r="X493" s="159" t="s">
        <v>295</v>
      </c>
      <c r="Y493" s="159" t="s">
        <v>296</v>
      </c>
      <c r="Z493" s="148"/>
      <c r="AA493" s="148"/>
      <c r="AB493" s="148"/>
      <c r="AC493" s="148"/>
      <c r="AD493" s="148"/>
      <c r="AE493" s="148"/>
      <c r="AF493" s="148"/>
      <c r="AG493" s="148" t="s">
        <v>297</v>
      </c>
      <c r="AH493" s="148"/>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row>
    <row r="494" spans="1:60" outlineLevel="2" x14ac:dyDescent="0.25">
      <c r="A494" s="155"/>
      <c r="B494" s="156"/>
      <c r="C494" s="195" t="s">
        <v>3355</v>
      </c>
      <c r="D494" s="161"/>
      <c r="E494" s="162">
        <v>2.98</v>
      </c>
      <c r="F494" s="159"/>
      <c r="G494" s="159"/>
      <c r="H494" s="159"/>
      <c r="I494" s="159"/>
      <c r="J494" s="159"/>
      <c r="K494" s="159"/>
      <c r="L494" s="159"/>
      <c r="M494" s="159"/>
      <c r="N494" s="158"/>
      <c r="O494" s="158"/>
      <c r="P494" s="158"/>
      <c r="Q494" s="158"/>
      <c r="R494" s="159"/>
      <c r="S494" s="159"/>
      <c r="T494" s="159"/>
      <c r="U494" s="159"/>
      <c r="V494" s="159"/>
      <c r="W494" s="159"/>
      <c r="X494" s="159"/>
      <c r="Y494" s="159"/>
      <c r="Z494" s="148"/>
      <c r="AA494" s="148"/>
      <c r="AB494" s="148"/>
      <c r="AC494" s="148"/>
      <c r="AD494" s="148"/>
      <c r="AE494" s="148"/>
      <c r="AF494" s="148"/>
      <c r="AG494" s="148" t="s">
        <v>314</v>
      </c>
      <c r="AH494" s="148">
        <v>0</v>
      </c>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row>
    <row r="495" spans="1:60" outlineLevel="3" x14ac:dyDescent="0.25">
      <c r="A495" s="155"/>
      <c r="B495" s="156"/>
      <c r="C495" s="195" t="s">
        <v>3356</v>
      </c>
      <c r="D495" s="161"/>
      <c r="E495" s="162">
        <v>3.36</v>
      </c>
      <c r="F495" s="159"/>
      <c r="G495" s="159"/>
      <c r="H495" s="159"/>
      <c r="I495" s="159"/>
      <c r="J495" s="159"/>
      <c r="K495" s="159"/>
      <c r="L495" s="159"/>
      <c r="M495" s="159"/>
      <c r="N495" s="158"/>
      <c r="O495" s="158"/>
      <c r="P495" s="158"/>
      <c r="Q495" s="158"/>
      <c r="R495" s="159"/>
      <c r="S495" s="159"/>
      <c r="T495" s="159"/>
      <c r="U495" s="159"/>
      <c r="V495" s="159"/>
      <c r="W495" s="159"/>
      <c r="X495" s="159"/>
      <c r="Y495" s="159"/>
      <c r="Z495" s="148"/>
      <c r="AA495" s="148"/>
      <c r="AB495" s="148"/>
      <c r="AC495" s="148"/>
      <c r="AD495" s="148"/>
      <c r="AE495" s="148"/>
      <c r="AF495" s="148"/>
      <c r="AG495" s="148" t="s">
        <v>314</v>
      </c>
      <c r="AH495" s="148">
        <v>0</v>
      </c>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row>
    <row r="496" spans="1:60" outlineLevel="3" x14ac:dyDescent="0.25">
      <c r="A496" s="155"/>
      <c r="B496" s="156"/>
      <c r="C496" s="195" t="s">
        <v>3357</v>
      </c>
      <c r="D496" s="161"/>
      <c r="E496" s="162">
        <v>3.25</v>
      </c>
      <c r="F496" s="159"/>
      <c r="G496" s="159"/>
      <c r="H496" s="159"/>
      <c r="I496" s="159"/>
      <c r="J496" s="159"/>
      <c r="K496" s="159"/>
      <c r="L496" s="159"/>
      <c r="M496" s="159"/>
      <c r="N496" s="158"/>
      <c r="O496" s="158"/>
      <c r="P496" s="158"/>
      <c r="Q496" s="158"/>
      <c r="R496" s="159"/>
      <c r="S496" s="159"/>
      <c r="T496" s="159"/>
      <c r="U496" s="159"/>
      <c r="V496" s="159"/>
      <c r="W496" s="159"/>
      <c r="X496" s="159"/>
      <c r="Y496" s="159"/>
      <c r="Z496" s="148"/>
      <c r="AA496" s="148"/>
      <c r="AB496" s="148"/>
      <c r="AC496" s="148"/>
      <c r="AD496" s="148"/>
      <c r="AE496" s="148"/>
      <c r="AF496" s="148"/>
      <c r="AG496" s="148" t="s">
        <v>314</v>
      </c>
      <c r="AH496" s="148">
        <v>0</v>
      </c>
      <c r="AI496" s="148"/>
      <c r="AJ496" s="148"/>
      <c r="AK496" s="148"/>
      <c r="AL496" s="148"/>
      <c r="AM496" s="148"/>
      <c r="AN496" s="148"/>
      <c r="AO496" s="148"/>
      <c r="AP496" s="148"/>
      <c r="AQ496" s="148"/>
      <c r="AR496" s="148"/>
      <c r="AS496" s="148"/>
      <c r="AT496" s="148"/>
      <c r="AU496" s="148"/>
      <c r="AV496" s="148"/>
      <c r="AW496" s="148"/>
      <c r="AX496" s="148"/>
      <c r="AY496" s="148"/>
      <c r="AZ496" s="148"/>
      <c r="BA496" s="148"/>
      <c r="BB496" s="148"/>
      <c r="BC496" s="148"/>
      <c r="BD496" s="148"/>
      <c r="BE496" s="148"/>
      <c r="BF496" s="148"/>
      <c r="BG496" s="148"/>
      <c r="BH496" s="148"/>
    </row>
    <row r="497" spans="1:60" outlineLevel="3" x14ac:dyDescent="0.25">
      <c r="A497" s="155"/>
      <c r="B497" s="156"/>
      <c r="C497" s="195" t="s">
        <v>3358</v>
      </c>
      <c r="D497" s="161"/>
      <c r="E497" s="162">
        <v>4.62</v>
      </c>
      <c r="F497" s="159"/>
      <c r="G497" s="159"/>
      <c r="H497" s="159"/>
      <c r="I497" s="159"/>
      <c r="J497" s="159"/>
      <c r="K497" s="159"/>
      <c r="L497" s="159"/>
      <c r="M497" s="159"/>
      <c r="N497" s="158"/>
      <c r="O497" s="158"/>
      <c r="P497" s="158"/>
      <c r="Q497" s="158"/>
      <c r="R497" s="159"/>
      <c r="S497" s="159"/>
      <c r="T497" s="159"/>
      <c r="U497" s="159"/>
      <c r="V497" s="159"/>
      <c r="W497" s="159"/>
      <c r="X497" s="159"/>
      <c r="Y497" s="159"/>
      <c r="Z497" s="148"/>
      <c r="AA497" s="148"/>
      <c r="AB497" s="148"/>
      <c r="AC497" s="148"/>
      <c r="AD497" s="148"/>
      <c r="AE497" s="148"/>
      <c r="AF497" s="148"/>
      <c r="AG497" s="148" t="s">
        <v>314</v>
      </c>
      <c r="AH497" s="148">
        <v>0</v>
      </c>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row>
    <row r="498" spans="1:60" outlineLevel="1" x14ac:dyDescent="0.25">
      <c r="A498" s="177">
        <v>115</v>
      </c>
      <c r="B498" s="178" t="s">
        <v>1147</v>
      </c>
      <c r="C498" s="194" t="s">
        <v>1148</v>
      </c>
      <c r="D498" s="179" t="s">
        <v>331</v>
      </c>
      <c r="E498" s="180">
        <v>6.4</v>
      </c>
      <c r="F498" s="181"/>
      <c r="G498" s="182">
        <f>ROUND(E498*F498,2)</f>
        <v>0</v>
      </c>
      <c r="H498" s="181"/>
      <c r="I498" s="182">
        <f>ROUND(E498*H498,2)</f>
        <v>0</v>
      </c>
      <c r="J498" s="181"/>
      <c r="K498" s="182">
        <f>ROUND(E498*J498,2)</f>
        <v>0</v>
      </c>
      <c r="L498" s="182">
        <v>21</v>
      </c>
      <c r="M498" s="182">
        <f>G498*(1+L498/100)</f>
        <v>0</v>
      </c>
      <c r="N498" s="180">
        <v>0</v>
      </c>
      <c r="O498" s="180">
        <f>ROUND(E498*N498,2)</f>
        <v>0</v>
      </c>
      <c r="P498" s="180">
        <v>4.6000000000000001E-4</v>
      </c>
      <c r="Q498" s="180">
        <f>ROUND(E498*P498,2)</f>
        <v>0</v>
      </c>
      <c r="R498" s="182" t="s">
        <v>1023</v>
      </c>
      <c r="S498" s="182" t="s">
        <v>294</v>
      </c>
      <c r="T498" s="183" t="s">
        <v>294</v>
      </c>
      <c r="U498" s="159">
        <v>1.2150000000000001</v>
      </c>
      <c r="V498" s="159">
        <f>ROUND(E498*U498,2)</f>
        <v>7.78</v>
      </c>
      <c r="W498" s="159"/>
      <c r="X498" s="159" t="s">
        <v>295</v>
      </c>
      <c r="Y498" s="159" t="s">
        <v>296</v>
      </c>
      <c r="Z498" s="148"/>
      <c r="AA498" s="148"/>
      <c r="AB498" s="148"/>
      <c r="AC498" s="148"/>
      <c r="AD498" s="148"/>
      <c r="AE498" s="148"/>
      <c r="AF498" s="148"/>
      <c r="AG498" s="148" t="s">
        <v>297</v>
      </c>
      <c r="AH498" s="148"/>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row>
    <row r="499" spans="1:60" outlineLevel="2" x14ac:dyDescent="0.25">
      <c r="A499" s="155"/>
      <c r="B499" s="156"/>
      <c r="C499" s="195" t="s">
        <v>3359</v>
      </c>
      <c r="D499" s="161"/>
      <c r="E499" s="162">
        <v>6.4</v>
      </c>
      <c r="F499" s="159"/>
      <c r="G499" s="159"/>
      <c r="H499" s="159"/>
      <c r="I499" s="159"/>
      <c r="J499" s="159"/>
      <c r="K499" s="159"/>
      <c r="L499" s="159"/>
      <c r="M499" s="159"/>
      <c r="N499" s="158"/>
      <c r="O499" s="158"/>
      <c r="P499" s="158"/>
      <c r="Q499" s="158"/>
      <c r="R499" s="159"/>
      <c r="S499" s="159"/>
      <c r="T499" s="159"/>
      <c r="U499" s="159"/>
      <c r="V499" s="159"/>
      <c r="W499" s="159"/>
      <c r="X499" s="159"/>
      <c r="Y499" s="159"/>
      <c r="Z499" s="148"/>
      <c r="AA499" s="148"/>
      <c r="AB499" s="148"/>
      <c r="AC499" s="148"/>
      <c r="AD499" s="148"/>
      <c r="AE499" s="148"/>
      <c r="AF499" s="148"/>
      <c r="AG499" s="148" t="s">
        <v>314</v>
      </c>
      <c r="AH499" s="148">
        <v>0</v>
      </c>
      <c r="AI499" s="148"/>
      <c r="AJ499" s="148"/>
      <c r="AK499" s="148"/>
      <c r="AL499" s="148"/>
      <c r="AM499" s="148"/>
      <c r="AN499" s="148"/>
      <c r="AO499" s="148"/>
      <c r="AP499" s="148"/>
      <c r="AQ499" s="148"/>
      <c r="AR499" s="148"/>
      <c r="AS499" s="148"/>
      <c r="AT499" s="148"/>
      <c r="AU499" s="148"/>
      <c r="AV499" s="148"/>
      <c r="AW499" s="148"/>
      <c r="AX499" s="148"/>
      <c r="AY499" s="148"/>
      <c r="AZ499" s="148"/>
      <c r="BA499" s="148"/>
      <c r="BB499" s="148"/>
      <c r="BC499" s="148"/>
      <c r="BD499" s="148"/>
      <c r="BE499" s="148"/>
      <c r="BF499" s="148"/>
      <c r="BG499" s="148"/>
      <c r="BH499" s="148"/>
    </row>
    <row r="500" spans="1:60" outlineLevel="1" x14ac:dyDescent="0.25">
      <c r="A500" s="177">
        <v>116</v>
      </c>
      <c r="B500" s="178" t="s">
        <v>1160</v>
      </c>
      <c r="C500" s="194" t="s">
        <v>1161</v>
      </c>
      <c r="D500" s="179" t="s">
        <v>331</v>
      </c>
      <c r="E500" s="180">
        <v>3.8</v>
      </c>
      <c r="F500" s="181"/>
      <c r="G500" s="182">
        <f>ROUND(E500*F500,2)</f>
        <v>0</v>
      </c>
      <c r="H500" s="181"/>
      <c r="I500" s="182">
        <f>ROUND(E500*H500,2)</f>
        <v>0</v>
      </c>
      <c r="J500" s="181"/>
      <c r="K500" s="182">
        <f>ROUND(E500*J500,2)</f>
        <v>0</v>
      </c>
      <c r="L500" s="182">
        <v>21</v>
      </c>
      <c r="M500" s="182">
        <f>G500*(1+L500/100)</f>
        <v>0</v>
      </c>
      <c r="N500" s="180">
        <v>0</v>
      </c>
      <c r="O500" s="180">
        <f>ROUND(E500*N500,2)</f>
        <v>0</v>
      </c>
      <c r="P500" s="180">
        <v>4.6000000000000001E-4</v>
      </c>
      <c r="Q500" s="180">
        <f>ROUND(E500*P500,2)</f>
        <v>0</v>
      </c>
      <c r="R500" s="182" t="s">
        <v>1023</v>
      </c>
      <c r="S500" s="182" t="s">
        <v>294</v>
      </c>
      <c r="T500" s="183" t="s">
        <v>294</v>
      </c>
      <c r="U500" s="159">
        <v>3.24</v>
      </c>
      <c r="V500" s="159">
        <f>ROUND(E500*U500,2)</f>
        <v>12.31</v>
      </c>
      <c r="W500" s="159"/>
      <c r="X500" s="159" t="s">
        <v>295</v>
      </c>
      <c r="Y500" s="159" t="s">
        <v>296</v>
      </c>
      <c r="Z500" s="148"/>
      <c r="AA500" s="148"/>
      <c r="AB500" s="148"/>
      <c r="AC500" s="148"/>
      <c r="AD500" s="148"/>
      <c r="AE500" s="148"/>
      <c r="AF500" s="148"/>
      <c r="AG500" s="148" t="s">
        <v>297</v>
      </c>
      <c r="AH500" s="148"/>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row>
    <row r="501" spans="1:60" outlineLevel="2" x14ac:dyDescent="0.25">
      <c r="A501" s="155"/>
      <c r="B501" s="156"/>
      <c r="C501" s="195" t="s">
        <v>3360</v>
      </c>
      <c r="D501" s="161"/>
      <c r="E501" s="162">
        <v>1.7</v>
      </c>
      <c r="F501" s="159"/>
      <c r="G501" s="159"/>
      <c r="H501" s="159"/>
      <c r="I501" s="159"/>
      <c r="J501" s="159"/>
      <c r="K501" s="159"/>
      <c r="L501" s="159"/>
      <c r="M501" s="159"/>
      <c r="N501" s="158"/>
      <c r="O501" s="158"/>
      <c r="P501" s="158"/>
      <c r="Q501" s="158"/>
      <c r="R501" s="159"/>
      <c r="S501" s="159"/>
      <c r="T501" s="159"/>
      <c r="U501" s="159"/>
      <c r="V501" s="159"/>
      <c r="W501" s="159"/>
      <c r="X501" s="159"/>
      <c r="Y501" s="159"/>
      <c r="Z501" s="148"/>
      <c r="AA501" s="148"/>
      <c r="AB501" s="148"/>
      <c r="AC501" s="148"/>
      <c r="AD501" s="148"/>
      <c r="AE501" s="148"/>
      <c r="AF501" s="148"/>
      <c r="AG501" s="148" t="s">
        <v>314</v>
      </c>
      <c r="AH501" s="148">
        <v>0</v>
      </c>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row>
    <row r="502" spans="1:60" outlineLevel="3" x14ac:dyDescent="0.25">
      <c r="A502" s="155"/>
      <c r="B502" s="156"/>
      <c r="C502" s="195" t="s">
        <v>3361</v>
      </c>
      <c r="D502" s="161"/>
      <c r="E502" s="162">
        <v>2.1</v>
      </c>
      <c r="F502" s="159"/>
      <c r="G502" s="159"/>
      <c r="H502" s="159"/>
      <c r="I502" s="159"/>
      <c r="J502" s="159"/>
      <c r="K502" s="159"/>
      <c r="L502" s="159"/>
      <c r="M502" s="159"/>
      <c r="N502" s="158"/>
      <c r="O502" s="158"/>
      <c r="P502" s="158"/>
      <c r="Q502" s="158"/>
      <c r="R502" s="159"/>
      <c r="S502" s="159"/>
      <c r="T502" s="159"/>
      <c r="U502" s="159"/>
      <c r="V502" s="159"/>
      <c r="W502" s="159"/>
      <c r="X502" s="159"/>
      <c r="Y502" s="159"/>
      <c r="Z502" s="148"/>
      <c r="AA502" s="148"/>
      <c r="AB502" s="148"/>
      <c r="AC502" s="148"/>
      <c r="AD502" s="148"/>
      <c r="AE502" s="148"/>
      <c r="AF502" s="148"/>
      <c r="AG502" s="148" t="s">
        <v>314</v>
      </c>
      <c r="AH502" s="148">
        <v>0</v>
      </c>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row>
    <row r="503" spans="1:60" ht="20" outlineLevel="1" x14ac:dyDescent="0.25">
      <c r="A503" s="177">
        <v>117</v>
      </c>
      <c r="B503" s="178" t="s">
        <v>1166</v>
      </c>
      <c r="C503" s="194" t="s">
        <v>1167</v>
      </c>
      <c r="D503" s="179" t="s">
        <v>331</v>
      </c>
      <c r="E503" s="180">
        <v>10.8</v>
      </c>
      <c r="F503" s="181"/>
      <c r="G503" s="182">
        <f>ROUND(E503*F503,2)</f>
        <v>0</v>
      </c>
      <c r="H503" s="181"/>
      <c r="I503" s="182">
        <f>ROUND(E503*H503,2)</f>
        <v>0</v>
      </c>
      <c r="J503" s="181"/>
      <c r="K503" s="182">
        <f>ROUND(E503*J503,2)</f>
        <v>0</v>
      </c>
      <c r="L503" s="182">
        <v>21</v>
      </c>
      <c r="M503" s="182">
        <f>G503*(1+L503/100)</f>
        <v>0</v>
      </c>
      <c r="N503" s="180">
        <v>0</v>
      </c>
      <c r="O503" s="180">
        <f>ROUND(E503*N503,2)</f>
        <v>0</v>
      </c>
      <c r="P503" s="180">
        <v>6.5000000000000002E-2</v>
      </c>
      <c r="Q503" s="180">
        <f>ROUND(E503*P503,2)</f>
        <v>0.7</v>
      </c>
      <c r="R503" s="182" t="s">
        <v>1023</v>
      </c>
      <c r="S503" s="182" t="s">
        <v>294</v>
      </c>
      <c r="T503" s="183" t="s">
        <v>294</v>
      </c>
      <c r="U503" s="159">
        <v>0.93</v>
      </c>
      <c r="V503" s="159">
        <f>ROUND(E503*U503,2)</f>
        <v>10.039999999999999</v>
      </c>
      <c r="W503" s="159"/>
      <c r="X503" s="159" t="s">
        <v>295</v>
      </c>
      <c r="Y503" s="159" t="s">
        <v>296</v>
      </c>
      <c r="Z503" s="148"/>
      <c r="AA503" s="148"/>
      <c r="AB503" s="148"/>
      <c r="AC503" s="148"/>
      <c r="AD503" s="148"/>
      <c r="AE503" s="148"/>
      <c r="AF503" s="148"/>
      <c r="AG503" s="148" t="s">
        <v>297</v>
      </c>
      <c r="AH503" s="148"/>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row>
    <row r="504" spans="1:60" outlineLevel="2" x14ac:dyDescent="0.25">
      <c r="A504" s="155"/>
      <c r="B504" s="156"/>
      <c r="C504" s="195" t="s">
        <v>3362</v>
      </c>
      <c r="D504" s="161"/>
      <c r="E504" s="162">
        <v>10.8</v>
      </c>
      <c r="F504" s="159"/>
      <c r="G504" s="159"/>
      <c r="H504" s="159"/>
      <c r="I504" s="159"/>
      <c r="J504" s="159"/>
      <c r="K504" s="159"/>
      <c r="L504" s="159"/>
      <c r="M504" s="159"/>
      <c r="N504" s="158"/>
      <c r="O504" s="158"/>
      <c r="P504" s="158"/>
      <c r="Q504" s="158"/>
      <c r="R504" s="159"/>
      <c r="S504" s="159"/>
      <c r="T504" s="159"/>
      <c r="U504" s="159"/>
      <c r="V504" s="159"/>
      <c r="W504" s="159"/>
      <c r="X504" s="159"/>
      <c r="Y504" s="159"/>
      <c r="Z504" s="148"/>
      <c r="AA504" s="148"/>
      <c r="AB504" s="148"/>
      <c r="AC504" s="148"/>
      <c r="AD504" s="148"/>
      <c r="AE504" s="148"/>
      <c r="AF504" s="148"/>
      <c r="AG504" s="148" t="s">
        <v>314</v>
      </c>
      <c r="AH504" s="148">
        <v>0</v>
      </c>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row>
    <row r="505" spans="1:60" outlineLevel="1" x14ac:dyDescent="0.25">
      <c r="A505" s="185">
        <v>118</v>
      </c>
      <c r="B505" s="186" t="s">
        <v>3363</v>
      </c>
      <c r="C505" s="198" t="s">
        <v>3364</v>
      </c>
      <c r="D505" s="187" t="s">
        <v>331</v>
      </c>
      <c r="E505" s="188">
        <v>8</v>
      </c>
      <c r="F505" s="189"/>
      <c r="G505" s="190">
        <f>ROUND(E505*F505,2)</f>
        <v>0</v>
      </c>
      <c r="H505" s="189"/>
      <c r="I505" s="190">
        <f>ROUND(E505*H505,2)</f>
        <v>0</v>
      </c>
      <c r="J505" s="189"/>
      <c r="K505" s="190">
        <f>ROUND(E505*J505,2)</f>
        <v>0</v>
      </c>
      <c r="L505" s="190">
        <v>21</v>
      </c>
      <c r="M505" s="190">
        <f>G505*(1+L505/100)</f>
        <v>0</v>
      </c>
      <c r="N505" s="188">
        <v>0</v>
      </c>
      <c r="O505" s="188">
        <f>ROUND(E505*N505,2)</f>
        <v>0</v>
      </c>
      <c r="P505" s="188">
        <v>3.6999999999999998E-2</v>
      </c>
      <c r="Q505" s="188">
        <f>ROUND(E505*P505,2)</f>
        <v>0.3</v>
      </c>
      <c r="R505" s="190" t="s">
        <v>1023</v>
      </c>
      <c r="S505" s="190" t="s">
        <v>294</v>
      </c>
      <c r="T505" s="191" t="s">
        <v>294</v>
      </c>
      <c r="U505" s="159">
        <v>0.55000000000000004</v>
      </c>
      <c r="V505" s="159">
        <f>ROUND(E505*U505,2)</f>
        <v>4.4000000000000004</v>
      </c>
      <c r="W505" s="159"/>
      <c r="X505" s="159" t="s">
        <v>295</v>
      </c>
      <c r="Y505" s="159" t="s">
        <v>296</v>
      </c>
      <c r="Z505" s="148"/>
      <c r="AA505" s="148"/>
      <c r="AB505" s="148"/>
      <c r="AC505" s="148"/>
      <c r="AD505" s="148"/>
      <c r="AE505" s="148"/>
      <c r="AF505" s="148"/>
      <c r="AG505" s="148" t="s">
        <v>297</v>
      </c>
      <c r="AH505" s="148"/>
      <c r="AI505" s="148"/>
      <c r="AJ505" s="148"/>
      <c r="AK505" s="148"/>
      <c r="AL505" s="148"/>
      <c r="AM505" s="148"/>
      <c r="AN505" s="148"/>
      <c r="AO505" s="148"/>
      <c r="AP505" s="148"/>
      <c r="AQ505" s="148"/>
      <c r="AR505" s="148"/>
      <c r="AS505" s="148"/>
      <c r="AT505" s="148"/>
      <c r="AU505" s="148"/>
      <c r="AV505" s="148"/>
      <c r="AW505" s="148"/>
      <c r="AX505" s="148"/>
      <c r="AY505" s="148"/>
      <c r="AZ505" s="148"/>
      <c r="BA505" s="148"/>
      <c r="BB505" s="148"/>
      <c r="BC505" s="148"/>
      <c r="BD505" s="148"/>
      <c r="BE505" s="148"/>
      <c r="BF505" s="148"/>
      <c r="BG505" s="148"/>
      <c r="BH505" s="148"/>
    </row>
    <row r="506" spans="1:60" ht="20" outlineLevel="1" x14ac:dyDescent="0.25">
      <c r="A506" s="177">
        <v>119</v>
      </c>
      <c r="B506" s="178" t="s">
        <v>3365</v>
      </c>
      <c r="C506" s="194" t="s">
        <v>3366</v>
      </c>
      <c r="D506" s="179" t="s">
        <v>310</v>
      </c>
      <c r="E506" s="180">
        <v>193.65950000000001</v>
      </c>
      <c r="F506" s="181"/>
      <c r="G506" s="182">
        <f>ROUND(E506*F506,2)</f>
        <v>0</v>
      </c>
      <c r="H506" s="181"/>
      <c r="I506" s="182">
        <f>ROUND(E506*H506,2)</f>
        <v>0</v>
      </c>
      <c r="J506" s="181"/>
      <c r="K506" s="182">
        <f>ROUND(E506*J506,2)</f>
        <v>0</v>
      </c>
      <c r="L506" s="182">
        <v>21</v>
      </c>
      <c r="M506" s="182">
        <f>G506*(1+L506/100)</f>
        <v>0</v>
      </c>
      <c r="N506" s="180">
        <v>0</v>
      </c>
      <c r="O506" s="180">
        <f>ROUND(E506*N506,2)</f>
        <v>0</v>
      </c>
      <c r="P506" s="180">
        <v>0.05</v>
      </c>
      <c r="Q506" s="180">
        <f>ROUND(E506*P506,2)</f>
        <v>9.68</v>
      </c>
      <c r="R506" s="182" t="s">
        <v>1023</v>
      </c>
      <c r="S506" s="182" t="s">
        <v>294</v>
      </c>
      <c r="T506" s="183" t="s">
        <v>294</v>
      </c>
      <c r="U506" s="159">
        <v>0.33</v>
      </c>
      <c r="V506" s="159">
        <f>ROUND(E506*U506,2)</f>
        <v>63.91</v>
      </c>
      <c r="W506" s="159"/>
      <c r="X506" s="159" t="s">
        <v>295</v>
      </c>
      <c r="Y506" s="159" t="s">
        <v>296</v>
      </c>
      <c r="Z506" s="148"/>
      <c r="AA506" s="148"/>
      <c r="AB506" s="148"/>
      <c r="AC506" s="148"/>
      <c r="AD506" s="148"/>
      <c r="AE506" s="148"/>
      <c r="AF506" s="148"/>
      <c r="AG506" s="148" t="s">
        <v>297</v>
      </c>
      <c r="AH506" s="148"/>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row>
    <row r="507" spans="1:60" outlineLevel="2" x14ac:dyDescent="0.25">
      <c r="A507" s="155"/>
      <c r="B507" s="156"/>
      <c r="C507" s="195" t="s">
        <v>3315</v>
      </c>
      <c r="D507" s="161"/>
      <c r="E507" s="162">
        <v>17.78</v>
      </c>
      <c r="F507" s="159"/>
      <c r="G507" s="159"/>
      <c r="H507" s="159"/>
      <c r="I507" s="159"/>
      <c r="J507" s="159"/>
      <c r="K507" s="159"/>
      <c r="L507" s="159"/>
      <c r="M507" s="159"/>
      <c r="N507" s="158"/>
      <c r="O507" s="158"/>
      <c r="P507" s="158"/>
      <c r="Q507" s="158"/>
      <c r="R507" s="159"/>
      <c r="S507" s="159"/>
      <c r="T507" s="159"/>
      <c r="U507" s="159"/>
      <c r="V507" s="159"/>
      <c r="W507" s="159"/>
      <c r="X507" s="159"/>
      <c r="Y507" s="159"/>
      <c r="Z507" s="148"/>
      <c r="AA507" s="148"/>
      <c r="AB507" s="148"/>
      <c r="AC507" s="148"/>
      <c r="AD507" s="148"/>
      <c r="AE507" s="148"/>
      <c r="AF507" s="148"/>
      <c r="AG507" s="148" t="s">
        <v>314</v>
      </c>
      <c r="AH507" s="148">
        <v>0</v>
      </c>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row>
    <row r="508" spans="1:60" ht="30" outlineLevel="3" x14ac:dyDescent="0.25">
      <c r="A508" s="155"/>
      <c r="B508" s="156"/>
      <c r="C508" s="195" t="s">
        <v>3367</v>
      </c>
      <c r="D508" s="161"/>
      <c r="E508" s="162">
        <v>175.88</v>
      </c>
      <c r="F508" s="159"/>
      <c r="G508" s="159"/>
      <c r="H508" s="159"/>
      <c r="I508" s="159"/>
      <c r="J508" s="159"/>
      <c r="K508" s="159"/>
      <c r="L508" s="159"/>
      <c r="M508" s="159"/>
      <c r="N508" s="158"/>
      <c r="O508" s="158"/>
      <c r="P508" s="158"/>
      <c r="Q508" s="158"/>
      <c r="R508" s="159"/>
      <c r="S508" s="159"/>
      <c r="T508" s="159"/>
      <c r="U508" s="159"/>
      <c r="V508" s="159"/>
      <c r="W508" s="159"/>
      <c r="X508" s="159"/>
      <c r="Y508" s="159"/>
      <c r="Z508" s="148"/>
      <c r="AA508" s="148"/>
      <c r="AB508" s="148"/>
      <c r="AC508" s="148"/>
      <c r="AD508" s="148"/>
      <c r="AE508" s="148"/>
      <c r="AF508" s="148"/>
      <c r="AG508" s="148" t="s">
        <v>314</v>
      </c>
      <c r="AH508" s="148">
        <v>0</v>
      </c>
      <c r="AI508" s="148"/>
      <c r="AJ508" s="148"/>
      <c r="AK508" s="148"/>
      <c r="AL508" s="148"/>
      <c r="AM508" s="148"/>
      <c r="AN508" s="148"/>
      <c r="AO508" s="148"/>
      <c r="AP508" s="148"/>
      <c r="AQ508" s="148"/>
      <c r="AR508" s="148"/>
      <c r="AS508" s="148"/>
      <c r="AT508" s="148"/>
      <c r="AU508" s="148"/>
      <c r="AV508" s="148"/>
      <c r="AW508" s="148"/>
      <c r="AX508" s="148"/>
      <c r="AY508" s="148"/>
      <c r="AZ508" s="148"/>
      <c r="BA508" s="148"/>
      <c r="BB508" s="148"/>
      <c r="BC508" s="148"/>
      <c r="BD508" s="148"/>
      <c r="BE508" s="148"/>
      <c r="BF508" s="148"/>
      <c r="BG508" s="148"/>
      <c r="BH508" s="148"/>
    </row>
    <row r="509" spans="1:60" ht="20" outlineLevel="1" x14ac:dyDescent="0.25">
      <c r="A509" s="177">
        <v>120</v>
      </c>
      <c r="B509" s="178" t="s">
        <v>1175</v>
      </c>
      <c r="C509" s="194" t="s">
        <v>1176</v>
      </c>
      <c r="D509" s="179" t="s">
        <v>310</v>
      </c>
      <c r="E509" s="180">
        <v>752.31965000000002</v>
      </c>
      <c r="F509" s="181"/>
      <c r="G509" s="182">
        <f>ROUND(E509*F509,2)</f>
        <v>0</v>
      </c>
      <c r="H509" s="181"/>
      <c r="I509" s="182">
        <f>ROUND(E509*H509,2)</f>
        <v>0</v>
      </c>
      <c r="J509" s="181"/>
      <c r="K509" s="182">
        <f>ROUND(E509*J509,2)</f>
        <v>0</v>
      </c>
      <c r="L509" s="182">
        <v>21</v>
      </c>
      <c r="M509" s="182">
        <f>G509*(1+L509/100)</f>
        <v>0</v>
      </c>
      <c r="N509" s="180">
        <v>0</v>
      </c>
      <c r="O509" s="180">
        <f>ROUND(E509*N509,2)</f>
        <v>0</v>
      </c>
      <c r="P509" s="180">
        <v>4.5999999999999999E-2</v>
      </c>
      <c r="Q509" s="180">
        <f>ROUND(E509*P509,2)</f>
        <v>34.61</v>
      </c>
      <c r="R509" s="182" t="s">
        <v>1023</v>
      </c>
      <c r="S509" s="182" t="s">
        <v>294</v>
      </c>
      <c r="T509" s="183" t="s">
        <v>294</v>
      </c>
      <c r="U509" s="159">
        <v>0.26</v>
      </c>
      <c r="V509" s="159">
        <f>ROUND(E509*U509,2)</f>
        <v>195.6</v>
      </c>
      <c r="W509" s="159"/>
      <c r="X509" s="159" t="s">
        <v>295</v>
      </c>
      <c r="Y509" s="159" t="s">
        <v>296</v>
      </c>
      <c r="Z509" s="148"/>
      <c r="AA509" s="148"/>
      <c r="AB509" s="148"/>
      <c r="AC509" s="148"/>
      <c r="AD509" s="148"/>
      <c r="AE509" s="148"/>
      <c r="AF509" s="148"/>
      <c r="AG509" s="148" t="s">
        <v>297</v>
      </c>
      <c r="AH509" s="148"/>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row>
    <row r="510" spans="1:60" outlineLevel="2" x14ac:dyDescent="0.25">
      <c r="A510" s="155"/>
      <c r="B510" s="156"/>
      <c r="C510" s="195" t="s">
        <v>3368</v>
      </c>
      <c r="D510" s="161"/>
      <c r="E510" s="162">
        <v>57.87</v>
      </c>
      <c r="F510" s="159"/>
      <c r="G510" s="159"/>
      <c r="H510" s="159"/>
      <c r="I510" s="159"/>
      <c r="J510" s="159"/>
      <c r="K510" s="159"/>
      <c r="L510" s="159"/>
      <c r="M510" s="159"/>
      <c r="N510" s="158"/>
      <c r="O510" s="158"/>
      <c r="P510" s="158"/>
      <c r="Q510" s="158"/>
      <c r="R510" s="159"/>
      <c r="S510" s="159"/>
      <c r="T510" s="159"/>
      <c r="U510" s="159"/>
      <c r="V510" s="159"/>
      <c r="W510" s="159"/>
      <c r="X510" s="159"/>
      <c r="Y510" s="159"/>
      <c r="Z510" s="148"/>
      <c r="AA510" s="148"/>
      <c r="AB510" s="148"/>
      <c r="AC510" s="148"/>
      <c r="AD510" s="148"/>
      <c r="AE510" s="148"/>
      <c r="AF510" s="148"/>
      <c r="AG510" s="148" t="s">
        <v>314</v>
      </c>
      <c r="AH510" s="148">
        <v>0</v>
      </c>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row>
    <row r="511" spans="1:60" outlineLevel="3" x14ac:dyDescent="0.25">
      <c r="A511" s="155"/>
      <c r="B511" s="156"/>
      <c r="C511" s="195" t="s">
        <v>3369</v>
      </c>
      <c r="D511" s="161"/>
      <c r="E511" s="162">
        <v>88.42</v>
      </c>
      <c r="F511" s="159"/>
      <c r="G511" s="159"/>
      <c r="H511" s="159"/>
      <c r="I511" s="159"/>
      <c r="J511" s="159"/>
      <c r="K511" s="159"/>
      <c r="L511" s="159"/>
      <c r="M511" s="159"/>
      <c r="N511" s="158"/>
      <c r="O511" s="158"/>
      <c r="P511" s="158"/>
      <c r="Q511" s="158"/>
      <c r="R511" s="159"/>
      <c r="S511" s="159"/>
      <c r="T511" s="159"/>
      <c r="U511" s="159"/>
      <c r="V511" s="159"/>
      <c r="W511" s="159"/>
      <c r="X511" s="159"/>
      <c r="Y511" s="159"/>
      <c r="Z511" s="148"/>
      <c r="AA511" s="148"/>
      <c r="AB511" s="148"/>
      <c r="AC511" s="148"/>
      <c r="AD511" s="148"/>
      <c r="AE511" s="148"/>
      <c r="AF511" s="148"/>
      <c r="AG511" s="148" t="s">
        <v>314</v>
      </c>
      <c r="AH511" s="148">
        <v>0</v>
      </c>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row>
    <row r="512" spans="1:60" outlineLevel="3" x14ac:dyDescent="0.25">
      <c r="A512" s="155"/>
      <c r="B512" s="156"/>
      <c r="C512" s="195" t="s">
        <v>3370</v>
      </c>
      <c r="D512" s="161"/>
      <c r="E512" s="162">
        <v>11.88</v>
      </c>
      <c r="F512" s="159"/>
      <c r="G512" s="159"/>
      <c r="H512" s="159"/>
      <c r="I512" s="159"/>
      <c r="J512" s="159"/>
      <c r="K512" s="159"/>
      <c r="L512" s="159"/>
      <c r="M512" s="159"/>
      <c r="N512" s="158"/>
      <c r="O512" s="158"/>
      <c r="P512" s="158"/>
      <c r="Q512" s="158"/>
      <c r="R512" s="159"/>
      <c r="S512" s="159"/>
      <c r="T512" s="159"/>
      <c r="U512" s="159"/>
      <c r="V512" s="159"/>
      <c r="W512" s="159"/>
      <c r="X512" s="159"/>
      <c r="Y512" s="159"/>
      <c r="Z512" s="148"/>
      <c r="AA512" s="148"/>
      <c r="AB512" s="148"/>
      <c r="AC512" s="148"/>
      <c r="AD512" s="148"/>
      <c r="AE512" s="148"/>
      <c r="AF512" s="148"/>
      <c r="AG512" s="148" t="s">
        <v>314</v>
      </c>
      <c r="AH512" s="148">
        <v>0</v>
      </c>
      <c r="AI512" s="148"/>
      <c r="AJ512" s="148"/>
      <c r="AK512" s="148"/>
      <c r="AL512" s="148"/>
      <c r="AM512" s="148"/>
      <c r="AN512" s="148"/>
      <c r="AO512" s="148"/>
      <c r="AP512" s="148"/>
      <c r="AQ512" s="148"/>
      <c r="AR512" s="148"/>
      <c r="AS512" s="148"/>
      <c r="AT512" s="148"/>
      <c r="AU512" s="148"/>
      <c r="AV512" s="148"/>
      <c r="AW512" s="148"/>
      <c r="AX512" s="148"/>
      <c r="AY512" s="148"/>
      <c r="AZ512" s="148"/>
      <c r="BA512" s="148"/>
      <c r="BB512" s="148"/>
      <c r="BC512" s="148"/>
      <c r="BD512" s="148"/>
      <c r="BE512" s="148"/>
      <c r="BF512" s="148"/>
      <c r="BG512" s="148"/>
      <c r="BH512" s="148"/>
    </row>
    <row r="513" spans="1:60" outlineLevel="3" x14ac:dyDescent="0.25">
      <c r="A513" s="155"/>
      <c r="B513" s="156"/>
      <c r="C513" s="195" t="s">
        <v>3371</v>
      </c>
      <c r="D513" s="161"/>
      <c r="E513" s="162">
        <v>14.7</v>
      </c>
      <c r="F513" s="159"/>
      <c r="G513" s="159"/>
      <c r="H513" s="159"/>
      <c r="I513" s="159"/>
      <c r="J513" s="159"/>
      <c r="K513" s="159"/>
      <c r="L513" s="159"/>
      <c r="M513" s="159"/>
      <c r="N513" s="158"/>
      <c r="O513" s="158"/>
      <c r="P513" s="158"/>
      <c r="Q513" s="158"/>
      <c r="R513" s="159"/>
      <c r="S513" s="159"/>
      <c r="T513" s="159"/>
      <c r="U513" s="159"/>
      <c r="V513" s="159"/>
      <c r="W513" s="159"/>
      <c r="X513" s="159"/>
      <c r="Y513" s="159"/>
      <c r="Z513" s="148"/>
      <c r="AA513" s="148"/>
      <c r="AB513" s="148"/>
      <c r="AC513" s="148"/>
      <c r="AD513" s="148"/>
      <c r="AE513" s="148"/>
      <c r="AF513" s="148"/>
      <c r="AG513" s="148" t="s">
        <v>314</v>
      </c>
      <c r="AH513" s="148">
        <v>0</v>
      </c>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row>
    <row r="514" spans="1:60" outlineLevel="3" x14ac:dyDescent="0.25">
      <c r="A514" s="155"/>
      <c r="B514" s="156"/>
      <c r="C514" s="195" t="s">
        <v>3372</v>
      </c>
      <c r="D514" s="161"/>
      <c r="E514" s="162">
        <v>30.92</v>
      </c>
      <c r="F514" s="159"/>
      <c r="G514" s="159"/>
      <c r="H514" s="159"/>
      <c r="I514" s="159"/>
      <c r="J514" s="159"/>
      <c r="K514" s="159"/>
      <c r="L514" s="159"/>
      <c r="M514" s="159"/>
      <c r="N514" s="158"/>
      <c r="O514" s="158"/>
      <c r="P514" s="158"/>
      <c r="Q514" s="158"/>
      <c r="R514" s="159"/>
      <c r="S514" s="159"/>
      <c r="T514" s="159"/>
      <c r="U514" s="159"/>
      <c r="V514" s="159"/>
      <c r="W514" s="159"/>
      <c r="X514" s="159"/>
      <c r="Y514" s="159"/>
      <c r="Z514" s="148"/>
      <c r="AA514" s="148"/>
      <c r="AB514" s="148"/>
      <c r="AC514" s="148"/>
      <c r="AD514" s="148"/>
      <c r="AE514" s="148"/>
      <c r="AF514" s="148"/>
      <c r="AG514" s="148" t="s">
        <v>314</v>
      </c>
      <c r="AH514" s="148">
        <v>0</v>
      </c>
      <c r="AI514" s="148"/>
      <c r="AJ514" s="148"/>
      <c r="AK514" s="148"/>
      <c r="AL514" s="148"/>
      <c r="AM514" s="148"/>
      <c r="AN514" s="148"/>
      <c r="AO514" s="148"/>
      <c r="AP514" s="148"/>
      <c r="AQ514" s="148"/>
      <c r="AR514" s="148"/>
      <c r="AS514" s="148"/>
      <c r="AT514" s="148"/>
      <c r="AU514" s="148"/>
      <c r="AV514" s="148"/>
      <c r="AW514" s="148"/>
      <c r="AX514" s="148"/>
      <c r="AY514" s="148"/>
      <c r="AZ514" s="148"/>
      <c r="BA514" s="148"/>
      <c r="BB514" s="148"/>
      <c r="BC514" s="148"/>
      <c r="BD514" s="148"/>
      <c r="BE514" s="148"/>
      <c r="BF514" s="148"/>
      <c r="BG514" s="148"/>
      <c r="BH514" s="148"/>
    </row>
    <row r="515" spans="1:60" outlineLevel="3" x14ac:dyDescent="0.25">
      <c r="A515" s="155"/>
      <c r="B515" s="156"/>
      <c r="C515" s="195" t="s">
        <v>3373</v>
      </c>
      <c r="D515" s="161"/>
      <c r="E515" s="162">
        <v>37.909999999999997</v>
      </c>
      <c r="F515" s="159"/>
      <c r="G515" s="159"/>
      <c r="H515" s="159"/>
      <c r="I515" s="159"/>
      <c r="J515" s="159"/>
      <c r="K515" s="159"/>
      <c r="L515" s="159"/>
      <c r="M515" s="159"/>
      <c r="N515" s="158"/>
      <c r="O515" s="158"/>
      <c r="P515" s="158"/>
      <c r="Q515" s="158"/>
      <c r="R515" s="159"/>
      <c r="S515" s="159"/>
      <c r="T515" s="159"/>
      <c r="U515" s="159"/>
      <c r="V515" s="159"/>
      <c r="W515" s="159"/>
      <c r="X515" s="159"/>
      <c r="Y515" s="159"/>
      <c r="Z515" s="148"/>
      <c r="AA515" s="148"/>
      <c r="AB515" s="148"/>
      <c r="AC515" s="148"/>
      <c r="AD515" s="148"/>
      <c r="AE515" s="148"/>
      <c r="AF515" s="148"/>
      <c r="AG515" s="148" t="s">
        <v>314</v>
      </c>
      <c r="AH515" s="148">
        <v>0</v>
      </c>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row>
    <row r="516" spans="1:60" outlineLevel="3" x14ac:dyDescent="0.25">
      <c r="A516" s="155"/>
      <c r="B516" s="156"/>
      <c r="C516" s="195" t="s">
        <v>3374</v>
      </c>
      <c r="D516" s="161"/>
      <c r="E516" s="162">
        <v>10.44</v>
      </c>
      <c r="F516" s="159"/>
      <c r="G516" s="159"/>
      <c r="H516" s="159"/>
      <c r="I516" s="159"/>
      <c r="J516" s="159"/>
      <c r="K516" s="159"/>
      <c r="L516" s="159"/>
      <c r="M516" s="159"/>
      <c r="N516" s="158"/>
      <c r="O516" s="158"/>
      <c r="P516" s="158"/>
      <c r="Q516" s="158"/>
      <c r="R516" s="159"/>
      <c r="S516" s="159"/>
      <c r="T516" s="159"/>
      <c r="U516" s="159"/>
      <c r="V516" s="159"/>
      <c r="W516" s="159"/>
      <c r="X516" s="159"/>
      <c r="Y516" s="159"/>
      <c r="Z516" s="148"/>
      <c r="AA516" s="148"/>
      <c r="AB516" s="148"/>
      <c r="AC516" s="148"/>
      <c r="AD516" s="148"/>
      <c r="AE516" s="148"/>
      <c r="AF516" s="148"/>
      <c r="AG516" s="148" t="s">
        <v>314</v>
      </c>
      <c r="AH516" s="148">
        <v>0</v>
      </c>
      <c r="AI516" s="148"/>
      <c r="AJ516" s="148"/>
      <c r="AK516" s="148"/>
      <c r="AL516" s="148"/>
      <c r="AM516" s="148"/>
      <c r="AN516" s="148"/>
      <c r="AO516" s="148"/>
      <c r="AP516" s="148"/>
      <c r="AQ516" s="148"/>
      <c r="AR516" s="148"/>
      <c r="AS516" s="148"/>
      <c r="AT516" s="148"/>
      <c r="AU516" s="148"/>
      <c r="AV516" s="148"/>
      <c r="AW516" s="148"/>
      <c r="AX516" s="148"/>
      <c r="AY516" s="148"/>
      <c r="AZ516" s="148"/>
      <c r="BA516" s="148"/>
      <c r="BB516" s="148"/>
      <c r="BC516" s="148"/>
      <c r="BD516" s="148"/>
      <c r="BE516" s="148"/>
      <c r="BF516" s="148"/>
      <c r="BG516" s="148"/>
      <c r="BH516" s="148"/>
    </row>
    <row r="517" spans="1:60" outlineLevel="3" x14ac:dyDescent="0.25">
      <c r="A517" s="155"/>
      <c r="B517" s="156"/>
      <c r="C517" s="195" t="s">
        <v>3375</v>
      </c>
      <c r="D517" s="161"/>
      <c r="E517" s="162">
        <v>10.88</v>
      </c>
      <c r="F517" s="159"/>
      <c r="G517" s="159"/>
      <c r="H517" s="159"/>
      <c r="I517" s="159"/>
      <c r="J517" s="159"/>
      <c r="K517" s="159"/>
      <c r="L517" s="159"/>
      <c r="M517" s="159"/>
      <c r="N517" s="158"/>
      <c r="O517" s="158"/>
      <c r="P517" s="158"/>
      <c r="Q517" s="158"/>
      <c r="R517" s="159"/>
      <c r="S517" s="159"/>
      <c r="T517" s="159"/>
      <c r="U517" s="159"/>
      <c r="V517" s="159"/>
      <c r="W517" s="159"/>
      <c r="X517" s="159"/>
      <c r="Y517" s="159"/>
      <c r="Z517" s="148"/>
      <c r="AA517" s="148"/>
      <c r="AB517" s="148"/>
      <c r="AC517" s="148"/>
      <c r="AD517" s="148"/>
      <c r="AE517" s="148"/>
      <c r="AF517" s="148"/>
      <c r="AG517" s="148" t="s">
        <v>314</v>
      </c>
      <c r="AH517" s="148">
        <v>0</v>
      </c>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row>
    <row r="518" spans="1:60" outlineLevel="3" x14ac:dyDescent="0.25">
      <c r="A518" s="155"/>
      <c r="B518" s="156"/>
      <c r="C518" s="195" t="s">
        <v>3376</v>
      </c>
      <c r="D518" s="161"/>
      <c r="E518" s="162">
        <v>9.4600000000000009</v>
      </c>
      <c r="F518" s="159"/>
      <c r="G518" s="159"/>
      <c r="H518" s="159"/>
      <c r="I518" s="159"/>
      <c r="J518" s="159"/>
      <c r="K518" s="159"/>
      <c r="L518" s="159"/>
      <c r="M518" s="159"/>
      <c r="N518" s="158"/>
      <c r="O518" s="158"/>
      <c r="P518" s="158"/>
      <c r="Q518" s="158"/>
      <c r="R518" s="159"/>
      <c r="S518" s="159"/>
      <c r="T518" s="159"/>
      <c r="U518" s="159"/>
      <c r="V518" s="159"/>
      <c r="W518" s="159"/>
      <c r="X518" s="159"/>
      <c r="Y518" s="159"/>
      <c r="Z518" s="148"/>
      <c r="AA518" s="148"/>
      <c r="AB518" s="148"/>
      <c r="AC518" s="148"/>
      <c r="AD518" s="148"/>
      <c r="AE518" s="148"/>
      <c r="AF518" s="148"/>
      <c r="AG518" s="148" t="s">
        <v>314</v>
      </c>
      <c r="AH518" s="148">
        <v>0</v>
      </c>
      <c r="AI518" s="148"/>
      <c r="AJ518" s="148"/>
      <c r="AK518" s="148"/>
      <c r="AL518" s="148"/>
      <c r="AM518" s="148"/>
      <c r="AN518" s="148"/>
      <c r="AO518" s="148"/>
      <c r="AP518" s="148"/>
      <c r="AQ518" s="148"/>
      <c r="AR518" s="148"/>
      <c r="AS518" s="148"/>
      <c r="AT518" s="148"/>
      <c r="AU518" s="148"/>
      <c r="AV518" s="148"/>
      <c r="AW518" s="148"/>
      <c r="AX518" s="148"/>
      <c r="AY518" s="148"/>
      <c r="AZ518" s="148"/>
      <c r="BA518" s="148"/>
      <c r="BB518" s="148"/>
      <c r="BC518" s="148"/>
      <c r="BD518" s="148"/>
      <c r="BE518" s="148"/>
      <c r="BF518" s="148"/>
      <c r="BG518" s="148"/>
      <c r="BH518" s="148"/>
    </row>
    <row r="519" spans="1:60" outlineLevel="3" x14ac:dyDescent="0.25">
      <c r="A519" s="155"/>
      <c r="B519" s="156"/>
      <c r="C519" s="195" t="s">
        <v>3377</v>
      </c>
      <c r="D519" s="161"/>
      <c r="E519" s="162">
        <v>13.99</v>
      </c>
      <c r="F519" s="159"/>
      <c r="G519" s="159"/>
      <c r="H519" s="159"/>
      <c r="I519" s="159"/>
      <c r="J519" s="159"/>
      <c r="K519" s="159"/>
      <c r="L519" s="159"/>
      <c r="M519" s="159"/>
      <c r="N519" s="158"/>
      <c r="O519" s="158"/>
      <c r="P519" s="158"/>
      <c r="Q519" s="158"/>
      <c r="R519" s="159"/>
      <c r="S519" s="159"/>
      <c r="T519" s="159"/>
      <c r="U519" s="159"/>
      <c r="V519" s="159"/>
      <c r="W519" s="159"/>
      <c r="X519" s="159"/>
      <c r="Y519" s="159"/>
      <c r="Z519" s="148"/>
      <c r="AA519" s="148"/>
      <c r="AB519" s="148"/>
      <c r="AC519" s="148"/>
      <c r="AD519" s="148"/>
      <c r="AE519" s="148"/>
      <c r="AF519" s="148"/>
      <c r="AG519" s="148" t="s">
        <v>314</v>
      </c>
      <c r="AH519" s="148">
        <v>0</v>
      </c>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row>
    <row r="520" spans="1:60" outlineLevel="3" x14ac:dyDescent="0.25">
      <c r="A520" s="155"/>
      <c r="B520" s="156"/>
      <c r="C520" s="195" t="s">
        <v>3378</v>
      </c>
      <c r="D520" s="161"/>
      <c r="E520" s="162">
        <v>19.239999999999998</v>
      </c>
      <c r="F520" s="159"/>
      <c r="G520" s="159"/>
      <c r="H520" s="159"/>
      <c r="I520" s="159"/>
      <c r="J520" s="159"/>
      <c r="K520" s="159"/>
      <c r="L520" s="159"/>
      <c r="M520" s="159"/>
      <c r="N520" s="158"/>
      <c r="O520" s="158"/>
      <c r="P520" s="158"/>
      <c r="Q520" s="158"/>
      <c r="R520" s="159"/>
      <c r="S520" s="159"/>
      <c r="T520" s="159"/>
      <c r="U520" s="159"/>
      <c r="V520" s="159"/>
      <c r="W520" s="159"/>
      <c r="X520" s="159"/>
      <c r="Y520" s="159"/>
      <c r="Z520" s="148"/>
      <c r="AA520" s="148"/>
      <c r="AB520" s="148"/>
      <c r="AC520" s="148"/>
      <c r="AD520" s="148"/>
      <c r="AE520" s="148"/>
      <c r="AF520" s="148"/>
      <c r="AG520" s="148" t="s">
        <v>314</v>
      </c>
      <c r="AH520" s="148">
        <v>0</v>
      </c>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row>
    <row r="521" spans="1:60" outlineLevel="3" x14ac:dyDescent="0.25">
      <c r="A521" s="155"/>
      <c r="B521" s="156"/>
      <c r="C521" s="195" t="s">
        <v>3379</v>
      </c>
      <c r="D521" s="161"/>
      <c r="E521" s="162">
        <v>7.49</v>
      </c>
      <c r="F521" s="159"/>
      <c r="G521" s="159"/>
      <c r="H521" s="159"/>
      <c r="I521" s="159"/>
      <c r="J521" s="159"/>
      <c r="K521" s="159"/>
      <c r="L521" s="159"/>
      <c r="M521" s="159"/>
      <c r="N521" s="158"/>
      <c r="O521" s="158"/>
      <c r="P521" s="158"/>
      <c r="Q521" s="158"/>
      <c r="R521" s="159"/>
      <c r="S521" s="159"/>
      <c r="T521" s="159"/>
      <c r="U521" s="159"/>
      <c r="V521" s="159"/>
      <c r="W521" s="159"/>
      <c r="X521" s="159"/>
      <c r="Y521" s="159"/>
      <c r="Z521" s="148"/>
      <c r="AA521" s="148"/>
      <c r="AB521" s="148"/>
      <c r="AC521" s="148"/>
      <c r="AD521" s="148"/>
      <c r="AE521" s="148"/>
      <c r="AF521" s="148"/>
      <c r="AG521" s="148" t="s">
        <v>314</v>
      </c>
      <c r="AH521" s="148">
        <v>0</v>
      </c>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row>
    <row r="522" spans="1:60" outlineLevel="3" x14ac:dyDescent="0.25">
      <c r="A522" s="155"/>
      <c r="B522" s="156"/>
      <c r="C522" s="195" t="s">
        <v>3380</v>
      </c>
      <c r="D522" s="161"/>
      <c r="E522" s="162">
        <v>35.979999999999997</v>
      </c>
      <c r="F522" s="159"/>
      <c r="G522" s="159"/>
      <c r="H522" s="159"/>
      <c r="I522" s="159"/>
      <c r="J522" s="159"/>
      <c r="K522" s="159"/>
      <c r="L522" s="159"/>
      <c r="M522" s="159"/>
      <c r="N522" s="158"/>
      <c r="O522" s="158"/>
      <c r="P522" s="158"/>
      <c r="Q522" s="158"/>
      <c r="R522" s="159"/>
      <c r="S522" s="159"/>
      <c r="T522" s="159"/>
      <c r="U522" s="159"/>
      <c r="V522" s="159"/>
      <c r="W522" s="159"/>
      <c r="X522" s="159"/>
      <c r="Y522" s="159"/>
      <c r="Z522" s="148"/>
      <c r="AA522" s="148"/>
      <c r="AB522" s="148"/>
      <c r="AC522" s="148"/>
      <c r="AD522" s="148"/>
      <c r="AE522" s="148"/>
      <c r="AF522" s="148"/>
      <c r="AG522" s="148" t="s">
        <v>314</v>
      </c>
      <c r="AH522" s="148">
        <v>0</v>
      </c>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row>
    <row r="523" spans="1:60" outlineLevel="3" x14ac:dyDescent="0.25">
      <c r="A523" s="155"/>
      <c r="B523" s="156"/>
      <c r="C523" s="195" t="s">
        <v>3381</v>
      </c>
      <c r="D523" s="161"/>
      <c r="E523" s="162">
        <v>26.39</v>
      </c>
      <c r="F523" s="159"/>
      <c r="G523" s="159"/>
      <c r="H523" s="159"/>
      <c r="I523" s="159"/>
      <c r="J523" s="159"/>
      <c r="K523" s="159"/>
      <c r="L523" s="159"/>
      <c r="M523" s="159"/>
      <c r="N523" s="158"/>
      <c r="O523" s="158"/>
      <c r="P523" s="158"/>
      <c r="Q523" s="158"/>
      <c r="R523" s="159"/>
      <c r="S523" s="159"/>
      <c r="T523" s="159"/>
      <c r="U523" s="159"/>
      <c r="V523" s="159"/>
      <c r="W523" s="159"/>
      <c r="X523" s="159"/>
      <c r="Y523" s="159"/>
      <c r="Z523" s="148"/>
      <c r="AA523" s="148"/>
      <c r="AB523" s="148"/>
      <c r="AC523" s="148"/>
      <c r="AD523" s="148"/>
      <c r="AE523" s="148"/>
      <c r="AF523" s="148"/>
      <c r="AG523" s="148" t="s">
        <v>314</v>
      </c>
      <c r="AH523" s="148">
        <v>0</v>
      </c>
      <c r="AI523" s="148"/>
      <c r="AJ523" s="148"/>
      <c r="AK523" s="148"/>
      <c r="AL523" s="148"/>
      <c r="AM523" s="148"/>
      <c r="AN523" s="148"/>
      <c r="AO523" s="148"/>
      <c r="AP523" s="148"/>
      <c r="AQ523" s="148"/>
      <c r="AR523" s="148"/>
      <c r="AS523" s="148"/>
      <c r="AT523" s="148"/>
      <c r="AU523" s="148"/>
      <c r="AV523" s="148"/>
      <c r="AW523" s="148"/>
      <c r="AX523" s="148"/>
      <c r="AY523" s="148"/>
      <c r="AZ523" s="148"/>
      <c r="BA523" s="148"/>
      <c r="BB523" s="148"/>
      <c r="BC523" s="148"/>
      <c r="BD523" s="148"/>
      <c r="BE523" s="148"/>
      <c r="BF523" s="148"/>
      <c r="BG523" s="148"/>
      <c r="BH523" s="148"/>
    </row>
    <row r="524" spans="1:60" outlineLevel="3" x14ac:dyDescent="0.25">
      <c r="A524" s="155"/>
      <c r="B524" s="156"/>
      <c r="C524" s="195" t="s">
        <v>3382</v>
      </c>
      <c r="D524" s="161"/>
      <c r="E524" s="162">
        <v>24.27</v>
      </c>
      <c r="F524" s="159"/>
      <c r="G524" s="159"/>
      <c r="H524" s="159"/>
      <c r="I524" s="159"/>
      <c r="J524" s="159"/>
      <c r="K524" s="159"/>
      <c r="L524" s="159"/>
      <c r="M524" s="159"/>
      <c r="N524" s="158"/>
      <c r="O524" s="158"/>
      <c r="P524" s="158"/>
      <c r="Q524" s="158"/>
      <c r="R524" s="159"/>
      <c r="S524" s="159"/>
      <c r="T524" s="159"/>
      <c r="U524" s="159"/>
      <c r="V524" s="159"/>
      <c r="W524" s="159"/>
      <c r="X524" s="159"/>
      <c r="Y524" s="159"/>
      <c r="Z524" s="148"/>
      <c r="AA524" s="148"/>
      <c r="AB524" s="148"/>
      <c r="AC524" s="148"/>
      <c r="AD524" s="148"/>
      <c r="AE524" s="148"/>
      <c r="AF524" s="148"/>
      <c r="AG524" s="148" t="s">
        <v>314</v>
      </c>
      <c r="AH524" s="148">
        <v>0</v>
      </c>
      <c r="AI524" s="148"/>
      <c r="AJ524" s="148"/>
      <c r="AK524" s="148"/>
      <c r="AL524" s="148"/>
      <c r="AM524" s="148"/>
      <c r="AN524" s="148"/>
      <c r="AO524" s="148"/>
      <c r="AP524" s="148"/>
      <c r="AQ524" s="148"/>
      <c r="AR524" s="148"/>
      <c r="AS524" s="148"/>
      <c r="AT524" s="148"/>
      <c r="AU524" s="148"/>
      <c r="AV524" s="148"/>
      <c r="AW524" s="148"/>
      <c r="AX524" s="148"/>
      <c r="AY524" s="148"/>
      <c r="AZ524" s="148"/>
      <c r="BA524" s="148"/>
      <c r="BB524" s="148"/>
      <c r="BC524" s="148"/>
      <c r="BD524" s="148"/>
      <c r="BE524" s="148"/>
      <c r="BF524" s="148"/>
      <c r="BG524" s="148"/>
      <c r="BH524" s="148"/>
    </row>
    <row r="525" spans="1:60" outlineLevel="3" x14ac:dyDescent="0.25">
      <c r="A525" s="155"/>
      <c r="B525" s="156"/>
      <c r="C525" s="195" t="s">
        <v>3383</v>
      </c>
      <c r="D525" s="161"/>
      <c r="E525" s="162">
        <v>28.42</v>
      </c>
      <c r="F525" s="159"/>
      <c r="G525" s="159"/>
      <c r="H525" s="159"/>
      <c r="I525" s="159"/>
      <c r="J525" s="159"/>
      <c r="K525" s="159"/>
      <c r="L525" s="159"/>
      <c r="M525" s="159"/>
      <c r="N525" s="158"/>
      <c r="O525" s="158"/>
      <c r="P525" s="158"/>
      <c r="Q525" s="158"/>
      <c r="R525" s="159"/>
      <c r="S525" s="159"/>
      <c r="T525" s="159"/>
      <c r="U525" s="159"/>
      <c r="V525" s="159"/>
      <c r="W525" s="159"/>
      <c r="X525" s="159"/>
      <c r="Y525" s="159"/>
      <c r="Z525" s="148"/>
      <c r="AA525" s="148"/>
      <c r="AB525" s="148"/>
      <c r="AC525" s="148"/>
      <c r="AD525" s="148"/>
      <c r="AE525" s="148"/>
      <c r="AF525" s="148"/>
      <c r="AG525" s="148" t="s">
        <v>314</v>
      </c>
      <c r="AH525" s="148">
        <v>0</v>
      </c>
      <c r="AI525" s="148"/>
      <c r="AJ525" s="148"/>
      <c r="AK525" s="148"/>
      <c r="AL525" s="148"/>
      <c r="AM525" s="148"/>
      <c r="AN525" s="148"/>
      <c r="AO525" s="148"/>
      <c r="AP525" s="148"/>
      <c r="AQ525" s="148"/>
      <c r="AR525" s="148"/>
      <c r="AS525" s="148"/>
      <c r="AT525" s="148"/>
      <c r="AU525" s="148"/>
      <c r="AV525" s="148"/>
      <c r="AW525" s="148"/>
      <c r="AX525" s="148"/>
      <c r="AY525" s="148"/>
      <c r="AZ525" s="148"/>
      <c r="BA525" s="148"/>
      <c r="BB525" s="148"/>
      <c r="BC525" s="148"/>
      <c r="BD525" s="148"/>
      <c r="BE525" s="148"/>
      <c r="BF525" s="148"/>
      <c r="BG525" s="148"/>
      <c r="BH525" s="148"/>
    </row>
    <row r="526" spans="1:60" outlineLevel="3" x14ac:dyDescent="0.25">
      <c r="A526" s="155"/>
      <c r="B526" s="156"/>
      <c r="C526" s="195" t="s">
        <v>3384</v>
      </c>
      <c r="D526" s="161"/>
      <c r="E526" s="162">
        <v>23.65</v>
      </c>
      <c r="F526" s="159"/>
      <c r="G526" s="159"/>
      <c r="H526" s="159"/>
      <c r="I526" s="159"/>
      <c r="J526" s="159"/>
      <c r="K526" s="159"/>
      <c r="L526" s="159"/>
      <c r="M526" s="159"/>
      <c r="N526" s="158"/>
      <c r="O526" s="158"/>
      <c r="P526" s="158"/>
      <c r="Q526" s="158"/>
      <c r="R526" s="159"/>
      <c r="S526" s="159"/>
      <c r="T526" s="159"/>
      <c r="U526" s="159"/>
      <c r="V526" s="159"/>
      <c r="W526" s="159"/>
      <c r="X526" s="159"/>
      <c r="Y526" s="159"/>
      <c r="Z526" s="148"/>
      <c r="AA526" s="148"/>
      <c r="AB526" s="148"/>
      <c r="AC526" s="148"/>
      <c r="AD526" s="148"/>
      <c r="AE526" s="148"/>
      <c r="AF526" s="148"/>
      <c r="AG526" s="148" t="s">
        <v>314</v>
      </c>
      <c r="AH526" s="148">
        <v>0</v>
      </c>
      <c r="AI526" s="148"/>
      <c r="AJ526" s="148"/>
      <c r="AK526" s="148"/>
      <c r="AL526" s="148"/>
      <c r="AM526" s="148"/>
      <c r="AN526" s="148"/>
      <c r="AO526" s="148"/>
      <c r="AP526" s="148"/>
      <c r="AQ526" s="148"/>
      <c r="AR526" s="148"/>
      <c r="AS526" s="148"/>
      <c r="AT526" s="148"/>
      <c r="AU526" s="148"/>
      <c r="AV526" s="148"/>
      <c r="AW526" s="148"/>
      <c r="AX526" s="148"/>
      <c r="AY526" s="148"/>
      <c r="AZ526" s="148"/>
      <c r="BA526" s="148"/>
      <c r="BB526" s="148"/>
      <c r="BC526" s="148"/>
      <c r="BD526" s="148"/>
      <c r="BE526" s="148"/>
      <c r="BF526" s="148"/>
      <c r="BG526" s="148"/>
      <c r="BH526" s="148"/>
    </row>
    <row r="527" spans="1:60" outlineLevel="3" x14ac:dyDescent="0.25">
      <c r="A527" s="155"/>
      <c r="B527" s="156"/>
      <c r="C527" s="195" t="s">
        <v>3385</v>
      </c>
      <c r="D527" s="161"/>
      <c r="E527" s="162">
        <v>25.49</v>
      </c>
      <c r="F527" s="159"/>
      <c r="G527" s="159"/>
      <c r="H527" s="159"/>
      <c r="I527" s="159"/>
      <c r="J527" s="159"/>
      <c r="K527" s="159"/>
      <c r="L527" s="159"/>
      <c r="M527" s="159"/>
      <c r="N527" s="158"/>
      <c r="O527" s="158"/>
      <c r="P527" s="158"/>
      <c r="Q527" s="158"/>
      <c r="R527" s="159"/>
      <c r="S527" s="159"/>
      <c r="T527" s="159"/>
      <c r="U527" s="159"/>
      <c r="V527" s="159"/>
      <c r="W527" s="159"/>
      <c r="X527" s="159"/>
      <c r="Y527" s="159"/>
      <c r="Z527" s="148"/>
      <c r="AA527" s="148"/>
      <c r="AB527" s="148"/>
      <c r="AC527" s="148"/>
      <c r="AD527" s="148"/>
      <c r="AE527" s="148"/>
      <c r="AF527" s="148"/>
      <c r="AG527" s="148" t="s">
        <v>314</v>
      </c>
      <c r="AH527" s="148">
        <v>0</v>
      </c>
      <c r="AI527" s="148"/>
      <c r="AJ527" s="148"/>
      <c r="AK527" s="148"/>
      <c r="AL527" s="148"/>
      <c r="AM527" s="148"/>
      <c r="AN527" s="148"/>
      <c r="AO527" s="148"/>
      <c r="AP527" s="148"/>
      <c r="AQ527" s="148"/>
      <c r="AR527" s="148"/>
      <c r="AS527" s="148"/>
      <c r="AT527" s="148"/>
      <c r="AU527" s="148"/>
      <c r="AV527" s="148"/>
      <c r="AW527" s="148"/>
      <c r="AX527" s="148"/>
      <c r="AY527" s="148"/>
      <c r="AZ527" s="148"/>
      <c r="BA527" s="148"/>
      <c r="BB527" s="148"/>
      <c r="BC527" s="148"/>
      <c r="BD527" s="148"/>
      <c r="BE527" s="148"/>
      <c r="BF527" s="148"/>
      <c r="BG527" s="148"/>
      <c r="BH527" s="148"/>
    </row>
    <row r="528" spans="1:60" outlineLevel="3" x14ac:dyDescent="0.25">
      <c r="A528" s="155"/>
      <c r="B528" s="156"/>
      <c r="C528" s="195" t="s">
        <v>3386</v>
      </c>
      <c r="D528" s="161"/>
      <c r="E528" s="162">
        <v>32.92</v>
      </c>
      <c r="F528" s="159"/>
      <c r="G528" s="159"/>
      <c r="H528" s="159"/>
      <c r="I528" s="159"/>
      <c r="J528" s="159"/>
      <c r="K528" s="159"/>
      <c r="L528" s="159"/>
      <c r="M528" s="159"/>
      <c r="N528" s="158"/>
      <c r="O528" s="158"/>
      <c r="P528" s="158"/>
      <c r="Q528" s="158"/>
      <c r="R528" s="159"/>
      <c r="S528" s="159"/>
      <c r="T528" s="159"/>
      <c r="U528" s="159"/>
      <c r="V528" s="159"/>
      <c r="W528" s="159"/>
      <c r="X528" s="159"/>
      <c r="Y528" s="159"/>
      <c r="Z528" s="148"/>
      <c r="AA528" s="148"/>
      <c r="AB528" s="148"/>
      <c r="AC528" s="148"/>
      <c r="AD528" s="148"/>
      <c r="AE528" s="148"/>
      <c r="AF528" s="148"/>
      <c r="AG528" s="148" t="s">
        <v>314</v>
      </c>
      <c r="AH528" s="148">
        <v>0</v>
      </c>
      <c r="AI528" s="148"/>
      <c r="AJ528" s="148"/>
      <c r="AK528" s="148"/>
      <c r="AL528" s="148"/>
      <c r="AM528" s="148"/>
      <c r="AN528" s="148"/>
      <c r="AO528" s="148"/>
      <c r="AP528" s="148"/>
      <c r="AQ528" s="148"/>
      <c r="AR528" s="148"/>
      <c r="AS528" s="148"/>
      <c r="AT528" s="148"/>
      <c r="AU528" s="148"/>
      <c r="AV528" s="148"/>
      <c r="AW528" s="148"/>
      <c r="AX528" s="148"/>
      <c r="AY528" s="148"/>
      <c r="AZ528" s="148"/>
      <c r="BA528" s="148"/>
      <c r="BB528" s="148"/>
      <c r="BC528" s="148"/>
      <c r="BD528" s="148"/>
      <c r="BE528" s="148"/>
      <c r="BF528" s="148"/>
      <c r="BG528" s="148"/>
      <c r="BH528" s="148"/>
    </row>
    <row r="529" spans="1:60" outlineLevel="3" x14ac:dyDescent="0.25">
      <c r="A529" s="155"/>
      <c r="B529" s="156"/>
      <c r="C529" s="195" t="s">
        <v>3387</v>
      </c>
      <c r="D529" s="161"/>
      <c r="E529" s="162">
        <v>30.69</v>
      </c>
      <c r="F529" s="159"/>
      <c r="G529" s="159"/>
      <c r="H529" s="159"/>
      <c r="I529" s="159"/>
      <c r="J529" s="159"/>
      <c r="K529" s="159"/>
      <c r="L529" s="159"/>
      <c r="M529" s="159"/>
      <c r="N529" s="158"/>
      <c r="O529" s="158"/>
      <c r="P529" s="158"/>
      <c r="Q529" s="158"/>
      <c r="R529" s="159"/>
      <c r="S529" s="159"/>
      <c r="T529" s="159"/>
      <c r="U529" s="159"/>
      <c r="V529" s="159"/>
      <c r="W529" s="159"/>
      <c r="X529" s="159"/>
      <c r="Y529" s="159"/>
      <c r="Z529" s="148"/>
      <c r="AA529" s="148"/>
      <c r="AB529" s="148"/>
      <c r="AC529" s="148"/>
      <c r="AD529" s="148"/>
      <c r="AE529" s="148"/>
      <c r="AF529" s="148"/>
      <c r="AG529" s="148" t="s">
        <v>314</v>
      </c>
      <c r="AH529" s="148">
        <v>0</v>
      </c>
      <c r="AI529" s="148"/>
      <c r="AJ529" s="148"/>
      <c r="AK529" s="148"/>
      <c r="AL529" s="148"/>
      <c r="AM529" s="148"/>
      <c r="AN529" s="148"/>
      <c r="AO529" s="148"/>
      <c r="AP529" s="148"/>
      <c r="AQ529" s="148"/>
      <c r="AR529" s="148"/>
      <c r="AS529" s="148"/>
      <c r="AT529" s="148"/>
      <c r="AU529" s="148"/>
      <c r="AV529" s="148"/>
      <c r="AW529" s="148"/>
      <c r="AX529" s="148"/>
      <c r="AY529" s="148"/>
      <c r="AZ529" s="148"/>
      <c r="BA529" s="148"/>
      <c r="BB529" s="148"/>
      <c r="BC529" s="148"/>
      <c r="BD529" s="148"/>
      <c r="BE529" s="148"/>
      <c r="BF529" s="148"/>
      <c r="BG529" s="148"/>
      <c r="BH529" s="148"/>
    </row>
    <row r="530" spans="1:60" outlineLevel="3" x14ac:dyDescent="0.25">
      <c r="A530" s="155"/>
      <c r="B530" s="156"/>
      <c r="C530" s="195" t="s">
        <v>3388</v>
      </c>
      <c r="D530" s="161"/>
      <c r="E530" s="162">
        <v>48.77</v>
      </c>
      <c r="F530" s="159"/>
      <c r="G530" s="159"/>
      <c r="H530" s="159"/>
      <c r="I530" s="159"/>
      <c r="J530" s="159"/>
      <c r="K530" s="159"/>
      <c r="L530" s="159"/>
      <c r="M530" s="159"/>
      <c r="N530" s="158"/>
      <c r="O530" s="158"/>
      <c r="P530" s="158"/>
      <c r="Q530" s="158"/>
      <c r="R530" s="159"/>
      <c r="S530" s="159"/>
      <c r="T530" s="159"/>
      <c r="U530" s="159"/>
      <c r="V530" s="159"/>
      <c r="W530" s="159"/>
      <c r="X530" s="159"/>
      <c r="Y530" s="159"/>
      <c r="Z530" s="148"/>
      <c r="AA530" s="148"/>
      <c r="AB530" s="148"/>
      <c r="AC530" s="148"/>
      <c r="AD530" s="148"/>
      <c r="AE530" s="148"/>
      <c r="AF530" s="148"/>
      <c r="AG530" s="148" t="s">
        <v>314</v>
      </c>
      <c r="AH530" s="148">
        <v>0</v>
      </c>
      <c r="AI530" s="148"/>
      <c r="AJ530" s="148"/>
      <c r="AK530" s="148"/>
      <c r="AL530" s="148"/>
      <c r="AM530" s="148"/>
      <c r="AN530" s="148"/>
      <c r="AO530" s="148"/>
      <c r="AP530" s="148"/>
      <c r="AQ530" s="148"/>
      <c r="AR530" s="148"/>
      <c r="AS530" s="148"/>
      <c r="AT530" s="148"/>
      <c r="AU530" s="148"/>
      <c r="AV530" s="148"/>
      <c r="AW530" s="148"/>
      <c r="AX530" s="148"/>
      <c r="AY530" s="148"/>
      <c r="AZ530" s="148"/>
      <c r="BA530" s="148"/>
      <c r="BB530" s="148"/>
      <c r="BC530" s="148"/>
      <c r="BD530" s="148"/>
      <c r="BE530" s="148"/>
      <c r="BF530" s="148"/>
      <c r="BG530" s="148"/>
      <c r="BH530" s="148"/>
    </row>
    <row r="531" spans="1:60" outlineLevel="3" x14ac:dyDescent="0.25">
      <c r="A531" s="155"/>
      <c r="B531" s="156"/>
      <c r="C531" s="195" t="s">
        <v>3389</v>
      </c>
      <c r="D531" s="161"/>
      <c r="E531" s="162">
        <v>87.4</v>
      </c>
      <c r="F531" s="159"/>
      <c r="G531" s="159"/>
      <c r="H531" s="159"/>
      <c r="I531" s="159"/>
      <c r="J531" s="159"/>
      <c r="K531" s="159"/>
      <c r="L531" s="159"/>
      <c r="M531" s="159"/>
      <c r="N531" s="158"/>
      <c r="O531" s="158"/>
      <c r="P531" s="158"/>
      <c r="Q531" s="158"/>
      <c r="R531" s="159"/>
      <c r="S531" s="159"/>
      <c r="T531" s="159"/>
      <c r="U531" s="159"/>
      <c r="V531" s="159"/>
      <c r="W531" s="159"/>
      <c r="X531" s="159"/>
      <c r="Y531" s="159"/>
      <c r="Z531" s="148"/>
      <c r="AA531" s="148"/>
      <c r="AB531" s="148"/>
      <c r="AC531" s="148"/>
      <c r="AD531" s="148"/>
      <c r="AE531" s="148"/>
      <c r="AF531" s="148"/>
      <c r="AG531" s="148" t="s">
        <v>314</v>
      </c>
      <c r="AH531" s="148">
        <v>0</v>
      </c>
      <c r="AI531" s="148"/>
      <c r="AJ531" s="148"/>
      <c r="AK531" s="148"/>
      <c r="AL531" s="148"/>
      <c r="AM531" s="148"/>
      <c r="AN531" s="148"/>
      <c r="AO531" s="148"/>
      <c r="AP531" s="148"/>
      <c r="AQ531" s="148"/>
      <c r="AR531" s="148"/>
      <c r="AS531" s="148"/>
      <c r="AT531" s="148"/>
      <c r="AU531" s="148"/>
      <c r="AV531" s="148"/>
      <c r="AW531" s="148"/>
      <c r="AX531" s="148"/>
      <c r="AY531" s="148"/>
      <c r="AZ531" s="148"/>
      <c r="BA531" s="148"/>
      <c r="BB531" s="148"/>
      <c r="BC531" s="148"/>
      <c r="BD531" s="148"/>
      <c r="BE531" s="148"/>
      <c r="BF531" s="148"/>
      <c r="BG531" s="148"/>
      <c r="BH531" s="148"/>
    </row>
    <row r="532" spans="1:60" outlineLevel="3" x14ac:dyDescent="0.25">
      <c r="A532" s="155"/>
      <c r="B532" s="156"/>
      <c r="C532" s="195" t="s">
        <v>3390</v>
      </c>
      <c r="D532" s="161"/>
      <c r="E532" s="162">
        <v>11.88</v>
      </c>
      <c r="F532" s="159"/>
      <c r="G532" s="159"/>
      <c r="H532" s="159"/>
      <c r="I532" s="159"/>
      <c r="J532" s="159"/>
      <c r="K532" s="159"/>
      <c r="L532" s="159"/>
      <c r="M532" s="159"/>
      <c r="N532" s="158"/>
      <c r="O532" s="158"/>
      <c r="P532" s="158"/>
      <c r="Q532" s="158"/>
      <c r="R532" s="159"/>
      <c r="S532" s="159"/>
      <c r="T532" s="159"/>
      <c r="U532" s="159"/>
      <c r="V532" s="159"/>
      <c r="W532" s="159"/>
      <c r="X532" s="159"/>
      <c r="Y532" s="159"/>
      <c r="Z532" s="148"/>
      <c r="AA532" s="148"/>
      <c r="AB532" s="148"/>
      <c r="AC532" s="148"/>
      <c r="AD532" s="148"/>
      <c r="AE532" s="148"/>
      <c r="AF532" s="148"/>
      <c r="AG532" s="148" t="s">
        <v>314</v>
      </c>
      <c r="AH532" s="148">
        <v>0</v>
      </c>
      <c r="AI532" s="148"/>
      <c r="AJ532" s="148"/>
      <c r="AK532" s="148"/>
      <c r="AL532" s="148"/>
      <c r="AM532" s="148"/>
      <c r="AN532" s="148"/>
      <c r="AO532" s="148"/>
      <c r="AP532" s="148"/>
      <c r="AQ532" s="148"/>
      <c r="AR532" s="148"/>
      <c r="AS532" s="148"/>
      <c r="AT532" s="148"/>
      <c r="AU532" s="148"/>
      <c r="AV532" s="148"/>
      <c r="AW532" s="148"/>
      <c r="AX532" s="148"/>
      <c r="AY532" s="148"/>
      <c r="AZ532" s="148"/>
      <c r="BA532" s="148"/>
      <c r="BB532" s="148"/>
      <c r="BC532" s="148"/>
      <c r="BD532" s="148"/>
      <c r="BE532" s="148"/>
      <c r="BF532" s="148"/>
      <c r="BG532" s="148"/>
      <c r="BH532" s="148"/>
    </row>
    <row r="533" spans="1:60" outlineLevel="3" x14ac:dyDescent="0.25">
      <c r="A533" s="155"/>
      <c r="B533" s="156"/>
      <c r="C533" s="195" t="s">
        <v>3391</v>
      </c>
      <c r="D533" s="161"/>
      <c r="E533" s="162">
        <v>29.98</v>
      </c>
      <c r="F533" s="159"/>
      <c r="G533" s="159"/>
      <c r="H533" s="159"/>
      <c r="I533" s="159"/>
      <c r="J533" s="159"/>
      <c r="K533" s="159"/>
      <c r="L533" s="159"/>
      <c r="M533" s="159"/>
      <c r="N533" s="158"/>
      <c r="O533" s="158"/>
      <c r="P533" s="158"/>
      <c r="Q533" s="158"/>
      <c r="R533" s="159"/>
      <c r="S533" s="159"/>
      <c r="T533" s="159"/>
      <c r="U533" s="159"/>
      <c r="V533" s="159"/>
      <c r="W533" s="159"/>
      <c r="X533" s="159"/>
      <c r="Y533" s="159"/>
      <c r="Z533" s="148"/>
      <c r="AA533" s="148"/>
      <c r="AB533" s="148"/>
      <c r="AC533" s="148"/>
      <c r="AD533" s="148"/>
      <c r="AE533" s="148"/>
      <c r="AF533" s="148"/>
      <c r="AG533" s="148" t="s">
        <v>314</v>
      </c>
      <c r="AH533" s="148">
        <v>0</v>
      </c>
      <c r="AI533" s="148"/>
      <c r="AJ533" s="148"/>
      <c r="AK533" s="148"/>
      <c r="AL533" s="148"/>
      <c r="AM533" s="148"/>
      <c r="AN533" s="148"/>
      <c r="AO533" s="148"/>
      <c r="AP533" s="148"/>
      <c r="AQ533" s="148"/>
      <c r="AR533" s="148"/>
      <c r="AS533" s="148"/>
      <c r="AT533" s="148"/>
      <c r="AU533" s="148"/>
      <c r="AV533" s="148"/>
      <c r="AW533" s="148"/>
      <c r="AX533" s="148"/>
      <c r="AY533" s="148"/>
      <c r="AZ533" s="148"/>
      <c r="BA533" s="148"/>
      <c r="BB533" s="148"/>
      <c r="BC533" s="148"/>
      <c r="BD533" s="148"/>
      <c r="BE533" s="148"/>
      <c r="BF533" s="148"/>
      <c r="BG533" s="148"/>
      <c r="BH533" s="148"/>
    </row>
    <row r="534" spans="1:60" outlineLevel="3" x14ac:dyDescent="0.25">
      <c r="A534" s="155"/>
      <c r="B534" s="156"/>
      <c r="C534" s="195" t="s">
        <v>3392</v>
      </c>
      <c r="D534" s="161"/>
      <c r="E534" s="162">
        <v>13.24</v>
      </c>
      <c r="F534" s="159"/>
      <c r="G534" s="159"/>
      <c r="H534" s="159"/>
      <c r="I534" s="159"/>
      <c r="J534" s="159"/>
      <c r="K534" s="159"/>
      <c r="L534" s="159"/>
      <c r="M534" s="159"/>
      <c r="N534" s="158"/>
      <c r="O534" s="158"/>
      <c r="P534" s="158"/>
      <c r="Q534" s="158"/>
      <c r="R534" s="159"/>
      <c r="S534" s="159"/>
      <c r="T534" s="159"/>
      <c r="U534" s="159"/>
      <c r="V534" s="159"/>
      <c r="W534" s="159"/>
      <c r="X534" s="159"/>
      <c r="Y534" s="159"/>
      <c r="Z534" s="148"/>
      <c r="AA534" s="148"/>
      <c r="AB534" s="148"/>
      <c r="AC534" s="148"/>
      <c r="AD534" s="148"/>
      <c r="AE534" s="148"/>
      <c r="AF534" s="148"/>
      <c r="AG534" s="148" t="s">
        <v>314</v>
      </c>
      <c r="AH534" s="148">
        <v>0</v>
      </c>
      <c r="AI534" s="148"/>
      <c r="AJ534" s="148"/>
      <c r="AK534" s="148"/>
      <c r="AL534" s="148"/>
      <c r="AM534" s="148"/>
      <c r="AN534" s="148"/>
      <c r="AO534" s="148"/>
      <c r="AP534" s="148"/>
      <c r="AQ534" s="148"/>
      <c r="AR534" s="148"/>
      <c r="AS534" s="148"/>
      <c r="AT534" s="148"/>
      <c r="AU534" s="148"/>
      <c r="AV534" s="148"/>
      <c r="AW534" s="148"/>
      <c r="AX534" s="148"/>
      <c r="AY534" s="148"/>
      <c r="AZ534" s="148"/>
      <c r="BA534" s="148"/>
      <c r="BB534" s="148"/>
      <c r="BC534" s="148"/>
      <c r="BD534" s="148"/>
      <c r="BE534" s="148"/>
      <c r="BF534" s="148"/>
      <c r="BG534" s="148"/>
      <c r="BH534" s="148"/>
    </row>
    <row r="535" spans="1:60" outlineLevel="3" x14ac:dyDescent="0.25">
      <c r="A535" s="155"/>
      <c r="B535" s="156"/>
      <c r="C535" s="195" t="s">
        <v>3393</v>
      </c>
      <c r="D535" s="161"/>
      <c r="E535" s="162">
        <v>20.02</v>
      </c>
      <c r="F535" s="159"/>
      <c r="G535" s="159"/>
      <c r="H535" s="159"/>
      <c r="I535" s="159"/>
      <c r="J535" s="159"/>
      <c r="K535" s="159"/>
      <c r="L535" s="159"/>
      <c r="M535" s="159"/>
      <c r="N535" s="158"/>
      <c r="O535" s="158"/>
      <c r="P535" s="158"/>
      <c r="Q535" s="158"/>
      <c r="R535" s="159"/>
      <c r="S535" s="159"/>
      <c r="T535" s="159"/>
      <c r="U535" s="159"/>
      <c r="V535" s="159"/>
      <c r="W535" s="159"/>
      <c r="X535" s="159"/>
      <c r="Y535" s="159"/>
      <c r="Z535" s="148"/>
      <c r="AA535" s="148"/>
      <c r="AB535" s="148"/>
      <c r="AC535" s="148"/>
      <c r="AD535" s="148"/>
      <c r="AE535" s="148"/>
      <c r="AF535" s="148"/>
      <c r="AG535" s="148" t="s">
        <v>314</v>
      </c>
      <c r="AH535" s="148">
        <v>0</v>
      </c>
      <c r="AI535" s="148"/>
      <c r="AJ535" s="148"/>
      <c r="AK535" s="148"/>
      <c r="AL535" s="148"/>
      <c r="AM535" s="148"/>
      <c r="AN535" s="148"/>
      <c r="AO535" s="148"/>
      <c r="AP535" s="148"/>
      <c r="AQ535" s="148"/>
      <c r="AR535" s="148"/>
      <c r="AS535" s="148"/>
      <c r="AT535" s="148"/>
      <c r="AU535" s="148"/>
      <c r="AV535" s="148"/>
      <c r="AW535" s="148"/>
      <c r="AX535" s="148"/>
      <c r="AY535" s="148"/>
      <c r="AZ535" s="148"/>
      <c r="BA535" s="148"/>
      <c r="BB535" s="148"/>
      <c r="BC535" s="148"/>
      <c r="BD535" s="148"/>
      <c r="BE535" s="148"/>
      <c r="BF535" s="148"/>
      <c r="BG535" s="148"/>
      <c r="BH535" s="148"/>
    </row>
    <row r="536" spans="1:60" ht="20" outlineLevel="1" x14ac:dyDescent="0.25">
      <c r="A536" s="177">
        <v>121</v>
      </c>
      <c r="B536" s="178" t="s">
        <v>1217</v>
      </c>
      <c r="C536" s="194" t="s">
        <v>1218</v>
      </c>
      <c r="D536" s="179" t="s">
        <v>310</v>
      </c>
      <c r="E536" s="180">
        <v>162.63900000000001</v>
      </c>
      <c r="F536" s="181"/>
      <c r="G536" s="182">
        <f>ROUND(E536*F536,2)</f>
        <v>0</v>
      </c>
      <c r="H536" s="181"/>
      <c r="I536" s="182">
        <f>ROUND(E536*H536,2)</f>
        <v>0</v>
      </c>
      <c r="J536" s="181"/>
      <c r="K536" s="182">
        <f>ROUND(E536*J536,2)</f>
        <v>0</v>
      </c>
      <c r="L536" s="182">
        <v>21</v>
      </c>
      <c r="M536" s="182">
        <f>G536*(1+L536/100)</f>
        <v>0</v>
      </c>
      <c r="N536" s="180">
        <v>0</v>
      </c>
      <c r="O536" s="180">
        <f>ROUND(E536*N536,2)</f>
        <v>0</v>
      </c>
      <c r="P536" s="180">
        <v>6.8000000000000005E-2</v>
      </c>
      <c r="Q536" s="180">
        <f>ROUND(E536*P536,2)</f>
        <v>11.06</v>
      </c>
      <c r="R536" s="182" t="s">
        <v>1023</v>
      </c>
      <c r="S536" s="182" t="s">
        <v>294</v>
      </c>
      <c r="T536" s="183" t="s">
        <v>294</v>
      </c>
      <c r="U536" s="159">
        <v>0.3</v>
      </c>
      <c r="V536" s="159">
        <f>ROUND(E536*U536,2)</f>
        <v>48.79</v>
      </c>
      <c r="W536" s="159"/>
      <c r="X536" s="159" t="s">
        <v>295</v>
      </c>
      <c r="Y536" s="159" t="s">
        <v>296</v>
      </c>
      <c r="Z536" s="148"/>
      <c r="AA536" s="148"/>
      <c r="AB536" s="148"/>
      <c r="AC536" s="148"/>
      <c r="AD536" s="148"/>
      <c r="AE536" s="148"/>
      <c r="AF536" s="148"/>
      <c r="AG536" s="148" t="s">
        <v>297</v>
      </c>
      <c r="AH536" s="148"/>
      <c r="AI536" s="148"/>
      <c r="AJ536" s="148"/>
      <c r="AK536" s="148"/>
      <c r="AL536" s="148"/>
      <c r="AM536" s="148"/>
      <c r="AN536" s="148"/>
      <c r="AO536" s="148"/>
      <c r="AP536" s="148"/>
      <c r="AQ536" s="148"/>
      <c r="AR536" s="148"/>
      <c r="AS536" s="148"/>
      <c r="AT536" s="148"/>
      <c r="AU536" s="148"/>
      <c r="AV536" s="148"/>
      <c r="AW536" s="148"/>
      <c r="AX536" s="148"/>
      <c r="AY536" s="148"/>
      <c r="AZ536" s="148"/>
      <c r="BA536" s="148"/>
      <c r="BB536" s="148"/>
      <c r="BC536" s="148"/>
      <c r="BD536" s="148"/>
      <c r="BE536" s="148"/>
      <c r="BF536" s="148"/>
      <c r="BG536" s="148"/>
      <c r="BH536" s="148"/>
    </row>
    <row r="537" spans="1:60" outlineLevel="2" x14ac:dyDescent="0.25">
      <c r="A537" s="155"/>
      <c r="B537" s="156"/>
      <c r="C537" s="276" t="s">
        <v>1219</v>
      </c>
      <c r="D537" s="277"/>
      <c r="E537" s="277"/>
      <c r="F537" s="277"/>
      <c r="G537" s="277"/>
      <c r="H537" s="159"/>
      <c r="I537" s="159"/>
      <c r="J537" s="159"/>
      <c r="K537" s="159"/>
      <c r="L537" s="159"/>
      <c r="M537" s="159"/>
      <c r="N537" s="158"/>
      <c r="O537" s="158"/>
      <c r="P537" s="158"/>
      <c r="Q537" s="158"/>
      <c r="R537" s="159"/>
      <c r="S537" s="159"/>
      <c r="T537" s="159"/>
      <c r="U537" s="159"/>
      <c r="V537" s="159"/>
      <c r="W537" s="159"/>
      <c r="X537" s="159"/>
      <c r="Y537" s="159"/>
      <c r="Z537" s="148"/>
      <c r="AA537" s="148"/>
      <c r="AB537" s="148"/>
      <c r="AC537" s="148"/>
      <c r="AD537" s="148"/>
      <c r="AE537" s="148"/>
      <c r="AF537" s="148"/>
      <c r="AG537" s="148" t="s">
        <v>299</v>
      </c>
      <c r="AH537" s="148"/>
      <c r="AI537" s="148"/>
      <c r="AJ537" s="148"/>
      <c r="AK537" s="148"/>
      <c r="AL537" s="148"/>
      <c r="AM537" s="148"/>
      <c r="AN537" s="148"/>
      <c r="AO537" s="148"/>
      <c r="AP537" s="148"/>
      <c r="AQ537" s="148"/>
      <c r="AR537" s="148"/>
      <c r="AS537" s="148"/>
      <c r="AT537" s="148"/>
      <c r="AU537" s="148"/>
      <c r="AV537" s="148"/>
      <c r="AW537" s="148"/>
      <c r="AX537" s="148"/>
      <c r="AY537" s="148"/>
      <c r="AZ537" s="148"/>
      <c r="BA537" s="148"/>
      <c r="BB537" s="148"/>
      <c r="BC537" s="148"/>
      <c r="BD537" s="148"/>
      <c r="BE537" s="148"/>
      <c r="BF537" s="148"/>
      <c r="BG537" s="148"/>
      <c r="BH537" s="148"/>
    </row>
    <row r="538" spans="1:60" outlineLevel="2" x14ac:dyDescent="0.25">
      <c r="A538" s="155"/>
      <c r="B538" s="156"/>
      <c r="C538" s="270" t="s">
        <v>1219</v>
      </c>
      <c r="D538" s="271"/>
      <c r="E538" s="271"/>
      <c r="F538" s="271"/>
      <c r="G538" s="271"/>
      <c r="H538" s="159"/>
      <c r="I538" s="159"/>
      <c r="J538" s="159"/>
      <c r="K538" s="159"/>
      <c r="L538" s="159"/>
      <c r="M538" s="159"/>
      <c r="N538" s="158"/>
      <c r="O538" s="158"/>
      <c r="P538" s="158"/>
      <c r="Q538" s="158"/>
      <c r="R538" s="159"/>
      <c r="S538" s="159"/>
      <c r="T538" s="159"/>
      <c r="U538" s="159"/>
      <c r="V538" s="159"/>
      <c r="W538" s="159"/>
      <c r="X538" s="159"/>
      <c r="Y538" s="159"/>
      <c r="Z538" s="148"/>
      <c r="AA538" s="148"/>
      <c r="AB538" s="148"/>
      <c r="AC538" s="148"/>
      <c r="AD538" s="148"/>
      <c r="AE538" s="148"/>
      <c r="AF538" s="148"/>
      <c r="AG538" s="148" t="s">
        <v>300</v>
      </c>
      <c r="AH538" s="148"/>
      <c r="AI538" s="148"/>
      <c r="AJ538" s="148"/>
      <c r="AK538" s="148"/>
      <c r="AL538" s="148"/>
      <c r="AM538" s="148"/>
      <c r="AN538" s="148"/>
      <c r="AO538" s="148"/>
      <c r="AP538" s="148"/>
      <c r="AQ538" s="148"/>
      <c r="AR538" s="148"/>
      <c r="AS538" s="148"/>
      <c r="AT538" s="148"/>
      <c r="AU538" s="148"/>
      <c r="AV538" s="148"/>
      <c r="AW538" s="148"/>
      <c r="AX538" s="148"/>
      <c r="AY538" s="148"/>
      <c r="AZ538" s="148"/>
      <c r="BA538" s="148"/>
      <c r="BB538" s="148"/>
      <c r="BC538" s="148"/>
      <c r="BD538" s="148"/>
      <c r="BE538" s="148"/>
      <c r="BF538" s="148"/>
      <c r="BG538" s="148"/>
      <c r="BH538" s="148"/>
    </row>
    <row r="539" spans="1:60" outlineLevel="2" x14ac:dyDescent="0.25">
      <c r="A539" s="155"/>
      <c r="B539" s="156"/>
      <c r="C539" s="195" t="s">
        <v>3394</v>
      </c>
      <c r="D539" s="161"/>
      <c r="E539" s="162">
        <v>16.170000000000002</v>
      </c>
      <c r="F539" s="159"/>
      <c r="G539" s="159"/>
      <c r="H539" s="159"/>
      <c r="I539" s="159"/>
      <c r="J539" s="159"/>
      <c r="K539" s="159"/>
      <c r="L539" s="159"/>
      <c r="M539" s="159"/>
      <c r="N539" s="158"/>
      <c r="O539" s="158"/>
      <c r="P539" s="158"/>
      <c r="Q539" s="158"/>
      <c r="R539" s="159"/>
      <c r="S539" s="159"/>
      <c r="T539" s="159"/>
      <c r="U539" s="159"/>
      <c r="V539" s="159"/>
      <c r="W539" s="159"/>
      <c r="X539" s="159"/>
      <c r="Y539" s="159"/>
      <c r="Z539" s="148"/>
      <c r="AA539" s="148"/>
      <c r="AB539" s="148"/>
      <c r="AC539" s="148"/>
      <c r="AD539" s="148"/>
      <c r="AE539" s="148"/>
      <c r="AF539" s="148"/>
      <c r="AG539" s="148" t="s">
        <v>314</v>
      </c>
      <c r="AH539" s="148">
        <v>0</v>
      </c>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8"/>
      <c r="BF539" s="148"/>
      <c r="BG539" s="148"/>
      <c r="BH539" s="148"/>
    </row>
    <row r="540" spans="1:60" outlineLevel="3" x14ac:dyDescent="0.25">
      <c r="A540" s="155"/>
      <c r="B540" s="156"/>
      <c r="C540" s="195" t="s">
        <v>3395</v>
      </c>
      <c r="D540" s="161"/>
      <c r="E540" s="162">
        <v>21.75</v>
      </c>
      <c r="F540" s="159"/>
      <c r="G540" s="159"/>
      <c r="H540" s="159"/>
      <c r="I540" s="159"/>
      <c r="J540" s="159"/>
      <c r="K540" s="159"/>
      <c r="L540" s="159"/>
      <c r="M540" s="159"/>
      <c r="N540" s="158"/>
      <c r="O540" s="158"/>
      <c r="P540" s="158"/>
      <c r="Q540" s="158"/>
      <c r="R540" s="159"/>
      <c r="S540" s="159"/>
      <c r="T540" s="159"/>
      <c r="U540" s="159"/>
      <c r="V540" s="159"/>
      <c r="W540" s="159"/>
      <c r="X540" s="159"/>
      <c r="Y540" s="159"/>
      <c r="Z540" s="148"/>
      <c r="AA540" s="148"/>
      <c r="AB540" s="148"/>
      <c r="AC540" s="148"/>
      <c r="AD540" s="148"/>
      <c r="AE540" s="148"/>
      <c r="AF540" s="148"/>
      <c r="AG540" s="148" t="s">
        <v>314</v>
      </c>
      <c r="AH540" s="148">
        <v>0</v>
      </c>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row>
    <row r="541" spans="1:60" outlineLevel="3" x14ac:dyDescent="0.25">
      <c r="A541" s="155"/>
      <c r="B541" s="156"/>
      <c r="C541" s="195" t="s">
        <v>3396</v>
      </c>
      <c r="D541" s="161"/>
      <c r="E541" s="162">
        <v>5.13</v>
      </c>
      <c r="F541" s="159"/>
      <c r="G541" s="159"/>
      <c r="H541" s="159"/>
      <c r="I541" s="159"/>
      <c r="J541" s="159"/>
      <c r="K541" s="159"/>
      <c r="L541" s="159"/>
      <c r="M541" s="159"/>
      <c r="N541" s="158"/>
      <c r="O541" s="158"/>
      <c r="P541" s="158"/>
      <c r="Q541" s="158"/>
      <c r="R541" s="159"/>
      <c r="S541" s="159"/>
      <c r="T541" s="159"/>
      <c r="U541" s="159"/>
      <c r="V541" s="159"/>
      <c r="W541" s="159"/>
      <c r="X541" s="159"/>
      <c r="Y541" s="159"/>
      <c r="Z541" s="148"/>
      <c r="AA541" s="148"/>
      <c r="AB541" s="148"/>
      <c r="AC541" s="148"/>
      <c r="AD541" s="148"/>
      <c r="AE541" s="148"/>
      <c r="AF541" s="148"/>
      <c r="AG541" s="148" t="s">
        <v>314</v>
      </c>
      <c r="AH541" s="148">
        <v>0</v>
      </c>
      <c r="AI541" s="148"/>
      <c r="AJ541" s="148"/>
      <c r="AK541" s="148"/>
      <c r="AL541" s="148"/>
      <c r="AM541" s="148"/>
      <c r="AN541" s="148"/>
      <c r="AO541" s="148"/>
      <c r="AP541" s="148"/>
      <c r="AQ541" s="148"/>
      <c r="AR541" s="148"/>
      <c r="AS541" s="148"/>
      <c r="AT541" s="148"/>
      <c r="AU541" s="148"/>
      <c r="AV541" s="148"/>
      <c r="AW541" s="148"/>
      <c r="AX541" s="148"/>
      <c r="AY541" s="148"/>
      <c r="AZ541" s="148"/>
      <c r="BA541" s="148"/>
      <c r="BB541" s="148"/>
      <c r="BC541" s="148"/>
      <c r="BD541" s="148"/>
      <c r="BE541" s="148"/>
      <c r="BF541" s="148"/>
      <c r="BG541" s="148"/>
      <c r="BH541" s="148"/>
    </row>
    <row r="542" spans="1:60" outlineLevel="3" x14ac:dyDescent="0.25">
      <c r="A542" s="155"/>
      <c r="B542" s="156"/>
      <c r="C542" s="195" t="s">
        <v>3397</v>
      </c>
      <c r="D542" s="161"/>
      <c r="E542" s="162">
        <v>4.1100000000000003</v>
      </c>
      <c r="F542" s="159"/>
      <c r="G542" s="159"/>
      <c r="H542" s="159"/>
      <c r="I542" s="159"/>
      <c r="J542" s="159"/>
      <c r="K542" s="159"/>
      <c r="L542" s="159"/>
      <c r="M542" s="159"/>
      <c r="N542" s="158"/>
      <c r="O542" s="158"/>
      <c r="P542" s="158"/>
      <c r="Q542" s="158"/>
      <c r="R542" s="159"/>
      <c r="S542" s="159"/>
      <c r="T542" s="159"/>
      <c r="U542" s="159"/>
      <c r="V542" s="159"/>
      <c r="W542" s="159"/>
      <c r="X542" s="159"/>
      <c r="Y542" s="159"/>
      <c r="Z542" s="148"/>
      <c r="AA542" s="148"/>
      <c r="AB542" s="148"/>
      <c r="AC542" s="148"/>
      <c r="AD542" s="148"/>
      <c r="AE542" s="148"/>
      <c r="AF542" s="148"/>
      <c r="AG542" s="148" t="s">
        <v>314</v>
      </c>
      <c r="AH542" s="148">
        <v>0</v>
      </c>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row>
    <row r="543" spans="1:60" outlineLevel="3" x14ac:dyDescent="0.25">
      <c r="A543" s="155"/>
      <c r="B543" s="156"/>
      <c r="C543" s="195" t="s">
        <v>3398</v>
      </c>
      <c r="D543" s="161"/>
      <c r="E543" s="162">
        <v>4.5</v>
      </c>
      <c r="F543" s="159"/>
      <c r="G543" s="159"/>
      <c r="H543" s="159"/>
      <c r="I543" s="159"/>
      <c r="J543" s="159"/>
      <c r="K543" s="159"/>
      <c r="L543" s="159"/>
      <c r="M543" s="159"/>
      <c r="N543" s="158"/>
      <c r="O543" s="158"/>
      <c r="P543" s="158"/>
      <c r="Q543" s="158"/>
      <c r="R543" s="159"/>
      <c r="S543" s="159"/>
      <c r="T543" s="159"/>
      <c r="U543" s="159"/>
      <c r="V543" s="159"/>
      <c r="W543" s="159"/>
      <c r="X543" s="159"/>
      <c r="Y543" s="159"/>
      <c r="Z543" s="148"/>
      <c r="AA543" s="148"/>
      <c r="AB543" s="148"/>
      <c r="AC543" s="148"/>
      <c r="AD543" s="148"/>
      <c r="AE543" s="148"/>
      <c r="AF543" s="148"/>
      <c r="AG543" s="148" t="s">
        <v>314</v>
      </c>
      <c r="AH543" s="148">
        <v>0</v>
      </c>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row>
    <row r="544" spans="1:60" outlineLevel="3" x14ac:dyDescent="0.25">
      <c r="A544" s="155"/>
      <c r="B544" s="156"/>
      <c r="C544" s="195" t="s">
        <v>3399</v>
      </c>
      <c r="D544" s="161"/>
      <c r="E544" s="162">
        <v>2.82</v>
      </c>
      <c r="F544" s="159"/>
      <c r="G544" s="159"/>
      <c r="H544" s="159"/>
      <c r="I544" s="159"/>
      <c r="J544" s="159"/>
      <c r="K544" s="159"/>
      <c r="L544" s="159"/>
      <c r="M544" s="159"/>
      <c r="N544" s="158"/>
      <c r="O544" s="158"/>
      <c r="P544" s="158"/>
      <c r="Q544" s="158"/>
      <c r="R544" s="159"/>
      <c r="S544" s="159"/>
      <c r="T544" s="159"/>
      <c r="U544" s="159"/>
      <c r="V544" s="159"/>
      <c r="W544" s="159"/>
      <c r="X544" s="159"/>
      <c r="Y544" s="159"/>
      <c r="Z544" s="148"/>
      <c r="AA544" s="148"/>
      <c r="AB544" s="148"/>
      <c r="AC544" s="148"/>
      <c r="AD544" s="148"/>
      <c r="AE544" s="148"/>
      <c r="AF544" s="148"/>
      <c r="AG544" s="148" t="s">
        <v>314</v>
      </c>
      <c r="AH544" s="148">
        <v>0</v>
      </c>
      <c r="AI544" s="148"/>
      <c r="AJ544" s="148"/>
      <c r="AK544" s="148"/>
      <c r="AL544" s="148"/>
      <c r="AM544" s="148"/>
      <c r="AN544" s="148"/>
      <c r="AO544" s="148"/>
      <c r="AP544" s="148"/>
      <c r="AQ544" s="148"/>
      <c r="AR544" s="148"/>
      <c r="AS544" s="148"/>
      <c r="AT544" s="148"/>
      <c r="AU544" s="148"/>
      <c r="AV544" s="148"/>
      <c r="AW544" s="148"/>
      <c r="AX544" s="148"/>
      <c r="AY544" s="148"/>
      <c r="AZ544" s="148"/>
      <c r="BA544" s="148"/>
      <c r="BB544" s="148"/>
      <c r="BC544" s="148"/>
      <c r="BD544" s="148"/>
      <c r="BE544" s="148"/>
      <c r="BF544" s="148"/>
      <c r="BG544" s="148"/>
      <c r="BH544" s="148"/>
    </row>
    <row r="545" spans="1:60" outlineLevel="3" x14ac:dyDescent="0.25">
      <c r="A545" s="155"/>
      <c r="B545" s="156"/>
      <c r="C545" s="195" t="s">
        <v>3400</v>
      </c>
      <c r="D545" s="161"/>
      <c r="E545" s="162">
        <v>4.5</v>
      </c>
      <c r="F545" s="159"/>
      <c r="G545" s="159"/>
      <c r="H545" s="159"/>
      <c r="I545" s="159"/>
      <c r="J545" s="159"/>
      <c r="K545" s="159"/>
      <c r="L545" s="159"/>
      <c r="M545" s="159"/>
      <c r="N545" s="158"/>
      <c r="O545" s="158"/>
      <c r="P545" s="158"/>
      <c r="Q545" s="158"/>
      <c r="R545" s="159"/>
      <c r="S545" s="159"/>
      <c r="T545" s="159"/>
      <c r="U545" s="159"/>
      <c r="V545" s="159"/>
      <c r="W545" s="159"/>
      <c r="X545" s="159"/>
      <c r="Y545" s="159"/>
      <c r="Z545" s="148"/>
      <c r="AA545" s="148"/>
      <c r="AB545" s="148"/>
      <c r="AC545" s="148"/>
      <c r="AD545" s="148"/>
      <c r="AE545" s="148"/>
      <c r="AF545" s="148"/>
      <c r="AG545" s="148" t="s">
        <v>314</v>
      </c>
      <c r="AH545" s="148">
        <v>0</v>
      </c>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row>
    <row r="546" spans="1:60" outlineLevel="3" x14ac:dyDescent="0.25">
      <c r="A546" s="155"/>
      <c r="B546" s="156"/>
      <c r="C546" s="195" t="s">
        <v>3401</v>
      </c>
      <c r="D546" s="161"/>
      <c r="E546" s="162">
        <v>27.32</v>
      </c>
      <c r="F546" s="159"/>
      <c r="G546" s="159"/>
      <c r="H546" s="159"/>
      <c r="I546" s="159"/>
      <c r="J546" s="159"/>
      <c r="K546" s="159"/>
      <c r="L546" s="159"/>
      <c r="M546" s="159"/>
      <c r="N546" s="158"/>
      <c r="O546" s="158"/>
      <c r="P546" s="158"/>
      <c r="Q546" s="158"/>
      <c r="R546" s="159"/>
      <c r="S546" s="159"/>
      <c r="T546" s="159"/>
      <c r="U546" s="159"/>
      <c r="V546" s="159"/>
      <c r="W546" s="159"/>
      <c r="X546" s="159"/>
      <c r="Y546" s="159"/>
      <c r="Z546" s="148"/>
      <c r="AA546" s="148"/>
      <c r="AB546" s="148"/>
      <c r="AC546" s="148"/>
      <c r="AD546" s="148"/>
      <c r="AE546" s="148"/>
      <c r="AF546" s="148"/>
      <c r="AG546" s="148" t="s">
        <v>314</v>
      </c>
      <c r="AH546" s="148">
        <v>0</v>
      </c>
      <c r="AI546" s="148"/>
      <c r="AJ546" s="148"/>
      <c r="AK546" s="148"/>
      <c r="AL546" s="148"/>
      <c r="AM546" s="148"/>
      <c r="AN546" s="148"/>
      <c r="AO546" s="148"/>
      <c r="AP546" s="148"/>
      <c r="AQ546" s="148"/>
      <c r="AR546" s="148"/>
      <c r="AS546" s="148"/>
      <c r="AT546" s="148"/>
      <c r="AU546" s="148"/>
      <c r="AV546" s="148"/>
      <c r="AW546" s="148"/>
      <c r="AX546" s="148"/>
      <c r="AY546" s="148"/>
      <c r="AZ546" s="148"/>
      <c r="BA546" s="148"/>
      <c r="BB546" s="148"/>
      <c r="BC546" s="148"/>
      <c r="BD546" s="148"/>
      <c r="BE546" s="148"/>
      <c r="BF546" s="148"/>
      <c r="BG546" s="148"/>
      <c r="BH546" s="148"/>
    </row>
    <row r="547" spans="1:60" outlineLevel="3" x14ac:dyDescent="0.25">
      <c r="A547" s="155"/>
      <c r="B547" s="156"/>
      <c r="C547" s="195" t="s">
        <v>3402</v>
      </c>
      <c r="D547" s="161"/>
      <c r="E547" s="162">
        <v>20.18</v>
      </c>
      <c r="F547" s="159"/>
      <c r="G547" s="159"/>
      <c r="H547" s="159"/>
      <c r="I547" s="159"/>
      <c r="J547" s="159"/>
      <c r="K547" s="159"/>
      <c r="L547" s="159"/>
      <c r="M547" s="159"/>
      <c r="N547" s="158"/>
      <c r="O547" s="158"/>
      <c r="P547" s="158"/>
      <c r="Q547" s="158"/>
      <c r="R547" s="159"/>
      <c r="S547" s="159"/>
      <c r="T547" s="159"/>
      <c r="U547" s="159"/>
      <c r="V547" s="159"/>
      <c r="W547" s="159"/>
      <c r="X547" s="159"/>
      <c r="Y547" s="159"/>
      <c r="Z547" s="148"/>
      <c r="AA547" s="148"/>
      <c r="AB547" s="148"/>
      <c r="AC547" s="148"/>
      <c r="AD547" s="148"/>
      <c r="AE547" s="148"/>
      <c r="AF547" s="148"/>
      <c r="AG547" s="148" t="s">
        <v>314</v>
      </c>
      <c r="AH547" s="148">
        <v>0</v>
      </c>
      <c r="AI547" s="148"/>
      <c r="AJ547" s="148"/>
      <c r="AK547" s="148"/>
      <c r="AL547" s="148"/>
      <c r="AM547" s="148"/>
      <c r="AN547" s="148"/>
      <c r="AO547" s="148"/>
      <c r="AP547" s="148"/>
      <c r="AQ547" s="148"/>
      <c r="AR547" s="148"/>
      <c r="AS547" s="148"/>
      <c r="AT547" s="148"/>
      <c r="AU547" s="148"/>
      <c r="AV547" s="148"/>
      <c r="AW547" s="148"/>
      <c r="AX547" s="148"/>
      <c r="AY547" s="148"/>
      <c r="AZ547" s="148"/>
      <c r="BA547" s="148"/>
      <c r="BB547" s="148"/>
      <c r="BC547" s="148"/>
      <c r="BD547" s="148"/>
      <c r="BE547" s="148"/>
      <c r="BF547" s="148"/>
      <c r="BG547" s="148"/>
      <c r="BH547" s="148"/>
    </row>
    <row r="548" spans="1:60" outlineLevel="3" x14ac:dyDescent="0.25">
      <c r="A548" s="155"/>
      <c r="B548" s="156"/>
      <c r="C548" s="195" t="s">
        <v>3403</v>
      </c>
      <c r="D548" s="161"/>
      <c r="E548" s="162">
        <v>56.16</v>
      </c>
      <c r="F548" s="159"/>
      <c r="G548" s="159"/>
      <c r="H548" s="159"/>
      <c r="I548" s="159"/>
      <c r="J548" s="159"/>
      <c r="K548" s="159"/>
      <c r="L548" s="159"/>
      <c r="M548" s="159"/>
      <c r="N548" s="158"/>
      <c r="O548" s="158"/>
      <c r="P548" s="158"/>
      <c r="Q548" s="158"/>
      <c r="R548" s="159"/>
      <c r="S548" s="159"/>
      <c r="T548" s="159"/>
      <c r="U548" s="159"/>
      <c r="V548" s="159"/>
      <c r="W548" s="159"/>
      <c r="X548" s="159"/>
      <c r="Y548" s="159"/>
      <c r="Z548" s="148"/>
      <c r="AA548" s="148"/>
      <c r="AB548" s="148"/>
      <c r="AC548" s="148"/>
      <c r="AD548" s="148"/>
      <c r="AE548" s="148"/>
      <c r="AF548" s="148"/>
      <c r="AG548" s="148" t="s">
        <v>314</v>
      </c>
      <c r="AH548" s="148">
        <v>0</v>
      </c>
      <c r="AI548" s="148"/>
      <c r="AJ548" s="148"/>
      <c r="AK548" s="148"/>
      <c r="AL548" s="148"/>
      <c r="AM548" s="148"/>
      <c r="AN548" s="148"/>
      <c r="AO548" s="148"/>
      <c r="AP548" s="148"/>
      <c r="AQ548" s="148"/>
      <c r="AR548" s="148"/>
      <c r="AS548" s="148"/>
      <c r="AT548" s="148"/>
      <c r="AU548" s="148"/>
      <c r="AV548" s="148"/>
      <c r="AW548" s="148"/>
      <c r="AX548" s="148"/>
      <c r="AY548" s="148"/>
      <c r="AZ548" s="148"/>
      <c r="BA548" s="148"/>
      <c r="BB548" s="148"/>
      <c r="BC548" s="148"/>
      <c r="BD548" s="148"/>
      <c r="BE548" s="148"/>
      <c r="BF548" s="148"/>
      <c r="BG548" s="148"/>
      <c r="BH548" s="148"/>
    </row>
    <row r="549" spans="1:60" outlineLevel="1" x14ac:dyDescent="0.25">
      <c r="A549" s="177">
        <v>122</v>
      </c>
      <c r="B549" s="178" t="s">
        <v>1237</v>
      </c>
      <c r="C549" s="194" t="s">
        <v>1238</v>
      </c>
      <c r="D549" s="179" t="s">
        <v>310</v>
      </c>
      <c r="E549" s="180">
        <v>49.58</v>
      </c>
      <c r="F549" s="181"/>
      <c r="G549" s="182">
        <f>ROUND(E549*F549,2)</f>
        <v>0</v>
      </c>
      <c r="H549" s="181"/>
      <c r="I549" s="182">
        <f>ROUND(E549*H549,2)</f>
        <v>0</v>
      </c>
      <c r="J549" s="181"/>
      <c r="K549" s="182">
        <f>ROUND(E549*J549,2)</f>
        <v>0</v>
      </c>
      <c r="L549" s="182">
        <v>21</v>
      </c>
      <c r="M549" s="182">
        <f>G549*(1+L549/100)</f>
        <v>0</v>
      </c>
      <c r="N549" s="180">
        <v>0</v>
      </c>
      <c r="O549" s="180">
        <f>ROUND(E549*N549,2)</f>
        <v>0</v>
      </c>
      <c r="P549" s="180">
        <v>8.8999999999999996E-2</v>
      </c>
      <c r="Q549" s="180">
        <f>ROUND(E549*P549,2)</f>
        <v>4.41</v>
      </c>
      <c r="R549" s="182" t="s">
        <v>1023</v>
      </c>
      <c r="S549" s="182" t="s">
        <v>294</v>
      </c>
      <c r="T549" s="183" t="s">
        <v>294</v>
      </c>
      <c r="U549" s="159">
        <v>0.39</v>
      </c>
      <c r="V549" s="159">
        <f>ROUND(E549*U549,2)</f>
        <v>19.34</v>
      </c>
      <c r="W549" s="159"/>
      <c r="X549" s="159" t="s">
        <v>295</v>
      </c>
      <c r="Y549" s="159" t="s">
        <v>296</v>
      </c>
      <c r="Z549" s="148"/>
      <c r="AA549" s="148"/>
      <c r="AB549" s="148"/>
      <c r="AC549" s="148"/>
      <c r="AD549" s="148"/>
      <c r="AE549" s="148"/>
      <c r="AF549" s="148"/>
      <c r="AG549" s="148" t="s">
        <v>297</v>
      </c>
      <c r="AH549" s="148"/>
      <c r="AI549" s="148"/>
      <c r="AJ549" s="148"/>
      <c r="AK549" s="148"/>
      <c r="AL549" s="148"/>
      <c r="AM549" s="148"/>
      <c r="AN549" s="148"/>
      <c r="AO549" s="148"/>
      <c r="AP549" s="148"/>
      <c r="AQ549" s="148"/>
      <c r="AR549" s="148"/>
      <c r="AS549" s="148"/>
      <c r="AT549" s="148"/>
      <c r="AU549" s="148"/>
      <c r="AV549" s="148"/>
      <c r="AW549" s="148"/>
      <c r="AX549" s="148"/>
      <c r="AY549" s="148"/>
      <c r="AZ549" s="148"/>
      <c r="BA549" s="148"/>
      <c r="BB549" s="148"/>
      <c r="BC549" s="148"/>
      <c r="BD549" s="148"/>
      <c r="BE549" s="148"/>
      <c r="BF549" s="148"/>
      <c r="BG549" s="148"/>
      <c r="BH549" s="148"/>
    </row>
    <row r="550" spans="1:60" outlineLevel="2" x14ac:dyDescent="0.25">
      <c r="A550" s="155"/>
      <c r="B550" s="156"/>
      <c r="C550" s="276" t="s">
        <v>1219</v>
      </c>
      <c r="D550" s="277"/>
      <c r="E550" s="277"/>
      <c r="F550" s="277"/>
      <c r="G550" s="277"/>
      <c r="H550" s="159"/>
      <c r="I550" s="159"/>
      <c r="J550" s="159"/>
      <c r="K550" s="159"/>
      <c r="L550" s="159"/>
      <c r="M550" s="159"/>
      <c r="N550" s="158"/>
      <c r="O550" s="158"/>
      <c r="P550" s="158"/>
      <c r="Q550" s="158"/>
      <c r="R550" s="159"/>
      <c r="S550" s="159"/>
      <c r="T550" s="159"/>
      <c r="U550" s="159"/>
      <c r="V550" s="159"/>
      <c r="W550" s="159"/>
      <c r="X550" s="159"/>
      <c r="Y550" s="159"/>
      <c r="Z550" s="148"/>
      <c r="AA550" s="148"/>
      <c r="AB550" s="148"/>
      <c r="AC550" s="148"/>
      <c r="AD550" s="148"/>
      <c r="AE550" s="148"/>
      <c r="AF550" s="148"/>
      <c r="AG550" s="148" t="s">
        <v>299</v>
      </c>
      <c r="AH550" s="148"/>
      <c r="AI550" s="148"/>
      <c r="AJ550" s="148"/>
      <c r="AK550" s="148"/>
      <c r="AL550" s="148"/>
      <c r="AM550" s="148"/>
      <c r="AN550" s="148"/>
      <c r="AO550" s="148"/>
      <c r="AP550" s="148"/>
      <c r="AQ550" s="148"/>
      <c r="AR550" s="148"/>
      <c r="AS550" s="148"/>
      <c r="AT550" s="148"/>
      <c r="AU550" s="148"/>
      <c r="AV550" s="148"/>
      <c r="AW550" s="148"/>
      <c r="AX550" s="148"/>
      <c r="AY550" s="148"/>
      <c r="AZ550" s="148"/>
      <c r="BA550" s="148"/>
      <c r="BB550" s="148"/>
      <c r="BC550" s="148"/>
      <c r="BD550" s="148"/>
      <c r="BE550" s="148"/>
      <c r="BF550" s="148"/>
      <c r="BG550" s="148"/>
      <c r="BH550" s="148"/>
    </row>
    <row r="551" spans="1:60" outlineLevel="2" x14ac:dyDescent="0.25">
      <c r="A551" s="155"/>
      <c r="B551" s="156"/>
      <c r="C551" s="270" t="s">
        <v>1219</v>
      </c>
      <c r="D551" s="271"/>
      <c r="E551" s="271"/>
      <c r="F551" s="271"/>
      <c r="G551" s="271"/>
      <c r="H551" s="159"/>
      <c r="I551" s="159"/>
      <c r="J551" s="159"/>
      <c r="K551" s="159"/>
      <c r="L551" s="159"/>
      <c r="M551" s="159"/>
      <c r="N551" s="158"/>
      <c r="O551" s="158"/>
      <c r="P551" s="158"/>
      <c r="Q551" s="158"/>
      <c r="R551" s="159"/>
      <c r="S551" s="159"/>
      <c r="T551" s="159"/>
      <c r="U551" s="159"/>
      <c r="V551" s="159"/>
      <c r="W551" s="159"/>
      <c r="X551" s="159"/>
      <c r="Y551" s="159"/>
      <c r="Z551" s="148"/>
      <c r="AA551" s="148"/>
      <c r="AB551" s="148"/>
      <c r="AC551" s="148"/>
      <c r="AD551" s="148"/>
      <c r="AE551" s="148"/>
      <c r="AF551" s="148"/>
      <c r="AG551" s="148" t="s">
        <v>300</v>
      </c>
      <c r="AH551" s="148"/>
      <c r="AI551" s="148"/>
      <c r="AJ551" s="148"/>
      <c r="AK551" s="148"/>
      <c r="AL551" s="148"/>
      <c r="AM551" s="148"/>
      <c r="AN551" s="148"/>
      <c r="AO551" s="148"/>
      <c r="AP551" s="148"/>
      <c r="AQ551" s="148"/>
      <c r="AR551" s="148"/>
      <c r="AS551" s="148"/>
      <c r="AT551" s="148"/>
      <c r="AU551" s="148"/>
      <c r="AV551" s="148"/>
      <c r="AW551" s="148"/>
      <c r="AX551" s="148"/>
      <c r="AY551" s="148"/>
      <c r="AZ551" s="148"/>
      <c r="BA551" s="148"/>
      <c r="BB551" s="148"/>
      <c r="BC551" s="148"/>
      <c r="BD551" s="148"/>
      <c r="BE551" s="148"/>
      <c r="BF551" s="148"/>
      <c r="BG551" s="148"/>
      <c r="BH551" s="148"/>
    </row>
    <row r="552" spans="1:60" outlineLevel="2" x14ac:dyDescent="0.25">
      <c r="A552" s="155"/>
      <c r="B552" s="156"/>
      <c r="C552" s="195" t="s">
        <v>3404</v>
      </c>
      <c r="D552" s="161"/>
      <c r="E552" s="162">
        <v>49.58</v>
      </c>
      <c r="F552" s="159"/>
      <c r="G552" s="159"/>
      <c r="H552" s="159"/>
      <c r="I552" s="159"/>
      <c r="J552" s="159"/>
      <c r="K552" s="159"/>
      <c r="L552" s="159"/>
      <c r="M552" s="159"/>
      <c r="N552" s="158"/>
      <c r="O552" s="158"/>
      <c r="P552" s="158"/>
      <c r="Q552" s="158"/>
      <c r="R552" s="159"/>
      <c r="S552" s="159"/>
      <c r="T552" s="159"/>
      <c r="U552" s="159"/>
      <c r="V552" s="159"/>
      <c r="W552" s="159"/>
      <c r="X552" s="159"/>
      <c r="Y552" s="159"/>
      <c r="Z552" s="148"/>
      <c r="AA552" s="148"/>
      <c r="AB552" s="148"/>
      <c r="AC552" s="148"/>
      <c r="AD552" s="148"/>
      <c r="AE552" s="148"/>
      <c r="AF552" s="148"/>
      <c r="AG552" s="148" t="s">
        <v>314</v>
      </c>
      <c r="AH552" s="148">
        <v>0</v>
      </c>
      <c r="AI552" s="148"/>
      <c r="AJ552" s="148"/>
      <c r="AK552" s="148"/>
      <c r="AL552" s="148"/>
      <c r="AM552" s="148"/>
      <c r="AN552" s="148"/>
      <c r="AO552" s="148"/>
      <c r="AP552" s="148"/>
      <c r="AQ552" s="148"/>
      <c r="AR552" s="148"/>
      <c r="AS552" s="148"/>
      <c r="AT552" s="148"/>
      <c r="AU552" s="148"/>
      <c r="AV552" s="148"/>
      <c r="AW552" s="148"/>
      <c r="AX552" s="148"/>
      <c r="AY552" s="148"/>
      <c r="AZ552" s="148"/>
      <c r="BA552" s="148"/>
      <c r="BB552" s="148"/>
      <c r="BC552" s="148"/>
      <c r="BD552" s="148"/>
      <c r="BE552" s="148"/>
      <c r="BF552" s="148"/>
      <c r="BG552" s="148"/>
      <c r="BH552" s="148"/>
    </row>
    <row r="553" spans="1:60" ht="13" x14ac:dyDescent="0.25">
      <c r="A553" s="170" t="s">
        <v>288</v>
      </c>
      <c r="B553" s="171" t="s">
        <v>172</v>
      </c>
      <c r="C553" s="193" t="s">
        <v>173</v>
      </c>
      <c r="D553" s="172"/>
      <c r="E553" s="173"/>
      <c r="F553" s="174"/>
      <c r="G553" s="174">
        <f>SUMIF(AG554:AG555,"&lt;&gt;NOR",G554:G555)</f>
        <v>0</v>
      </c>
      <c r="H553" s="174"/>
      <c r="I553" s="174">
        <f>SUM(I554:I555)</f>
        <v>0</v>
      </c>
      <c r="J553" s="174"/>
      <c r="K553" s="174">
        <f>SUM(K554:K555)</f>
        <v>0</v>
      </c>
      <c r="L553" s="174"/>
      <c r="M553" s="174">
        <f>SUM(M554:M555)</f>
        <v>0</v>
      </c>
      <c r="N553" s="173"/>
      <c r="O553" s="173">
        <f>SUM(O554:O555)</f>
        <v>0</v>
      </c>
      <c r="P553" s="173"/>
      <c r="Q553" s="173">
        <f>SUM(Q554:Q555)</f>
        <v>0</v>
      </c>
      <c r="R553" s="174"/>
      <c r="S553" s="174"/>
      <c r="T553" s="175"/>
      <c r="U553" s="169"/>
      <c r="V553" s="169">
        <f>SUM(V554:V555)</f>
        <v>187.64</v>
      </c>
      <c r="W553" s="169"/>
      <c r="X553" s="169"/>
      <c r="Y553" s="169"/>
      <c r="AG553" t="s">
        <v>289</v>
      </c>
    </row>
    <row r="554" spans="1:60" ht="20" outlineLevel="1" x14ac:dyDescent="0.25">
      <c r="A554" s="177">
        <v>123</v>
      </c>
      <c r="B554" s="178" t="s">
        <v>3405</v>
      </c>
      <c r="C554" s="194" t="s">
        <v>3406</v>
      </c>
      <c r="D554" s="179" t="s">
        <v>424</v>
      </c>
      <c r="E554" s="180">
        <v>199.93581</v>
      </c>
      <c r="F554" s="181"/>
      <c r="G554" s="182">
        <f>ROUND(E554*F554,2)</f>
        <v>0</v>
      </c>
      <c r="H554" s="181"/>
      <c r="I554" s="182">
        <f>ROUND(E554*H554,2)</f>
        <v>0</v>
      </c>
      <c r="J554" s="181"/>
      <c r="K554" s="182">
        <f>ROUND(E554*J554,2)</f>
        <v>0</v>
      </c>
      <c r="L554" s="182">
        <v>21</v>
      </c>
      <c r="M554" s="182">
        <f>G554*(1+L554/100)</f>
        <v>0</v>
      </c>
      <c r="N554" s="180">
        <v>0</v>
      </c>
      <c r="O554" s="180">
        <f>ROUND(E554*N554,2)</f>
        <v>0</v>
      </c>
      <c r="P554" s="180">
        <v>0</v>
      </c>
      <c r="Q554" s="180">
        <f>ROUND(E554*P554,2)</f>
        <v>0</v>
      </c>
      <c r="R554" s="182" t="s">
        <v>550</v>
      </c>
      <c r="S554" s="182" t="s">
        <v>294</v>
      </c>
      <c r="T554" s="183" t="s">
        <v>294</v>
      </c>
      <c r="U554" s="159">
        <v>0.9385</v>
      </c>
      <c r="V554" s="159">
        <f>ROUND(E554*U554,2)</f>
        <v>187.64</v>
      </c>
      <c r="W554" s="159"/>
      <c r="X554" s="159" t="s">
        <v>1258</v>
      </c>
      <c r="Y554" s="159" t="s">
        <v>296</v>
      </c>
      <c r="Z554" s="148"/>
      <c r="AA554" s="148"/>
      <c r="AB554" s="148"/>
      <c r="AC554" s="148"/>
      <c r="AD554" s="148"/>
      <c r="AE554" s="148"/>
      <c r="AF554" s="148"/>
      <c r="AG554" s="148" t="s">
        <v>1259</v>
      </c>
      <c r="AH554" s="148"/>
      <c r="AI554" s="148"/>
      <c r="AJ554" s="148"/>
      <c r="AK554" s="148"/>
      <c r="AL554" s="148"/>
      <c r="AM554" s="148"/>
      <c r="AN554" s="148"/>
      <c r="AO554" s="148"/>
      <c r="AP554" s="148"/>
      <c r="AQ554" s="148"/>
      <c r="AR554" s="148"/>
      <c r="AS554" s="148"/>
      <c r="AT554" s="148"/>
      <c r="AU554" s="148"/>
      <c r="AV554" s="148"/>
      <c r="AW554" s="148"/>
      <c r="AX554" s="148"/>
      <c r="AY554" s="148"/>
      <c r="AZ554" s="148"/>
      <c r="BA554" s="148"/>
      <c r="BB554" s="148"/>
      <c r="BC554" s="148"/>
      <c r="BD554" s="148"/>
      <c r="BE554" s="148"/>
      <c r="BF554" s="148"/>
      <c r="BG554" s="148"/>
      <c r="BH554" s="148"/>
    </row>
    <row r="555" spans="1:60" outlineLevel="2" x14ac:dyDescent="0.25">
      <c r="A555" s="155"/>
      <c r="B555" s="156"/>
      <c r="C555" s="276" t="s">
        <v>1260</v>
      </c>
      <c r="D555" s="277"/>
      <c r="E555" s="277"/>
      <c r="F555" s="277"/>
      <c r="G555" s="277"/>
      <c r="H555" s="159"/>
      <c r="I555" s="159"/>
      <c r="J555" s="159"/>
      <c r="K555" s="159"/>
      <c r="L555" s="159"/>
      <c r="M555" s="159"/>
      <c r="N555" s="158"/>
      <c r="O555" s="158"/>
      <c r="P555" s="158"/>
      <c r="Q555" s="158"/>
      <c r="R555" s="159"/>
      <c r="S555" s="159"/>
      <c r="T555" s="159"/>
      <c r="U555" s="159"/>
      <c r="V555" s="159"/>
      <c r="W555" s="159"/>
      <c r="X555" s="159"/>
      <c r="Y555" s="159"/>
      <c r="Z555" s="148"/>
      <c r="AA555" s="148"/>
      <c r="AB555" s="148"/>
      <c r="AC555" s="148"/>
      <c r="AD555" s="148"/>
      <c r="AE555" s="148"/>
      <c r="AF555" s="148"/>
      <c r="AG555" s="148" t="s">
        <v>299</v>
      </c>
      <c r="AH555" s="148"/>
      <c r="AI555" s="148"/>
      <c r="AJ555" s="148"/>
      <c r="AK555" s="148"/>
      <c r="AL555" s="148"/>
      <c r="AM555" s="148"/>
      <c r="AN555" s="148"/>
      <c r="AO555" s="148"/>
      <c r="AP555" s="148"/>
      <c r="AQ555" s="148"/>
      <c r="AR555" s="148"/>
      <c r="AS555" s="148"/>
      <c r="AT555" s="148"/>
      <c r="AU555" s="148"/>
      <c r="AV555" s="148"/>
      <c r="AW555" s="148"/>
      <c r="AX555" s="148"/>
      <c r="AY555" s="148"/>
      <c r="AZ555" s="148"/>
      <c r="BA555" s="148"/>
      <c r="BB555" s="148"/>
      <c r="BC555" s="148"/>
      <c r="BD555" s="148"/>
      <c r="BE555" s="148"/>
      <c r="BF555" s="148"/>
      <c r="BG555" s="148"/>
      <c r="BH555" s="148"/>
    </row>
    <row r="556" spans="1:60" ht="13" x14ac:dyDescent="0.25">
      <c r="A556" s="170" t="s">
        <v>288</v>
      </c>
      <c r="B556" s="171" t="s">
        <v>192</v>
      </c>
      <c r="C556" s="193" t="s">
        <v>193</v>
      </c>
      <c r="D556" s="172"/>
      <c r="E556" s="173"/>
      <c r="F556" s="174"/>
      <c r="G556" s="174">
        <f>SUMIF(AG557:AG579,"&lt;&gt;NOR",G557:G579)</f>
        <v>0</v>
      </c>
      <c r="H556" s="174"/>
      <c r="I556" s="174">
        <f>SUM(I557:I579)</f>
        <v>0</v>
      </c>
      <c r="J556" s="174"/>
      <c r="K556" s="174">
        <f>SUM(K557:K579)</f>
        <v>0</v>
      </c>
      <c r="L556" s="174"/>
      <c r="M556" s="174">
        <f>SUM(M557:M579)</f>
        <v>0</v>
      </c>
      <c r="N556" s="173"/>
      <c r="O556" s="173">
        <f>SUM(O557:O579)</f>
        <v>1.7</v>
      </c>
      <c r="P556" s="173"/>
      <c r="Q556" s="173">
        <f>SUM(Q557:Q579)</f>
        <v>0</v>
      </c>
      <c r="R556" s="174"/>
      <c r="S556" s="174"/>
      <c r="T556" s="175"/>
      <c r="U556" s="169"/>
      <c r="V556" s="169">
        <f>SUM(V557:V579)</f>
        <v>83.390000000000015</v>
      </c>
      <c r="W556" s="169"/>
      <c r="X556" s="169"/>
      <c r="Y556" s="169"/>
      <c r="AG556" t="s">
        <v>289</v>
      </c>
    </row>
    <row r="557" spans="1:60" ht="20" outlineLevel="1" x14ac:dyDescent="0.25">
      <c r="A557" s="177">
        <v>124</v>
      </c>
      <c r="B557" s="178" t="s">
        <v>1261</v>
      </c>
      <c r="C557" s="194" t="s">
        <v>1262</v>
      </c>
      <c r="D557" s="179" t="s">
        <v>310</v>
      </c>
      <c r="E557" s="180">
        <v>228.5188</v>
      </c>
      <c r="F557" s="181"/>
      <c r="G557" s="182">
        <f>ROUND(E557*F557,2)</f>
        <v>0</v>
      </c>
      <c r="H557" s="181"/>
      <c r="I557" s="182">
        <f>ROUND(E557*H557,2)</f>
        <v>0</v>
      </c>
      <c r="J557" s="181"/>
      <c r="K557" s="182">
        <f>ROUND(E557*J557,2)</f>
        <v>0</v>
      </c>
      <c r="L557" s="182">
        <v>21</v>
      </c>
      <c r="M557" s="182">
        <f>G557*(1+L557/100)</f>
        <v>0</v>
      </c>
      <c r="N557" s="180">
        <v>3.3E-4</v>
      </c>
      <c r="O557" s="180">
        <f>ROUND(E557*N557,2)</f>
        <v>0.08</v>
      </c>
      <c r="P557" s="180">
        <v>0</v>
      </c>
      <c r="Q557" s="180">
        <f>ROUND(E557*P557,2)</f>
        <v>0</v>
      </c>
      <c r="R557" s="182" t="s">
        <v>1263</v>
      </c>
      <c r="S557" s="182" t="s">
        <v>294</v>
      </c>
      <c r="T557" s="183" t="s">
        <v>294</v>
      </c>
      <c r="U557" s="159">
        <v>2.75E-2</v>
      </c>
      <c r="V557" s="159">
        <f>ROUND(E557*U557,2)</f>
        <v>6.28</v>
      </c>
      <c r="W557" s="159"/>
      <c r="X557" s="159" t="s">
        <v>295</v>
      </c>
      <c r="Y557" s="159" t="s">
        <v>296</v>
      </c>
      <c r="Z557" s="148"/>
      <c r="AA557" s="148"/>
      <c r="AB557" s="148"/>
      <c r="AC557" s="148"/>
      <c r="AD557" s="148"/>
      <c r="AE557" s="148"/>
      <c r="AF557" s="148"/>
      <c r="AG557" s="148" t="s">
        <v>297</v>
      </c>
      <c r="AH557" s="148"/>
      <c r="AI557" s="148"/>
      <c r="AJ557" s="148"/>
      <c r="AK557" s="148"/>
      <c r="AL557" s="148"/>
      <c r="AM557" s="148"/>
      <c r="AN557" s="148"/>
      <c r="AO557" s="148"/>
      <c r="AP557" s="148"/>
      <c r="AQ557" s="148"/>
      <c r="AR557" s="148"/>
      <c r="AS557" s="148"/>
      <c r="AT557" s="148"/>
      <c r="AU557" s="148"/>
      <c r="AV557" s="148"/>
      <c r="AW557" s="148"/>
      <c r="AX557" s="148"/>
      <c r="AY557" s="148"/>
      <c r="AZ557" s="148"/>
      <c r="BA557" s="148"/>
      <c r="BB557" s="148"/>
      <c r="BC557" s="148"/>
      <c r="BD557" s="148"/>
      <c r="BE557" s="148"/>
      <c r="BF557" s="148"/>
      <c r="BG557" s="148"/>
      <c r="BH557" s="148"/>
    </row>
    <row r="558" spans="1:60" outlineLevel="2" x14ac:dyDescent="0.25">
      <c r="A558" s="155"/>
      <c r="B558" s="156"/>
      <c r="C558" s="195" t="s">
        <v>3407</v>
      </c>
      <c r="D558" s="161"/>
      <c r="E558" s="162">
        <v>228.52</v>
      </c>
      <c r="F558" s="159"/>
      <c r="G558" s="159"/>
      <c r="H558" s="159"/>
      <c r="I558" s="159"/>
      <c r="J558" s="159"/>
      <c r="K558" s="159"/>
      <c r="L558" s="159"/>
      <c r="M558" s="159"/>
      <c r="N558" s="158"/>
      <c r="O558" s="158"/>
      <c r="P558" s="158"/>
      <c r="Q558" s="158"/>
      <c r="R558" s="159"/>
      <c r="S558" s="159"/>
      <c r="T558" s="159"/>
      <c r="U558" s="159"/>
      <c r="V558" s="159"/>
      <c r="W558" s="159"/>
      <c r="X558" s="159"/>
      <c r="Y558" s="159"/>
      <c r="Z558" s="148"/>
      <c r="AA558" s="148"/>
      <c r="AB558" s="148"/>
      <c r="AC558" s="148"/>
      <c r="AD558" s="148"/>
      <c r="AE558" s="148"/>
      <c r="AF558" s="148"/>
      <c r="AG558" s="148" t="s">
        <v>314</v>
      </c>
      <c r="AH558" s="148">
        <v>0</v>
      </c>
      <c r="AI558" s="148"/>
      <c r="AJ558" s="148"/>
      <c r="AK558" s="148"/>
      <c r="AL558" s="148"/>
      <c r="AM558" s="148"/>
      <c r="AN558" s="148"/>
      <c r="AO558" s="148"/>
      <c r="AP558" s="148"/>
      <c r="AQ558" s="148"/>
      <c r="AR558" s="148"/>
      <c r="AS558" s="148"/>
      <c r="AT558" s="148"/>
      <c r="AU558" s="148"/>
      <c r="AV558" s="148"/>
      <c r="AW558" s="148"/>
      <c r="AX558" s="148"/>
      <c r="AY558" s="148"/>
      <c r="AZ558" s="148"/>
      <c r="BA558" s="148"/>
      <c r="BB558" s="148"/>
      <c r="BC558" s="148"/>
      <c r="BD558" s="148"/>
      <c r="BE558" s="148"/>
      <c r="BF558" s="148"/>
      <c r="BG558" s="148"/>
      <c r="BH558" s="148"/>
    </row>
    <row r="559" spans="1:60" ht="30" outlineLevel="1" x14ac:dyDescent="0.25">
      <c r="A559" s="177">
        <v>125</v>
      </c>
      <c r="B559" s="178" t="s">
        <v>1267</v>
      </c>
      <c r="C559" s="194" t="s">
        <v>1268</v>
      </c>
      <c r="D559" s="179" t="s">
        <v>310</v>
      </c>
      <c r="E559" s="180">
        <v>30.41</v>
      </c>
      <c r="F559" s="181"/>
      <c r="G559" s="182">
        <f>ROUND(E559*F559,2)</f>
        <v>0</v>
      </c>
      <c r="H559" s="181"/>
      <c r="I559" s="182">
        <f>ROUND(E559*H559,2)</f>
        <v>0</v>
      </c>
      <c r="J559" s="181"/>
      <c r="K559" s="182">
        <f>ROUND(E559*J559,2)</f>
        <v>0</v>
      </c>
      <c r="L559" s="182">
        <v>21</v>
      </c>
      <c r="M559" s="182">
        <f>G559*(1+L559/100)</f>
        <v>0</v>
      </c>
      <c r="N559" s="180">
        <v>5.1999999999999995E-4</v>
      </c>
      <c r="O559" s="180">
        <f>ROUND(E559*N559,2)</f>
        <v>0.02</v>
      </c>
      <c r="P559" s="180">
        <v>0</v>
      </c>
      <c r="Q559" s="180">
        <f>ROUND(E559*P559,2)</f>
        <v>0</v>
      </c>
      <c r="R559" s="182" t="s">
        <v>1263</v>
      </c>
      <c r="S559" s="182" t="s">
        <v>294</v>
      </c>
      <c r="T559" s="183" t="s">
        <v>294</v>
      </c>
      <c r="U559" s="159">
        <v>4.9000000000000002E-2</v>
      </c>
      <c r="V559" s="159">
        <f>ROUND(E559*U559,2)</f>
        <v>1.49</v>
      </c>
      <c r="W559" s="159"/>
      <c r="X559" s="159" t="s">
        <v>295</v>
      </c>
      <c r="Y559" s="159" t="s">
        <v>296</v>
      </c>
      <c r="Z559" s="148"/>
      <c r="AA559" s="148"/>
      <c r="AB559" s="148"/>
      <c r="AC559" s="148"/>
      <c r="AD559" s="148"/>
      <c r="AE559" s="148"/>
      <c r="AF559" s="148"/>
      <c r="AG559" s="148" t="s">
        <v>297</v>
      </c>
      <c r="AH559" s="148"/>
      <c r="AI559" s="148"/>
      <c r="AJ559" s="148"/>
      <c r="AK559" s="148"/>
      <c r="AL559" s="148"/>
      <c r="AM559" s="148"/>
      <c r="AN559" s="148"/>
      <c r="AO559" s="148"/>
      <c r="AP559" s="148"/>
      <c r="AQ559" s="148"/>
      <c r="AR559" s="148"/>
      <c r="AS559" s="148"/>
      <c r="AT559" s="148"/>
      <c r="AU559" s="148"/>
      <c r="AV559" s="148"/>
      <c r="AW559" s="148"/>
      <c r="AX559" s="148"/>
      <c r="AY559" s="148"/>
      <c r="AZ559" s="148"/>
      <c r="BA559" s="148"/>
      <c r="BB559" s="148"/>
      <c r="BC559" s="148"/>
      <c r="BD559" s="148"/>
      <c r="BE559" s="148"/>
      <c r="BF559" s="148"/>
      <c r="BG559" s="148"/>
      <c r="BH559" s="148"/>
    </row>
    <row r="560" spans="1:60" outlineLevel="2" x14ac:dyDescent="0.25">
      <c r="A560" s="155"/>
      <c r="B560" s="156"/>
      <c r="C560" s="272" t="s">
        <v>1269</v>
      </c>
      <c r="D560" s="273"/>
      <c r="E560" s="273"/>
      <c r="F560" s="273"/>
      <c r="G560" s="273"/>
      <c r="H560" s="159"/>
      <c r="I560" s="159"/>
      <c r="J560" s="159"/>
      <c r="K560" s="159"/>
      <c r="L560" s="159"/>
      <c r="M560" s="159"/>
      <c r="N560" s="158"/>
      <c r="O560" s="158"/>
      <c r="P560" s="158"/>
      <c r="Q560" s="158"/>
      <c r="R560" s="159"/>
      <c r="S560" s="159"/>
      <c r="T560" s="159"/>
      <c r="U560" s="159"/>
      <c r="V560" s="159"/>
      <c r="W560" s="159"/>
      <c r="X560" s="159"/>
      <c r="Y560" s="159"/>
      <c r="Z560" s="148"/>
      <c r="AA560" s="148"/>
      <c r="AB560" s="148"/>
      <c r="AC560" s="148"/>
      <c r="AD560" s="148"/>
      <c r="AE560" s="148"/>
      <c r="AF560" s="148"/>
      <c r="AG560" s="148" t="s">
        <v>300</v>
      </c>
      <c r="AH560" s="148"/>
      <c r="AI560" s="148"/>
      <c r="AJ560" s="148"/>
      <c r="AK560" s="148"/>
      <c r="AL560" s="148"/>
      <c r="AM560" s="148"/>
      <c r="AN560" s="148"/>
      <c r="AO560" s="148"/>
      <c r="AP560" s="148"/>
      <c r="AQ560" s="148"/>
      <c r="AR560" s="148"/>
      <c r="AS560" s="148"/>
      <c r="AT560" s="148"/>
      <c r="AU560" s="148"/>
      <c r="AV560" s="148"/>
      <c r="AW560" s="148"/>
      <c r="AX560" s="148"/>
      <c r="AY560" s="148"/>
      <c r="AZ560" s="148"/>
      <c r="BA560" s="148"/>
      <c r="BB560" s="148"/>
      <c r="BC560" s="148"/>
      <c r="BD560" s="148"/>
      <c r="BE560" s="148"/>
      <c r="BF560" s="148"/>
      <c r="BG560" s="148"/>
      <c r="BH560" s="148"/>
    </row>
    <row r="561" spans="1:60" outlineLevel="2" x14ac:dyDescent="0.25">
      <c r="A561" s="155"/>
      <c r="B561" s="156"/>
      <c r="C561" s="195" t="s">
        <v>3408</v>
      </c>
      <c r="D561" s="161"/>
      <c r="E561" s="162">
        <v>30.41</v>
      </c>
      <c r="F561" s="159"/>
      <c r="G561" s="159"/>
      <c r="H561" s="159"/>
      <c r="I561" s="159"/>
      <c r="J561" s="159"/>
      <c r="K561" s="159"/>
      <c r="L561" s="159"/>
      <c r="M561" s="159"/>
      <c r="N561" s="158"/>
      <c r="O561" s="158"/>
      <c r="P561" s="158"/>
      <c r="Q561" s="158"/>
      <c r="R561" s="159"/>
      <c r="S561" s="159"/>
      <c r="T561" s="159"/>
      <c r="U561" s="159"/>
      <c r="V561" s="159"/>
      <c r="W561" s="159"/>
      <c r="X561" s="159"/>
      <c r="Y561" s="159"/>
      <c r="Z561" s="148"/>
      <c r="AA561" s="148"/>
      <c r="AB561" s="148"/>
      <c r="AC561" s="148"/>
      <c r="AD561" s="148"/>
      <c r="AE561" s="148"/>
      <c r="AF561" s="148"/>
      <c r="AG561" s="148" t="s">
        <v>314</v>
      </c>
      <c r="AH561" s="148">
        <v>0</v>
      </c>
      <c r="AI561" s="148"/>
      <c r="AJ561" s="148"/>
      <c r="AK561" s="148"/>
      <c r="AL561" s="148"/>
      <c r="AM561" s="148"/>
      <c r="AN561" s="148"/>
      <c r="AO561" s="148"/>
      <c r="AP561" s="148"/>
      <c r="AQ561" s="148"/>
      <c r="AR561" s="148"/>
      <c r="AS561" s="148"/>
      <c r="AT561" s="148"/>
      <c r="AU561" s="148"/>
      <c r="AV561" s="148"/>
      <c r="AW561" s="148"/>
      <c r="AX561" s="148"/>
      <c r="AY561" s="148"/>
      <c r="AZ561" s="148"/>
      <c r="BA561" s="148"/>
      <c r="BB561" s="148"/>
      <c r="BC561" s="148"/>
      <c r="BD561" s="148"/>
      <c r="BE561" s="148"/>
      <c r="BF561" s="148"/>
      <c r="BG561" s="148"/>
      <c r="BH561" s="148"/>
    </row>
    <row r="562" spans="1:60" ht="20" outlineLevel="1" x14ac:dyDescent="0.25">
      <c r="A562" s="177">
        <v>126</v>
      </c>
      <c r="B562" s="178" t="s">
        <v>1277</v>
      </c>
      <c r="C562" s="194" t="s">
        <v>1278</v>
      </c>
      <c r="D562" s="179" t="s">
        <v>310</v>
      </c>
      <c r="E562" s="180">
        <v>228.5188</v>
      </c>
      <c r="F562" s="181"/>
      <c r="G562" s="182">
        <f>ROUND(E562*F562,2)</f>
        <v>0</v>
      </c>
      <c r="H562" s="181"/>
      <c r="I562" s="182">
        <f>ROUND(E562*H562,2)</f>
        <v>0</v>
      </c>
      <c r="J562" s="181"/>
      <c r="K562" s="182">
        <f>ROUND(E562*J562,2)</f>
        <v>0</v>
      </c>
      <c r="L562" s="182">
        <v>21</v>
      </c>
      <c r="M562" s="182">
        <f>G562*(1+L562/100)</f>
        <v>0</v>
      </c>
      <c r="N562" s="180">
        <v>4.0999999999999999E-4</v>
      </c>
      <c r="O562" s="180">
        <f>ROUND(E562*N562,2)</f>
        <v>0.09</v>
      </c>
      <c r="P562" s="180">
        <v>0</v>
      </c>
      <c r="Q562" s="180">
        <f>ROUND(E562*P562,2)</f>
        <v>0</v>
      </c>
      <c r="R562" s="182" t="s">
        <v>1263</v>
      </c>
      <c r="S562" s="182" t="s">
        <v>294</v>
      </c>
      <c r="T562" s="183" t="s">
        <v>294</v>
      </c>
      <c r="U562" s="159">
        <v>0.22991</v>
      </c>
      <c r="V562" s="159">
        <f>ROUND(E562*U562,2)</f>
        <v>52.54</v>
      </c>
      <c r="W562" s="159"/>
      <c r="X562" s="159" t="s">
        <v>295</v>
      </c>
      <c r="Y562" s="159" t="s">
        <v>296</v>
      </c>
      <c r="Z562" s="148"/>
      <c r="AA562" s="148"/>
      <c r="AB562" s="148"/>
      <c r="AC562" s="148"/>
      <c r="AD562" s="148"/>
      <c r="AE562" s="148"/>
      <c r="AF562" s="148"/>
      <c r="AG562" s="148" t="s">
        <v>297</v>
      </c>
      <c r="AH562" s="148"/>
      <c r="AI562" s="148"/>
      <c r="AJ562" s="148"/>
      <c r="AK562" s="148"/>
      <c r="AL562" s="148"/>
      <c r="AM562" s="148"/>
      <c r="AN562" s="148"/>
      <c r="AO562" s="148"/>
      <c r="AP562" s="148"/>
      <c r="AQ562" s="148"/>
      <c r="AR562" s="148"/>
      <c r="AS562" s="148"/>
      <c r="AT562" s="148"/>
      <c r="AU562" s="148"/>
      <c r="AV562" s="148"/>
      <c r="AW562" s="148"/>
      <c r="AX562" s="148"/>
      <c r="AY562" s="148"/>
      <c r="AZ562" s="148"/>
      <c r="BA562" s="148"/>
      <c r="BB562" s="148"/>
      <c r="BC562" s="148"/>
      <c r="BD562" s="148"/>
      <c r="BE562" s="148"/>
      <c r="BF562" s="148"/>
      <c r="BG562" s="148"/>
      <c r="BH562" s="148"/>
    </row>
    <row r="563" spans="1:60" outlineLevel="2" x14ac:dyDescent="0.25">
      <c r="A563" s="155"/>
      <c r="B563" s="156"/>
      <c r="C563" s="195" t="s">
        <v>3409</v>
      </c>
      <c r="D563" s="161"/>
      <c r="E563" s="162">
        <v>228.52</v>
      </c>
      <c r="F563" s="159"/>
      <c r="G563" s="159"/>
      <c r="H563" s="159"/>
      <c r="I563" s="159"/>
      <c r="J563" s="159"/>
      <c r="K563" s="159"/>
      <c r="L563" s="159"/>
      <c r="M563" s="159"/>
      <c r="N563" s="158"/>
      <c r="O563" s="158"/>
      <c r="P563" s="158"/>
      <c r="Q563" s="158"/>
      <c r="R563" s="159"/>
      <c r="S563" s="159"/>
      <c r="T563" s="159"/>
      <c r="U563" s="159"/>
      <c r="V563" s="159"/>
      <c r="W563" s="159"/>
      <c r="X563" s="159"/>
      <c r="Y563" s="159"/>
      <c r="Z563" s="148"/>
      <c r="AA563" s="148"/>
      <c r="AB563" s="148"/>
      <c r="AC563" s="148"/>
      <c r="AD563" s="148"/>
      <c r="AE563" s="148"/>
      <c r="AF563" s="148"/>
      <c r="AG563" s="148" t="s">
        <v>314</v>
      </c>
      <c r="AH563" s="148">
        <v>0</v>
      </c>
      <c r="AI563" s="148"/>
      <c r="AJ563" s="148"/>
      <c r="AK563" s="148"/>
      <c r="AL563" s="148"/>
      <c r="AM563" s="148"/>
      <c r="AN563" s="148"/>
      <c r="AO563" s="148"/>
      <c r="AP563" s="148"/>
      <c r="AQ563" s="148"/>
      <c r="AR563" s="148"/>
      <c r="AS563" s="148"/>
      <c r="AT563" s="148"/>
      <c r="AU563" s="148"/>
      <c r="AV563" s="148"/>
      <c r="AW563" s="148"/>
      <c r="AX563" s="148"/>
      <c r="AY563" s="148"/>
      <c r="AZ563" s="148"/>
      <c r="BA563" s="148"/>
      <c r="BB563" s="148"/>
      <c r="BC563" s="148"/>
      <c r="BD563" s="148"/>
      <c r="BE563" s="148"/>
      <c r="BF563" s="148"/>
      <c r="BG563" s="148"/>
      <c r="BH563" s="148"/>
    </row>
    <row r="564" spans="1:60" ht="20" outlineLevel="1" x14ac:dyDescent="0.25">
      <c r="A564" s="177">
        <v>127</v>
      </c>
      <c r="B564" s="178" t="s">
        <v>1280</v>
      </c>
      <c r="C564" s="194" t="s">
        <v>1281</v>
      </c>
      <c r="D564" s="179" t="s">
        <v>310</v>
      </c>
      <c r="E564" s="180">
        <v>30.41</v>
      </c>
      <c r="F564" s="181"/>
      <c r="G564" s="182">
        <f>ROUND(E564*F564,2)</f>
        <v>0</v>
      </c>
      <c r="H564" s="181"/>
      <c r="I564" s="182">
        <f>ROUND(E564*H564,2)</f>
        <v>0</v>
      </c>
      <c r="J564" s="181"/>
      <c r="K564" s="182">
        <f>ROUND(E564*J564,2)</f>
        <v>0</v>
      </c>
      <c r="L564" s="182">
        <v>21</v>
      </c>
      <c r="M564" s="182">
        <f>G564*(1+L564/100)</f>
        <v>0</v>
      </c>
      <c r="N564" s="180">
        <v>5.8E-4</v>
      </c>
      <c r="O564" s="180">
        <f>ROUND(E564*N564,2)</f>
        <v>0.02</v>
      </c>
      <c r="P564" s="180">
        <v>0</v>
      </c>
      <c r="Q564" s="180">
        <f>ROUND(E564*P564,2)</f>
        <v>0</v>
      </c>
      <c r="R564" s="182" t="s">
        <v>1263</v>
      </c>
      <c r="S564" s="182" t="s">
        <v>294</v>
      </c>
      <c r="T564" s="183" t="s">
        <v>294</v>
      </c>
      <c r="U564" s="159">
        <v>0.26600000000000001</v>
      </c>
      <c r="V564" s="159">
        <f>ROUND(E564*U564,2)</f>
        <v>8.09</v>
      </c>
      <c r="W564" s="159"/>
      <c r="X564" s="159" t="s">
        <v>295</v>
      </c>
      <c r="Y564" s="159" t="s">
        <v>296</v>
      </c>
      <c r="Z564" s="148"/>
      <c r="AA564" s="148"/>
      <c r="AB564" s="148"/>
      <c r="AC564" s="148"/>
      <c r="AD564" s="148"/>
      <c r="AE564" s="148"/>
      <c r="AF564" s="148"/>
      <c r="AG564" s="148" t="s">
        <v>297</v>
      </c>
      <c r="AH564" s="148"/>
      <c r="AI564" s="148"/>
      <c r="AJ564" s="148"/>
      <c r="AK564" s="148"/>
      <c r="AL564" s="148"/>
      <c r="AM564" s="148"/>
      <c r="AN564" s="148"/>
      <c r="AO564" s="148"/>
      <c r="AP564" s="148"/>
      <c r="AQ564" s="148"/>
      <c r="AR564" s="148"/>
      <c r="AS564" s="148"/>
      <c r="AT564" s="148"/>
      <c r="AU564" s="148"/>
      <c r="AV564" s="148"/>
      <c r="AW564" s="148"/>
      <c r="AX564" s="148"/>
      <c r="AY564" s="148"/>
      <c r="AZ564" s="148"/>
      <c r="BA564" s="148"/>
      <c r="BB564" s="148"/>
      <c r="BC564" s="148"/>
      <c r="BD564" s="148"/>
      <c r="BE564" s="148"/>
      <c r="BF564" s="148"/>
      <c r="BG564" s="148"/>
      <c r="BH564" s="148"/>
    </row>
    <row r="565" spans="1:60" outlineLevel="2" x14ac:dyDescent="0.25">
      <c r="A565" s="155"/>
      <c r="B565" s="156"/>
      <c r="C565" s="195" t="s">
        <v>3410</v>
      </c>
      <c r="D565" s="161"/>
      <c r="E565" s="162">
        <v>30.41</v>
      </c>
      <c r="F565" s="159"/>
      <c r="G565" s="159"/>
      <c r="H565" s="159"/>
      <c r="I565" s="159"/>
      <c r="J565" s="159"/>
      <c r="K565" s="159"/>
      <c r="L565" s="159"/>
      <c r="M565" s="159"/>
      <c r="N565" s="158"/>
      <c r="O565" s="158"/>
      <c r="P565" s="158"/>
      <c r="Q565" s="158"/>
      <c r="R565" s="159"/>
      <c r="S565" s="159"/>
      <c r="T565" s="159"/>
      <c r="U565" s="159"/>
      <c r="V565" s="159"/>
      <c r="W565" s="159"/>
      <c r="X565" s="159"/>
      <c r="Y565" s="159"/>
      <c r="Z565" s="148"/>
      <c r="AA565" s="148"/>
      <c r="AB565" s="148"/>
      <c r="AC565" s="148"/>
      <c r="AD565" s="148"/>
      <c r="AE565" s="148"/>
      <c r="AF565" s="148"/>
      <c r="AG565" s="148" t="s">
        <v>314</v>
      </c>
      <c r="AH565" s="148">
        <v>0</v>
      </c>
      <c r="AI565" s="148"/>
      <c r="AJ565" s="148"/>
      <c r="AK565" s="148"/>
      <c r="AL565" s="148"/>
      <c r="AM565" s="148"/>
      <c r="AN565" s="148"/>
      <c r="AO565" s="148"/>
      <c r="AP565" s="148"/>
      <c r="AQ565" s="148"/>
      <c r="AR565" s="148"/>
      <c r="AS565" s="148"/>
      <c r="AT565" s="148"/>
      <c r="AU565" s="148"/>
      <c r="AV565" s="148"/>
      <c r="AW565" s="148"/>
      <c r="AX565" s="148"/>
      <c r="AY565" s="148"/>
      <c r="AZ565" s="148"/>
      <c r="BA565" s="148"/>
      <c r="BB565" s="148"/>
      <c r="BC565" s="148"/>
      <c r="BD565" s="148"/>
      <c r="BE565" s="148"/>
      <c r="BF565" s="148"/>
      <c r="BG565" s="148"/>
      <c r="BH565" s="148"/>
    </row>
    <row r="566" spans="1:60" outlineLevel="1" x14ac:dyDescent="0.25">
      <c r="A566" s="177">
        <v>128</v>
      </c>
      <c r="B566" s="178" t="s">
        <v>1271</v>
      </c>
      <c r="C566" s="194" t="s">
        <v>1272</v>
      </c>
      <c r="D566" s="179" t="s">
        <v>310</v>
      </c>
      <c r="E566" s="180">
        <v>24.327999999999999</v>
      </c>
      <c r="F566" s="181"/>
      <c r="G566" s="182">
        <f>ROUND(E566*F566,2)</f>
        <v>0</v>
      </c>
      <c r="H566" s="181"/>
      <c r="I566" s="182">
        <f>ROUND(E566*H566,2)</f>
        <v>0</v>
      </c>
      <c r="J566" s="181"/>
      <c r="K566" s="182">
        <f>ROUND(E566*J566,2)</f>
        <v>0</v>
      </c>
      <c r="L566" s="182">
        <v>21</v>
      </c>
      <c r="M566" s="182">
        <f>G566*(1+L566/100)</f>
        <v>0</v>
      </c>
      <c r="N566" s="180">
        <v>3.2000000000000003E-4</v>
      </c>
      <c r="O566" s="180">
        <f>ROUND(E566*N566,2)</f>
        <v>0.01</v>
      </c>
      <c r="P566" s="180">
        <v>0</v>
      </c>
      <c r="Q566" s="180">
        <f>ROUND(E566*P566,2)</f>
        <v>0</v>
      </c>
      <c r="R566" s="182" t="s">
        <v>1263</v>
      </c>
      <c r="S566" s="182" t="s">
        <v>294</v>
      </c>
      <c r="T566" s="183" t="s">
        <v>294</v>
      </c>
      <c r="U566" s="159">
        <v>0.11</v>
      </c>
      <c r="V566" s="159">
        <f>ROUND(E566*U566,2)</f>
        <v>2.68</v>
      </c>
      <c r="W566" s="159"/>
      <c r="X566" s="159" t="s">
        <v>295</v>
      </c>
      <c r="Y566" s="159" t="s">
        <v>296</v>
      </c>
      <c r="Z566" s="148"/>
      <c r="AA566" s="148"/>
      <c r="AB566" s="148"/>
      <c r="AC566" s="148"/>
      <c r="AD566" s="148"/>
      <c r="AE566" s="148"/>
      <c r="AF566" s="148"/>
      <c r="AG566" s="148" t="s">
        <v>297</v>
      </c>
      <c r="AH566" s="148"/>
      <c r="AI566" s="148"/>
      <c r="AJ566" s="148"/>
      <c r="AK566" s="148"/>
      <c r="AL566" s="148"/>
      <c r="AM566" s="148"/>
      <c r="AN566" s="148"/>
      <c r="AO566" s="148"/>
      <c r="AP566" s="148"/>
      <c r="AQ566" s="148"/>
      <c r="AR566" s="148"/>
      <c r="AS566" s="148"/>
      <c r="AT566" s="148"/>
      <c r="AU566" s="148"/>
      <c r="AV566" s="148"/>
      <c r="AW566" s="148"/>
      <c r="AX566" s="148"/>
      <c r="AY566" s="148"/>
      <c r="AZ566" s="148"/>
      <c r="BA566" s="148"/>
      <c r="BB566" s="148"/>
      <c r="BC566" s="148"/>
      <c r="BD566" s="148"/>
      <c r="BE566" s="148"/>
      <c r="BF566" s="148"/>
      <c r="BG566" s="148"/>
      <c r="BH566" s="148"/>
    </row>
    <row r="567" spans="1:60" outlineLevel="2" x14ac:dyDescent="0.25">
      <c r="A567" s="155"/>
      <c r="B567" s="156"/>
      <c r="C567" s="195" t="s">
        <v>3411</v>
      </c>
      <c r="D567" s="161"/>
      <c r="E567" s="162">
        <v>24.327999999999999</v>
      </c>
      <c r="F567" s="159"/>
      <c r="G567" s="159"/>
      <c r="H567" s="159"/>
      <c r="I567" s="159"/>
      <c r="J567" s="159"/>
      <c r="K567" s="159"/>
      <c r="L567" s="159"/>
      <c r="M567" s="159"/>
      <c r="N567" s="158"/>
      <c r="O567" s="158"/>
      <c r="P567" s="158"/>
      <c r="Q567" s="158"/>
      <c r="R567" s="159"/>
      <c r="S567" s="159"/>
      <c r="T567" s="159"/>
      <c r="U567" s="159"/>
      <c r="V567" s="159"/>
      <c r="W567" s="159"/>
      <c r="X567" s="159"/>
      <c r="Y567" s="159"/>
      <c r="Z567" s="148"/>
      <c r="AA567" s="148"/>
      <c r="AB567" s="148"/>
      <c r="AC567" s="148"/>
      <c r="AD567" s="148"/>
      <c r="AE567" s="148"/>
      <c r="AF567" s="148"/>
      <c r="AG567" s="148" t="s">
        <v>314</v>
      </c>
      <c r="AH567" s="148">
        <v>0</v>
      </c>
      <c r="AI567" s="148"/>
      <c r="AJ567" s="148"/>
      <c r="AK567" s="148"/>
      <c r="AL567" s="148"/>
      <c r="AM567" s="148"/>
      <c r="AN567" s="148"/>
      <c r="AO567" s="148"/>
      <c r="AP567" s="148"/>
      <c r="AQ567" s="148"/>
      <c r="AR567" s="148"/>
      <c r="AS567" s="148"/>
      <c r="AT567" s="148"/>
      <c r="AU567" s="148"/>
      <c r="AV567" s="148"/>
      <c r="AW567" s="148"/>
      <c r="AX567" s="148"/>
      <c r="AY567" s="148"/>
      <c r="AZ567" s="148"/>
      <c r="BA567" s="148"/>
      <c r="BB567" s="148"/>
      <c r="BC567" s="148"/>
      <c r="BD567" s="148"/>
      <c r="BE567" s="148"/>
      <c r="BF567" s="148"/>
      <c r="BG567" s="148"/>
      <c r="BH567" s="148"/>
    </row>
    <row r="568" spans="1:60" outlineLevel="1" x14ac:dyDescent="0.25">
      <c r="A568" s="177">
        <v>129</v>
      </c>
      <c r="B568" s="178" t="s">
        <v>1275</v>
      </c>
      <c r="C568" s="194" t="s">
        <v>1276</v>
      </c>
      <c r="D568" s="179" t="s">
        <v>310</v>
      </c>
      <c r="E568" s="180">
        <v>24.327999999999999</v>
      </c>
      <c r="F568" s="181"/>
      <c r="G568" s="182">
        <f>ROUND(E568*F568,2)</f>
        <v>0</v>
      </c>
      <c r="H568" s="181"/>
      <c r="I568" s="182">
        <f>ROUND(E568*H568,2)</f>
        <v>0</v>
      </c>
      <c r="J568" s="181"/>
      <c r="K568" s="182">
        <f>ROUND(E568*J568,2)</f>
        <v>0</v>
      </c>
      <c r="L568" s="182">
        <v>21</v>
      </c>
      <c r="M568" s="182">
        <f>G568*(1+L568/100)</f>
        <v>0</v>
      </c>
      <c r="N568" s="180">
        <v>1.7000000000000001E-4</v>
      </c>
      <c r="O568" s="180">
        <f>ROUND(E568*N568,2)</f>
        <v>0</v>
      </c>
      <c r="P568" s="180">
        <v>0</v>
      </c>
      <c r="Q568" s="180">
        <f>ROUND(E568*P568,2)</f>
        <v>0</v>
      </c>
      <c r="R568" s="182" t="s">
        <v>1263</v>
      </c>
      <c r="S568" s="182" t="s">
        <v>294</v>
      </c>
      <c r="T568" s="183" t="s">
        <v>294</v>
      </c>
      <c r="U568" s="159">
        <v>0.16</v>
      </c>
      <c r="V568" s="159">
        <f>ROUND(E568*U568,2)</f>
        <v>3.89</v>
      </c>
      <c r="W568" s="159"/>
      <c r="X568" s="159" t="s">
        <v>295</v>
      </c>
      <c r="Y568" s="159" t="s">
        <v>296</v>
      </c>
      <c r="Z568" s="148"/>
      <c r="AA568" s="148"/>
      <c r="AB568" s="148"/>
      <c r="AC568" s="148"/>
      <c r="AD568" s="148"/>
      <c r="AE568" s="148"/>
      <c r="AF568" s="148"/>
      <c r="AG568" s="148" t="s">
        <v>297</v>
      </c>
      <c r="AH568" s="148"/>
      <c r="AI568" s="148"/>
      <c r="AJ568" s="148"/>
      <c r="AK568" s="148"/>
      <c r="AL568" s="148"/>
      <c r="AM568" s="148"/>
      <c r="AN568" s="148"/>
      <c r="AO568" s="148"/>
      <c r="AP568" s="148"/>
      <c r="AQ568" s="148"/>
      <c r="AR568" s="148"/>
      <c r="AS568" s="148"/>
      <c r="AT568" s="148"/>
      <c r="AU568" s="148"/>
      <c r="AV568" s="148"/>
      <c r="AW568" s="148"/>
      <c r="AX568" s="148"/>
      <c r="AY568" s="148"/>
      <c r="AZ568" s="148"/>
      <c r="BA568" s="148"/>
      <c r="BB568" s="148"/>
      <c r="BC568" s="148"/>
      <c r="BD568" s="148"/>
      <c r="BE568" s="148"/>
      <c r="BF568" s="148"/>
      <c r="BG568" s="148"/>
      <c r="BH568" s="148"/>
    </row>
    <row r="569" spans="1:60" outlineLevel="2" x14ac:dyDescent="0.25">
      <c r="A569" s="155"/>
      <c r="B569" s="156"/>
      <c r="C569" s="195" t="s">
        <v>3411</v>
      </c>
      <c r="D569" s="161"/>
      <c r="E569" s="162">
        <v>24.327999999999999</v>
      </c>
      <c r="F569" s="159"/>
      <c r="G569" s="159"/>
      <c r="H569" s="159"/>
      <c r="I569" s="159"/>
      <c r="J569" s="159"/>
      <c r="K569" s="159"/>
      <c r="L569" s="159"/>
      <c r="M569" s="159"/>
      <c r="N569" s="158"/>
      <c r="O569" s="158"/>
      <c r="P569" s="158"/>
      <c r="Q569" s="158"/>
      <c r="R569" s="159"/>
      <c r="S569" s="159"/>
      <c r="T569" s="159"/>
      <c r="U569" s="159"/>
      <c r="V569" s="159"/>
      <c r="W569" s="159"/>
      <c r="X569" s="159"/>
      <c r="Y569" s="159"/>
      <c r="Z569" s="148"/>
      <c r="AA569" s="148"/>
      <c r="AB569" s="148"/>
      <c r="AC569" s="148"/>
      <c r="AD569" s="148"/>
      <c r="AE569" s="148"/>
      <c r="AF569" s="148"/>
      <c r="AG569" s="148" t="s">
        <v>314</v>
      </c>
      <c r="AH569" s="148">
        <v>0</v>
      </c>
      <c r="AI569" s="148"/>
      <c r="AJ569" s="148"/>
      <c r="AK569" s="148"/>
      <c r="AL569" s="148"/>
      <c r="AM569" s="148"/>
      <c r="AN569" s="148"/>
      <c r="AO569" s="148"/>
      <c r="AP569" s="148"/>
      <c r="AQ569" s="148"/>
      <c r="AR569" s="148"/>
      <c r="AS569" s="148"/>
      <c r="AT569" s="148"/>
      <c r="AU569" s="148"/>
      <c r="AV569" s="148"/>
      <c r="AW569" s="148"/>
      <c r="AX569" s="148"/>
      <c r="AY569" s="148"/>
      <c r="AZ569" s="148"/>
      <c r="BA569" s="148"/>
      <c r="BB569" s="148"/>
      <c r="BC569" s="148"/>
      <c r="BD569" s="148"/>
      <c r="BE569" s="148"/>
      <c r="BF569" s="148"/>
      <c r="BG569" s="148"/>
      <c r="BH569" s="148"/>
    </row>
    <row r="570" spans="1:60" outlineLevel="1" x14ac:dyDescent="0.25">
      <c r="A570" s="177">
        <v>130</v>
      </c>
      <c r="B570" s="178" t="s">
        <v>3412</v>
      </c>
      <c r="C570" s="194" t="s">
        <v>3413</v>
      </c>
      <c r="D570" s="179" t="s">
        <v>310</v>
      </c>
      <c r="E570" s="180">
        <v>24.776</v>
      </c>
      <c r="F570" s="181"/>
      <c r="G570" s="182">
        <f>ROUND(E570*F570,2)</f>
        <v>0</v>
      </c>
      <c r="H570" s="181"/>
      <c r="I570" s="182">
        <f>ROUND(E570*H570,2)</f>
        <v>0</v>
      </c>
      <c r="J570" s="181"/>
      <c r="K570" s="182">
        <f>ROUND(E570*J570,2)</f>
        <v>0</v>
      </c>
      <c r="L570" s="182">
        <v>21</v>
      </c>
      <c r="M570" s="182">
        <f>G570*(1+L570/100)</f>
        <v>0</v>
      </c>
      <c r="N570" s="180">
        <v>7.1000000000000002E-4</v>
      </c>
      <c r="O570" s="180">
        <f>ROUND(E570*N570,2)</f>
        <v>0.02</v>
      </c>
      <c r="P570" s="180">
        <v>0</v>
      </c>
      <c r="Q570" s="180">
        <f>ROUND(E570*P570,2)</f>
        <v>0</v>
      </c>
      <c r="R570" s="182" t="s">
        <v>1263</v>
      </c>
      <c r="S570" s="182" t="s">
        <v>1859</v>
      </c>
      <c r="T570" s="183" t="s">
        <v>1859</v>
      </c>
      <c r="U570" s="159">
        <v>0.34</v>
      </c>
      <c r="V570" s="159">
        <f>ROUND(E570*U570,2)</f>
        <v>8.42</v>
      </c>
      <c r="W570" s="159"/>
      <c r="X570" s="159" t="s">
        <v>295</v>
      </c>
      <c r="Y570" s="159" t="s">
        <v>296</v>
      </c>
      <c r="Z570" s="148"/>
      <c r="AA570" s="148"/>
      <c r="AB570" s="148"/>
      <c r="AC570" s="148"/>
      <c r="AD570" s="148"/>
      <c r="AE570" s="148"/>
      <c r="AF570" s="148"/>
      <c r="AG570" s="148" t="s">
        <v>297</v>
      </c>
      <c r="AH570" s="148"/>
      <c r="AI570" s="148"/>
      <c r="AJ570" s="148"/>
      <c r="AK570" s="148"/>
      <c r="AL570" s="148"/>
      <c r="AM570" s="148"/>
      <c r="AN570" s="148"/>
      <c r="AO570" s="148"/>
      <c r="AP570" s="148"/>
      <c r="AQ570" s="148"/>
      <c r="AR570" s="148"/>
      <c r="AS570" s="148"/>
      <c r="AT570" s="148"/>
      <c r="AU570" s="148"/>
      <c r="AV570" s="148"/>
      <c r="AW570" s="148"/>
      <c r="AX570" s="148"/>
      <c r="AY570" s="148"/>
      <c r="AZ570" s="148"/>
      <c r="BA570" s="148"/>
      <c r="BB570" s="148"/>
      <c r="BC570" s="148"/>
      <c r="BD570" s="148"/>
      <c r="BE570" s="148"/>
      <c r="BF570" s="148"/>
      <c r="BG570" s="148"/>
      <c r="BH570" s="148"/>
    </row>
    <row r="571" spans="1:60" outlineLevel="2" x14ac:dyDescent="0.25">
      <c r="A571" s="155"/>
      <c r="B571" s="156"/>
      <c r="C571" s="276" t="s">
        <v>3414</v>
      </c>
      <c r="D571" s="277"/>
      <c r="E571" s="277"/>
      <c r="F571" s="277"/>
      <c r="G571" s="277"/>
      <c r="H571" s="159"/>
      <c r="I571" s="159"/>
      <c r="J571" s="159"/>
      <c r="K571" s="159"/>
      <c r="L571" s="159"/>
      <c r="M571" s="159"/>
      <c r="N571" s="158"/>
      <c r="O571" s="158"/>
      <c r="P571" s="158"/>
      <c r="Q571" s="158"/>
      <c r="R571" s="159"/>
      <c r="S571" s="159"/>
      <c r="T571" s="159"/>
      <c r="U571" s="159"/>
      <c r="V571" s="159"/>
      <c r="W571" s="159"/>
      <c r="X571" s="159"/>
      <c r="Y571" s="159"/>
      <c r="Z571" s="148"/>
      <c r="AA571" s="148"/>
      <c r="AB571" s="148"/>
      <c r="AC571" s="148"/>
      <c r="AD571" s="148"/>
      <c r="AE571" s="148"/>
      <c r="AF571" s="148"/>
      <c r="AG571" s="148" t="s">
        <v>299</v>
      </c>
      <c r="AH571" s="148"/>
      <c r="AI571" s="148"/>
      <c r="AJ571" s="148"/>
      <c r="AK571" s="148"/>
      <c r="AL571" s="148"/>
      <c r="AM571" s="148"/>
      <c r="AN571" s="148"/>
      <c r="AO571" s="148"/>
      <c r="AP571" s="148"/>
      <c r="AQ571" s="148"/>
      <c r="AR571" s="148"/>
      <c r="AS571" s="148"/>
      <c r="AT571" s="148"/>
      <c r="AU571" s="148"/>
      <c r="AV571" s="148"/>
      <c r="AW571" s="148"/>
      <c r="AX571" s="148"/>
      <c r="AY571" s="148"/>
      <c r="AZ571" s="148"/>
      <c r="BA571" s="148"/>
      <c r="BB571" s="148"/>
      <c r="BC571" s="148"/>
      <c r="BD571" s="148"/>
      <c r="BE571" s="148"/>
      <c r="BF571" s="148"/>
      <c r="BG571" s="148"/>
      <c r="BH571" s="148"/>
    </row>
    <row r="572" spans="1:60" outlineLevel="2" x14ac:dyDescent="0.25">
      <c r="A572" s="155"/>
      <c r="B572" s="156"/>
      <c r="C572" s="270" t="s">
        <v>3414</v>
      </c>
      <c r="D572" s="271"/>
      <c r="E572" s="271"/>
      <c r="F572" s="271"/>
      <c r="G572" s="271"/>
      <c r="H572" s="159"/>
      <c r="I572" s="159"/>
      <c r="J572" s="159"/>
      <c r="K572" s="159"/>
      <c r="L572" s="159"/>
      <c r="M572" s="159"/>
      <c r="N572" s="158"/>
      <c r="O572" s="158"/>
      <c r="P572" s="158"/>
      <c r="Q572" s="158"/>
      <c r="R572" s="159"/>
      <c r="S572" s="159"/>
      <c r="T572" s="159"/>
      <c r="U572" s="159"/>
      <c r="V572" s="159"/>
      <c r="W572" s="159"/>
      <c r="X572" s="159"/>
      <c r="Y572" s="159"/>
      <c r="Z572" s="148"/>
      <c r="AA572" s="148"/>
      <c r="AB572" s="148"/>
      <c r="AC572" s="148"/>
      <c r="AD572" s="148"/>
      <c r="AE572" s="148"/>
      <c r="AF572" s="148"/>
      <c r="AG572" s="148" t="s">
        <v>300</v>
      </c>
      <c r="AH572" s="148"/>
      <c r="AI572" s="148"/>
      <c r="AJ572" s="148"/>
      <c r="AK572" s="148"/>
      <c r="AL572" s="148"/>
      <c r="AM572" s="148"/>
      <c r="AN572" s="148"/>
      <c r="AO572" s="148"/>
      <c r="AP572" s="148"/>
      <c r="AQ572" s="148"/>
      <c r="AR572" s="148"/>
      <c r="AS572" s="148"/>
      <c r="AT572" s="148"/>
      <c r="AU572" s="148"/>
      <c r="AV572" s="148"/>
      <c r="AW572" s="148"/>
      <c r="AX572" s="148"/>
      <c r="AY572" s="148"/>
      <c r="AZ572" s="148"/>
      <c r="BA572" s="148"/>
      <c r="BB572" s="148"/>
      <c r="BC572" s="148"/>
      <c r="BD572" s="148"/>
      <c r="BE572" s="148"/>
      <c r="BF572" s="148"/>
      <c r="BG572" s="148"/>
      <c r="BH572" s="148"/>
    </row>
    <row r="573" spans="1:60" outlineLevel="2" x14ac:dyDescent="0.25">
      <c r="A573" s="155"/>
      <c r="B573" s="156"/>
      <c r="C573" s="195" t="s">
        <v>3415</v>
      </c>
      <c r="D573" s="161"/>
      <c r="E573" s="162">
        <v>24.78</v>
      </c>
      <c r="F573" s="159"/>
      <c r="G573" s="159"/>
      <c r="H573" s="159"/>
      <c r="I573" s="159"/>
      <c r="J573" s="159"/>
      <c r="K573" s="159"/>
      <c r="L573" s="159"/>
      <c r="M573" s="159"/>
      <c r="N573" s="158"/>
      <c r="O573" s="158"/>
      <c r="P573" s="158"/>
      <c r="Q573" s="158"/>
      <c r="R573" s="159"/>
      <c r="S573" s="159"/>
      <c r="T573" s="159"/>
      <c r="U573" s="159"/>
      <c r="V573" s="159"/>
      <c r="W573" s="159"/>
      <c r="X573" s="159"/>
      <c r="Y573" s="159"/>
      <c r="Z573" s="148"/>
      <c r="AA573" s="148"/>
      <c r="AB573" s="148"/>
      <c r="AC573" s="148"/>
      <c r="AD573" s="148"/>
      <c r="AE573" s="148"/>
      <c r="AF573" s="148"/>
      <c r="AG573" s="148" t="s">
        <v>314</v>
      </c>
      <c r="AH573" s="148">
        <v>0</v>
      </c>
      <c r="AI573" s="148"/>
      <c r="AJ573" s="148"/>
      <c r="AK573" s="148"/>
      <c r="AL573" s="148"/>
      <c r="AM573" s="148"/>
      <c r="AN573" s="148"/>
      <c r="AO573" s="148"/>
      <c r="AP573" s="148"/>
      <c r="AQ573" s="148"/>
      <c r="AR573" s="148"/>
      <c r="AS573" s="148"/>
      <c r="AT573" s="148"/>
      <c r="AU573" s="148"/>
      <c r="AV573" s="148"/>
      <c r="AW573" s="148"/>
      <c r="AX573" s="148"/>
      <c r="AY573" s="148"/>
      <c r="AZ573" s="148"/>
      <c r="BA573" s="148"/>
      <c r="BB573" s="148"/>
      <c r="BC573" s="148"/>
      <c r="BD573" s="148"/>
      <c r="BE573" s="148"/>
      <c r="BF573" s="148"/>
      <c r="BG573" s="148"/>
      <c r="BH573" s="148"/>
    </row>
    <row r="574" spans="1:60" ht="20" outlineLevel="1" x14ac:dyDescent="0.25">
      <c r="A574" s="177">
        <v>131</v>
      </c>
      <c r="B574" s="178" t="s">
        <v>1337</v>
      </c>
      <c r="C574" s="194" t="s">
        <v>1338</v>
      </c>
      <c r="D574" s="179" t="s">
        <v>310</v>
      </c>
      <c r="E574" s="180">
        <v>297.76812000000001</v>
      </c>
      <c r="F574" s="181"/>
      <c r="G574" s="182">
        <f>ROUND(E574*F574,2)</f>
        <v>0</v>
      </c>
      <c r="H574" s="181"/>
      <c r="I574" s="182">
        <f>ROUND(E574*H574,2)</f>
        <v>0</v>
      </c>
      <c r="J574" s="181"/>
      <c r="K574" s="182">
        <f>ROUND(E574*J574,2)</f>
        <v>0</v>
      </c>
      <c r="L574" s="182">
        <v>21</v>
      </c>
      <c r="M574" s="182">
        <f>G574*(1+L574/100)</f>
        <v>0</v>
      </c>
      <c r="N574" s="180">
        <v>4.8999999999999998E-3</v>
      </c>
      <c r="O574" s="180">
        <f>ROUND(E574*N574,2)</f>
        <v>1.46</v>
      </c>
      <c r="P574" s="180">
        <v>0</v>
      </c>
      <c r="Q574" s="180">
        <f>ROUND(E574*P574,2)</f>
        <v>0</v>
      </c>
      <c r="R574" s="182" t="s">
        <v>621</v>
      </c>
      <c r="S574" s="182" t="s">
        <v>294</v>
      </c>
      <c r="T574" s="183" t="s">
        <v>294</v>
      </c>
      <c r="U574" s="159">
        <v>0</v>
      </c>
      <c r="V574" s="159">
        <f>ROUND(E574*U574,2)</f>
        <v>0</v>
      </c>
      <c r="W574" s="159"/>
      <c r="X574" s="159" t="s">
        <v>622</v>
      </c>
      <c r="Y574" s="159" t="s">
        <v>296</v>
      </c>
      <c r="Z574" s="148"/>
      <c r="AA574" s="148"/>
      <c r="AB574" s="148"/>
      <c r="AC574" s="148"/>
      <c r="AD574" s="148"/>
      <c r="AE574" s="148"/>
      <c r="AF574" s="148"/>
      <c r="AG574" s="148" t="s">
        <v>623</v>
      </c>
      <c r="AH574" s="148"/>
      <c r="AI574" s="148"/>
      <c r="AJ574" s="148"/>
      <c r="AK574" s="148"/>
      <c r="AL574" s="148"/>
      <c r="AM574" s="148"/>
      <c r="AN574" s="148"/>
      <c r="AO574" s="148"/>
      <c r="AP574" s="148"/>
      <c r="AQ574" s="148"/>
      <c r="AR574" s="148"/>
      <c r="AS574" s="148"/>
      <c r="AT574" s="148"/>
      <c r="AU574" s="148"/>
      <c r="AV574" s="148"/>
      <c r="AW574" s="148"/>
      <c r="AX574" s="148"/>
      <c r="AY574" s="148"/>
      <c r="AZ574" s="148"/>
      <c r="BA574" s="148"/>
      <c r="BB574" s="148"/>
      <c r="BC574" s="148"/>
      <c r="BD574" s="148"/>
      <c r="BE574" s="148"/>
      <c r="BF574" s="148"/>
      <c r="BG574" s="148"/>
      <c r="BH574" s="148"/>
    </row>
    <row r="575" spans="1:60" outlineLevel="2" x14ac:dyDescent="0.25">
      <c r="A575" s="155"/>
      <c r="B575" s="156"/>
      <c r="C575" s="195" t="s">
        <v>3409</v>
      </c>
      <c r="D575" s="161"/>
      <c r="E575" s="162">
        <v>228.52</v>
      </c>
      <c r="F575" s="159"/>
      <c r="G575" s="159"/>
      <c r="H575" s="159"/>
      <c r="I575" s="159"/>
      <c r="J575" s="159"/>
      <c r="K575" s="159"/>
      <c r="L575" s="159"/>
      <c r="M575" s="159"/>
      <c r="N575" s="158"/>
      <c r="O575" s="158"/>
      <c r="P575" s="158"/>
      <c r="Q575" s="158"/>
      <c r="R575" s="159"/>
      <c r="S575" s="159"/>
      <c r="T575" s="159"/>
      <c r="U575" s="159"/>
      <c r="V575" s="159"/>
      <c r="W575" s="159"/>
      <c r="X575" s="159"/>
      <c r="Y575" s="159"/>
      <c r="Z575" s="148"/>
      <c r="AA575" s="148"/>
      <c r="AB575" s="148"/>
      <c r="AC575" s="148"/>
      <c r="AD575" s="148"/>
      <c r="AE575" s="148"/>
      <c r="AF575" s="148"/>
      <c r="AG575" s="148" t="s">
        <v>314</v>
      </c>
      <c r="AH575" s="148">
        <v>0</v>
      </c>
      <c r="AI575" s="148"/>
      <c r="AJ575" s="148"/>
      <c r="AK575" s="148"/>
      <c r="AL575" s="148"/>
      <c r="AM575" s="148"/>
      <c r="AN575" s="148"/>
      <c r="AO575" s="148"/>
      <c r="AP575" s="148"/>
      <c r="AQ575" s="148"/>
      <c r="AR575" s="148"/>
      <c r="AS575" s="148"/>
      <c r="AT575" s="148"/>
      <c r="AU575" s="148"/>
      <c r="AV575" s="148"/>
      <c r="AW575" s="148"/>
      <c r="AX575" s="148"/>
      <c r="AY575" s="148"/>
      <c r="AZ575" s="148"/>
      <c r="BA575" s="148"/>
      <c r="BB575" s="148"/>
      <c r="BC575" s="148"/>
      <c r="BD575" s="148"/>
      <c r="BE575" s="148"/>
      <c r="BF575" s="148"/>
      <c r="BG575" s="148"/>
      <c r="BH575" s="148"/>
    </row>
    <row r="576" spans="1:60" outlineLevel="3" x14ac:dyDescent="0.25">
      <c r="A576" s="155"/>
      <c r="B576" s="156"/>
      <c r="C576" s="195" t="s">
        <v>3410</v>
      </c>
      <c r="D576" s="161"/>
      <c r="E576" s="162">
        <v>30.41</v>
      </c>
      <c r="F576" s="159"/>
      <c r="G576" s="159"/>
      <c r="H576" s="159"/>
      <c r="I576" s="159"/>
      <c r="J576" s="159"/>
      <c r="K576" s="159"/>
      <c r="L576" s="159"/>
      <c r="M576" s="159"/>
      <c r="N576" s="158"/>
      <c r="O576" s="158"/>
      <c r="P576" s="158"/>
      <c r="Q576" s="158"/>
      <c r="R576" s="159"/>
      <c r="S576" s="159"/>
      <c r="T576" s="159"/>
      <c r="U576" s="159"/>
      <c r="V576" s="159"/>
      <c r="W576" s="159"/>
      <c r="X576" s="159"/>
      <c r="Y576" s="159"/>
      <c r="Z576" s="148"/>
      <c r="AA576" s="148"/>
      <c r="AB576" s="148"/>
      <c r="AC576" s="148"/>
      <c r="AD576" s="148"/>
      <c r="AE576" s="148"/>
      <c r="AF576" s="148"/>
      <c r="AG576" s="148" t="s">
        <v>314</v>
      </c>
      <c r="AH576" s="148">
        <v>0</v>
      </c>
      <c r="AI576" s="148"/>
      <c r="AJ576" s="148"/>
      <c r="AK576" s="148"/>
      <c r="AL576" s="148"/>
      <c r="AM576" s="148"/>
      <c r="AN576" s="148"/>
      <c r="AO576" s="148"/>
      <c r="AP576" s="148"/>
      <c r="AQ576" s="148"/>
      <c r="AR576" s="148"/>
      <c r="AS576" s="148"/>
      <c r="AT576" s="148"/>
      <c r="AU576" s="148"/>
      <c r="AV576" s="148"/>
      <c r="AW576" s="148"/>
      <c r="AX576" s="148"/>
      <c r="AY576" s="148"/>
      <c r="AZ576" s="148"/>
      <c r="BA576" s="148"/>
      <c r="BB576" s="148"/>
      <c r="BC576" s="148"/>
      <c r="BD576" s="148"/>
      <c r="BE576" s="148"/>
      <c r="BF576" s="148"/>
      <c r="BG576" s="148"/>
      <c r="BH576" s="148"/>
    </row>
    <row r="577" spans="1:60" outlineLevel="3" x14ac:dyDescent="0.25">
      <c r="A577" s="155"/>
      <c r="B577" s="156"/>
      <c r="C577" s="197" t="s">
        <v>1303</v>
      </c>
      <c r="D577" s="165"/>
      <c r="E577" s="166">
        <v>38.840000000000003</v>
      </c>
      <c r="F577" s="159"/>
      <c r="G577" s="159"/>
      <c r="H577" s="159"/>
      <c r="I577" s="159"/>
      <c r="J577" s="159"/>
      <c r="K577" s="159"/>
      <c r="L577" s="159"/>
      <c r="M577" s="159"/>
      <c r="N577" s="158"/>
      <c r="O577" s="158"/>
      <c r="P577" s="158"/>
      <c r="Q577" s="158"/>
      <c r="R577" s="159"/>
      <c r="S577" s="159"/>
      <c r="T577" s="159"/>
      <c r="U577" s="159"/>
      <c r="V577" s="159"/>
      <c r="W577" s="159"/>
      <c r="X577" s="159"/>
      <c r="Y577" s="159"/>
      <c r="Z577" s="148"/>
      <c r="AA577" s="148"/>
      <c r="AB577" s="148"/>
      <c r="AC577" s="148"/>
      <c r="AD577" s="148"/>
      <c r="AE577" s="148"/>
      <c r="AF577" s="148"/>
      <c r="AG577" s="148" t="s">
        <v>314</v>
      </c>
      <c r="AH577" s="148">
        <v>4</v>
      </c>
      <c r="AI577" s="148"/>
      <c r="AJ577" s="148"/>
      <c r="AK577" s="148"/>
      <c r="AL577" s="148"/>
      <c r="AM577" s="148"/>
      <c r="AN577" s="148"/>
      <c r="AO577" s="148"/>
      <c r="AP577" s="148"/>
      <c r="AQ577" s="148"/>
      <c r="AR577" s="148"/>
      <c r="AS577" s="148"/>
      <c r="AT577" s="148"/>
      <c r="AU577" s="148"/>
      <c r="AV577" s="148"/>
      <c r="AW577" s="148"/>
      <c r="AX577" s="148"/>
      <c r="AY577" s="148"/>
      <c r="AZ577" s="148"/>
      <c r="BA577" s="148"/>
      <c r="BB577" s="148"/>
      <c r="BC577" s="148"/>
      <c r="BD577" s="148"/>
      <c r="BE577" s="148"/>
      <c r="BF577" s="148"/>
      <c r="BG577" s="148"/>
      <c r="BH577" s="148"/>
    </row>
    <row r="578" spans="1:60" outlineLevel="1" x14ac:dyDescent="0.25">
      <c r="A578" s="155">
        <v>132</v>
      </c>
      <c r="B578" s="156" t="s">
        <v>3416</v>
      </c>
      <c r="C578" s="201" t="s">
        <v>3417</v>
      </c>
      <c r="D578" s="157" t="s">
        <v>0</v>
      </c>
      <c r="E578" s="192"/>
      <c r="F578" s="160"/>
      <c r="G578" s="159">
        <f>ROUND(E578*F578,2)</f>
        <v>0</v>
      </c>
      <c r="H578" s="160"/>
      <c r="I578" s="159">
        <f>ROUND(E578*H578,2)</f>
        <v>0</v>
      </c>
      <c r="J578" s="160"/>
      <c r="K578" s="159">
        <f>ROUND(E578*J578,2)</f>
        <v>0</v>
      </c>
      <c r="L578" s="159">
        <v>21</v>
      </c>
      <c r="M578" s="159">
        <f>G578*(1+L578/100)</f>
        <v>0</v>
      </c>
      <c r="N578" s="158">
        <v>0</v>
      </c>
      <c r="O578" s="158">
        <f>ROUND(E578*N578,2)</f>
        <v>0</v>
      </c>
      <c r="P578" s="158">
        <v>0</v>
      </c>
      <c r="Q578" s="158">
        <f>ROUND(E578*P578,2)</f>
        <v>0</v>
      </c>
      <c r="R578" s="159" t="s">
        <v>1263</v>
      </c>
      <c r="S578" s="159" t="s">
        <v>294</v>
      </c>
      <c r="T578" s="159" t="s">
        <v>294</v>
      </c>
      <c r="U578" s="159">
        <v>0</v>
      </c>
      <c r="V578" s="159">
        <f>ROUND(E578*U578,2)</f>
        <v>0</v>
      </c>
      <c r="W578" s="159"/>
      <c r="X578" s="159" t="s">
        <v>1258</v>
      </c>
      <c r="Y578" s="159" t="s">
        <v>296</v>
      </c>
      <c r="Z578" s="148"/>
      <c r="AA578" s="148"/>
      <c r="AB578" s="148"/>
      <c r="AC578" s="148"/>
      <c r="AD578" s="148"/>
      <c r="AE578" s="148"/>
      <c r="AF578" s="148"/>
      <c r="AG578" s="148" t="s">
        <v>1306</v>
      </c>
      <c r="AH578" s="148"/>
      <c r="AI578" s="148"/>
      <c r="AJ578" s="148"/>
      <c r="AK578" s="148"/>
      <c r="AL578" s="148"/>
      <c r="AM578" s="148"/>
      <c r="AN578" s="148"/>
      <c r="AO578" s="148"/>
      <c r="AP578" s="148"/>
      <c r="AQ578" s="148"/>
      <c r="AR578" s="148"/>
      <c r="AS578" s="148"/>
      <c r="AT578" s="148"/>
      <c r="AU578" s="148"/>
      <c r="AV578" s="148"/>
      <c r="AW578" s="148"/>
      <c r="AX578" s="148"/>
      <c r="AY578" s="148"/>
      <c r="AZ578" s="148"/>
      <c r="BA578" s="148"/>
      <c r="BB578" s="148"/>
      <c r="BC578" s="148"/>
      <c r="BD578" s="148"/>
      <c r="BE578" s="148"/>
      <c r="BF578" s="148"/>
      <c r="BG578" s="148"/>
      <c r="BH578" s="148"/>
    </row>
    <row r="579" spans="1:60" outlineLevel="2" x14ac:dyDescent="0.25">
      <c r="A579" s="155"/>
      <c r="B579" s="156"/>
      <c r="C579" s="274" t="s">
        <v>1307</v>
      </c>
      <c r="D579" s="275"/>
      <c r="E579" s="275"/>
      <c r="F579" s="275"/>
      <c r="G579" s="275"/>
      <c r="H579" s="159"/>
      <c r="I579" s="159"/>
      <c r="J579" s="159"/>
      <c r="K579" s="159"/>
      <c r="L579" s="159"/>
      <c r="M579" s="159"/>
      <c r="N579" s="158"/>
      <c r="O579" s="158"/>
      <c r="P579" s="158"/>
      <c r="Q579" s="158"/>
      <c r="R579" s="159"/>
      <c r="S579" s="159"/>
      <c r="T579" s="159"/>
      <c r="U579" s="159"/>
      <c r="V579" s="159"/>
      <c r="W579" s="159"/>
      <c r="X579" s="159"/>
      <c r="Y579" s="159"/>
      <c r="Z579" s="148"/>
      <c r="AA579" s="148"/>
      <c r="AB579" s="148"/>
      <c r="AC579" s="148"/>
      <c r="AD579" s="148"/>
      <c r="AE579" s="148"/>
      <c r="AF579" s="148"/>
      <c r="AG579" s="148" t="s">
        <v>299</v>
      </c>
      <c r="AH579" s="148"/>
      <c r="AI579" s="148"/>
      <c r="AJ579" s="148"/>
      <c r="AK579" s="148"/>
      <c r="AL579" s="148"/>
      <c r="AM579" s="148"/>
      <c r="AN579" s="148"/>
      <c r="AO579" s="148"/>
      <c r="AP579" s="148"/>
      <c r="AQ579" s="148"/>
      <c r="AR579" s="148"/>
      <c r="AS579" s="148"/>
      <c r="AT579" s="148"/>
      <c r="AU579" s="148"/>
      <c r="AV579" s="148"/>
      <c r="AW579" s="148"/>
      <c r="AX579" s="148"/>
      <c r="AY579" s="148"/>
      <c r="AZ579" s="148"/>
      <c r="BA579" s="148"/>
      <c r="BB579" s="148"/>
      <c r="BC579" s="148"/>
      <c r="BD579" s="148"/>
      <c r="BE579" s="148"/>
      <c r="BF579" s="148"/>
      <c r="BG579" s="148"/>
      <c r="BH579" s="148"/>
    </row>
    <row r="580" spans="1:60" ht="13" x14ac:dyDescent="0.25">
      <c r="A580" s="170" t="s">
        <v>288</v>
      </c>
      <c r="B580" s="171" t="s">
        <v>194</v>
      </c>
      <c r="C580" s="193" t="s">
        <v>195</v>
      </c>
      <c r="D580" s="172"/>
      <c r="E580" s="173"/>
      <c r="F580" s="174"/>
      <c r="G580" s="174">
        <f>SUMIF(AG581:AG610,"&lt;&gt;NOR",G581:G610)</f>
        <v>0</v>
      </c>
      <c r="H580" s="174"/>
      <c r="I580" s="174">
        <f>SUM(I581:I610)</f>
        <v>0</v>
      </c>
      <c r="J580" s="174"/>
      <c r="K580" s="174">
        <f>SUM(K581:K610)</f>
        <v>0</v>
      </c>
      <c r="L580" s="174"/>
      <c r="M580" s="174">
        <f>SUM(M581:M610)</f>
        <v>0</v>
      </c>
      <c r="N580" s="173"/>
      <c r="O580" s="173">
        <f>SUM(O581:O610)</f>
        <v>2.5799999999999996</v>
      </c>
      <c r="P580" s="173"/>
      <c r="Q580" s="173">
        <f>SUM(Q581:Q610)</f>
        <v>2.29</v>
      </c>
      <c r="R580" s="174"/>
      <c r="S580" s="174"/>
      <c r="T580" s="175"/>
      <c r="U580" s="169"/>
      <c r="V580" s="169">
        <f>SUM(V581:V610)</f>
        <v>340.92</v>
      </c>
      <c r="W580" s="169"/>
      <c r="X580" s="169"/>
      <c r="Y580" s="169"/>
      <c r="AG580" t="s">
        <v>289</v>
      </c>
    </row>
    <row r="581" spans="1:60" outlineLevel="1" x14ac:dyDescent="0.25">
      <c r="A581" s="177">
        <v>133</v>
      </c>
      <c r="B581" s="178" t="s">
        <v>1308</v>
      </c>
      <c r="C581" s="194" t="s">
        <v>1309</v>
      </c>
      <c r="D581" s="179" t="s">
        <v>310</v>
      </c>
      <c r="E581" s="180">
        <v>228.5188</v>
      </c>
      <c r="F581" s="181"/>
      <c r="G581" s="182">
        <f>ROUND(E581*F581,2)</f>
        <v>0</v>
      </c>
      <c r="H581" s="181"/>
      <c r="I581" s="182">
        <f>ROUND(E581*H581,2)</f>
        <v>0</v>
      </c>
      <c r="J581" s="181"/>
      <c r="K581" s="182">
        <f>ROUND(E581*J581,2)</f>
        <v>0</v>
      </c>
      <c r="L581" s="182">
        <v>21</v>
      </c>
      <c r="M581" s="182">
        <f>G581*(1+L581/100)</f>
        <v>0</v>
      </c>
      <c r="N581" s="180">
        <v>0</v>
      </c>
      <c r="O581" s="180">
        <f>ROUND(E581*N581,2)</f>
        <v>0</v>
      </c>
      <c r="P581" s="180">
        <v>0.01</v>
      </c>
      <c r="Q581" s="180">
        <f>ROUND(E581*P581,2)</f>
        <v>2.29</v>
      </c>
      <c r="R581" s="182" t="s">
        <v>1263</v>
      </c>
      <c r="S581" s="182" t="s">
        <v>294</v>
      </c>
      <c r="T581" s="183" t="s">
        <v>294</v>
      </c>
      <c r="U581" s="159">
        <v>0.06</v>
      </c>
      <c r="V581" s="159">
        <f>ROUND(E581*U581,2)</f>
        <v>13.71</v>
      </c>
      <c r="W581" s="159"/>
      <c r="X581" s="159" t="s">
        <v>295</v>
      </c>
      <c r="Y581" s="159" t="s">
        <v>296</v>
      </c>
      <c r="Z581" s="148"/>
      <c r="AA581" s="148"/>
      <c r="AB581" s="148"/>
      <c r="AC581" s="148"/>
      <c r="AD581" s="148"/>
      <c r="AE581" s="148"/>
      <c r="AF581" s="148"/>
      <c r="AG581" s="148" t="s">
        <v>297</v>
      </c>
      <c r="AH581" s="148"/>
      <c r="AI581" s="148"/>
      <c r="AJ581" s="148"/>
      <c r="AK581" s="148"/>
      <c r="AL581" s="148"/>
      <c r="AM581" s="148"/>
      <c r="AN581" s="148"/>
      <c r="AO581" s="148"/>
      <c r="AP581" s="148"/>
      <c r="AQ581" s="148"/>
      <c r="AR581" s="148"/>
      <c r="AS581" s="148"/>
      <c r="AT581" s="148"/>
      <c r="AU581" s="148"/>
      <c r="AV581" s="148"/>
      <c r="AW581" s="148"/>
      <c r="AX581" s="148"/>
      <c r="AY581" s="148"/>
      <c r="AZ581" s="148"/>
      <c r="BA581" s="148"/>
      <c r="BB581" s="148"/>
      <c r="BC581" s="148"/>
      <c r="BD581" s="148"/>
      <c r="BE581" s="148"/>
      <c r="BF581" s="148"/>
      <c r="BG581" s="148"/>
      <c r="BH581" s="148"/>
    </row>
    <row r="582" spans="1:60" outlineLevel="2" x14ac:dyDescent="0.25">
      <c r="A582" s="155"/>
      <c r="B582" s="156"/>
      <c r="C582" s="195" t="s">
        <v>3407</v>
      </c>
      <c r="D582" s="161"/>
      <c r="E582" s="162">
        <v>228.52</v>
      </c>
      <c r="F582" s="159"/>
      <c r="G582" s="159"/>
      <c r="H582" s="159"/>
      <c r="I582" s="159"/>
      <c r="J582" s="159"/>
      <c r="K582" s="159"/>
      <c r="L582" s="159"/>
      <c r="M582" s="159"/>
      <c r="N582" s="158"/>
      <c r="O582" s="158"/>
      <c r="P582" s="158"/>
      <c r="Q582" s="158"/>
      <c r="R582" s="159"/>
      <c r="S582" s="159"/>
      <c r="T582" s="159"/>
      <c r="U582" s="159"/>
      <c r="V582" s="159"/>
      <c r="W582" s="159"/>
      <c r="X582" s="159"/>
      <c r="Y582" s="159"/>
      <c r="Z582" s="148"/>
      <c r="AA582" s="148"/>
      <c r="AB582" s="148"/>
      <c r="AC582" s="148"/>
      <c r="AD582" s="148"/>
      <c r="AE582" s="148"/>
      <c r="AF582" s="148"/>
      <c r="AG582" s="148" t="s">
        <v>314</v>
      </c>
      <c r="AH582" s="148">
        <v>0</v>
      </c>
      <c r="AI582" s="148"/>
      <c r="AJ582" s="148"/>
      <c r="AK582" s="148"/>
      <c r="AL582" s="148"/>
      <c r="AM582" s="148"/>
      <c r="AN582" s="148"/>
      <c r="AO582" s="148"/>
      <c r="AP582" s="148"/>
      <c r="AQ582" s="148"/>
      <c r="AR582" s="148"/>
      <c r="AS582" s="148"/>
      <c r="AT582" s="148"/>
      <c r="AU582" s="148"/>
      <c r="AV582" s="148"/>
      <c r="AW582" s="148"/>
      <c r="AX582" s="148"/>
      <c r="AY582" s="148"/>
      <c r="AZ582" s="148"/>
      <c r="BA582" s="148"/>
      <c r="BB582" s="148"/>
      <c r="BC582" s="148"/>
      <c r="BD582" s="148"/>
      <c r="BE582" s="148"/>
      <c r="BF582" s="148"/>
      <c r="BG582" s="148"/>
      <c r="BH582" s="148"/>
    </row>
    <row r="583" spans="1:60" ht="20" outlineLevel="1" x14ac:dyDescent="0.25">
      <c r="A583" s="177">
        <v>134</v>
      </c>
      <c r="B583" s="178" t="s">
        <v>1313</v>
      </c>
      <c r="C583" s="194" t="s">
        <v>1314</v>
      </c>
      <c r="D583" s="179" t="s">
        <v>310</v>
      </c>
      <c r="E583" s="180">
        <v>210.6328</v>
      </c>
      <c r="F583" s="181"/>
      <c r="G583" s="182">
        <f>ROUND(E583*F583,2)</f>
        <v>0</v>
      </c>
      <c r="H583" s="181"/>
      <c r="I583" s="182">
        <f>ROUND(E583*H583,2)</f>
        <v>0</v>
      </c>
      <c r="J583" s="181"/>
      <c r="K583" s="182">
        <f>ROUND(E583*J583,2)</f>
        <v>0</v>
      </c>
      <c r="L583" s="182">
        <v>21</v>
      </c>
      <c r="M583" s="182">
        <f>G583*(1+L583/100)</f>
        <v>0</v>
      </c>
      <c r="N583" s="180">
        <v>3.3E-4</v>
      </c>
      <c r="O583" s="180">
        <f>ROUND(E583*N583,2)</f>
        <v>7.0000000000000007E-2</v>
      </c>
      <c r="P583" s="180">
        <v>0</v>
      </c>
      <c r="Q583" s="180">
        <f>ROUND(E583*P583,2)</f>
        <v>0</v>
      </c>
      <c r="R583" s="182" t="s">
        <v>1263</v>
      </c>
      <c r="S583" s="182" t="s">
        <v>294</v>
      </c>
      <c r="T583" s="183" t="s">
        <v>294</v>
      </c>
      <c r="U583" s="159">
        <v>2.75E-2</v>
      </c>
      <c r="V583" s="159">
        <f>ROUND(E583*U583,2)</f>
        <v>5.79</v>
      </c>
      <c r="W583" s="159"/>
      <c r="X583" s="159" t="s">
        <v>295</v>
      </c>
      <c r="Y583" s="159" t="s">
        <v>296</v>
      </c>
      <c r="Z583" s="148"/>
      <c r="AA583" s="148"/>
      <c r="AB583" s="148"/>
      <c r="AC583" s="148"/>
      <c r="AD583" s="148"/>
      <c r="AE583" s="148"/>
      <c r="AF583" s="148"/>
      <c r="AG583" s="148" t="s">
        <v>297</v>
      </c>
      <c r="AH583" s="148"/>
      <c r="AI583" s="148"/>
      <c r="AJ583" s="148"/>
      <c r="AK583" s="148"/>
      <c r="AL583" s="148"/>
      <c r="AM583" s="148"/>
      <c r="AN583" s="148"/>
      <c r="AO583" s="148"/>
      <c r="AP583" s="148"/>
      <c r="AQ583" s="148"/>
      <c r="AR583" s="148"/>
      <c r="AS583" s="148"/>
      <c r="AT583" s="148"/>
      <c r="AU583" s="148"/>
      <c r="AV583" s="148"/>
      <c r="AW583" s="148"/>
      <c r="AX583" s="148"/>
      <c r="AY583" s="148"/>
      <c r="AZ583" s="148"/>
      <c r="BA583" s="148"/>
      <c r="BB583" s="148"/>
      <c r="BC583" s="148"/>
      <c r="BD583" s="148"/>
      <c r="BE583" s="148"/>
      <c r="BF583" s="148"/>
      <c r="BG583" s="148"/>
      <c r="BH583" s="148"/>
    </row>
    <row r="584" spans="1:60" outlineLevel="2" x14ac:dyDescent="0.25">
      <c r="A584" s="155"/>
      <c r="B584" s="156"/>
      <c r="C584" s="195" t="s">
        <v>3809</v>
      </c>
      <c r="D584" s="161"/>
      <c r="E584" s="162">
        <v>210.6328</v>
      </c>
      <c r="F584" s="159"/>
      <c r="G584" s="159"/>
      <c r="H584" s="159"/>
      <c r="I584" s="159"/>
      <c r="J584" s="159"/>
      <c r="K584" s="159"/>
      <c r="L584" s="159"/>
      <c r="M584" s="159"/>
      <c r="N584" s="158"/>
      <c r="O584" s="158"/>
      <c r="P584" s="158"/>
      <c r="Q584" s="158"/>
      <c r="R584" s="159"/>
      <c r="S584" s="159"/>
      <c r="T584" s="159"/>
      <c r="U584" s="159"/>
      <c r="V584" s="159"/>
      <c r="W584" s="159"/>
      <c r="X584" s="159"/>
      <c r="Y584" s="159"/>
      <c r="Z584" s="148"/>
      <c r="AA584" s="148"/>
      <c r="AB584" s="148"/>
      <c r="AC584" s="148"/>
      <c r="AD584" s="148"/>
      <c r="AE584" s="148"/>
      <c r="AF584" s="148"/>
      <c r="AG584" s="148" t="s">
        <v>314</v>
      </c>
      <c r="AH584" s="148">
        <v>0</v>
      </c>
      <c r="AI584" s="148"/>
      <c r="AJ584" s="148"/>
      <c r="AK584" s="148"/>
      <c r="AL584" s="148"/>
      <c r="AM584" s="148"/>
      <c r="AN584" s="148"/>
      <c r="AO584" s="148"/>
      <c r="AP584" s="148"/>
      <c r="AQ584" s="148"/>
      <c r="AR584" s="148"/>
      <c r="AS584" s="148"/>
      <c r="AT584" s="148"/>
      <c r="AU584" s="148"/>
      <c r="AV584" s="148"/>
      <c r="AW584" s="148"/>
      <c r="AX584" s="148"/>
      <c r="AY584" s="148"/>
      <c r="AZ584" s="148"/>
      <c r="BA584" s="148"/>
      <c r="BB584" s="148"/>
      <c r="BC584" s="148"/>
      <c r="BD584" s="148"/>
      <c r="BE584" s="148"/>
      <c r="BF584" s="148"/>
      <c r="BG584" s="148"/>
      <c r="BH584" s="148"/>
    </row>
    <row r="585" spans="1:60" ht="20" outlineLevel="1" x14ac:dyDescent="0.25">
      <c r="A585" s="177">
        <v>135</v>
      </c>
      <c r="B585" s="178" t="s">
        <v>1318</v>
      </c>
      <c r="C585" s="194" t="s">
        <v>1319</v>
      </c>
      <c r="D585" s="179" t="s">
        <v>310</v>
      </c>
      <c r="E585" s="180">
        <v>32.597499999999997</v>
      </c>
      <c r="F585" s="181"/>
      <c r="G585" s="182">
        <f>ROUND(E585*F585,2)</f>
        <v>0</v>
      </c>
      <c r="H585" s="181"/>
      <c r="I585" s="182">
        <f>ROUND(E585*H585,2)</f>
        <v>0</v>
      </c>
      <c r="J585" s="181"/>
      <c r="K585" s="182">
        <f>ROUND(E585*J585,2)</f>
        <v>0</v>
      </c>
      <c r="L585" s="182">
        <v>21</v>
      </c>
      <c r="M585" s="182">
        <f>G585*(1+L585/100)</f>
        <v>0</v>
      </c>
      <c r="N585" s="180">
        <v>6.9999999999999999E-4</v>
      </c>
      <c r="O585" s="180">
        <f>ROUND(E585*N585,2)</f>
        <v>0.02</v>
      </c>
      <c r="P585" s="180">
        <v>0</v>
      </c>
      <c r="Q585" s="180">
        <f>ROUND(E585*P585,2)</f>
        <v>0</v>
      </c>
      <c r="R585" s="182" t="s">
        <v>1263</v>
      </c>
      <c r="S585" s="182" t="s">
        <v>294</v>
      </c>
      <c r="T585" s="183" t="s">
        <v>294</v>
      </c>
      <c r="U585" s="159">
        <v>2.1000000000000001E-2</v>
      </c>
      <c r="V585" s="159">
        <f>ROUND(E585*U585,2)</f>
        <v>0.68</v>
      </c>
      <c r="W585" s="159"/>
      <c r="X585" s="159" t="s">
        <v>295</v>
      </c>
      <c r="Y585" s="159" t="s">
        <v>296</v>
      </c>
      <c r="Z585" s="148"/>
      <c r="AA585" s="148"/>
      <c r="AB585" s="148"/>
      <c r="AC585" s="148"/>
      <c r="AD585" s="148"/>
      <c r="AE585" s="148"/>
      <c r="AF585" s="148"/>
      <c r="AG585" s="148" t="s">
        <v>297</v>
      </c>
      <c r="AH585" s="148"/>
      <c r="AI585" s="148"/>
      <c r="AJ585" s="148"/>
      <c r="AK585" s="148"/>
      <c r="AL585" s="148"/>
      <c r="AM585" s="148"/>
      <c r="AN585" s="148"/>
      <c r="AO585" s="148"/>
      <c r="AP585" s="148"/>
      <c r="AQ585" s="148"/>
      <c r="AR585" s="148"/>
      <c r="AS585" s="148"/>
      <c r="AT585" s="148"/>
      <c r="AU585" s="148"/>
      <c r="AV585" s="148"/>
      <c r="AW585" s="148"/>
      <c r="AX585" s="148"/>
      <c r="AY585" s="148"/>
      <c r="AZ585" s="148"/>
      <c r="BA585" s="148"/>
      <c r="BB585" s="148"/>
      <c r="BC585" s="148"/>
      <c r="BD585" s="148"/>
      <c r="BE585" s="148"/>
      <c r="BF585" s="148"/>
      <c r="BG585" s="148"/>
      <c r="BH585" s="148"/>
    </row>
    <row r="586" spans="1:60" outlineLevel="2" x14ac:dyDescent="0.25">
      <c r="A586" s="155"/>
      <c r="B586" s="156"/>
      <c r="C586" s="195" t="s">
        <v>3418</v>
      </c>
      <c r="D586" s="161"/>
      <c r="E586" s="162">
        <v>32.6</v>
      </c>
      <c r="F586" s="159"/>
      <c r="G586" s="159"/>
      <c r="H586" s="159"/>
      <c r="I586" s="159"/>
      <c r="J586" s="159"/>
      <c r="K586" s="159"/>
      <c r="L586" s="159"/>
      <c r="M586" s="159"/>
      <c r="N586" s="158"/>
      <c r="O586" s="158"/>
      <c r="P586" s="158"/>
      <c r="Q586" s="158"/>
      <c r="R586" s="159"/>
      <c r="S586" s="159"/>
      <c r="T586" s="159"/>
      <c r="U586" s="159"/>
      <c r="V586" s="159"/>
      <c r="W586" s="159"/>
      <c r="X586" s="159"/>
      <c r="Y586" s="159"/>
      <c r="Z586" s="148"/>
      <c r="AA586" s="148"/>
      <c r="AB586" s="148"/>
      <c r="AC586" s="148"/>
      <c r="AD586" s="148"/>
      <c r="AE586" s="148"/>
      <c r="AF586" s="148"/>
      <c r="AG586" s="148" t="s">
        <v>314</v>
      </c>
      <c r="AH586" s="148">
        <v>0</v>
      </c>
      <c r="AI586" s="148"/>
      <c r="AJ586" s="148"/>
      <c r="AK586" s="148"/>
      <c r="AL586" s="148"/>
      <c r="AM586" s="148"/>
      <c r="AN586" s="148"/>
      <c r="AO586" s="148"/>
      <c r="AP586" s="148"/>
      <c r="AQ586" s="148"/>
      <c r="AR586" s="148"/>
      <c r="AS586" s="148"/>
      <c r="AT586" s="148"/>
      <c r="AU586" s="148"/>
      <c r="AV586" s="148"/>
      <c r="AW586" s="148"/>
      <c r="AX586" s="148"/>
      <c r="AY586" s="148"/>
      <c r="AZ586" s="148"/>
      <c r="BA586" s="148"/>
      <c r="BB586" s="148"/>
      <c r="BC586" s="148"/>
      <c r="BD586" s="148"/>
      <c r="BE586" s="148"/>
      <c r="BF586" s="148"/>
      <c r="BG586" s="148"/>
      <c r="BH586" s="148"/>
    </row>
    <row r="587" spans="1:60" outlineLevel="1" x14ac:dyDescent="0.25">
      <c r="A587" s="177">
        <v>136</v>
      </c>
      <c r="B587" s="178" t="s">
        <v>1321</v>
      </c>
      <c r="C587" s="194" t="s">
        <v>1322</v>
      </c>
      <c r="D587" s="179" t="s">
        <v>310</v>
      </c>
      <c r="E587" s="180">
        <v>210.6328</v>
      </c>
      <c r="F587" s="181"/>
      <c r="G587" s="182">
        <f>ROUND(E587*F587,2)</f>
        <v>0</v>
      </c>
      <c r="H587" s="181"/>
      <c r="I587" s="182">
        <f>ROUND(E587*H587,2)</f>
        <v>0</v>
      </c>
      <c r="J587" s="181"/>
      <c r="K587" s="182">
        <f>ROUND(E587*J587,2)</f>
        <v>0</v>
      </c>
      <c r="L587" s="182">
        <v>21</v>
      </c>
      <c r="M587" s="182">
        <f>G587*(1+L587/100)</f>
        <v>0</v>
      </c>
      <c r="N587" s="180">
        <v>3.5E-4</v>
      </c>
      <c r="O587" s="180">
        <f>ROUND(E587*N587,2)</f>
        <v>7.0000000000000007E-2</v>
      </c>
      <c r="P587" s="180">
        <v>0</v>
      </c>
      <c r="Q587" s="180">
        <f>ROUND(E587*P587,2)</f>
        <v>0</v>
      </c>
      <c r="R587" s="182" t="s">
        <v>1263</v>
      </c>
      <c r="S587" s="182" t="s">
        <v>294</v>
      </c>
      <c r="T587" s="183" t="s">
        <v>294</v>
      </c>
      <c r="U587" s="159">
        <v>0.2</v>
      </c>
      <c r="V587" s="159">
        <f>ROUND(E587*U587,2)</f>
        <v>42.13</v>
      </c>
      <c r="W587" s="159"/>
      <c r="X587" s="159" t="s">
        <v>295</v>
      </c>
      <c r="Y587" s="159" t="s">
        <v>296</v>
      </c>
      <c r="Z587" s="148"/>
      <c r="AA587" s="148"/>
      <c r="AB587" s="148"/>
      <c r="AC587" s="148"/>
      <c r="AD587" s="148"/>
      <c r="AE587" s="148"/>
      <c r="AF587" s="148"/>
      <c r="AG587" s="148" t="s">
        <v>297</v>
      </c>
      <c r="AH587" s="148"/>
      <c r="AI587" s="148"/>
      <c r="AJ587" s="148"/>
      <c r="AK587" s="148"/>
      <c r="AL587" s="148"/>
      <c r="AM587" s="148"/>
      <c r="AN587" s="148"/>
      <c r="AO587" s="148"/>
      <c r="AP587" s="148"/>
      <c r="AQ587" s="148"/>
      <c r="AR587" s="148"/>
      <c r="AS587" s="148"/>
      <c r="AT587" s="148"/>
      <c r="AU587" s="148"/>
      <c r="AV587" s="148"/>
      <c r="AW587" s="148"/>
      <c r="AX587" s="148"/>
      <c r="AY587" s="148"/>
      <c r="AZ587" s="148"/>
      <c r="BA587" s="148"/>
      <c r="BB587" s="148"/>
      <c r="BC587" s="148"/>
      <c r="BD587" s="148"/>
      <c r="BE587" s="148"/>
      <c r="BF587" s="148"/>
      <c r="BG587" s="148"/>
      <c r="BH587" s="148"/>
    </row>
    <row r="588" spans="1:60" outlineLevel="2" x14ac:dyDescent="0.25">
      <c r="A588" s="155"/>
      <c r="B588" s="156"/>
      <c r="C588" s="195" t="s">
        <v>3419</v>
      </c>
      <c r="D588" s="161"/>
      <c r="E588" s="162">
        <v>210.6328</v>
      </c>
      <c r="F588" s="159"/>
      <c r="G588" s="159"/>
      <c r="H588" s="159"/>
      <c r="I588" s="159"/>
      <c r="J588" s="159"/>
      <c r="K588" s="159"/>
      <c r="L588" s="159"/>
      <c r="M588" s="159"/>
      <c r="N588" s="158"/>
      <c r="O588" s="158"/>
      <c r="P588" s="158"/>
      <c r="Q588" s="158"/>
      <c r="R588" s="159"/>
      <c r="S588" s="159"/>
      <c r="T588" s="159"/>
      <c r="U588" s="159"/>
      <c r="V588" s="159"/>
      <c r="W588" s="159"/>
      <c r="X588" s="159"/>
      <c r="Y588" s="159"/>
      <c r="Z588" s="148"/>
      <c r="AA588" s="148"/>
      <c r="AB588" s="148"/>
      <c r="AC588" s="148"/>
      <c r="AD588" s="148"/>
      <c r="AE588" s="148"/>
      <c r="AF588" s="148"/>
      <c r="AG588" s="148" t="s">
        <v>314</v>
      </c>
      <c r="AH588" s="148">
        <v>0</v>
      </c>
      <c r="AI588" s="148"/>
      <c r="AJ588" s="148"/>
      <c r="AK588" s="148"/>
      <c r="AL588" s="148"/>
      <c r="AM588" s="148"/>
      <c r="AN588" s="148"/>
      <c r="AO588" s="148"/>
      <c r="AP588" s="148"/>
      <c r="AQ588" s="148"/>
      <c r="AR588" s="148"/>
      <c r="AS588" s="148"/>
      <c r="AT588" s="148"/>
      <c r="AU588" s="148"/>
      <c r="AV588" s="148"/>
      <c r="AW588" s="148"/>
      <c r="AX588" s="148"/>
      <c r="AY588" s="148"/>
      <c r="AZ588" s="148"/>
      <c r="BA588" s="148"/>
      <c r="BB588" s="148"/>
      <c r="BC588" s="148"/>
      <c r="BD588" s="148"/>
      <c r="BE588" s="148"/>
      <c r="BF588" s="148"/>
      <c r="BG588" s="148"/>
      <c r="BH588" s="148"/>
    </row>
    <row r="589" spans="1:60" ht="20" outlineLevel="1" x14ac:dyDescent="0.25">
      <c r="A589" s="177">
        <v>137</v>
      </c>
      <c r="B589" s="178" t="s">
        <v>1324</v>
      </c>
      <c r="C589" s="194" t="s">
        <v>1325</v>
      </c>
      <c r="D589" s="179" t="s">
        <v>310</v>
      </c>
      <c r="E589" s="180">
        <v>291.71890000000002</v>
      </c>
      <c r="F589" s="181"/>
      <c r="G589" s="182">
        <f>ROUND(E589*F589,2)</f>
        <v>0</v>
      </c>
      <c r="H589" s="181"/>
      <c r="I589" s="182">
        <f>ROUND(E589*H589,2)</f>
        <v>0</v>
      </c>
      <c r="J589" s="181"/>
      <c r="K589" s="182">
        <f>ROUND(E589*J589,2)</f>
        <v>0</v>
      </c>
      <c r="L589" s="182">
        <v>21</v>
      </c>
      <c r="M589" s="182">
        <f>G589*(1+L589/100)</f>
        <v>0</v>
      </c>
      <c r="N589" s="180">
        <v>2.1099999999999999E-3</v>
      </c>
      <c r="O589" s="180">
        <f>ROUND(E589*N589,2)</f>
        <v>0.62</v>
      </c>
      <c r="P589" s="180">
        <v>0</v>
      </c>
      <c r="Q589" s="180">
        <f>ROUND(E589*P589,2)</f>
        <v>0</v>
      </c>
      <c r="R589" s="182" t="s">
        <v>1263</v>
      </c>
      <c r="S589" s="182" t="s">
        <v>294</v>
      </c>
      <c r="T589" s="183" t="s">
        <v>294</v>
      </c>
      <c r="U589" s="159">
        <v>0.84799999999999998</v>
      </c>
      <c r="V589" s="159">
        <f>ROUND(E589*U589,2)</f>
        <v>247.38</v>
      </c>
      <c r="W589" s="159"/>
      <c r="X589" s="159" t="s">
        <v>295</v>
      </c>
      <c r="Y589" s="159" t="s">
        <v>296</v>
      </c>
      <c r="Z589" s="148"/>
      <c r="AA589" s="148"/>
      <c r="AB589" s="148"/>
      <c r="AC589" s="148"/>
      <c r="AD589" s="148"/>
      <c r="AE589" s="148"/>
      <c r="AF589" s="148"/>
      <c r="AG589" s="148" t="s">
        <v>297</v>
      </c>
      <c r="AH589" s="148"/>
      <c r="AI589" s="148"/>
      <c r="AJ589" s="148"/>
      <c r="AK589" s="148"/>
      <c r="AL589" s="148"/>
      <c r="AM589" s="148"/>
      <c r="AN589" s="148"/>
      <c r="AO589" s="148"/>
      <c r="AP589" s="148"/>
      <c r="AQ589" s="148"/>
      <c r="AR589" s="148"/>
      <c r="AS589" s="148"/>
      <c r="AT589" s="148"/>
      <c r="AU589" s="148"/>
      <c r="AV589" s="148"/>
      <c r="AW589" s="148"/>
      <c r="AX589" s="148"/>
      <c r="AY589" s="148"/>
      <c r="AZ589" s="148"/>
      <c r="BA589" s="148"/>
      <c r="BB589" s="148"/>
      <c r="BC589" s="148"/>
      <c r="BD589" s="148"/>
      <c r="BE589" s="148"/>
      <c r="BF589" s="148"/>
      <c r="BG589" s="148"/>
      <c r="BH589" s="148"/>
    </row>
    <row r="590" spans="1:60" outlineLevel="2" x14ac:dyDescent="0.25">
      <c r="A590" s="155"/>
      <c r="B590" s="156"/>
      <c r="C590" s="195" t="s">
        <v>3419</v>
      </c>
      <c r="D590" s="161"/>
      <c r="E590" s="162">
        <v>259.12</v>
      </c>
      <c r="F590" s="159"/>
      <c r="G590" s="159"/>
      <c r="H590" s="159"/>
      <c r="I590" s="159"/>
      <c r="J590" s="159"/>
      <c r="K590" s="159"/>
      <c r="L590" s="159"/>
      <c r="M590" s="159"/>
      <c r="N590" s="158"/>
      <c r="O590" s="158"/>
      <c r="P590" s="158"/>
      <c r="Q590" s="158"/>
      <c r="R590" s="159"/>
      <c r="S590" s="159"/>
      <c r="T590" s="159"/>
      <c r="U590" s="159"/>
      <c r="V590" s="159"/>
      <c r="W590" s="159"/>
      <c r="X590" s="159"/>
      <c r="Y590" s="159"/>
      <c r="Z590" s="148"/>
      <c r="AA590" s="148"/>
      <c r="AB590" s="148"/>
      <c r="AC590" s="148"/>
      <c r="AD590" s="148"/>
      <c r="AE590" s="148"/>
      <c r="AF590" s="148"/>
      <c r="AG590" s="148" t="s">
        <v>314</v>
      </c>
      <c r="AH590" s="148">
        <v>0</v>
      </c>
      <c r="AI590" s="148"/>
      <c r="AJ590" s="148"/>
      <c r="AK590" s="148"/>
      <c r="AL590" s="148"/>
      <c r="AM590" s="148"/>
      <c r="AN590" s="148"/>
      <c r="AO590" s="148"/>
      <c r="AP590" s="148"/>
      <c r="AQ590" s="148"/>
      <c r="AR590" s="148"/>
      <c r="AS590" s="148"/>
      <c r="AT590" s="148"/>
      <c r="AU590" s="148"/>
      <c r="AV590" s="148"/>
      <c r="AW590" s="148"/>
      <c r="AX590" s="148"/>
      <c r="AY590" s="148"/>
      <c r="AZ590" s="148"/>
      <c r="BA590" s="148"/>
      <c r="BB590" s="148"/>
      <c r="BC590" s="148"/>
      <c r="BD590" s="148"/>
      <c r="BE590" s="148"/>
      <c r="BF590" s="148"/>
      <c r="BG590" s="148"/>
      <c r="BH590" s="148"/>
    </row>
    <row r="591" spans="1:60" outlineLevel="3" x14ac:dyDescent="0.25">
      <c r="A591" s="155"/>
      <c r="B591" s="156"/>
      <c r="C591" s="195" t="s">
        <v>3420</v>
      </c>
      <c r="D591" s="161"/>
      <c r="E591" s="162">
        <v>32.6</v>
      </c>
      <c r="F591" s="159"/>
      <c r="G591" s="159"/>
      <c r="H591" s="159"/>
      <c r="I591" s="159"/>
      <c r="J591" s="159"/>
      <c r="K591" s="159"/>
      <c r="L591" s="159"/>
      <c r="M591" s="159"/>
      <c r="N591" s="158"/>
      <c r="O591" s="158"/>
      <c r="P591" s="158"/>
      <c r="Q591" s="158"/>
      <c r="R591" s="159"/>
      <c r="S591" s="159"/>
      <c r="T591" s="159"/>
      <c r="U591" s="159"/>
      <c r="V591" s="159"/>
      <c r="W591" s="159"/>
      <c r="X591" s="159"/>
      <c r="Y591" s="159"/>
      <c r="Z591" s="148"/>
      <c r="AA591" s="148"/>
      <c r="AB591" s="148"/>
      <c r="AC591" s="148"/>
      <c r="AD591" s="148"/>
      <c r="AE591" s="148"/>
      <c r="AF591" s="148"/>
      <c r="AG591" s="148" t="s">
        <v>314</v>
      </c>
      <c r="AH591" s="148">
        <v>0</v>
      </c>
      <c r="AI591" s="148"/>
      <c r="AJ591" s="148"/>
      <c r="AK591" s="148"/>
      <c r="AL591" s="148"/>
      <c r="AM591" s="148"/>
      <c r="AN591" s="148"/>
      <c r="AO591" s="148"/>
      <c r="AP591" s="148"/>
      <c r="AQ591" s="148"/>
      <c r="AR591" s="148"/>
      <c r="AS591" s="148"/>
      <c r="AT591" s="148"/>
      <c r="AU591" s="148"/>
      <c r="AV591" s="148"/>
      <c r="AW591" s="148"/>
      <c r="AX591" s="148"/>
      <c r="AY591" s="148"/>
      <c r="AZ591" s="148"/>
      <c r="BA591" s="148"/>
      <c r="BB591" s="148"/>
      <c r="BC591" s="148"/>
      <c r="BD591" s="148"/>
      <c r="BE591" s="148"/>
      <c r="BF591" s="148"/>
      <c r="BG591" s="148"/>
      <c r="BH591" s="148"/>
    </row>
    <row r="592" spans="1:60" ht="20" outlineLevel="2" x14ac:dyDescent="0.25">
      <c r="A592" s="177">
        <v>205</v>
      </c>
      <c r="B592" s="178" t="s">
        <v>3803</v>
      </c>
      <c r="C592" s="194" t="s">
        <v>3804</v>
      </c>
      <c r="D592" s="179" t="s">
        <v>310</v>
      </c>
      <c r="E592" s="180">
        <v>48.488599999999998</v>
      </c>
      <c r="F592" s="181"/>
      <c r="G592" s="182">
        <f>ROUND(E592*F592,2)</f>
        <v>0</v>
      </c>
      <c r="H592" s="181"/>
      <c r="I592" s="182">
        <f>ROUND(E592*H592,2)</f>
        <v>0</v>
      </c>
      <c r="J592" s="181"/>
      <c r="K592" s="182">
        <f>ROUND(E592*J592,2)</f>
        <v>0</v>
      </c>
      <c r="L592" s="182">
        <v>21</v>
      </c>
      <c r="M592" s="182">
        <f>G592*(1+L592/100)</f>
        <v>0</v>
      </c>
      <c r="N592" s="180">
        <v>1.8500000000000001E-3</v>
      </c>
      <c r="O592" s="180">
        <f>ROUND(E592*N592,2)</f>
        <v>0.09</v>
      </c>
      <c r="P592" s="180">
        <v>0</v>
      </c>
      <c r="Q592" s="180">
        <f>ROUND(E592*P592,2)</f>
        <v>0</v>
      </c>
      <c r="R592" s="182" t="s">
        <v>621</v>
      </c>
      <c r="S592" s="182" t="s">
        <v>294</v>
      </c>
      <c r="T592" s="159"/>
      <c r="U592" s="159"/>
      <c r="V592" s="159"/>
      <c r="W592" s="159"/>
      <c r="X592" s="159"/>
      <c r="Y592" s="159"/>
      <c r="Z592" s="148"/>
      <c r="AA592" s="148"/>
      <c r="AB592" s="148"/>
      <c r="AC592" s="148"/>
      <c r="AD592" s="148"/>
      <c r="AE592" s="148"/>
      <c r="AF592" s="148"/>
      <c r="AG592" s="148"/>
      <c r="AH592" s="148"/>
      <c r="AI592" s="148"/>
      <c r="AJ592" s="148"/>
      <c r="AK592" s="148"/>
      <c r="AL592" s="148"/>
      <c r="AM592" s="148"/>
      <c r="AN592" s="148"/>
      <c r="AO592" s="148"/>
      <c r="AP592" s="148"/>
      <c r="AQ592" s="148"/>
      <c r="AR592" s="148"/>
      <c r="AS592" s="148"/>
      <c r="AT592" s="148"/>
      <c r="AU592" s="148"/>
      <c r="AV592" s="148"/>
      <c r="AW592" s="148"/>
      <c r="AX592" s="148"/>
      <c r="AY592" s="148"/>
      <c r="AZ592" s="148"/>
      <c r="BA592" s="148"/>
      <c r="BB592" s="148"/>
      <c r="BC592" s="148"/>
      <c r="BD592" s="148"/>
      <c r="BE592" s="148"/>
      <c r="BF592" s="148"/>
      <c r="BG592" s="148"/>
      <c r="BH592" s="148"/>
    </row>
    <row r="593" spans="1:60" outlineLevel="3" x14ac:dyDescent="0.25">
      <c r="A593" s="155"/>
      <c r="B593" s="156"/>
      <c r="C593" s="195" t="s">
        <v>3808</v>
      </c>
      <c r="D593" s="161"/>
      <c r="E593" s="162">
        <v>48.488599999999998</v>
      </c>
      <c r="F593" s="159"/>
      <c r="G593" s="159"/>
      <c r="H593" s="159"/>
      <c r="I593" s="159"/>
      <c r="J593" s="159"/>
      <c r="K593" s="159"/>
      <c r="L593" s="159"/>
      <c r="M593" s="159"/>
      <c r="N593" s="158"/>
      <c r="O593" s="158"/>
      <c r="P593" s="158"/>
      <c r="Q593" s="158"/>
      <c r="R593" s="159"/>
      <c r="S593" s="159"/>
      <c r="T593" s="159"/>
      <c r="U593" s="159"/>
      <c r="V593" s="159"/>
      <c r="W593" s="159"/>
      <c r="X593" s="159"/>
      <c r="Y593" s="159"/>
      <c r="Z593" s="148"/>
      <c r="AA593" s="148"/>
      <c r="AB593" s="148"/>
      <c r="AC593" s="148"/>
      <c r="AD593" s="148"/>
      <c r="AE593" s="148"/>
      <c r="AF593" s="148"/>
      <c r="AG593" s="148" t="s">
        <v>314</v>
      </c>
      <c r="AH593" s="148">
        <v>0</v>
      </c>
      <c r="AI593" s="148"/>
      <c r="AJ593" s="148"/>
      <c r="AK593" s="148"/>
      <c r="AL593" s="148"/>
      <c r="AM593" s="148"/>
      <c r="AN593" s="148"/>
      <c r="AO593" s="148"/>
      <c r="AP593" s="148"/>
      <c r="AQ593" s="148"/>
      <c r="AR593" s="148"/>
      <c r="AS593" s="148"/>
      <c r="AT593" s="148"/>
      <c r="AU593" s="148"/>
      <c r="AV593" s="148"/>
      <c r="AW593" s="148"/>
      <c r="AX593" s="148"/>
      <c r="AY593" s="148"/>
      <c r="AZ593" s="148"/>
      <c r="BA593" s="148"/>
      <c r="BB593" s="148"/>
      <c r="BC593" s="148"/>
      <c r="BD593" s="148"/>
      <c r="BE593" s="148"/>
      <c r="BF593" s="148"/>
      <c r="BG593" s="148"/>
      <c r="BH593" s="148"/>
    </row>
    <row r="594" spans="1:60" ht="20" outlineLevel="2" x14ac:dyDescent="0.25">
      <c r="A594" s="177">
        <v>205</v>
      </c>
      <c r="B594" s="178" t="s">
        <v>3805</v>
      </c>
      <c r="C594" s="194" t="s">
        <v>3806</v>
      </c>
      <c r="D594" s="179" t="s">
        <v>310</v>
      </c>
      <c r="E594" s="180">
        <v>48.488599999999998</v>
      </c>
      <c r="F594" s="181"/>
      <c r="G594" s="182">
        <f>ROUND(E594*F594,2)</f>
        <v>0</v>
      </c>
      <c r="H594" s="181"/>
      <c r="I594" s="182">
        <f>ROUND(E594*H594,2)</f>
        <v>0</v>
      </c>
      <c r="J594" s="181"/>
      <c r="K594" s="182">
        <f>ROUND(E594*J594,2)</f>
        <v>0</v>
      </c>
      <c r="L594" s="182">
        <v>21</v>
      </c>
      <c r="M594" s="182">
        <f>G594*(1+L594/100)</f>
        <v>0</v>
      </c>
      <c r="N594" s="180">
        <v>1.8500000000000001E-3</v>
      </c>
      <c r="O594" s="180">
        <f>ROUND(E594*N594,2)</f>
        <v>0.09</v>
      </c>
      <c r="P594" s="180">
        <v>0</v>
      </c>
      <c r="Q594" s="180">
        <f>ROUND(E594*P594,2)</f>
        <v>0</v>
      </c>
      <c r="R594" s="182" t="s">
        <v>621</v>
      </c>
      <c r="S594" s="182" t="s">
        <v>294</v>
      </c>
      <c r="T594" s="159"/>
      <c r="U594" s="159"/>
      <c r="V594" s="159"/>
      <c r="W594" s="159"/>
      <c r="X594" s="159"/>
      <c r="Y594" s="159"/>
      <c r="Z594" s="148"/>
      <c r="AA594" s="148"/>
      <c r="AB594" s="148"/>
      <c r="AC594" s="148"/>
      <c r="AD594" s="148"/>
      <c r="AE594" s="148"/>
      <c r="AF594" s="148"/>
      <c r="AG594" s="148"/>
      <c r="AH594" s="148"/>
      <c r="AI594" s="148"/>
      <c r="AJ594" s="148"/>
      <c r="AK594" s="148"/>
      <c r="AL594" s="148"/>
      <c r="AM594" s="148"/>
      <c r="AN594" s="148"/>
      <c r="AO594" s="148"/>
      <c r="AP594" s="148"/>
      <c r="AQ594" s="148"/>
      <c r="AR594" s="148"/>
      <c r="AS594" s="148"/>
      <c r="AT594" s="148"/>
      <c r="AU594" s="148"/>
      <c r="AV594" s="148"/>
      <c r="AW594" s="148"/>
      <c r="AX594" s="148"/>
      <c r="AY594" s="148"/>
      <c r="AZ594" s="148"/>
      <c r="BA594" s="148"/>
      <c r="BB594" s="148"/>
      <c r="BC594" s="148"/>
      <c r="BD594" s="148"/>
      <c r="BE594" s="148"/>
      <c r="BF594" s="148"/>
      <c r="BG594" s="148"/>
      <c r="BH594" s="148"/>
    </row>
    <row r="595" spans="1:60" outlineLevel="3" x14ac:dyDescent="0.25">
      <c r="A595" s="155"/>
      <c r="B595" s="156"/>
      <c r="C595" s="195" t="s">
        <v>3808</v>
      </c>
      <c r="D595" s="161"/>
      <c r="E595" s="162">
        <v>48.488599999999998</v>
      </c>
      <c r="F595" s="159"/>
      <c r="G595" s="159"/>
      <c r="H595" s="159"/>
      <c r="I595" s="159"/>
      <c r="J595" s="159"/>
      <c r="K595" s="159"/>
      <c r="L595" s="159"/>
      <c r="M595" s="159"/>
      <c r="N595" s="158"/>
      <c r="O595" s="158"/>
      <c r="P595" s="158"/>
      <c r="Q595" s="158"/>
      <c r="R595" s="159"/>
      <c r="S595" s="159"/>
      <c r="T595" s="159"/>
      <c r="U595" s="159"/>
      <c r="V595" s="159"/>
      <c r="W595" s="159"/>
      <c r="X595" s="159"/>
      <c r="Y595" s="159"/>
      <c r="Z595" s="148"/>
      <c r="AA595" s="148"/>
      <c r="AB595" s="148"/>
      <c r="AC595" s="148"/>
      <c r="AD595" s="148"/>
      <c r="AE595" s="148"/>
      <c r="AF595" s="148"/>
      <c r="AG595" s="148" t="s">
        <v>314</v>
      </c>
      <c r="AH595" s="148">
        <v>0</v>
      </c>
      <c r="AI595" s="148"/>
      <c r="AJ595" s="148"/>
      <c r="AK595" s="148"/>
      <c r="AL595" s="148"/>
      <c r="AM595" s="148"/>
      <c r="AN595" s="148"/>
      <c r="AO595" s="148"/>
      <c r="AP595" s="148"/>
      <c r="AQ595" s="148"/>
      <c r="AR595" s="148"/>
      <c r="AS595" s="148"/>
      <c r="AT595" s="148"/>
      <c r="AU595" s="148"/>
      <c r="AV595" s="148"/>
      <c r="AW595" s="148"/>
      <c r="AX595" s="148"/>
      <c r="AY595" s="148"/>
      <c r="AZ595" s="148"/>
      <c r="BA595" s="148"/>
      <c r="BB595" s="148"/>
      <c r="BC595" s="148"/>
      <c r="BD595" s="148"/>
      <c r="BE595" s="148"/>
      <c r="BF595" s="148"/>
      <c r="BG595" s="148"/>
      <c r="BH595" s="148"/>
    </row>
    <row r="596" spans="1:60" outlineLevel="1" x14ac:dyDescent="0.25">
      <c r="A596" s="177">
        <v>138</v>
      </c>
      <c r="B596" s="178" t="s">
        <v>1333</v>
      </c>
      <c r="C596" s="194" t="s">
        <v>1334</v>
      </c>
      <c r="D596" s="179" t="s">
        <v>310</v>
      </c>
      <c r="E596" s="180">
        <v>312.28390000000002</v>
      </c>
      <c r="F596" s="181"/>
      <c r="G596" s="182">
        <f>ROUND(E596*F596,2)</f>
        <v>0</v>
      </c>
      <c r="H596" s="181"/>
      <c r="I596" s="182">
        <f>ROUND(E596*H596,2)</f>
        <v>0</v>
      </c>
      <c r="J596" s="181"/>
      <c r="K596" s="182">
        <f>ROUND(E596*J596,2)</f>
        <v>0</v>
      </c>
      <c r="L596" s="182">
        <v>21</v>
      </c>
      <c r="M596" s="182">
        <f>G596*(1+L596/100)</f>
        <v>0</v>
      </c>
      <c r="N596" s="180">
        <v>0</v>
      </c>
      <c r="O596" s="180">
        <f>ROUND(E596*N596,2)</f>
        <v>0</v>
      </c>
      <c r="P596" s="180">
        <v>0</v>
      </c>
      <c r="Q596" s="180">
        <f>ROUND(E596*P596,2)</f>
        <v>0</v>
      </c>
      <c r="R596" s="182" t="s">
        <v>1263</v>
      </c>
      <c r="S596" s="182" t="s">
        <v>294</v>
      </c>
      <c r="T596" s="183" t="s">
        <v>294</v>
      </c>
      <c r="U596" s="159">
        <v>0.1</v>
      </c>
      <c r="V596" s="159">
        <f>ROUND(E596*U596,2)</f>
        <v>31.23</v>
      </c>
      <c r="W596" s="159"/>
      <c r="X596" s="159" t="s">
        <v>295</v>
      </c>
      <c r="Y596" s="159" t="s">
        <v>296</v>
      </c>
      <c r="Z596" s="148"/>
      <c r="AA596" s="148"/>
      <c r="AB596" s="148"/>
      <c r="AC596" s="148"/>
      <c r="AD596" s="148"/>
      <c r="AE596" s="148"/>
      <c r="AF596" s="148"/>
      <c r="AG596" s="148" t="s">
        <v>297</v>
      </c>
      <c r="AH596" s="148"/>
      <c r="AI596" s="148"/>
      <c r="AJ596" s="148"/>
      <c r="AK596" s="148"/>
      <c r="AL596" s="148"/>
      <c r="AM596" s="148"/>
      <c r="AN596" s="148"/>
      <c r="AO596" s="148"/>
      <c r="AP596" s="148"/>
      <c r="AQ596" s="148"/>
      <c r="AR596" s="148"/>
      <c r="AS596" s="148"/>
      <c r="AT596" s="148"/>
      <c r="AU596" s="148"/>
      <c r="AV596" s="148"/>
      <c r="AW596" s="148"/>
      <c r="AX596" s="148"/>
      <c r="AY596" s="148"/>
      <c r="AZ596" s="148"/>
      <c r="BA596" s="148"/>
      <c r="BB596" s="148"/>
      <c r="BC596" s="148"/>
      <c r="BD596" s="148"/>
      <c r="BE596" s="148"/>
      <c r="BF596" s="148"/>
      <c r="BG596" s="148"/>
      <c r="BH596" s="148"/>
    </row>
    <row r="597" spans="1:60" outlineLevel="2" x14ac:dyDescent="0.25">
      <c r="A597" s="155"/>
      <c r="B597" s="156"/>
      <c r="C597" s="195" t="s">
        <v>3419</v>
      </c>
      <c r="D597" s="161"/>
      <c r="E597" s="162">
        <v>259.12</v>
      </c>
      <c r="F597" s="159"/>
      <c r="G597" s="159"/>
      <c r="H597" s="159"/>
      <c r="I597" s="159"/>
      <c r="J597" s="159"/>
      <c r="K597" s="159"/>
      <c r="L597" s="159"/>
      <c r="M597" s="159"/>
      <c r="N597" s="158"/>
      <c r="O597" s="158"/>
      <c r="P597" s="158"/>
      <c r="Q597" s="158"/>
      <c r="R597" s="159"/>
      <c r="S597" s="159"/>
      <c r="T597" s="159"/>
      <c r="U597" s="159"/>
      <c r="V597" s="159"/>
      <c r="W597" s="159"/>
      <c r="X597" s="159"/>
      <c r="Y597" s="159"/>
      <c r="Z597" s="148"/>
      <c r="AA597" s="148"/>
      <c r="AB597" s="148"/>
      <c r="AC597" s="148"/>
      <c r="AD597" s="148"/>
      <c r="AE597" s="148"/>
      <c r="AF597" s="148"/>
      <c r="AG597" s="148" t="s">
        <v>314</v>
      </c>
      <c r="AH597" s="148">
        <v>0</v>
      </c>
      <c r="AI597" s="148"/>
      <c r="AJ597" s="148"/>
      <c r="AK597" s="148"/>
      <c r="AL597" s="148"/>
      <c r="AM597" s="148"/>
      <c r="AN597" s="148"/>
      <c r="AO597" s="148"/>
      <c r="AP597" s="148"/>
      <c r="AQ597" s="148"/>
      <c r="AR597" s="148"/>
      <c r="AS597" s="148"/>
      <c r="AT597" s="148"/>
      <c r="AU597" s="148"/>
      <c r="AV597" s="148"/>
      <c r="AW597" s="148"/>
      <c r="AX597" s="148"/>
      <c r="AY597" s="148"/>
      <c r="AZ597" s="148"/>
      <c r="BA597" s="148"/>
      <c r="BB597" s="148"/>
      <c r="BC597" s="148"/>
      <c r="BD597" s="148"/>
      <c r="BE597" s="148"/>
      <c r="BF597" s="148"/>
      <c r="BG597" s="148"/>
      <c r="BH597" s="148"/>
    </row>
    <row r="598" spans="1:60" outlineLevel="3" x14ac:dyDescent="0.25">
      <c r="A598" s="155"/>
      <c r="B598" s="156"/>
      <c r="C598" s="195" t="s">
        <v>3420</v>
      </c>
      <c r="D598" s="161"/>
      <c r="E598" s="162">
        <v>32.6</v>
      </c>
      <c r="F598" s="159"/>
      <c r="G598" s="159"/>
      <c r="H598" s="159"/>
      <c r="I598" s="159"/>
      <c r="J598" s="159"/>
      <c r="K598" s="159"/>
      <c r="L598" s="159"/>
      <c r="M598" s="159"/>
      <c r="N598" s="158"/>
      <c r="O598" s="158"/>
      <c r="P598" s="158"/>
      <c r="Q598" s="158"/>
      <c r="R598" s="159"/>
      <c r="S598" s="159"/>
      <c r="T598" s="159"/>
      <c r="U598" s="159"/>
      <c r="V598" s="159"/>
      <c r="W598" s="159"/>
      <c r="X598" s="159"/>
      <c r="Y598" s="159"/>
      <c r="Z598" s="148"/>
      <c r="AA598" s="148"/>
      <c r="AB598" s="148"/>
      <c r="AC598" s="148"/>
      <c r="AD598" s="148"/>
      <c r="AE598" s="148"/>
      <c r="AF598" s="148"/>
      <c r="AG598" s="148" t="s">
        <v>314</v>
      </c>
      <c r="AH598" s="148">
        <v>0</v>
      </c>
      <c r="AI598" s="148"/>
      <c r="AJ598" s="148"/>
      <c r="AK598" s="148"/>
      <c r="AL598" s="148"/>
      <c r="AM598" s="148"/>
      <c r="AN598" s="148"/>
      <c r="AO598" s="148"/>
      <c r="AP598" s="148"/>
      <c r="AQ598" s="148"/>
      <c r="AR598" s="148"/>
      <c r="AS598" s="148"/>
      <c r="AT598" s="148"/>
      <c r="AU598" s="148"/>
      <c r="AV598" s="148"/>
      <c r="AW598" s="148"/>
      <c r="AX598" s="148"/>
      <c r="AY598" s="148"/>
      <c r="AZ598" s="148"/>
      <c r="BA598" s="148"/>
      <c r="BB598" s="148"/>
      <c r="BC598" s="148"/>
      <c r="BD598" s="148"/>
      <c r="BE598" s="148"/>
      <c r="BF598" s="148"/>
      <c r="BG598" s="148"/>
      <c r="BH598" s="148"/>
    </row>
    <row r="599" spans="1:60" outlineLevel="3" x14ac:dyDescent="0.25">
      <c r="A599" s="155"/>
      <c r="B599" s="156"/>
      <c r="C599" s="195" t="s">
        <v>3153</v>
      </c>
      <c r="D599" s="161"/>
      <c r="E599" s="162">
        <v>20.57</v>
      </c>
      <c r="F599" s="159"/>
      <c r="G599" s="159"/>
      <c r="H599" s="159"/>
      <c r="I599" s="159"/>
      <c r="J599" s="159"/>
      <c r="K599" s="159"/>
      <c r="L599" s="159"/>
      <c r="M599" s="159"/>
      <c r="N599" s="158"/>
      <c r="O599" s="158"/>
      <c r="P599" s="158"/>
      <c r="Q599" s="158"/>
      <c r="R599" s="159"/>
      <c r="S599" s="159"/>
      <c r="T599" s="159"/>
      <c r="U599" s="159"/>
      <c r="V599" s="159"/>
      <c r="W599" s="159"/>
      <c r="X599" s="159"/>
      <c r="Y599" s="159"/>
      <c r="Z599" s="148"/>
      <c r="AA599" s="148"/>
      <c r="AB599" s="148"/>
      <c r="AC599" s="148"/>
      <c r="AD599" s="148"/>
      <c r="AE599" s="148"/>
      <c r="AF599" s="148"/>
      <c r="AG599" s="148" t="s">
        <v>314</v>
      </c>
      <c r="AH599" s="148">
        <v>0</v>
      </c>
      <c r="AI599" s="148"/>
      <c r="AJ599" s="148"/>
      <c r="AK599" s="148"/>
      <c r="AL599" s="148"/>
      <c r="AM599" s="148"/>
      <c r="AN599" s="148"/>
      <c r="AO599" s="148"/>
      <c r="AP599" s="148"/>
      <c r="AQ599" s="148"/>
      <c r="AR599" s="148"/>
      <c r="AS599" s="148"/>
      <c r="AT599" s="148"/>
      <c r="AU599" s="148"/>
      <c r="AV599" s="148"/>
      <c r="AW599" s="148"/>
      <c r="AX599" s="148"/>
      <c r="AY599" s="148"/>
      <c r="AZ599" s="148"/>
      <c r="BA599" s="148"/>
      <c r="BB599" s="148"/>
      <c r="BC599" s="148"/>
      <c r="BD599" s="148"/>
      <c r="BE599" s="148"/>
      <c r="BF599" s="148"/>
      <c r="BG599" s="148"/>
      <c r="BH599" s="148"/>
    </row>
    <row r="600" spans="1:60" ht="20" outlineLevel="1" x14ac:dyDescent="0.25">
      <c r="A600" s="177">
        <v>139</v>
      </c>
      <c r="B600" s="178" t="s">
        <v>1337</v>
      </c>
      <c r="C600" s="194" t="s">
        <v>1338</v>
      </c>
      <c r="D600" s="179" t="s">
        <v>310</v>
      </c>
      <c r="E600" s="180">
        <v>335.47674000000001</v>
      </c>
      <c r="F600" s="181"/>
      <c r="G600" s="182">
        <f>ROUND(E600*F600,2)</f>
        <v>0</v>
      </c>
      <c r="H600" s="181"/>
      <c r="I600" s="182">
        <f>ROUND(E600*H600,2)</f>
        <v>0</v>
      </c>
      <c r="J600" s="181"/>
      <c r="K600" s="182">
        <f>ROUND(E600*J600,2)</f>
        <v>0</v>
      </c>
      <c r="L600" s="182">
        <v>21</v>
      </c>
      <c r="M600" s="182">
        <f>G600*(1+L600/100)</f>
        <v>0</v>
      </c>
      <c r="N600" s="180">
        <v>4.4999999999999997E-3</v>
      </c>
      <c r="O600" s="180">
        <f>ROUND(E600*N600,2)</f>
        <v>1.51</v>
      </c>
      <c r="P600" s="180">
        <v>0</v>
      </c>
      <c r="Q600" s="180">
        <f>ROUND(E600*P600,2)</f>
        <v>0</v>
      </c>
      <c r="R600" s="182" t="s">
        <v>621</v>
      </c>
      <c r="S600" s="182" t="s">
        <v>294</v>
      </c>
      <c r="T600" s="183" t="s">
        <v>294</v>
      </c>
      <c r="U600" s="159">
        <v>0</v>
      </c>
      <c r="V600" s="159">
        <f>ROUND(E600*U600,2)</f>
        <v>0</v>
      </c>
      <c r="W600" s="159"/>
      <c r="X600" s="159" t="s">
        <v>622</v>
      </c>
      <c r="Y600" s="159" t="s">
        <v>296</v>
      </c>
      <c r="Z600" s="148"/>
      <c r="AA600" s="148"/>
      <c r="AB600" s="148"/>
      <c r="AC600" s="148"/>
      <c r="AD600" s="148"/>
      <c r="AE600" s="148"/>
      <c r="AF600" s="148"/>
      <c r="AG600" s="148" t="s">
        <v>623</v>
      </c>
      <c r="AH600" s="148"/>
      <c r="AI600" s="148"/>
      <c r="AJ600" s="148"/>
      <c r="AK600" s="148"/>
      <c r="AL600" s="148"/>
      <c r="AM600" s="148"/>
      <c r="AN600" s="148"/>
      <c r="AO600" s="148"/>
      <c r="AP600" s="148"/>
      <c r="AQ600" s="148"/>
      <c r="AR600" s="148"/>
      <c r="AS600" s="148"/>
      <c r="AT600" s="148"/>
      <c r="AU600" s="148"/>
      <c r="AV600" s="148"/>
      <c r="AW600" s="148"/>
      <c r="AX600" s="148"/>
      <c r="AY600" s="148"/>
      <c r="AZ600" s="148"/>
      <c r="BA600" s="148"/>
      <c r="BB600" s="148"/>
      <c r="BC600" s="148"/>
      <c r="BD600" s="148"/>
      <c r="BE600" s="148"/>
      <c r="BF600" s="148"/>
      <c r="BG600" s="148"/>
      <c r="BH600" s="148"/>
    </row>
    <row r="601" spans="1:60" outlineLevel="2" x14ac:dyDescent="0.25">
      <c r="A601" s="155"/>
      <c r="B601" s="156"/>
      <c r="C601" s="195" t="s">
        <v>3419</v>
      </c>
      <c r="D601" s="161"/>
      <c r="E601" s="162">
        <v>259.12</v>
      </c>
      <c r="F601" s="159"/>
      <c r="G601" s="159"/>
      <c r="H601" s="159"/>
      <c r="I601" s="159"/>
      <c r="J601" s="159"/>
      <c r="K601" s="159"/>
      <c r="L601" s="159"/>
      <c r="M601" s="159"/>
      <c r="N601" s="158"/>
      <c r="O601" s="158"/>
      <c r="P601" s="158"/>
      <c r="Q601" s="158"/>
      <c r="R601" s="159"/>
      <c r="S601" s="159"/>
      <c r="T601" s="159"/>
      <c r="U601" s="159"/>
      <c r="V601" s="159"/>
      <c r="W601" s="159"/>
      <c r="X601" s="159"/>
      <c r="Y601" s="159"/>
      <c r="Z601" s="148"/>
      <c r="AA601" s="148"/>
      <c r="AB601" s="148"/>
      <c r="AC601" s="148"/>
      <c r="AD601" s="148"/>
      <c r="AE601" s="148"/>
      <c r="AF601" s="148"/>
      <c r="AG601" s="148" t="s">
        <v>314</v>
      </c>
      <c r="AH601" s="148">
        <v>0</v>
      </c>
      <c r="AI601" s="148"/>
      <c r="AJ601" s="148"/>
      <c r="AK601" s="148"/>
      <c r="AL601" s="148"/>
      <c r="AM601" s="148"/>
      <c r="AN601" s="148"/>
      <c r="AO601" s="148"/>
      <c r="AP601" s="148"/>
      <c r="AQ601" s="148"/>
      <c r="AR601" s="148"/>
      <c r="AS601" s="148"/>
      <c r="AT601" s="148"/>
      <c r="AU601" s="148"/>
      <c r="AV601" s="148"/>
      <c r="AW601" s="148"/>
      <c r="AX601" s="148"/>
      <c r="AY601" s="148"/>
      <c r="AZ601" s="148"/>
      <c r="BA601" s="148"/>
      <c r="BB601" s="148"/>
      <c r="BC601" s="148"/>
      <c r="BD601" s="148"/>
      <c r="BE601" s="148"/>
      <c r="BF601" s="148"/>
      <c r="BG601" s="148"/>
      <c r="BH601" s="148"/>
    </row>
    <row r="602" spans="1:60" outlineLevel="3" x14ac:dyDescent="0.25">
      <c r="A602" s="155"/>
      <c r="B602" s="156"/>
      <c r="C602" s="195" t="s">
        <v>3420</v>
      </c>
      <c r="D602" s="161"/>
      <c r="E602" s="162">
        <v>32.6</v>
      </c>
      <c r="F602" s="159"/>
      <c r="G602" s="159"/>
      <c r="H602" s="159"/>
      <c r="I602" s="159"/>
      <c r="J602" s="159"/>
      <c r="K602" s="159"/>
      <c r="L602" s="159"/>
      <c r="M602" s="159"/>
      <c r="N602" s="158"/>
      <c r="O602" s="158"/>
      <c r="P602" s="158"/>
      <c r="Q602" s="158"/>
      <c r="R602" s="159"/>
      <c r="S602" s="159"/>
      <c r="T602" s="159"/>
      <c r="U602" s="159"/>
      <c r="V602" s="159"/>
      <c r="W602" s="159"/>
      <c r="X602" s="159"/>
      <c r="Y602" s="159"/>
      <c r="Z602" s="148"/>
      <c r="AA602" s="148"/>
      <c r="AB602" s="148"/>
      <c r="AC602" s="148"/>
      <c r="AD602" s="148"/>
      <c r="AE602" s="148"/>
      <c r="AF602" s="148"/>
      <c r="AG602" s="148" t="s">
        <v>314</v>
      </c>
      <c r="AH602" s="148">
        <v>0</v>
      </c>
      <c r="AI602" s="148"/>
      <c r="AJ602" s="148"/>
      <c r="AK602" s="148"/>
      <c r="AL602" s="148"/>
      <c r="AM602" s="148"/>
      <c r="AN602" s="148"/>
      <c r="AO602" s="148"/>
      <c r="AP602" s="148"/>
      <c r="AQ602" s="148"/>
      <c r="AR602" s="148"/>
      <c r="AS602" s="148"/>
      <c r="AT602" s="148"/>
      <c r="AU602" s="148"/>
      <c r="AV602" s="148"/>
      <c r="AW602" s="148"/>
      <c r="AX602" s="148"/>
      <c r="AY602" s="148"/>
      <c r="AZ602" s="148"/>
      <c r="BA602" s="148"/>
      <c r="BB602" s="148"/>
      <c r="BC602" s="148"/>
      <c r="BD602" s="148"/>
      <c r="BE602" s="148"/>
      <c r="BF602" s="148"/>
      <c r="BG602" s="148"/>
      <c r="BH602" s="148"/>
    </row>
    <row r="603" spans="1:60" outlineLevel="3" x14ac:dyDescent="0.25">
      <c r="A603" s="155"/>
      <c r="B603" s="156"/>
      <c r="C603" s="197" t="s">
        <v>1303</v>
      </c>
      <c r="D603" s="165"/>
      <c r="E603" s="166">
        <v>43.76</v>
      </c>
      <c r="F603" s="159"/>
      <c r="G603" s="159"/>
      <c r="H603" s="159"/>
      <c r="I603" s="159"/>
      <c r="J603" s="159"/>
      <c r="K603" s="159"/>
      <c r="L603" s="159"/>
      <c r="M603" s="159"/>
      <c r="N603" s="158"/>
      <c r="O603" s="158"/>
      <c r="P603" s="158"/>
      <c r="Q603" s="158"/>
      <c r="R603" s="159"/>
      <c r="S603" s="159"/>
      <c r="T603" s="159"/>
      <c r="U603" s="159"/>
      <c r="V603" s="159"/>
      <c r="W603" s="159"/>
      <c r="X603" s="159"/>
      <c r="Y603" s="159"/>
      <c r="Z603" s="148"/>
      <c r="AA603" s="148"/>
      <c r="AB603" s="148"/>
      <c r="AC603" s="148"/>
      <c r="AD603" s="148"/>
      <c r="AE603" s="148"/>
      <c r="AF603" s="148"/>
      <c r="AG603" s="148" t="s">
        <v>314</v>
      </c>
      <c r="AH603" s="148">
        <v>4</v>
      </c>
      <c r="AI603" s="148"/>
      <c r="AJ603" s="148"/>
      <c r="AK603" s="148"/>
      <c r="AL603" s="148"/>
      <c r="AM603" s="148"/>
      <c r="AN603" s="148"/>
      <c r="AO603" s="148"/>
      <c r="AP603" s="148"/>
      <c r="AQ603" s="148"/>
      <c r="AR603" s="148"/>
      <c r="AS603" s="148"/>
      <c r="AT603" s="148"/>
      <c r="AU603" s="148"/>
      <c r="AV603" s="148"/>
      <c r="AW603" s="148"/>
      <c r="AX603" s="148"/>
      <c r="AY603" s="148"/>
      <c r="AZ603" s="148"/>
      <c r="BA603" s="148"/>
      <c r="BB603" s="148"/>
      <c r="BC603" s="148"/>
      <c r="BD603" s="148"/>
      <c r="BE603" s="148"/>
      <c r="BF603" s="148"/>
      <c r="BG603" s="148"/>
      <c r="BH603" s="148"/>
    </row>
    <row r="604" spans="1:60" ht="20" outlineLevel="1" x14ac:dyDescent="0.25">
      <c r="A604" s="177">
        <v>140</v>
      </c>
      <c r="B604" s="178" t="s">
        <v>1339</v>
      </c>
      <c r="C604" s="194" t="s">
        <v>1340</v>
      </c>
      <c r="D604" s="179" t="s">
        <v>310</v>
      </c>
      <c r="E604" s="180">
        <v>359.12648999999999</v>
      </c>
      <c r="F604" s="181"/>
      <c r="G604" s="182">
        <f>ROUND(E604*F604,2)</f>
        <v>0</v>
      </c>
      <c r="H604" s="181"/>
      <c r="I604" s="182">
        <f>ROUND(E604*H604,2)</f>
        <v>0</v>
      </c>
      <c r="J604" s="181"/>
      <c r="K604" s="182">
        <f>ROUND(E604*J604,2)</f>
        <v>0</v>
      </c>
      <c r="L604" s="182">
        <v>21</v>
      </c>
      <c r="M604" s="182">
        <f>G604*(1+L604/100)</f>
        <v>0</v>
      </c>
      <c r="N604" s="180">
        <v>2.9999999999999997E-4</v>
      </c>
      <c r="O604" s="180">
        <f>ROUND(E604*N604,2)</f>
        <v>0.11</v>
      </c>
      <c r="P604" s="180">
        <v>0</v>
      </c>
      <c r="Q604" s="180">
        <f>ROUND(E604*P604,2)</f>
        <v>0</v>
      </c>
      <c r="R604" s="182" t="s">
        <v>621</v>
      </c>
      <c r="S604" s="182" t="s">
        <v>294</v>
      </c>
      <c r="T604" s="183" t="s">
        <v>294</v>
      </c>
      <c r="U604" s="159">
        <v>0</v>
      </c>
      <c r="V604" s="159">
        <f>ROUND(E604*U604,2)</f>
        <v>0</v>
      </c>
      <c r="W604" s="159"/>
      <c r="X604" s="159" t="s">
        <v>622</v>
      </c>
      <c r="Y604" s="159" t="s">
        <v>296</v>
      </c>
      <c r="Z604" s="148"/>
      <c r="AA604" s="148"/>
      <c r="AB604" s="148"/>
      <c r="AC604" s="148"/>
      <c r="AD604" s="148"/>
      <c r="AE604" s="148"/>
      <c r="AF604" s="148"/>
      <c r="AG604" s="148" t="s">
        <v>623</v>
      </c>
      <c r="AH604" s="148"/>
      <c r="AI604" s="148"/>
      <c r="AJ604" s="148"/>
      <c r="AK604" s="148"/>
      <c r="AL604" s="148"/>
      <c r="AM604" s="148"/>
      <c r="AN604" s="148"/>
      <c r="AO604" s="148"/>
      <c r="AP604" s="148"/>
      <c r="AQ604" s="148"/>
      <c r="AR604" s="148"/>
      <c r="AS604" s="148"/>
      <c r="AT604" s="148"/>
      <c r="AU604" s="148"/>
      <c r="AV604" s="148"/>
      <c r="AW604" s="148"/>
      <c r="AX604" s="148"/>
      <c r="AY604" s="148"/>
      <c r="AZ604" s="148"/>
      <c r="BA604" s="148"/>
      <c r="BB604" s="148"/>
      <c r="BC604" s="148"/>
      <c r="BD604" s="148"/>
      <c r="BE604" s="148"/>
      <c r="BF604" s="148"/>
      <c r="BG604" s="148"/>
      <c r="BH604" s="148"/>
    </row>
    <row r="605" spans="1:60" outlineLevel="2" x14ac:dyDescent="0.25">
      <c r="A605" s="155"/>
      <c r="B605" s="156"/>
      <c r="C605" s="195" t="s">
        <v>3419</v>
      </c>
      <c r="D605" s="161"/>
      <c r="E605" s="162">
        <v>259.12</v>
      </c>
      <c r="F605" s="159"/>
      <c r="G605" s="159"/>
      <c r="H605" s="159"/>
      <c r="I605" s="159"/>
      <c r="J605" s="159"/>
      <c r="K605" s="159"/>
      <c r="L605" s="159"/>
      <c r="M605" s="159"/>
      <c r="N605" s="158"/>
      <c r="O605" s="158"/>
      <c r="P605" s="158"/>
      <c r="Q605" s="158"/>
      <c r="R605" s="159"/>
      <c r="S605" s="159"/>
      <c r="T605" s="159"/>
      <c r="U605" s="159"/>
      <c r="V605" s="159"/>
      <c r="W605" s="159"/>
      <c r="X605" s="159"/>
      <c r="Y605" s="159"/>
      <c r="Z605" s="148"/>
      <c r="AA605" s="148"/>
      <c r="AB605" s="148"/>
      <c r="AC605" s="148"/>
      <c r="AD605" s="148"/>
      <c r="AE605" s="148"/>
      <c r="AF605" s="148"/>
      <c r="AG605" s="148" t="s">
        <v>314</v>
      </c>
      <c r="AH605" s="148">
        <v>0</v>
      </c>
      <c r="AI605" s="148"/>
      <c r="AJ605" s="148"/>
      <c r="AK605" s="148"/>
      <c r="AL605" s="148"/>
      <c r="AM605" s="148"/>
      <c r="AN605" s="148"/>
      <c r="AO605" s="148"/>
      <c r="AP605" s="148"/>
      <c r="AQ605" s="148"/>
      <c r="AR605" s="148"/>
      <c r="AS605" s="148"/>
      <c r="AT605" s="148"/>
      <c r="AU605" s="148"/>
      <c r="AV605" s="148"/>
      <c r="AW605" s="148"/>
      <c r="AX605" s="148"/>
      <c r="AY605" s="148"/>
      <c r="AZ605" s="148"/>
      <c r="BA605" s="148"/>
      <c r="BB605" s="148"/>
      <c r="BC605" s="148"/>
      <c r="BD605" s="148"/>
      <c r="BE605" s="148"/>
      <c r="BF605" s="148"/>
      <c r="BG605" s="148"/>
      <c r="BH605" s="148"/>
    </row>
    <row r="606" spans="1:60" outlineLevel="3" x14ac:dyDescent="0.25">
      <c r="A606" s="155"/>
      <c r="B606" s="156"/>
      <c r="C606" s="195" t="s">
        <v>3420</v>
      </c>
      <c r="D606" s="161"/>
      <c r="E606" s="162">
        <v>32.6</v>
      </c>
      <c r="F606" s="159"/>
      <c r="G606" s="159"/>
      <c r="H606" s="159"/>
      <c r="I606" s="159"/>
      <c r="J606" s="159"/>
      <c r="K606" s="159"/>
      <c r="L606" s="159"/>
      <c r="M606" s="159"/>
      <c r="N606" s="158"/>
      <c r="O606" s="158"/>
      <c r="P606" s="158"/>
      <c r="Q606" s="158"/>
      <c r="R606" s="159"/>
      <c r="S606" s="159"/>
      <c r="T606" s="159"/>
      <c r="U606" s="159"/>
      <c r="V606" s="159"/>
      <c r="W606" s="159"/>
      <c r="X606" s="159"/>
      <c r="Y606" s="159"/>
      <c r="Z606" s="148"/>
      <c r="AA606" s="148"/>
      <c r="AB606" s="148"/>
      <c r="AC606" s="148"/>
      <c r="AD606" s="148"/>
      <c r="AE606" s="148"/>
      <c r="AF606" s="148"/>
      <c r="AG606" s="148" t="s">
        <v>314</v>
      </c>
      <c r="AH606" s="148">
        <v>0</v>
      </c>
      <c r="AI606" s="148"/>
      <c r="AJ606" s="148"/>
      <c r="AK606" s="148"/>
      <c r="AL606" s="148"/>
      <c r="AM606" s="148"/>
      <c r="AN606" s="148"/>
      <c r="AO606" s="148"/>
      <c r="AP606" s="148"/>
      <c r="AQ606" s="148"/>
      <c r="AR606" s="148"/>
      <c r="AS606" s="148"/>
      <c r="AT606" s="148"/>
      <c r="AU606" s="148"/>
      <c r="AV606" s="148"/>
      <c r="AW606" s="148"/>
      <c r="AX606" s="148"/>
      <c r="AY606" s="148"/>
      <c r="AZ606" s="148"/>
      <c r="BA606" s="148"/>
      <c r="BB606" s="148"/>
      <c r="BC606" s="148"/>
      <c r="BD606" s="148"/>
      <c r="BE606" s="148"/>
      <c r="BF606" s="148"/>
      <c r="BG606" s="148"/>
      <c r="BH606" s="148"/>
    </row>
    <row r="607" spans="1:60" outlineLevel="3" x14ac:dyDescent="0.25">
      <c r="A607" s="155"/>
      <c r="B607" s="156"/>
      <c r="C607" s="195" t="s">
        <v>3421</v>
      </c>
      <c r="D607" s="161"/>
      <c r="E607" s="162">
        <v>20.57</v>
      </c>
      <c r="F607" s="159"/>
      <c r="G607" s="159"/>
      <c r="H607" s="159"/>
      <c r="I607" s="159"/>
      <c r="J607" s="159"/>
      <c r="K607" s="159"/>
      <c r="L607" s="159"/>
      <c r="M607" s="159"/>
      <c r="N607" s="158"/>
      <c r="O607" s="158"/>
      <c r="P607" s="158"/>
      <c r="Q607" s="158"/>
      <c r="R607" s="159"/>
      <c r="S607" s="159"/>
      <c r="T607" s="159"/>
      <c r="U607" s="159"/>
      <c r="V607" s="159"/>
      <c r="W607" s="159"/>
      <c r="X607" s="159"/>
      <c r="Y607" s="159"/>
      <c r="Z607" s="148"/>
      <c r="AA607" s="148"/>
      <c r="AB607" s="148"/>
      <c r="AC607" s="148"/>
      <c r="AD607" s="148"/>
      <c r="AE607" s="148"/>
      <c r="AF607" s="148"/>
      <c r="AG607" s="148" t="s">
        <v>314</v>
      </c>
      <c r="AH607" s="148">
        <v>0</v>
      </c>
      <c r="AI607" s="148"/>
      <c r="AJ607" s="148"/>
      <c r="AK607" s="148"/>
      <c r="AL607" s="148"/>
      <c r="AM607" s="148"/>
      <c r="AN607" s="148"/>
      <c r="AO607" s="148"/>
      <c r="AP607" s="148"/>
      <c r="AQ607" s="148"/>
      <c r="AR607" s="148"/>
      <c r="AS607" s="148"/>
      <c r="AT607" s="148"/>
      <c r="AU607" s="148"/>
      <c r="AV607" s="148"/>
      <c r="AW607" s="148"/>
      <c r="AX607" s="148"/>
      <c r="AY607" s="148"/>
      <c r="AZ607" s="148"/>
      <c r="BA607" s="148"/>
      <c r="BB607" s="148"/>
      <c r="BC607" s="148"/>
      <c r="BD607" s="148"/>
      <c r="BE607" s="148"/>
      <c r="BF607" s="148"/>
      <c r="BG607" s="148"/>
      <c r="BH607" s="148"/>
    </row>
    <row r="608" spans="1:60" outlineLevel="3" x14ac:dyDescent="0.25">
      <c r="A608" s="155"/>
      <c r="B608" s="156"/>
      <c r="C608" s="197" t="s">
        <v>1303</v>
      </c>
      <c r="D608" s="165"/>
      <c r="E608" s="166">
        <v>46.84</v>
      </c>
      <c r="F608" s="159"/>
      <c r="G608" s="159"/>
      <c r="H608" s="159"/>
      <c r="I608" s="159"/>
      <c r="J608" s="159"/>
      <c r="K608" s="159"/>
      <c r="L608" s="159"/>
      <c r="M608" s="159"/>
      <c r="N608" s="158"/>
      <c r="O608" s="158"/>
      <c r="P608" s="158"/>
      <c r="Q608" s="158"/>
      <c r="R608" s="159"/>
      <c r="S608" s="159"/>
      <c r="T608" s="159"/>
      <c r="U608" s="159"/>
      <c r="V608" s="159"/>
      <c r="W608" s="159"/>
      <c r="X608" s="159"/>
      <c r="Y608" s="159"/>
      <c r="Z608" s="148"/>
      <c r="AA608" s="148"/>
      <c r="AB608" s="148"/>
      <c r="AC608" s="148"/>
      <c r="AD608" s="148"/>
      <c r="AE608" s="148"/>
      <c r="AF608" s="148"/>
      <c r="AG608" s="148" t="s">
        <v>314</v>
      </c>
      <c r="AH608" s="148">
        <v>4</v>
      </c>
      <c r="AI608" s="148"/>
      <c r="AJ608" s="148"/>
      <c r="AK608" s="148"/>
      <c r="AL608" s="148"/>
      <c r="AM608" s="148"/>
      <c r="AN608" s="148"/>
      <c r="AO608" s="148"/>
      <c r="AP608" s="148"/>
      <c r="AQ608" s="148"/>
      <c r="AR608" s="148"/>
      <c r="AS608" s="148"/>
      <c r="AT608" s="148"/>
      <c r="AU608" s="148"/>
      <c r="AV608" s="148"/>
      <c r="AW608" s="148"/>
      <c r="AX608" s="148"/>
      <c r="AY608" s="148"/>
      <c r="AZ608" s="148"/>
      <c r="BA608" s="148"/>
      <c r="BB608" s="148"/>
      <c r="BC608" s="148"/>
      <c r="BD608" s="148"/>
      <c r="BE608" s="148"/>
      <c r="BF608" s="148"/>
      <c r="BG608" s="148"/>
      <c r="BH608" s="148"/>
    </row>
    <row r="609" spans="1:60" outlineLevel="1" x14ac:dyDescent="0.25">
      <c r="A609" s="155">
        <v>141</v>
      </c>
      <c r="B609" s="156" t="s">
        <v>3422</v>
      </c>
      <c r="C609" s="201" t="s">
        <v>3423</v>
      </c>
      <c r="D609" s="157" t="s">
        <v>0</v>
      </c>
      <c r="E609" s="192"/>
      <c r="F609" s="160"/>
      <c r="G609" s="159">
        <f>ROUND(E609*F609,2)</f>
        <v>0</v>
      </c>
      <c r="H609" s="160"/>
      <c r="I609" s="159">
        <f>ROUND(E609*H609,2)</f>
        <v>0</v>
      </c>
      <c r="J609" s="160"/>
      <c r="K609" s="159">
        <f>ROUND(E609*J609,2)</f>
        <v>0</v>
      </c>
      <c r="L609" s="159">
        <v>21</v>
      </c>
      <c r="M609" s="159">
        <f>G609*(1+L609/100)</f>
        <v>0</v>
      </c>
      <c r="N609" s="158">
        <v>0</v>
      </c>
      <c r="O609" s="158">
        <f>ROUND(E609*N609,2)</f>
        <v>0</v>
      </c>
      <c r="P609" s="158">
        <v>0</v>
      </c>
      <c r="Q609" s="158">
        <f>ROUND(E609*P609,2)</f>
        <v>0</v>
      </c>
      <c r="R609" s="159" t="s">
        <v>1263</v>
      </c>
      <c r="S609" s="159" t="s">
        <v>294</v>
      </c>
      <c r="T609" s="159" t="s">
        <v>294</v>
      </c>
      <c r="U609" s="159">
        <v>0</v>
      </c>
      <c r="V609" s="159">
        <f>ROUND(E609*U609,2)</f>
        <v>0</v>
      </c>
      <c r="W609" s="159"/>
      <c r="X609" s="159" t="s">
        <v>1258</v>
      </c>
      <c r="Y609" s="159" t="s">
        <v>296</v>
      </c>
      <c r="Z609" s="148"/>
      <c r="AA609" s="148"/>
      <c r="AB609" s="148"/>
      <c r="AC609" s="148"/>
      <c r="AD609" s="148"/>
      <c r="AE609" s="148"/>
      <c r="AF609" s="148"/>
      <c r="AG609" s="148" t="s">
        <v>1306</v>
      </c>
      <c r="AH609" s="148"/>
      <c r="AI609" s="148"/>
      <c r="AJ609" s="148"/>
      <c r="AK609" s="148"/>
      <c r="AL609" s="148"/>
      <c r="AM609" s="148"/>
      <c r="AN609" s="148"/>
      <c r="AO609" s="148"/>
      <c r="AP609" s="148"/>
      <c r="AQ609" s="148"/>
      <c r="AR609" s="148"/>
      <c r="AS609" s="148"/>
      <c r="AT609" s="148"/>
      <c r="AU609" s="148"/>
      <c r="AV609" s="148"/>
      <c r="AW609" s="148"/>
      <c r="AX609" s="148"/>
      <c r="AY609" s="148"/>
      <c r="AZ609" s="148"/>
      <c r="BA609" s="148"/>
      <c r="BB609" s="148"/>
      <c r="BC609" s="148"/>
      <c r="BD609" s="148"/>
      <c r="BE609" s="148"/>
      <c r="BF609" s="148"/>
      <c r="BG609" s="148"/>
      <c r="BH609" s="148"/>
    </row>
    <row r="610" spans="1:60" outlineLevel="2" x14ac:dyDescent="0.25">
      <c r="A610" s="155"/>
      <c r="B610" s="156"/>
      <c r="C610" s="274" t="s">
        <v>1344</v>
      </c>
      <c r="D610" s="275"/>
      <c r="E610" s="275"/>
      <c r="F610" s="275"/>
      <c r="G610" s="275"/>
      <c r="H610" s="159"/>
      <c r="I610" s="159"/>
      <c r="J610" s="159"/>
      <c r="K610" s="159"/>
      <c r="L610" s="159"/>
      <c r="M610" s="159"/>
      <c r="N610" s="158"/>
      <c r="O610" s="158"/>
      <c r="P610" s="158"/>
      <c r="Q610" s="158"/>
      <c r="R610" s="159"/>
      <c r="S610" s="159"/>
      <c r="T610" s="159"/>
      <c r="U610" s="159"/>
      <c r="V610" s="159"/>
      <c r="W610" s="159"/>
      <c r="X610" s="159"/>
      <c r="Y610" s="159"/>
      <c r="Z610" s="148"/>
      <c r="AA610" s="148"/>
      <c r="AB610" s="148"/>
      <c r="AC610" s="148"/>
      <c r="AD610" s="148"/>
      <c r="AE610" s="148"/>
      <c r="AF610" s="148"/>
      <c r="AG610" s="148" t="s">
        <v>299</v>
      </c>
      <c r="AH610" s="148"/>
      <c r="AI610" s="148"/>
      <c r="AJ610" s="148"/>
      <c r="AK610" s="148"/>
      <c r="AL610" s="148"/>
      <c r="AM610" s="148"/>
      <c r="AN610" s="148"/>
      <c r="AO610" s="148"/>
      <c r="AP610" s="148"/>
      <c r="AQ610" s="148"/>
      <c r="AR610" s="148"/>
      <c r="AS610" s="148"/>
      <c r="AT610" s="148"/>
      <c r="AU610" s="148"/>
      <c r="AV610" s="148"/>
      <c r="AW610" s="148"/>
      <c r="AX610" s="148"/>
      <c r="AY610" s="148"/>
      <c r="AZ610" s="148"/>
      <c r="BA610" s="148"/>
      <c r="BB610" s="148"/>
      <c r="BC610" s="148"/>
      <c r="BD610" s="148"/>
      <c r="BE610" s="148"/>
      <c r="BF610" s="148"/>
      <c r="BG610" s="148"/>
      <c r="BH610" s="148"/>
    </row>
    <row r="611" spans="1:60" ht="13" x14ac:dyDescent="0.25">
      <c r="A611" s="170" t="s">
        <v>288</v>
      </c>
      <c r="B611" s="171" t="s">
        <v>196</v>
      </c>
      <c r="C611" s="193" t="s">
        <v>197</v>
      </c>
      <c r="D611" s="172"/>
      <c r="E611" s="173"/>
      <c r="F611" s="174"/>
      <c r="G611" s="174">
        <f>SUMIF(AG612:AG651,"&lt;&gt;NOR",G612:G651)</f>
        <v>0</v>
      </c>
      <c r="H611" s="174"/>
      <c r="I611" s="174">
        <f>SUM(I612:I651)</f>
        <v>0</v>
      </c>
      <c r="J611" s="174"/>
      <c r="K611" s="174">
        <f>SUM(K612:K651)</f>
        <v>0</v>
      </c>
      <c r="L611" s="174"/>
      <c r="M611" s="174">
        <f>SUM(M612:M651)</f>
        <v>0</v>
      </c>
      <c r="N611" s="173"/>
      <c r="O611" s="173">
        <f>SUM(O612:O651)</f>
        <v>2.5300000000000002</v>
      </c>
      <c r="P611" s="173"/>
      <c r="Q611" s="173">
        <f>SUM(Q612:Q651)</f>
        <v>7.6899999999999995</v>
      </c>
      <c r="R611" s="174"/>
      <c r="S611" s="174"/>
      <c r="T611" s="175"/>
      <c r="U611" s="169"/>
      <c r="V611" s="169">
        <f>SUM(V612:V651)</f>
        <v>152.44</v>
      </c>
      <c r="W611" s="169"/>
      <c r="X611" s="169"/>
      <c r="Y611" s="169"/>
      <c r="AG611" t="s">
        <v>289</v>
      </c>
    </row>
    <row r="612" spans="1:60" ht="20" outlineLevel="1" x14ac:dyDescent="0.25">
      <c r="A612" s="177">
        <v>142</v>
      </c>
      <c r="B612" s="178" t="s">
        <v>1352</v>
      </c>
      <c r="C612" s="194" t="s">
        <v>1353</v>
      </c>
      <c r="D612" s="179" t="s">
        <v>310</v>
      </c>
      <c r="E612" s="180">
        <v>193.65950000000001</v>
      </c>
      <c r="F612" s="181"/>
      <c r="G612" s="182">
        <f>ROUND(E612*F612,2)</f>
        <v>0</v>
      </c>
      <c r="H612" s="181"/>
      <c r="I612" s="182">
        <f>ROUND(E612*H612,2)</f>
        <v>0</v>
      </c>
      <c r="J612" s="181"/>
      <c r="K612" s="182">
        <f>ROUND(E612*J612,2)</f>
        <v>0</v>
      </c>
      <c r="L612" s="182">
        <v>21</v>
      </c>
      <c r="M612" s="182">
        <f>G612*(1+L612/100)</f>
        <v>0</v>
      </c>
      <c r="N612" s="180">
        <v>0</v>
      </c>
      <c r="O612" s="180">
        <f>ROUND(E612*N612,2)</f>
        <v>0</v>
      </c>
      <c r="P612" s="180">
        <v>2E-3</v>
      </c>
      <c r="Q612" s="180">
        <f>ROUND(E612*P612,2)</f>
        <v>0.39</v>
      </c>
      <c r="R612" s="182" t="s">
        <v>1347</v>
      </c>
      <c r="S612" s="182" t="s">
        <v>294</v>
      </c>
      <c r="T612" s="183" t="s">
        <v>294</v>
      </c>
      <c r="U612" s="159">
        <v>3.7999999999999999E-2</v>
      </c>
      <c r="V612" s="159">
        <f>ROUND(E612*U612,2)</f>
        <v>7.36</v>
      </c>
      <c r="W612" s="159"/>
      <c r="X612" s="159" t="s">
        <v>295</v>
      </c>
      <c r="Y612" s="159" t="s">
        <v>296</v>
      </c>
      <c r="Z612" s="148"/>
      <c r="AA612" s="148"/>
      <c r="AB612" s="148"/>
      <c r="AC612" s="148"/>
      <c r="AD612" s="148"/>
      <c r="AE612" s="148"/>
      <c r="AF612" s="148"/>
      <c r="AG612" s="148" t="s">
        <v>297</v>
      </c>
      <c r="AH612" s="148"/>
      <c r="AI612" s="148"/>
      <c r="AJ612" s="148"/>
      <c r="AK612" s="148"/>
      <c r="AL612" s="148"/>
      <c r="AM612" s="148"/>
      <c r="AN612" s="148"/>
      <c r="AO612" s="148"/>
      <c r="AP612" s="148"/>
      <c r="AQ612" s="148"/>
      <c r="AR612" s="148"/>
      <c r="AS612" s="148"/>
      <c r="AT612" s="148"/>
      <c r="AU612" s="148"/>
      <c r="AV612" s="148"/>
      <c r="AW612" s="148"/>
      <c r="AX612" s="148"/>
      <c r="AY612" s="148"/>
      <c r="AZ612" s="148"/>
      <c r="BA612" s="148"/>
      <c r="BB612" s="148"/>
      <c r="BC612" s="148"/>
      <c r="BD612" s="148"/>
      <c r="BE612" s="148"/>
      <c r="BF612" s="148"/>
      <c r="BG612" s="148"/>
      <c r="BH612" s="148"/>
    </row>
    <row r="613" spans="1:60" outlineLevel="2" x14ac:dyDescent="0.25">
      <c r="A613" s="155"/>
      <c r="B613" s="156"/>
      <c r="C613" s="195" t="s">
        <v>3315</v>
      </c>
      <c r="D613" s="161"/>
      <c r="E613" s="162">
        <v>17.78</v>
      </c>
      <c r="F613" s="159"/>
      <c r="G613" s="159"/>
      <c r="H613" s="159"/>
      <c r="I613" s="159"/>
      <c r="J613" s="159"/>
      <c r="K613" s="159"/>
      <c r="L613" s="159"/>
      <c r="M613" s="159"/>
      <c r="N613" s="158"/>
      <c r="O613" s="158"/>
      <c r="P613" s="158"/>
      <c r="Q613" s="158"/>
      <c r="R613" s="159"/>
      <c r="S613" s="159"/>
      <c r="T613" s="159"/>
      <c r="U613" s="159"/>
      <c r="V613" s="159"/>
      <c r="W613" s="159"/>
      <c r="X613" s="159"/>
      <c r="Y613" s="159"/>
      <c r="Z613" s="148"/>
      <c r="AA613" s="148"/>
      <c r="AB613" s="148"/>
      <c r="AC613" s="148"/>
      <c r="AD613" s="148"/>
      <c r="AE613" s="148"/>
      <c r="AF613" s="148"/>
      <c r="AG613" s="148" t="s">
        <v>314</v>
      </c>
      <c r="AH613" s="148">
        <v>0</v>
      </c>
      <c r="AI613" s="148"/>
      <c r="AJ613" s="148"/>
      <c r="AK613" s="148"/>
      <c r="AL613" s="148"/>
      <c r="AM613" s="148"/>
      <c r="AN613" s="148"/>
      <c r="AO613" s="148"/>
      <c r="AP613" s="148"/>
      <c r="AQ613" s="148"/>
      <c r="AR613" s="148"/>
      <c r="AS613" s="148"/>
      <c r="AT613" s="148"/>
      <c r="AU613" s="148"/>
      <c r="AV613" s="148"/>
      <c r="AW613" s="148"/>
      <c r="AX613" s="148"/>
      <c r="AY613" s="148"/>
      <c r="AZ613" s="148"/>
      <c r="BA613" s="148"/>
      <c r="BB613" s="148"/>
      <c r="BC613" s="148"/>
      <c r="BD613" s="148"/>
      <c r="BE613" s="148"/>
      <c r="BF613" s="148"/>
      <c r="BG613" s="148"/>
      <c r="BH613" s="148"/>
    </row>
    <row r="614" spans="1:60" ht="30" outlineLevel="3" x14ac:dyDescent="0.25">
      <c r="A614" s="155"/>
      <c r="B614" s="156"/>
      <c r="C614" s="195" t="s">
        <v>3367</v>
      </c>
      <c r="D614" s="161"/>
      <c r="E614" s="162">
        <v>175.88</v>
      </c>
      <c r="F614" s="159"/>
      <c r="G614" s="159"/>
      <c r="H614" s="159"/>
      <c r="I614" s="159"/>
      <c r="J614" s="159"/>
      <c r="K614" s="159"/>
      <c r="L614" s="159"/>
      <c r="M614" s="159"/>
      <c r="N614" s="158"/>
      <c r="O614" s="158"/>
      <c r="P614" s="158"/>
      <c r="Q614" s="158"/>
      <c r="R614" s="159"/>
      <c r="S614" s="159"/>
      <c r="T614" s="159"/>
      <c r="U614" s="159"/>
      <c r="V614" s="159"/>
      <c r="W614" s="159"/>
      <c r="X614" s="159"/>
      <c r="Y614" s="159"/>
      <c r="Z614" s="148"/>
      <c r="AA614" s="148"/>
      <c r="AB614" s="148"/>
      <c r="AC614" s="148"/>
      <c r="AD614" s="148"/>
      <c r="AE614" s="148"/>
      <c r="AF614" s="148"/>
      <c r="AG614" s="148" t="s">
        <v>314</v>
      </c>
      <c r="AH614" s="148">
        <v>0</v>
      </c>
      <c r="AI614" s="148"/>
      <c r="AJ614" s="148"/>
      <c r="AK614" s="148"/>
      <c r="AL614" s="148"/>
      <c r="AM614" s="148"/>
      <c r="AN614" s="148"/>
      <c r="AO614" s="148"/>
      <c r="AP614" s="148"/>
      <c r="AQ614" s="148"/>
      <c r="AR614" s="148"/>
      <c r="AS614" s="148"/>
      <c r="AT614" s="148"/>
      <c r="AU614" s="148"/>
      <c r="AV614" s="148"/>
      <c r="AW614" s="148"/>
      <c r="AX614" s="148"/>
      <c r="AY614" s="148"/>
      <c r="AZ614" s="148"/>
      <c r="BA614" s="148"/>
      <c r="BB614" s="148"/>
      <c r="BC614" s="148"/>
      <c r="BD614" s="148"/>
      <c r="BE614" s="148"/>
      <c r="BF614" s="148"/>
      <c r="BG614" s="148"/>
      <c r="BH614" s="148"/>
    </row>
    <row r="615" spans="1:60" ht="30" outlineLevel="1" x14ac:dyDescent="0.25">
      <c r="A615" s="177">
        <v>143</v>
      </c>
      <c r="B615" s="178" t="s">
        <v>1356</v>
      </c>
      <c r="C615" s="194" t="s">
        <v>1357</v>
      </c>
      <c r="D615" s="179" t="s">
        <v>310</v>
      </c>
      <c r="E615" s="180">
        <v>210.6328</v>
      </c>
      <c r="F615" s="181"/>
      <c r="G615" s="182">
        <f>ROUND(E615*F615,2)</f>
        <v>0</v>
      </c>
      <c r="H615" s="181"/>
      <c r="I615" s="182">
        <f>ROUND(E615*H615,2)</f>
        <v>0</v>
      </c>
      <c r="J615" s="181"/>
      <c r="K615" s="182">
        <f>ROUND(E615*J615,2)</f>
        <v>0</v>
      </c>
      <c r="L615" s="182">
        <v>21</v>
      </c>
      <c r="M615" s="182">
        <f>G615*(1+L615/100)</f>
        <v>0</v>
      </c>
      <c r="N615" s="180">
        <v>0</v>
      </c>
      <c r="O615" s="180">
        <f>ROUND(E615*N615,2)</f>
        <v>0</v>
      </c>
      <c r="P615" s="180">
        <v>0.03</v>
      </c>
      <c r="Q615" s="180">
        <f>ROUND(E615*P615,2)</f>
        <v>6.32</v>
      </c>
      <c r="R615" s="182" t="s">
        <v>1347</v>
      </c>
      <c r="S615" s="182" t="s">
        <v>294</v>
      </c>
      <c r="T615" s="183" t="s">
        <v>294</v>
      </c>
      <c r="U615" s="159">
        <v>5.5E-2</v>
      </c>
      <c r="V615" s="159">
        <f>ROUND(E615*U615,2)</f>
        <v>11.58</v>
      </c>
      <c r="W615" s="159"/>
      <c r="X615" s="159" t="s">
        <v>295</v>
      </c>
      <c r="Y615" s="159" t="s">
        <v>296</v>
      </c>
      <c r="Z615" s="148"/>
      <c r="AA615" s="148"/>
      <c r="AB615" s="148"/>
      <c r="AC615" s="148"/>
      <c r="AD615" s="148"/>
      <c r="AE615" s="148"/>
      <c r="AF615" s="148"/>
      <c r="AG615" s="148" t="s">
        <v>297</v>
      </c>
      <c r="AH615" s="148"/>
      <c r="AI615" s="148"/>
      <c r="AJ615" s="148"/>
      <c r="AK615" s="148"/>
      <c r="AL615" s="148"/>
      <c r="AM615" s="148"/>
      <c r="AN615" s="148"/>
      <c r="AO615" s="148"/>
      <c r="AP615" s="148"/>
      <c r="AQ615" s="148"/>
      <c r="AR615" s="148"/>
      <c r="AS615" s="148"/>
      <c r="AT615" s="148"/>
      <c r="AU615" s="148"/>
      <c r="AV615" s="148"/>
      <c r="AW615" s="148"/>
      <c r="AX615" s="148"/>
      <c r="AY615" s="148"/>
      <c r="AZ615" s="148"/>
      <c r="BA615" s="148"/>
      <c r="BB615" s="148"/>
      <c r="BC615" s="148"/>
      <c r="BD615" s="148"/>
      <c r="BE615" s="148"/>
      <c r="BF615" s="148"/>
      <c r="BG615" s="148"/>
      <c r="BH615" s="148"/>
    </row>
    <row r="616" spans="1:60" outlineLevel="2" x14ac:dyDescent="0.25">
      <c r="A616" s="155"/>
      <c r="B616" s="156"/>
      <c r="C616" s="272" t="s">
        <v>1358</v>
      </c>
      <c r="D616" s="273"/>
      <c r="E616" s="273"/>
      <c r="F616" s="273"/>
      <c r="G616" s="273"/>
      <c r="H616" s="159"/>
      <c r="I616" s="159"/>
      <c r="J616" s="159"/>
      <c r="K616" s="159"/>
      <c r="L616" s="159"/>
      <c r="M616" s="159"/>
      <c r="N616" s="158"/>
      <c r="O616" s="158"/>
      <c r="P616" s="158"/>
      <c r="Q616" s="158"/>
      <c r="R616" s="159"/>
      <c r="S616" s="159"/>
      <c r="T616" s="159"/>
      <c r="U616" s="159"/>
      <c r="V616" s="159"/>
      <c r="W616" s="159"/>
      <c r="X616" s="159"/>
      <c r="Y616" s="159"/>
      <c r="Z616" s="148"/>
      <c r="AA616" s="148"/>
      <c r="AB616" s="148"/>
      <c r="AC616" s="148"/>
      <c r="AD616" s="148"/>
      <c r="AE616" s="148"/>
      <c r="AF616" s="148"/>
      <c r="AG616" s="148" t="s">
        <v>300</v>
      </c>
      <c r="AH616" s="148"/>
      <c r="AI616" s="148"/>
      <c r="AJ616" s="148"/>
      <c r="AK616" s="148"/>
      <c r="AL616" s="148"/>
      <c r="AM616" s="148"/>
      <c r="AN616" s="148"/>
      <c r="AO616" s="148"/>
      <c r="AP616" s="148"/>
      <c r="AQ616" s="148"/>
      <c r="AR616" s="148"/>
      <c r="AS616" s="148"/>
      <c r="AT616" s="148"/>
      <c r="AU616" s="148"/>
      <c r="AV616" s="148"/>
      <c r="AW616" s="148"/>
      <c r="AX616" s="148"/>
      <c r="AY616" s="148"/>
      <c r="AZ616" s="148"/>
      <c r="BA616" s="148"/>
      <c r="BB616" s="148"/>
      <c r="BC616" s="148"/>
      <c r="BD616" s="148"/>
      <c r="BE616" s="148"/>
      <c r="BF616" s="148"/>
      <c r="BG616" s="148"/>
      <c r="BH616" s="148"/>
    </row>
    <row r="617" spans="1:60" outlineLevel="2" x14ac:dyDescent="0.25">
      <c r="A617" s="155"/>
      <c r="B617" s="156"/>
      <c r="C617" s="195" t="s">
        <v>3424</v>
      </c>
      <c r="D617" s="161"/>
      <c r="E617" s="162">
        <v>210.63</v>
      </c>
      <c r="F617" s="159"/>
      <c r="G617" s="159"/>
      <c r="H617" s="159"/>
      <c r="I617" s="159"/>
      <c r="J617" s="159"/>
      <c r="K617" s="159"/>
      <c r="L617" s="159"/>
      <c r="M617" s="159"/>
      <c r="N617" s="158"/>
      <c r="O617" s="158"/>
      <c r="P617" s="158"/>
      <c r="Q617" s="158"/>
      <c r="R617" s="159"/>
      <c r="S617" s="159"/>
      <c r="T617" s="159"/>
      <c r="U617" s="159"/>
      <c r="V617" s="159"/>
      <c r="W617" s="159"/>
      <c r="X617" s="159"/>
      <c r="Y617" s="159"/>
      <c r="Z617" s="148"/>
      <c r="AA617" s="148"/>
      <c r="AB617" s="148"/>
      <c r="AC617" s="148"/>
      <c r="AD617" s="148"/>
      <c r="AE617" s="148"/>
      <c r="AF617" s="148"/>
      <c r="AG617" s="148" t="s">
        <v>314</v>
      </c>
      <c r="AH617" s="148">
        <v>0</v>
      </c>
      <c r="AI617" s="148"/>
      <c r="AJ617" s="148"/>
      <c r="AK617" s="148"/>
      <c r="AL617" s="148"/>
      <c r="AM617" s="148"/>
      <c r="AN617" s="148"/>
      <c r="AO617" s="148"/>
      <c r="AP617" s="148"/>
      <c r="AQ617" s="148"/>
      <c r="AR617" s="148"/>
      <c r="AS617" s="148"/>
      <c r="AT617" s="148"/>
      <c r="AU617" s="148"/>
      <c r="AV617" s="148"/>
      <c r="AW617" s="148"/>
      <c r="AX617" s="148"/>
      <c r="AY617" s="148"/>
      <c r="AZ617" s="148"/>
      <c r="BA617" s="148"/>
      <c r="BB617" s="148"/>
      <c r="BC617" s="148"/>
      <c r="BD617" s="148"/>
      <c r="BE617" s="148"/>
      <c r="BF617" s="148"/>
      <c r="BG617" s="148"/>
      <c r="BH617" s="148"/>
    </row>
    <row r="618" spans="1:60" ht="20" outlineLevel="1" x14ac:dyDescent="0.25">
      <c r="A618" s="177">
        <v>144</v>
      </c>
      <c r="B618" s="178" t="s">
        <v>1362</v>
      </c>
      <c r="C618" s="194" t="s">
        <v>1363</v>
      </c>
      <c r="D618" s="179" t="s">
        <v>310</v>
      </c>
      <c r="E618" s="180">
        <v>421.26560000000001</v>
      </c>
      <c r="F618" s="181"/>
      <c r="G618" s="182">
        <f>ROUND(E618*F618,2)</f>
        <v>0</v>
      </c>
      <c r="H618" s="181"/>
      <c r="I618" s="182">
        <f>ROUND(E618*H618,2)</f>
        <v>0</v>
      </c>
      <c r="J618" s="181"/>
      <c r="K618" s="182">
        <f>ROUND(E618*J618,2)</f>
        <v>0</v>
      </c>
      <c r="L618" s="182">
        <v>21</v>
      </c>
      <c r="M618" s="182">
        <f>G618*(1+L618/100)</f>
        <v>0</v>
      </c>
      <c r="N618" s="180">
        <v>0</v>
      </c>
      <c r="O618" s="180">
        <f>ROUND(E618*N618,2)</f>
        <v>0</v>
      </c>
      <c r="P618" s="180">
        <v>2.33E-3</v>
      </c>
      <c r="Q618" s="180">
        <f>ROUND(E618*P618,2)</f>
        <v>0.98</v>
      </c>
      <c r="R618" s="182" t="s">
        <v>1347</v>
      </c>
      <c r="S618" s="182" t="s">
        <v>294</v>
      </c>
      <c r="T618" s="183" t="s">
        <v>294</v>
      </c>
      <c r="U618" s="159">
        <v>9.5000000000000001E-2</v>
      </c>
      <c r="V618" s="159">
        <f>ROUND(E618*U618,2)</f>
        <v>40.020000000000003</v>
      </c>
      <c r="W618" s="159"/>
      <c r="X618" s="159" t="s">
        <v>295</v>
      </c>
      <c r="Y618" s="159" t="s">
        <v>296</v>
      </c>
      <c r="Z618" s="148"/>
      <c r="AA618" s="148"/>
      <c r="AB618" s="148"/>
      <c r="AC618" s="148"/>
      <c r="AD618" s="148"/>
      <c r="AE618" s="148"/>
      <c r="AF618" s="148"/>
      <c r="AG618" s="148" t="s">
        <v>297</v>
      </c>
      <c r="AH618" s="148"/>
      <c r="AI618" s="148"/>
      <c r="AJ618" s="148"/>
      <c r="AK618" s="148"/>
      <c r="AL618" s="148"/>
      <c r="AM618" s="148"/>
      <c r="AN618" s="148"/>
      <c r="AO618" s="148"/>
      <c r="AP618" s="148"/>
      <c r="AQ618" s="148"/>
      <c r="AR618" s="148"/>
      <c r="AS618" s="148"/>
      <c r="AT618" s="148"/>
      <c r="AU618" s="148"/>
      <c r="AV618" s="148"/>
      <c r="AW618" s="148"/>
      <c r="AX618" s="148"/>
      <c r="AY618" s="148"/>
      <c r="AZ618" s="148"/>
      <c r="BA618" s="148"/>
      <c r="BB618" s="148"/>
      <c r="BC618" s="148"/>
      <c r="BD618" s="148"/>
      <c r="BE618" s="148"/>
      <c r="BF618" s="148"/>
      <c r="BG618" s="148"/>
      <c r="BH618" s="148"/>
    </row>
    <row r="619" spans="1:60" outlineLevel="2" x14ac:dyDescent="0.25">
      <c r="A619" s="155"/>
      <c r="B619" s="156"/>
      <c r="C619" s="195" t="s">
        <v>3425</v>
      </c>
      <c r="D619" s="161"/>
      <c r="E619" s="162">
        <v>421.27</v>
      </c>
      <c r="F619" s="159"/>
      <c r="G619" s="159"/>
      <c r="H619" s="159"/>
      <c r="I619" s="159"/>
      <c r="J619" s="159"/>
      <c r="K619" s="159"/>
      <c r="L619" s="159"/>
      <c r="M619" s="159"/>
      <c r="N619" s="158"/>
      <c r="O619" s="158"/>
      <c r="P619" s="158"/>
      <c r="Q619" s="158"/>
      <c r="R619" s="159"/>
      <c r="S619" s="159"/>
      <c r="T619" s="159"/>
      <c r="U619" s="159"/>
      <c r="V619" s="159"/>
      <c r="W619" s="159"/>
      <c r="X619" s="159"/>
      <c r="Y619" s="159"/>
      <c r="Z619" s="148"/>
      <c r="AA619" s="148"/>
      <c r="AB619" s="148"/>
      <c r="AC619" s="148"/>
      <c r="AD619" s="148"/>
      <c r="AE619" s="148"/>
      <c r="AF619" s="148"/>
      <c r="AG619" s="148" t="s">
        <v>314</v>
      </c>
      <c r="AH619" s="148">
        <v>0</v>
      </c>
      <c r="AI619" s="148"/>
      <c r="AJ619" s="148"/>
      <c r="AK619" s="148"/>
      <c r="AL619" s="148"/>
      <c r="AM619" s="148"/>
      <c r="AN619" s="148"/>
      <c r="AO619" s="148"/>
      <c r="AP619" s="148"/>
      <c r="AQ619" s="148"/>
      <c r="AR619" s="148"/>
      <c r="AS619" s="148"/>
      <c r="AT619" s="148"/>
      <c r="AU619" s="148"/>
      <c r="AV619" s="148"/>
      <c r="AW619" s="148"/>
      <c r="AX619" s="148"/>
      <c r="AY619" s="148"/>
      <c r="AZ619" s="148"/>
      <c r="BA619" s="148"/>
      <c r="BB619" s="148"/>
      <c r="BC619" s="148"/>
      <c r="BD619" s="148"/>
      <c r="BE619" s="148"/>
      <c r="BF619" s="148"/>
      <c r="BG619" s="148"/>
      <c r="BH619" s="148"/>
    </row>
    <row r="620" spans="1:60" outlineLevel="1" x14ac:dyDescent="0.25">
      <c r="A620" s="177">
        <v>145</v>
      </c>
      <c r="B620" s="178" t="s">
        <v>1366</v>
      </c>
      <c r="C620" s="194" t="s">
        <v>1367</v>
      </c>
      <c r="D620" s="179" t="s">
        <v>310</v>
      </c>
      <c r="E620" s="180">
        <v>198.54</v>
      </c>
      <c r="F620" s="181"/>
      <c r="G620" s="182">
        <f>ROUND(E620*F620,2)</f>
        <v>0</v>
      </c>
      <c r="H620" s="181"/>
      <c r="I620" s="182">
        <f>ROUND(E620*H620,2)</f>
        <v>0</v>
      </c>
      <c r="J620" s="181"/>
      <c r="K620" s="182">
        <f>ROUND(E620*J620,2)</f>
        <v>0</v>
      </c>
      <c r="L620" s="182">
        <v>21</v>
      </c>
      <c r="M620" s="182">
        <f>G620*(1+L620/100)</f>
        <v>0</v>
      </c>
      <c r="N620" s="180">
        <v>0</v>
      </c>
      <c r="O620" s="180">
        <f>ROUND(E620*N620,2)</f>
        <v>0</v>
      </c>
      <c r="P620" s="180">
        <v>0</v>
      </c>
      <c r="Q620" s="180">
        <f>ROUND(E620*P620,2)</f>
        <v>0</v>
      </c>
      <c r="R620" s="182" t="s">
        <v>1347</v>
      </c>
      <c r="S620" s="182" t="s">
        <v>294</v>
      </c>
      <c r="T620" s="183" t="s">
        <v>294</v>
      </c>
      <c r="U620" s="159">
        <v>0.08</v>
      </c>
      <c r="V620" s="159">
        <f>ROUND(E620*U620,2)</f>
        <v>15.88</v>
      </c>
      <c r="W620" s="159"/>
      <c r="X620" s="159" t="s">
        <v>295</v>
      </c>
      <c r="Y620" s="159" t="s">
        <v>296</v>
      </c>
      <c r="Z620" s="148"/>
      <c r="AA620" s="148"/>
      <c r="AB620" s="148"/>
      <c r="AC620" s="148"/>
      <c r="AD620" s="148"/>
      <c r="AE620" s="148"/>
      <c r="AF620" s="148"/>
      <c r="AG620" s="148" t="s">
        <v>297</v>
      </c>
      <c r="AH620" s="148"/>
      <c r="AI620" s="148"/>
      <c r="AJ620" s="148"/>
      <c r="AK620" s="148"/>
      <c r="AL620" s="148"/>
      <c r="AM620" s="148"/>
      <c r="AN620" s="148"/>
      <c r="AO620" s="148"/>
      <c r="AP620" s="148"/>
      <c r="AQ620" s="148"/>
      <c r="AR620" s="148"/>
      <c r="AS620" s="148"/>
      <c r="AT620" s="148"/>
      <c r="AU620" s="148"/>
      <c r="AV620" s="148"/>
      <c r="AW620" s="148"/>
      <c r="AX620" s="148"/>
      <c r="AY620" s="148"/>
      <c r="AZ620" s="148"/>
      <c r="BA620" s="148"/>
      <c r="BB620" s="148"/>
      <c r="BC620" s="148"/>
      <c r="BD620" s="148"/>
      <c r="BE620" s="148"/>
      <c r="BF620" s="148"/>
      <c r="BG620" s="148"/>
      <c r="BH620" s="148"/>
    </row>
    <row r="621" spans="1:60" outlineLevel="2" x14ac:dyDescent="0.25">
      <c r="A621" s="155"/>
      <c r="B621" s="156"/>
      <c r="C621" s="195" t="s">
        <v>3426</v>
      </c>
      <c r="D621" s="161"/>
      <c r="E621" s="162">
        <v>198.54</v>
      </c>
      <c r="F621" s="159"/>
      <c r="G621" s="159"/>
      <c r="H621" s="159"/>
      <c r="I621" s="159"/>
      <c r="J621" s="159"/>
      <c r="K621" s="159"/>
      <c r="L621" s="159"/>
      <c r="M621" s="159"/>
      <c r="N621" s="158"/>
      <c r="O621" s="158"/>
      <c r="P621" s="158"/>
      <c r="Q621" s="158"/>
      <c r="R621" s="159"/>
      <c r="S621" s="159"/>
      <c r="T621" s="159"/>
      <c r="U621" s="159"/>
      <c r="V621" s="159"/>
      <c r="W621" s="159"/>
      <c r="X621" s="159"/>
      <c r="Y621" s="159"/>
      <c r="Z621" s="148"/>
      <c r="AA621" s="148"/>
      <c r="AB621" s="148"/>
      <c r="AC621" s="148"/>
      <c r="AD621" s="148"/>
      <c r="AE621" s="148"/>
      <c r="AF621" s="148"/>
      <c r="AG621" s="148" t="s">
        <v>314</v>
      </c>
      <c r="AH621" s="148">
        <v>0</v>
      </c>
      <c r="AI621" s="148"/>
      <c r="AJ621" s="148"/>
      <c r="AK621" s="148"/>
      <c r="AL621" s="148"/>
      <c r="AM621" s="148"/>
      <c r="AN621" s="148"/>
      <c r="AO621" s="148"/>
      <c r="AP621" s="148"/>
      <c r="AQ621" s="148"/>
      <c r="AR621" s="148"/>
      <c r="AS621" s="148"/>
      <c r="AT621" s="148"/>
      <c r="AU621" s="148"/>
      <c r="AV621" s="148"/>
      <c r="AW621" s="148"/>
      <c r="AX621" s="148"/>
      <c r="AY621" s="148"/>
      <c r="AZ621" s="148"/>
      <c r="BA621" s="148"/>
      <c r="BB621" s="148"/>
      <c r="BC621" s="148"/>
      <c r="BD621" s="148"/>
      <c r="BE621" s="148"/>
      <c r="BF621" s="148"/>
      <c r="BG621" s="148"/>
      <c r="BH621" s="148"/>
    </row>
    <row r="622" spans="1:60" outlineLevel="1" x14ac:dyDescent="0.25">
      <c r="A622" s="177">
        <v>146</v>
      </c>
      <c r="B622" s="178" t="s">
        <v>3427</v>
      </c>
      <c r="C622" s="194" t="s">
        <v>3428</v>
      </c>
      <c r="D622" s="179" t="s">
        <v>310</v>
      </c>
      <c r="E622" s="180">
        <v>17.957999999999998</v>
      </c>
      <c r="F622" s="181"/>
      <c r="G622" s="182">
        <f>ROUND(E622*F622,2)</f>
        <v>0</v>
      </c>
      <c r="H622" s="181"/>
      <c r="I622" s="182">
        <f>ROUND(E622*H622,2)</f>
        <v>0</v>
      </c>
      <c r="J622" s="181"/>
      <c r="K622" s="182">
        <f>ROUND(E622*J622,2)</f>
        <v>0</v>
      </c>
      <c r="L622" s="182">
        <v>21</v>
      </c>
      <c r="M622" s="182">
        <f>G622*(1+L622/100)</f>
        <v>0</v>
      </c>
      <c r="N622" s="180">
        <v>3.3E-4</v>
      </c>
      <c r="O622" s="180">
        <f>ROUND(E622*N622,2)</f>
        <v>0.01</v>
      </c>
      <c r="P622" s="180">
        <v>0</v>
      </c>
      <c r="Q622" s="180">
        <f>ROUND(E622*P622,2)</f>
        <v>0</v>
      </c>
      <c r="R622" s="182" t="s">
        <v>1347</v>
      </c>
      <c r="S622" s="182" t="s">
        <v>1859</v>
      </c>
      <c r="T622" s="183" t="s">
        <v>1859</v>
      </c>
      <c r="U622" s="159">
        <v>0.16</v>
      </c>
      <c r="V622" s="159">
        <f>ROUND(E622*U622,2)</f>
        <v>2.87</v>
      </c>
      <c r="W622" s="159"/>
      <c r="X622" s="159" t="s">
        <v>295</v>
      </c>
      <c r="Y622" s="159" t="s">
        <v>296</v>
      </c>
      <c r="Z622" s="148"/>
      <c r="AA622" s="148"/>
      <c r="AB622" s="148"/>
      <c r="AC622" s="148"/>
      <c r="AD622" s="148"/>
      <c r="AE622" s="148"/>
      <c r="AF622" s="148"/>
      <c r="AG622" s="148" t="s">
        <v>297</v>
      </c>
      <c r="AH622" s="148"/>
      <c r="AI622" s="148"/>
      <c r="AJ622" s="148"/>
      <c r="AK622" s="148"/>
      <c r="AL622" s="148"/>
      <c r="AM622" s="148"/>
      <c r="AN622" s="148"/>
      <c r="AO622" s="148"/>
      <c r="AP622" s="148"/>
      <c r="AQ622" s="148"/>
      <c r="AR622" s="148"/>
      <c r="AS622" s="148"/>
      <c r="AT622" s="148"/>
      <c r="AU622" s="148"/>
      <c r="AV622" s="148"/>
      <c r="AW622" s="148"/>
      <c r="AX622" s="148"/>
      <c r="AY622" s="148"/>
      <c r="AZ622" s="148"/>
      <c r="BA622" s="148"/>
      <c r="BB622" s="148"/>
      <c r="BC622" s="148"/>
      <c r="BD622" s="148"/>
      <c r="BE622" s="148"/>
      <c r="BF622" s="148"/>
      <c r="BG622" s="148"/>
      <c r="BH622" s="148"/>
    </row>
    <row r="623" spans="1:60" outlineLevel="2" x14ac:dyDescent="0.25">
      <c r="A623" s="155"/>
      <c r="B623" s="156"/>
      <c r="C623" s="195" t="s">
        <v>3429</v>
      </c>
      <c r="D623" s="161"/>
      <c r="E623" s="162">
        <v>17.96</v>
      </c>
      <c r="F623" s="159"/>
      <c r="G623" s="159"/>
      <c r="H623" s="159"/>
      <c r="I623" s="159"/>
      <c r="J623" s="159"/>
      <c r="K623" s="159"/>
      <c r="L623" s="159"/>
      <c r="M623" s="159"/>
      <c r="N623" s="158"/>
      <c r="O623" s="158"/>
      <c r="P623" s="158"/>
      <c r="Q623" s="158"/>
      <c r="R623" s="159"/>
      <c r="S623" s="159"/>
      <c r="T623" s="159"/>
      <c r="U623" s="159"/>
      <c r="V623" s="159"/>
      <c r="W623" s="159"/>
      <c r="X623" s="159"/>
      <c r="Y623" s="159"/>
      <c r="Z623" s="148"/>
      <c r="AA623" s="148"/>
      <c r="AB623" s="148"/>
      <c r="AC623" s="148"/>
      <c r="AD623" s="148"/>
      <c r="AE623" s="148"/>
      <c r="AF623" s="148"/>
      <c r="AG623" s="148" t="s">
        <v>314</v>
      </c>
      <c r="AH623" s="148">
        <v>0</v>
      </c>
      <c r="AI623" s="148"/>
      <c r="AJ623" s="148"/>
      <c r="AK623" s="148"/>
      <c r="AL623" s="148"/>
      <c r="AM623" s="148"/>
      <c r="AN623" s="148"/>
      <c r="AO623" s="148"/>
      <c r="AP623" s="148"/>
      <c r="AQ623" s="148"/>
      <c r="AR623" s="148"/>
      <c r="AS623" s="148"/>
      <c r="AT623" s="148"/>
      <c r="AU623" s="148"/>
      <c r="AV623" s="148"/>
      <c r="AW623" s="148"/>
      <c r="AX623" s="148"/>
      <c r="AY623" s="148"/>
      <c r="AZ623" s="148"/>
      <c r="BA623" s="148"/>
      <c r="BB623" s="148"/>
      <c r="BC623" s="148"/>
      <c r="BD623" s="148"/>
      <c r="BE623" s="148"/>
      <c r="BF623" s="148"/>
      <c r="BG623" s="148"/>
      <c r="BH623" s="148"/>
    </row>
    <row r="624" spans="1:60" outlineLevel="1" x14ac:dyDescent="0.25">
      <c r="A624" s="177">
        <v>147</v>
      </c>
      <c r="B624" s="178" t="s">
        <v>3810</v>
      </c>
      <c r="C624" s="194" t="s">
        <v>3811</v>
      </c>
      <c r="D624" s="179" t="s">
        <v>310</v>
      </c>
      <c r="E624" s="180">
        <v>421.27</v>
      </c>
      <c r="F624" s="181"/>
      <c r="G624" s="182">
        <f>ROUND(E624*F624,2)</f>
        <v>0</v>
      </c>
      <c r="H624" s="181"/>
      <c r="I624" s="182">
        <f>ROUND(E624*H624,2)</f>
        <v>0</v>
      </c>
      <c r="J624" s="181"/>
      <c r="K624" s="182">
        <f>ROUND(E624*J624,2)</f>
        <v>0</v>
      </c>
      <c r="L624" s="182">
        <v>21</v>
      </c>
      <c r="M624" s="182">
        <f>G624*(1+L624/100)</f>
        <v>0</v>
      </c>
      <c r="N624" s="180">
        <v>0</v>
      </c>
      <c r="O624" s="180">
        <f>ROUND(E624*N624,2)</f>
        <v>0</v>
      </c>
      <c r="P624" s="180">
        <v>0</v>
      </c>
      <c r="Q624" s="180">
        <f>ROUND(E624*P624,2)</f>
        <v>0</v>
      </c>
      <c r="R624" s="182" t="s">
        <v>1347</v>
      </c>
      <c r="S624" s="182" t="s">
        <v>294</v>
      </c>
      <c r="T624" s="183" t="s">
        <v>294</v>
      </c>
      <c r="U624" s="159">
        <v>7.0000000000000007E-2</v>
      </c>
      <c r="V624" s="159">
        <f>ROUND(E624*U624,2)</f>
        <v>29.49</v>
      </c>
      <c r="W624" s="159"/>
      <c r="X624" s="159" t="s">
        <v>295</v>
      </c>
      <c r="Y624" s="159" t="s">
        <v>296</v>
      </c>
      <c r="Z624" s="148"/>
      <c r="AA624" s="148"/>
      <c r="AB624" s="148"/>
      <c r="AC624" s="148"/>
      <c r="AD624" s="148"/>
      <c r="AE624" s="148"/>
      <c r="AF624" s="148"/>
      <c r="AG624" s="148" t="s">
        <v>297</v>
      </c>
      <c r="AH624" s="148"/>
      <c r="AI624" s="148"/>
      <c r="AJ624" s="148"/>
      <c r="AK624" s="148"/>
      <c r="AL624" s="148"/>
      <c r="AM624" s="148"/>
      <c r="AN624" s="148"/>
      <c r="AO624" s="148"/>
      <c r="AP624" s="148"/>
      <c r="AQ624" s="148"/>
      <c r="AR624" s="148"/>
      <c r="AS624" s="148"/>
      <c r="AT624" s="148"/>
      <c r="AU624" s="148"/>
      <c r="AV624" s="148"/>
      <c r="AW624" s="148"/>
      <c r="AX624" s="148"/>
      <c r="AY624" s="148"/>
      <c r="AZ624" s="148"/>
      <c r="BA624" s="148"/>
      <c r="BB624" s="148"/>
      <c r="BC624" s="148"/>
      <c r="BD624" s="148"/>
      <c r="BE624" s="148"/>
      <c r="BF624" s="148"/>
      <c r="BG624" s="148"/>
      <c r="BH624" s="148"/>
    </row>
    <row r="625" spans="1:60" outlineLevel="2" x14ac:dyDescent="0.25">
      <c r="A625" s="155"/>
      <c r="B625" s="156"/>
      <c r="C625" s="195" t="s">
        <v>3430</v>
      </c>
      <c r="D625" s="161"/>
      <c r="E625" s="162">
        <v>421.27</v>
      </c>
      <c r="F625" s="159"/>
      <c r="G625" s="159"/>
      <c r="H625" s="159"/>
      <c r="I625" s="159"/>
      <c r="J625" s="159"/>
      <c r="K625" s="159"/>
      <c r="L625" s="159"/>
      <c r="M625" s="159"/>
      <c r="N625" s="158"/>
      <c r="O625" s="158"/>
      <c r="P625" s="158"/>
      <c r="Q625" s="158"/>
      <c r="R625" s="159"/>
      <c r="S625" s="159"/>
      <c r="T625" s="159"/>
      <c r="U625" s="159"/>
      <c r="V625" s="159"/>
      <c r="W625" s="159"/>
      <c r="X625" s="159"/>
      <c r="Y625" s="159"/>
      <c r="Z625" s="148"/>
      <c r="AA625" s="148"/>
      <c r="AB625" s="148"/>
      <c r="AC625" s="148"/>
      <c r="AD625" s="148"/>
      <c r="AE625" s="148"/>
      <c r="AF625" s="148"/>
      <c r="AG625" s="148" t="s">
        <v>314</v>
      </c>
      <c r="AH625" s="148">
        <v>0</v>
      </c>
      <c r="AI625" s="148"/>
      <c r="AJ625" s="148"/>
      <c r="AK625" s="148"/>
      <c r="AL625" s="148"/>
      <c r="AM625" s="148"/>
      <c r="AN625" s="148"/>
      <c r="AO625" s="148"/>
      <c r="AP625" s="148"/>
      <c r="AQ625" s="148"/>
      <c r="AR625" s="148"/>
      <c r="AS625" s="148"/>
      <c r="AT625" s="148"/>
      <c r="AU625" s="148"/>
      <c r="AV625" s="148"/>
      <c r="AW625" s="148"/>
      <c r="AX625" s="148"/>
      <c r="AY625" s="148"/>
      <c r="AZ625" s="148"/>
      <c r="BA625" s="148"/>
      <c r="BB625" s="148"/>
      <c r="BC625" s="148"/>
      <c r="BD625" s="148"/>
      <c r="BE625" s="148"/>
      <c r="BF625" s="148"/>
      <c r="BG625" s="148"/>
      <c r="BH625" s="148"/>
    </row>
    <row r="626" spans="1:60" outlineLevel="1" x14ac:dyDescent="0.25">
      <c r="A626" s="177">
        <v>219</v>
      </c>
      <c r="B626" s="178" t="s">
        <v>3812</v>
      </c>
      <c r="C626" s="194" t="s">
        <v>3813</v>
      </c>
      <c r="D626" s="179" t="s">
        <v>310</v>
      </c>
      <c r="E626" s="180">
        <f>SUM(E627:E628)</f>
        <v>424.85999999999996</v>
      </c>
      <c r="F626" s="181"/>
      <c r="G626" s="182">
        <f>ROUND(E626*F626,2)</f>
        <v>0</v>
      </c>
      <c r="H626" s="181"/>
      <c r="I626" s="182">
        <f>ROUND(E626*H626,2)</f>
        <v>0</v>
      </c>
      <c r="J626" s="181"/>
      <c r="K626" s="182">
        <f>ROUND(E626*J626,2)</f>
        <v>0</v>
      </c>
      <c r="L626" s="182">
        <v>21</v>
      </c>
      <c r="M626" s="182">
        <f>G626*(1+L626/100)</f>
        <v>0</v>
      </c>
      <c r="N626" s="180">
        <v>0</v>
      </c>
      <c r="O626" s="180">
        <f>ROUND(E626*N626,2)</f>
        <v>0</v>
      </c>
      <c r="P626" s="180">
        <v>0</v>
      </c>
      <c r="Q626" s="180">
        <f>ROUND(E626*P626,2)</f>
        <v>0</v>
      </c>
      <c r="R626" s="182" t="s">
        <v>1347</v>
      </c>
      <c r="S626" s="182" t="s">
        <v>294</v>
      </c>
      <c r="T626" s="183" t="s">
        <v>294</v>
      </c>
      <c r="U626" s="159">
        <v>7.0000000000000007E-2</v>
      </c>
      <c r="V626" s="159">
        <f>ROUND(E626*U626,2)</f>
        <v>29.74</v>
      </c>
      <c r="W626" s="159"/>
      <c r="X626" s="159" t="s">
        <v>295</v>
      </c>
      <c r="Y626" s="159" t="s">
        <v>296</v>
      </c>
      <c r="Z626" s="148"/>
      <c r="AA626" s="148"/>
      <c r="AB626" s="148"/>
      <c r="AC626" s="148"/>
      <c r="AD626" s="148"/>
      <c r="AE626" s="148"/>
      <c r="AF626" s="148"/>
      <c r="AG626" s="148" t="s">
        <v>297</v>
      </c>
      <c r="AH626" s="148"/>
      <c r="AI626" s="148"/>
      <c r="AJ626" s="148"/>
      <c r="AK626" s="148"/>
      <c r="AL626" s="148"/>
      <c r="AM626" s="148"/>
      <c r="AN626" s="148"/>
      <c r="AO626" s="148"/>
      <c r="AP626" s="148"/>
      <c r="AQ626" s="148"/>
      <c r="AR626" s="148"/>
      <c r="AS626" s="148"/>
      <c r="AT626" s="148"/>
      <c r="AU626" s="148"/>
      <c r="AV626" s="148"/>
      <c r="AW626" s="148"/>
      <c r="AX626" s="148"/>
      <c r="AY626" s="148"/>
      <c r="AZ626" s="148"/>
      <c r="BA626" s="148"/>
      <c r="BB626" s="148"/>
      <c r="BC626" s="148"/>
      <c r="BD626" s="148"/>
      <c r="BE626" s="148"/>
      <c r="BF626" s="148"/>
      <c r="BG626" s="148"/>
      <c r="BH626" s="148"/>
    </row>
    <row r="627" spans="1:60" outlineLevel="3" x14ac:dyDescent="0.25">
      <c r="A627" s="155"/>
      <c r="B627" s="156"/>
      <c r="C627" s="195" t="s">
        <v>3431</v>
      </c>
      <c r="D627" s="161"/>
      <c r="E627" s="162">
        <v>421.27</v>
      </c>
      <c r="F627" s="159"/>
      <c r="G627" s="159"/>
      <c r="H627" s="159"/>
      <c r="I627" s="159"/>
      <c r="J627" s="159"/>
      <c r="K627" s="159"/>
      <c r="L627" s="159"/>
      <c r="M627" s="159"/>
      <c r="N627" s="158"/>
      <c r="O627" s="158"/>
      <c r="P627" s="158"/>
      <c r="Q627" s="158"/>
      <c r="R627" s="159"/>
      <c r="S627" s="159"/>
      <c r="T627" s="159"/>
      <c r="U627" s="159"/>
      <c r="V627" s="159"/>
      <c r="W627" s="159"/>
      <c r="X627" s="159"/>
      <c r="Y627" s="159"/>
      <c r="Z627" s="148"/>
      <c r="AA627" s="148"/>
      <c r="AB627" s="148"/>
      <c r="AC627" s="148"/>
      <c r="AD627" s="148"/>
      <c r="AE627" s="148"/>
      <c r="AF627" s="148"/>
      <c r="AG627" s="148" t="s">
        <v>314</v>
      </c>
      <c r="AH627" s="148">
        <v>0</v>
      </c>
      <c r="AI627" s="148"/>
      <c r="AJ627" s="148"/>
      <c r="AK627" s="148"/>
      <c r="AL627" s="148"/>
      <c r="AM627" s="148"/>
      <c r="AN627" s="148"/>
      <c r="AO627" s="148"/>
      <c r="AP627" s="148"/>
      <c r="AQ627" s="148"/>
      <c r="AR627" s="148"/>
      <c r="AS627" s="148"/>
      <c r="AT627" s="148"/>
      <c r="AU627" s="148"/>
      <c r="AV627" s="148"/>
      <c r="AW627" s="148"/>
      <c r="AX627" s="148"/>
      <c r="AY627" s="148"/>
      <c r="AZ627" s="148"/>
      <c r="BA627" s="148"/>
      <c r="BB627" s="148"/>
      <c r="BC627" s="148"/>
      <c r="BD627" s="148"/>
      <c r="BE627" s="148"/>
      <c r="BF627" s="148"/>
      <c r="BG627" s="148"/>
      <c r="BH627" s="148"/>
    </row>
    <row r="628" spans="1:60" outlineLevel="3" x14ac:dyDescent="0.25">
      <c r="A628" s="155"/>
      <c r="B628" s="156"/>
      <c r="C628" s="195" t="s">
        <v>3432</v>
      </c>
      <c r="D628" s="161"/>
      <c r="E628" s="162">
        <v>3.59</v>
      </c>
      <c r="F628" s="159"/>
      <c r="G628" s="159"/>
      <c r="H628" s="159"/>
      <c r="I628" s="159"/>
      <c r="J628" s="159"/>
      <c r="K628" s="159"/>
      <c r="L628" s="159"/>
      <c r="M628" s="159"/>
      <c r="N628" s="158"/>
      <c r="O628" s="158"/>
      <c r="P628" s="158"/>
      <c r="Q628" s="158"/>
      <c r="R628" s="159"/>
      <c r="S628" s="159"/>
      <c r="T628" s="159"/>
      <c r="U628" s="159"/>
      <c r="V628" s="159"/>
      <c r="W628" s="159"/>
      <c r="X628" s="159"/>
      <c r="Y628" s="159"/>
      <c r="Z628" s="148"/>
      <c r="AA628" s="148"/>
      <c r="AB628" s="148"/>
      <c r="AC628" s="148"/>
      <c r="AD628" s="148"/>
      <c r="AE628" s="148"/>
      <c r="AF628" s="148"/>
      <c r="AG628" s="148" t="s">
        <v>314</v>
      </c>
      <c r="AH628" s="148">
        <v>0</v>
      </c>
      <c r="AI628" s="148"/>
      <c r="AJ628" s="148"/>
      <c r="AK628" s="148"/>
      <c r="AL628" s="148"/>
      <c r="AM628" s="148"/>
      <c r="AN628" s="148"/>
      <c r="AO628" s="148"/>
      <c r="AP628" s="148"/>
      <c r="AQ628" s="148"/>
      <c r="AR628" s="148"/>
      <c r="AS628" s="148"/>
      <c r="AT628" s="148"/>
      <c r="AU628" s="148"/>
      <c r="AV628" s="148"/>
      <c r="AW628" s="148"/>
      <c r="AX628" s="148"/>
      <c r="AY628" s="148"/>
      <c r="AZ628" s="148"/>
      <c r="BA628" s="148"/>
      <c r="BB628" s="148"/>
      <c r="BC628" s="148"/>
      <c r="BD628" s="148"/>
      <c r="BE628" s="148"/>
      <c r="BF628" s="148"/>
      <c r="BG628" s="148"/>
      <c r="BH628" s="148"/>
    </row>
    <row r="629" spans="1:60" outlineLevel="1" x14ac:dyDescent="0.25">
      <c r="A629" s="177">
        <v>148</v>
      </c>
      <c r="B629" s="178" t="s">
        <v>1376</v>
      </c>
      <c r="C629" s="194" t="s">
        <v>1377</v>
      </c>
      <c r="D629" s="179" t="s">
        <v>310</v>
      </c>
      <c r="E629" s="180">
        <v>5.7</v>
      </c>
      <c r="F629" s="181"/>
      <c r="G629" s="182">
        <f>ROUND(E629*F629,2)</f>
        <v>0</v>
      </c>
      <c r="H629" s="181"/>
      <c r="I629" s="182">
        <f>ROUND(E629*H629,2)</f>
        <v>0</v>
      </c>
      <c r="J629" s="181"/>
      <c r="K629" s="182">
        <f>ROUND(E629*J629,2)</f>
        <v>0</v>
      </c>
      <c r="L629" s="182">
        <v>21</v>
      </c>
      <c r="M629" s="182">
        <f>G629*(1+L629/100)</f>
        <v>0</v>
      </c>
      <c r="N629" s="180">
        <v>3.0000000000000001E-3</v>
      </c>
      <c r="O629" s="180">
        <f>ROUND(E629*N629,2)</f>
        <v>0.02</v>
      </c>
      <c r="P629" s="180">
        <v>0</v>
      </c>
      <c r="Q629" s="180">
        <f>ROUND(E629*P629,2)</f>
        <v>0</v>
      </c>
      <c r="R629" s="182" t="s">
        <v>1347</v>
      </c>
      <c r="S629" s="182" t="s">
        <v>294</v>
      </c>
      <c r="T629" s="183" t="s">
        <v>294</v>
      </c>
      <c r="U629" s="159">
        <v>0.28000000000000003</v>
      </c>
      <c r="V629" s="159">
        <f>ROUND(E629*U629,2)</f>
        <v>1.6</v>
      </c>
      <c r="W629" s="159"/>
      <c r="X629" s="159" t="s">
        <v>295</v>
      </c>
      <c r="Y629" s="159" t="s">
        <v>296</v>
      </c>
      <c r="Z629" s="148"/>
      <c r="AA629" s="148"/>
      <c r="AB629" s="148"/>
      <c r="AC629" s="148"/>
      <c r="AD629" s="148"/>
      <c r="AE629" s="148"/>
      <c r="AF629" s="148"/>
      <c r="AG629" s="148" t="s">
        <v>297</v>
      </c>
      <c r="AH629" s="148"/>
      <c r="AI629" s="148"/>
      <c r="AJ629" s="148"/>
      <c r="AK629" s="148"/>
      <c r="AL629" s="148"/>
      <c r="AM629" s="148"/>
      <c r="AN629" s="148"/>
      <c r="AO629" s="148"/>
      <c r="AP629" s="148"/>
      <c r="AQ629" s="148"/>
      <c r="AR629" s="148"/>
      <c r="AS629" s="148"/>
      <c r="AT629" s="148"/>
      <c r="AU629" s="148"/>
      <c r="AV629" s="148"/>
      <c r="AW629" s="148"/>
      <c r="AX629" s="148"/>
      <c r="AY629" s="148"/>
      <c r="AZ629" s="148"/>
      <c r="BA629" s="148"/>
      <c r="BB629" s="148"/>
      <c r="BC629" s="148"/>
      <c r="BD629" s="148"/>
      <c r="BE629" s="148"/>
      <c r="BF629" s="148"/>
      <c r="BG629" s="148"/>
      <c r="BH629" s="148"/>
    </row>
    <row r="630" spans="1:60" outlineLevel="2" x14ac:dyDescent="0.25">
      <c r="A630" s="155"/>
      <c r="B630" s="156"/>
      <c r="C630" s="272" t="s">
        <v>3433</v>
      </c>
      <c r="D630" s="273"/>
      <c r="E630" s="273"/>
      <c r="F630" s="273"/>
      <c r="G630" s="273"/>
      <c r="H630" s="159"/>
      <c r="I630" s="159"/>
      <c r="J630" s="159"/>
      <c r="K630" s="159"/>
      <c r="L630" s="159"/>
      <c r="M630" s="159"/>
      <c r="N630" s="158"/>
      <c r="O630" s="158"/>
      <c r="P630" s="158"/>
      <c r="Q630" s="158"/>
      <c r="R630" s="159"/>
      <c r="S630" s="159"/>
      <c r="T630" s="159"/>
      <c r="U630" s="159"/>
      <c r="V630" s="159"/>
      <c r="W630" s="159"/>
      <c r="X630" s="159"/>
      <c r="Y630" s="159"/>
      <c r="Z630" s="148"/>
      <c r="AA630" s="148"/>
      <c r="AB630" s="148"/>
      <c r="AC630" s="148"/>
      <c r="AD630" s="148"/>
      <c r="AE630" s="148"/>
      <c r="AF630" s="148"/>
      <c r="AG630" s="148" t="s">
        <v>300</v>
      </c>
      <c r="AH630" s="148"/>
      <c r="AI630" s="148"/>
      <c r="AJ630" s="148"/>
      <c r="AK630" s="148"/>
      <c r="AL630" s="148"/>
      <c r="AM630" s="148"/>
      <c r="AN630" s="148"/>
      <c r="AO630" s="148"/>
      <c r="AP630" s="148"/>
      <c r="AQ630" s="148"/>
      <c r="AR630" s="148"/>
      <c r="AS630" s="148"/>
      <c r="AT630" s="148"/>
      <c r="AU630" s="148"/>
      <c r="AV630" s="148"/>
      <c r="AW630" s="148"/>
      <c r="AX630" s="148"/>
      <c r="AY630" s="148"/>
      <c r="AZ630" s="148"/>
      <c r="BA630" s="184" t="str">
        <f>C630</f>
        <v>Očištění povrchu stěny od prachu, nařezání izolačních desek na požadovaný rozměr, nanesení lepicího tmelu, osazení desek.</v>
      </c>
      <c r="BB630" s="148"/>
      <c r="BC630" s="148"/>
      <c r="BD630" s="148"/>
      <c r="BE630" s="148"/>
      <c r="BF630" s="148"/>
      <c r="BG630" s="148"/>
      <c r="BH630" s="148"/>
    </row>
    <row r="631" spans="1:60" outlineLevel="2" x14ac:dyDescent="0.25">
      <c r="A631" s="155"/>
      <c r="B631" s="156"/>
      <c r="C631" s="195" t="s">
        <v>3168</v>
      </c>
      <c r="D631" s="161"/>
      <c r="E631" s="162">
        <v>5.7</v>
      </c>
      <c r="F631" s="159"/>
      <c r="G631" s="159"/>
      <c r="H631" s="159"/>
      <c r="I631" s="159"/>
      <c r="J631" s="159"/>
      <c r="K631" s="159"/>
      <c r="L631" s="159"/>
      <c r="M631" s="159"/>
      <c r="N631" s="158"/>
      <c r="O631" s="158"/>
      <c r="P631" s="158"/>
      <c r="Q631" s="158"/>
      <c r="R631" s="159"/>
      <c r="S631" s="159"/>
      <c r="T631" s="159"/>
      <c r="U631" s="159"/>
      <c r="V631" s="159"/>
      <c r="W631" s="159"/>
      <c r="X631" s="159"/>
      <c r="Y631" s="159"/>
      <c r="Z631" s="148"/>
      <c r="AA631" s="148"/>
      <c r="AB631" s="148"/>
      <c r="AC631" s="148"/>
      <c r="AD631" s="148"/>
      <c r="AE631" s="148"/>
      <c r="AF631" s="148"/>
      <c r="AG631" s="148" t="s">
        <v>314</v>
      </c>
      <c r="AH631" s="148">
        <v>0</v>
      </c>
      <c r="AI631" s="148"/>
      <c r="AJ631" s="148"/>
      <c r="AK631" s="148"/>
      <c r="AL631" s="148"/>
      <c r="AM631" s="148"/>
      <c r="AN631" s="148"/>
      <c r="AO631" s="148"/>
      <c r="AP631" s="148"/>
      <c r="AQ631" s="148"/>
      <c r="AR631" s="148"/>
      <c r="AS631" s="148"/>
      <c r="AT631" s="148"/>
      <c r="AU631" s="148"/>
      <c r="AV631" s="148"/>
      <c r="AW631" s="148"/>
      <c r="AX631" s="148"/>
      <c r="AY631" s="148"/>
      <c r="AZ631" s="148"/>
      <c r="BA631" s="148"/>
      <c r="BB631" s="148"/>
      <c r="BC631" s="148"/>
      <c r="BD631" s="148"/>
      <c r="BE631" s="148"/>
      <c r="BF631" s="148"/>
      <c r="BG631" s="148"/>
      <c r="BH631" s="148"/>
    </row>
    <row r="632" spans="1:60" outlineLevel="1" x14ac:dyDescent="0.25">
      <c r="A632" s="185">
        <v>149</v>
      </c>
      <c r="B632" s="186" t="s">
        <v>1383</v>
      </c>
      <c r="C632" s="198" t="s">
        <v>1384</v>
      </c>
      <c r="D632" s="187" t="s">
        <v>310</v>
      </c>
      <c r="E632" s="188">
        <v>198.54</v>
      </c>
      <c r="F632" s="189"/>
      <c r="G632" s="190">
        <f>ROUND(E632*F632,2)</f>
        <v>0</v>
      </c>
      <c r="H632" s="189"/>
      <c r="I632" s="190">
        <f>ROUND(E632*H632,2)</f>
        <v>0</v>
      </c>
      <c r="J632" s="189"/>
      <c r="K632" s="190">
        <f>ROUND(E632*J632,2)</f>
        <v>0</v>
      </c>
      <c r="L632" s="190">
        <v>21</v>
      </c>
      <c r="M632" s="190">
        <f>G632*(1+L632/100)</f>
        <v>0</v>
      </c>
      <c r="N632" s="188">
        <v>3.0000000000000001E-5</v>
      </c>
      <c r="O632" s="188">
        <f>ROUND(E632*N632,2)</f>
        <v>0.01</v>
      </c>
      <c r="P632" s="188">
        <v>0</v>
      </c>
      <c r="Q632" s="188">
        <f>ROUND(E632*P632,2)</f>
        <v>0</v>
      </c>
      <c r="R632" s="190" t="s">
        <v>1347</v>
      </c>
      <c r="S632" s="190" t="s">
        <v>294</v>
      </c>
      <c r="T632" s="191" t="s">
        <v>294</v>
      </c>
      <c r="U632" s="159">
        <v>7.0000000000000007E-2</v>
      </c>
      <c r="V632" s="159">
        <f>ROUND(E632*U632,2)</f>
        <v>13.9</v>
      </c>
      <c r="W632" s="159"/>
      <c r="X632" s="159" t="s">
        <v>295</v>
      </c>
      <c r="Y632" s="159" t="s">
        <v>296</v>
      </c>
      <c r="Z632" s="148"/>
      <c r="AA632" s="148"/>
      <c r="AB632" s="148"/>
      <c r="AC632" s="148"/>
      <c r="AD632" s="148"/>
      <c r="AE632" s="148"/>
      <c r="AF632" s="148"/>
      <c r="AG632" s="148" t="s">
        <v>297</v>
      </c>
      <c r="AH632" s="148"/>
      <c r="AI632" s="148"/>
      <c r="AJ632" s="148"/>
      <c r="AK632" s="148"/>
      <c r="AL632" s="148"/>
      <c r="AM632" s="148"/>
      <c r="AN632" s="148"/>
      <c r="AO632" s="148"/>
      <c r="AP632" s="148"/>
      <c r="AQ632" s="148"/>
      <c r="AR632" s="148"/>
      <c r="AS632" s="148"/>
      <c r="AT632" s="148"/>
      <c r="AU632" s="148"/>
      <c r="AV632" s="148"/>
      <c r="AW632" s="148"/>
      <c r="AX632" s="148"/>
      <c r="AY632" s="148"/>
      <c r="AZ632" s="148"/>
      <c r="BA632" s="148"/>
      <c r="BB632" s="148"/>
      <c r="BC632" s="148"/>
      <c r="BD632" s="148"/>
      <c r="BE632" s="148"/>
      <c r="BF632" s="148"/>
      <c r="BG632" s="148"/>
      <c r="BH632" s="148"/>
    </row>
    <row r="633" spans="1:60" ht="20" outlineLevel="1" x14ac:dyDescent="0.25">
      <c r="A633" s="177">
        <v>150</v>
      </c>
      <c r="B633" s="178" t="s">
        <v>3434</v>
      </c>
      <c r="C633" s="194" t="s">
        <v>3435</v>
      </c>
      <c r="D633" s="179" t="s">
        <v>310</v>
      </c>
      <c r="E633" s="180">
        <v>5.9850000000000003</v>
      </c>
      <c r="F633" s="181"/>
      <c r="G633" s="182">
        <f>ROUND(E633*F633,2)</f>
        <v>0</v>
      </c>
      <c r="H633" s="181"/>
      <c r="I633" s="182">
        <f>ROUND(E633*H633,2)</f>
        <v>0</v>
      </c>
      <c r="J633" s="181"/>
      <c r="K633" s="182">
        <f>ROUND(E633*J633,2)</f>
        <v>0</v>
      </c>
      <c r="L633" s="182">
        <v>21</v>
      </c>
      <c r="M633" s="182">
        <f>G633*(1+L633/100)</f>
        <v>0</v>
      </c>
      <c r="N633" s="180">
        <v>1.0499999999999999E-3</v>
      </c>
      <c r="O633" s="180">
        <f>ROUND(E633*N633,2)</f>
        <v>0.01</v>
      </c>
      <c r="P633" s="180">
        <v>0</v>
      </c>
      <c r="Q633" s="180">
        <f>ROUND(E633*P633,2)</f>
        <v>0</v>
      </c>
      <c r="R633" s="182" t="s">
        <v>621</v>
      </c>
      <c r="S633" s="182" t="s">
        <v>294</v>
      </c>
      <c r="T633" s="183" t="s">
        <v>294</v>
      </c>
      <c r="U633" s="159">
        <v>0</v>
      </c>
      <c r="V633" s="159">
        <f>ROUND(E633*U633,2)</f>
        <v>0</v>
      </c>
      <c r="W633" s="159"/>
      <c r="X633" s="159" t="s">
        <v>622</v>
      </c>
      <c r="Y633" s="159" t="s">
        <v>296</v>
      </c>
      <c r="Z633" s="148"/>
      <c r="AA633" s="148"/>
      <c r="AB633" s="148"/>
      <c r="AC633" s="148"/>
      <c r="AD633" s="148"/>
      <c r="AE633" s="148"/>
      <c r="AF633" s="148"/>
      <c r="AG633" s="148" t="s">
        <v>623</v>
      </c>
      <c r="AH633" s="148"/>
      <c r="AI633" s="148"/>
      <c r="AJ633" s="148"/>
      <c r="AK633" s="148"/>
      <c r="AL633" s="148"/>
      <c r="AM633" s="148"/>
      <c r="AN633" s="148"/>
      <c r="AO633" s="148"/>
      <c r="AP633" s="148"/>
      <c r="AQ633" s="148"/>
      <c r="AR633" s="148"/>
      <c r="AS633" s="148"/>
      <c r="AT633" s="148"/>
      <c r="AU633" s="148"/>
      <c r="AV633" s="148"/>
      <c r="AW633" s="148"/>
      <c r="AX633" s="148"/>
      <c r="AY633" s="148"/>
      <c r="AZ633" s="148"/>
      <c r="BA633" s="148"/>
      <c r="BB633" s="148"/>
      <c r="BC633" s="148"/>
      <c r="BD633" s="148"/>
      <c r="BE633" s="148"/>
      <c r="BF633" s="148"/>
      <c r="BG633" s="148"/>
      <c r="BH633" s="148"/>
    </row>
    <row r="634" spans="1:60" outlineLevel="2" x14ac:dyDescent="0.25">
      <c r="A634" s="155"/>
      <c r="B634" s="156"/>
      <c r="C634" s="195" t="s">
        <v>3436</v>
      </c>
      <c r="D634" s="161"/>
      <c r="E634" s="162">
        <v>5.9850000000000003</v>
      </c>
      <c r="F634" s="159"/>
      <c r="G634" s="159"/>
      <c r="H634" s="159"/>
      <c r="I634" s="159"/>
      <c r="J634" s="159"/>
      <c r="K634" s="159"/>
      <c r="L634" s="159"/>
      <c r="M634" s="159"/>
      <c r="N634" s="158"/>
      <c r="O634" s="158"/>
      <c r="P634" s="158"/>
      <c r="Q634" s="158"/>
      <c r="R634" s="159"/>
      <c r="S634" s="159"/>
      <c r="T634" s="159"/>
      <c r="U634" s="159"/>
      <c r="V634" s="159"/>
      <c r="W634" s="159"/>
      <c r="X634" s="159"/>
      <c r="Y634" s="159"/>
      <c r="Z634" s="148"/>
      <c r="AA634" s="148"/>
      <c r="AB634" s="148"/>
      <c r="AC634" s="148"/>
      <c r="AD634" s="148"/>
      <c r="AE634" s="148"/>
      <c r="AF634" s="148"/>
      <c r="AG634" s="148" t="s">
        <v>314</v>
      </c>
      <c r="AH634" s="148">
        <v>0</v>
      </c>
      <c r="AI634" s="148"/>
      <c r="AJ634" s="148"/>
      <c r="AK634" s="148"/>
      <c r="AL634" s="148"/>
      <c r="AM634" s="148"/>
      <c r="AN634" s="148"/>
      <c r="AO634" s="148"/>
      <c r="AP634" s="148"/>
      <c r="AQ634" s="148"/>
      <c r="AR634" s="148"/>
      <c r="AS634" s="148"/>
      <c r="AT634" s="148"/>
      <c r="AU634" s="148"/>
      <c r="AV634" s="148"/>
      <c r="AW634" s="148"/>
      <c r="AX634" s="148"/>
      <c r="AY634" s="148"/>
      <c r="AZ634" s="148"/>
      <c r="BA634" s="148"/>
      <c r="BB634" s="148"/>
      <c r="BC634" s="148"/>
      <c r="BD634" s="148"/>
      <c r="BE634" s="148"/>
      <c r="BF634" s="148"/>
      <c r="BG634" s="148"/>
      <c r="BH634" s="148"/>
    </row>
    <row r="635" spans="1:60" ht="20" outlineLevel="1" x14ac:dyDescent="0.25">
      <c r="A635" s="177">
        <v>151</v>
      </c>
      <c r="B635" s="178" t="s">
        <v>3437</v>
      </c>
      <c r="C635" s="194" t="s">
        <v>3438</v>
      </c>
      <c r="D635" s="179" t="s">
        <v>310</v>
      </c>
      <c r="E635" s="180">
        <v>18.855899999999998</v>
      </c>
      <c r="F635" s="181"/>
      <c r="G635" s="182">
        <f>ROUND(E635*F635,2)</f>
        <v>0</v>
      </c>
      <c r="H635" s="181"/>
      <c r="I635" s="182">
        <f>ROUND(E635*H635,2)</f>
        <v>0</v>
      </c>
      <c r="J635" s="181"/>
      <c r="K635" s="182">
        <f>ROUND(E635*J635,2)</f>
        <v>0</v>
      </c>
      <c r="L635" s="182">
        <v>21</v>
      </c>
      <c r="M635" s="182">
        <f>G635*(1+L635/100)</f>
        <v>0</v>
      </c>
      <c r="N635" s="180">
        <v>2.3999999999999998E-3</v>
      </c>
      <c r="O635" s="180">
        <f>ROUND(E635*N635,2)</f>
        <v>0.05</v>
      </c>
      <c r="P635" s="180">
        <v>0</v>
      </c>
      <c r="Q635" s="180">
        <f>ROUND(E635*P635,2)</f>
        <v>0</v>
      </c>
      <c r="R635" s="182" t="s">
        <v>621</v>
      </c>
      <c r="S635" s="182" t="s">
        <v>294</v>
      </c>
      <c r="T635" s="183" t="s">
        <v>294</v>
      </c>
      <c r="U635" s="159">
        <v>0</v>
      </c>
      <c r="V635" s="159">
        <f>ROUND(E635*U635,2)</f>
        <v>0</v>
      </c>
      <c r="W635" s="159"/>
      <c r="X635" s="159" t="s">
        <v>622</v>
      </c>
      <c r="Y635" s="159" t="s">
        <v>296</v>
      </c>
      <c r="Z635" s="148"/>
      <c r="AA635" s="148"/>
      <c r="AB635" s="148"/>
      <c r="AC635" s="148"/>
      <c r="AD635" s="148"/>
      <c r="AE635" s="148"/>
      <c r="AF635" s="148"/>
      <c r="AG635" s="148" t="s">
        <v>623</v>
      </c>
      <c r="AH635" s="148"/>
      <c r="AI635" s="148"/>
      <c r="AJ635" s="148"/>
      <c r="AK635" s="148"/>
      <c r="AL635" s="148"/>
      <c r="AM635" s="148"/>
      <c r="AN635" s="148"/>
      <c r="AO635" s="148"/>
      <c r="AP635" s="148"/>
      <c r="AQ635" s="148"/>
      <c r="AR635" s="148"/>
      <c r="AS635" s="148"/>
      <c r="AT635" s="148"/>
      <c r="AU635" s="148"/>
      <c r="AV635" s="148"/>
      <c r="AW635" s="148"/>
      <c r="AX635" s="148"/>
      <c r="AY635" s="148"/>
      <c r="AZ635" s="148"/>
      <c r="BA635" s="148"/>
      <c r="BB635" s="148"/>
      <c r="BC635" s="148"/>
      <c r="BD635" s="148"/>
      <c r="BE635" s="148"/>
      <c r="BF635" s="148"/>
      <c r="BG635" s="148"/>
      <c r="BH635" s="148"/>
    </row>
    <row r="636" spans="1:60" outlineLevel="2" x14ac:dyDescent="0.25">
      <c r="A636" s="155"/>
      <c r="B636" s="156"/>
      <c r="C636" s="195" t="s">
        <v>3439</v>
      </c>
      <c r="D636" s="161"/>
      <c r="E636" s="162">
        <v>17.96</v>
      </c>
      <c r="F636" s="159"/>
      <c r="G636" s="159"/>
      <c r="H636" s="159"/>
      <c r="I636" s="159"/>
      <c r="J636" s="159"/>
      <c r="K636" s="159"/>
      <c r="L636" s="159"/>
      <c r="M636" s="159"/>
      <c r="N636" s="158"/>
      <c r="O636" s="158"/>
      <c r="P636" s="158"/>
      <c r="Q636" s="158"/>
      <c r="R636" s="159"/>
      <c r="S636" s="159"/>
      <c r="T636" s="159"/>
      <c r="U636" s="159"/>
      <c r="V636" s="159"/>
      <c r="W636" s="159"/>
      <c r="X636" s="159"/>
      <c r="Y636" s="159"/>
      <c r="Z636" s="148"/>
      <c r="AA636" s="148"/>
      <c r="AB636" s="148"/>
      <c r="AC636" s="148"/>
      <c r="AD636" s="148"/>
      <c r="AE636" s="148"/>
      <c r="AF636" s="148"/>
      <c r="AG636" s="148" t="s">
        <v>314</v>
      </c>
      <c r="AH636" s="148">
        <v>0</v>
      </c>
      <c r="AI636" s="148"/>
      <c r="AJ636" s="148"/>
      <c r="AK636" s="148"/>
      <c r="AL636" s="148"/>
      <c r="AM636" s="148"/>
      <c r="AN636" s="148"/>
      <c r="AO636" s="148"/>
      <c r="AP636" s="148"/>
      <c r="AQ636" s="148"/>
      <c r="AR636" s="148"/>
      <c r="AS636" s="148"/>
      <c r="AT636" s="148"/>
      <c r="AU636" s="148"/>
      <c r="AV636" s="148"/>
      <c r="AW636" s="148"/>
      <c r="AX636" s="148"/>
      <c r="AY636" s="148"/>
      <c r="AZ636" s="148"/>
      <c r="BA636" s="148"/>
      <c r="BB636" s="148"/>
      <c r="BC636" s="148"/>
      <c r="BD636" s="148"/>
      <c r="BE636" s="148"/>
      <c r="BF636" s="148"/>
      <c r="BG636" s="148"/>
      <c r="BH636" s="148"/>
    </row>
    <row r="637" spans="1:60" outlineLevel="3" x14ac:dyDescent="0.25">
      <c r="A637" s="155"/>
      <c r="B637" s="156"/>
      <c r="C637" s="197" t="s">
        <v>1396</v>
      </c>
      <c r="D637" s="165"/>
      <c r="E637" s="166">
        <v>0.9</v>
      </c>
      <c r="F637" s="159"/>
      <c r="G637" s="159"/>
      <c r="H637" s="159"/>
      <c r="I637" s="159"/>
      <c r="J637" s="159"/>
      <c r="K637" s="159"/>
      <c r="L637" s="159"/>
      <c r="M637" s="159"/>
      <c r="N637" s="158"/>
      <c r="O637" s="158"/>
      <c r="P637" s="158"/>
      <c r="Q637" s="158"/>
      <c r="R637" s="159"/>
      <c r="S637" s="159"/>
      <c r="T637" s="159"/>
      <c r="U637" s="159"/>
      <c r="V637" s="159"/>
      <c r="W637" s="159"/>
      <c r="X637" s="159"/>
      <c r="Y637" s="159"/>
      <c r="Z637" s="148"/>
      <c r="AA637" s="148"/>
      <c r="AB637" s="148"/>
      <c r="AC637" s="148"/>
      <c r="AD637" s="148"/>
      <c r="AE637" s="148"/>
      <c r="AF637" s="148"/>
      <c r="AG637" s="148" t="s">
        <v>314</v>
      </c>
      <c r="AH637" s="148">
        <v>4</v>
      </c>
      <c r="AI637" s="148"/>
      <c r="AJ637" s="148"/>
      <c r="AK637" s="148"/>
      <c r="AL637" s="148"/>
      <c r="AM637" s="148"/>
      <c r="AN637" s="148"/>
      <c r="AO637" s="148"/>
      <c r="AP637" s="148"/>
      <c r="AQ637" s="148"/>
      <c r="AR637" s="148"/>
      <c r="AS637" s="148"/>
      <c r="AT637" s="148"/>
      <c r="AU637" s="148"/>
      <c r="AV637" s="148"/>
      <c r="AW637" s="148"/>
      <c r="AX637" s="148"/>
      <c r="AY637" s="148"/>
      <c r="AZ637" s="148"/>
      <c r="BA637" s="148"/>
      <c r="BB637" s="148"/>
      <c r="BC637" s="148"/>
      <c r="BD637" s="148"/>
      <c r="BE637" s="148"/>
      <c r="BF637" s="148"/>
      <c r="BG637" s="148"/>
      <c r="BH637" s="148"/>
    </row>
    <row r="638" spans="1:60" ht="20" outlineLevel="1" x14ac:dyDescent="0.25">
      <c r="A638" s="177">
        <v>152</v>
      </c>
      <c r="B638" s="178" t="s">
        <v>1386</v>
      </c>
      <c r="C638" s="194" t="s">
        <v>1387</v>
      </c>
      <c r="D638" s="179" t="s">
        <v>338</v>
      </c>
      <c r="E638" s="180">
        <v>20.846699999999998</v>
      </c>
      <c r="F638" s="181"/>
      <c r="G638" s="182">
        <f>ROUND(E638*F638,2)</f>
        <v>0</v>
      </c>
      <c r="H638" s="181"/>
      <c r="I638" s="182">
        <f>ROUND(E638*H638,2)</f>
        <v>0</v>
      </c>
      <c r="J638" s="181"/>
      <c r="K638" s="182">
        <f>ROUND(E638*J638,2)</f>
        <v>0</v>
      </c>
      <c r="L638" s="182">
        <v>21</v>
      </c>
      <c r="M638" s="182">
        <f>G638*(1+L638/100)</f>
        <v>0</v>
      </c>
      <c r="N638" s="180">
        <v>0.02</v>
      </c>
      <c r="O638" s="180">
        <f>ROUND(E638*N638,2)</f>
        <v>0.42</v>
      </c>
      <c r="P638" s="180">
        <v>0</v>
      </c>
      <c r="Q638" s="180">
        <f>ROUND(E638*P638,2)</f>
        <v>0</v>
      </c>
      <c r="R638" s="182" t="s">
        <v>621</v>
      </c>
      <c r="S638" s="182" t="s">
        <v>1388</v>
      </c>
      <c r="T638" s="183" t="s">
        <v>1388</v>
      </c>
      <c r="U638" s="159">
        <v>0</v>
      </c>
      <c r="V638" s="159">
        <f>ROUND(E638*U638,2)</f>
        <v>0</v>
      </c>
      <c r="W638" s="159"/>
      <c r="X638" s="159" t="s">
        <v>622</v>
      </c>
      <c r="Y638" s="159" t="s">
        <v>296</v>
      </c>
      <c r="Z638" s="148"/>
      <c r="AA638" s="148"/>
      <c r="AB638" s="148"/>
      <c r="AC638" s="148"/>
      <c r="AD638" s="148"/>
      <c r="AE638" s="148"/>
      <c r="AF638" s="148"/>
      <c r="AG638" s="148" t="s">
        <v>623</v>
      </c>
      <c r="AH638" s="148"/>
      <c r="AI638" s="148"/>
      <c r="AJ638" s="148"/>
      <c r="AK638" s="148"/>
      <c r="AL638" s="148"/>
      <c r="AM638" s="148"/>
      <c r="AN638" s="148"/>
      <c r="AO638" s="148"/>
      <c r="AP638" s="148"/>
      <c r="AQ638" s="148"/>
      <c r="AR638" s="148"/>
      <c r="AS638" s="148"/>
      <c r="AT638" s="148"/>
      <c r="AU638" s="148"/>
      <c r="AV638" s="148"/>
      <c r="AW638" s="148"/>
      <c r="AX638" s="148"/>
      <c r="AY638" s="148"/>
      <c r="AZ638" s="148"/>
      <c r="BA638" s="148"/>
      <c r="BB638" s="148"/>
      <c r="BC638" s="148"/>
      <c r="BD638" s="148"/>
      <c r="BE638" s="148"/>
      <c r="BF638" s="148"/>
      <c r="BG638" s="148"/>
      <c r="BH638" s="148"/>
    </row>
    <row r="639" spans="1:60" outlineLevel="2" x14ac:dyDescent="0.25">
      <c r="A639" s="155"/>
      <c r="B639" s="156"/>
      <c r="C639" s="195" t="s">
        <v>3440</v>
      </c>
      <c r="D639" s="161"/>
      <c r="E639" s="162">
        <v>19.850000000000001</v>
      </c>
      <c r="F639" s="159"/>
      <c r="G639" s="159"/>
      <c r="H639" s="159"/>
      <c r="I639" s="159"/>
      <c r="J639" s="159"/>
      <c r="K639" s="159"/>
      <c r="L639" s="159"/>
      <c r="M639" s="159"/>
      <c r="N639" s="158"/>
      <c r="O639" s="158"/>
      <c r="P639" s="158"/>
      <c r="Q639" s="158"/>
      <c r="R639" s="159"/>
      <c r="S639" s="159"/>
      <c r="T639" s="159"/>
      <c r="U639" s="159"/>
      <c r="V639" s="159"/>
      <c r="W639" s="159"/>
      <c r="X639" s="159"/>
      <c r="Y639" s="159"/>
      <c r="Z639" s="148"/>
      <c r="AA639" s="148"/>
      <c r="AB639" s="148"/>
      <c r="AC639" s="148"/>
      <c r="AD639" s="148"/>
      <c r="AE639" s="148"/>
      <c r="AF639" s="148"/>
      <c r="AG639" s="148" t="s">
        <v>314</v>
      </c>
      <c r="AH639" s="148">
        <v>0</v>
      </c>
      <c r="AI639" s="148"/>
      <c r="AJ639" s="148"/>
      <c r="AK639" s="148"/>
      <c r="AL639" s="148"/>
      <c r="AM639" s="148"/>
      <c r="AN639" s="148"/>
      <c r="AO639" s="148"/>
      <c r="AP639" s="148"/>
      <c r="AQ639" s="148"/>
      <c r="AR639" s="148"/>
      <c r="AS639" s="148"/>
      <c r="AT639" s="148"/>
      <c r="AU639" s="148"/>
      <c r="AV639" s="148"/>
      <c r="AW639" s="148"/>
      <c r="AX639" s="148"/>
      <c r="AY639" s="148"/>
      <c r="AZ639" s="148"/>
      <c r="BA639" s="148"/>
      <c r="BB639" s="148"/>
      <c r="BC639" s="148"/>
      <c r="BD639" s="148"/>
      <c r="BE639" s="148"/>
      <c r="BF639" s="148"/>
      <c r="BG639" s="148"/>
      <c r="BH639" s="148"/>
    </row>
    <row r="640" spans="1:60" outlineLevel="3" x14ac:dyDescent="0.25">
      <c r="A640" s="155"/>
      <c r="B640" s="156"/>
      <c r="C640" s="197" t="s">
        <v>1396</v>
      </c>
      <c r="D640" s="165"/>
      <c r="E640" s="166">
        <v>0.99</v>
      </c>
      <c r="F640" s="159"/>
      <c r="G640" s="159"/>
      <c r="H640" s="159"/>
      <c r="I640" s="159"/>
      <c r="J640" s="159"/>
      <c r="K640" s="159"/>
      <c r="L640" s="159"/>
      <c r="M640" s="159"/>
      <c r="N640" s="158"/>
      <c r="O640" s="158"/>
      <c r="P640" s="158"/>
      <c r="Q640" s="158"/>
      <c r="R640" s="159"/>
      <c r="S640" s="159"/>
      <c r="T640" s="159"/>
      <c r="U640" s="159"/>
      <c r="V640" s="159"/>
      <c r="W640" s="159"/>
      <c r="X640" s="159"/>
      <c r="Y640" s="159"/>
      <c r="Z640" s="148"/>
      <c r="AA640" s="148"/>
      <c r="AB640" s="148"/>
      <c r="AC640" s="148"/>
      <c r="AD640" s="148"/>
      <c r="AE640" s="148"/>
      <c r="AF640" s="148"/>
      <c r="AG640" s="148" t="s">
        <v>314</v>
      </c>
      <c r="AH640" s="148">
        <v>4</v>
      </c>
      <c r="AI640" s="148"/>
      <c r="AJ640" s="148"/>
      <c r="AK640" s="148"/>
      <c r="AL640" s="148"/>
      <c r="AM640" s="148"/>
      <c r="AN640" s="148"/>
      <c r="AO640" s="148"/>
      <c r="AP640" s="148"/>
      <c r="AQ640" s="148"/>
      <c r="AR640" s="148"/>
      <c r="AS640" s="148"/>
      <c r="AT640" s="148"/>
      <c r="AU640" s="148"/>
      <c r="AV640" s="148"/>
      <c r="AW640" s="148"/>
      <c r="AX640" s="148"/>
      <c r="AY640" s="148"/>
      <c r="AZ640" s="148"/>
      <c r="BA640" s="148"/>
      <c r="BB640" s="148"/>
      <c r="BC640" s="148"/>
      <c r="BD640" s="148"/>
      <c r="BE640" s="148"/>
      <c r="BF640" s="148"/>
      <c r="BG640" s="148"/>
      <c r="BH640" s="148"/>
    </row>
    <row r="641" spans="1:60" ht="20" outlineLevel="1" x14ac:dyDescent="0.25">
      <c r="A641" s="177">
        <v>153</v>
      </c>
      <c r="B641" s="178" t="s">
        <v>1397</v>
      </c>
      <c r="C641" s="194" t="s">
        <v>1398</v>
      </c>
      <c r="D641" s="179" t="s">
        <v>338</v>
      </c>
      <c r="E641" s="180">
        <v>34.712290000000003</v>
      </c>
      <c r="F641" s="181"/>
      <c r="G641" s="182">
        <f>ROUND(E641*F641,2)</f>
        <v>0</v>
      </c>
      <c r="H641" s="181"/>
      <c r="I641" s="182">
        <f>ROUND(E641*H641,2)</f>
        <v>0</v>
      </c>
      <c r="J641" s="181"/>
      <c r="K641" s="182">
        <f>ROUND(E641*J641,2)</f>
        <v>0</v>
      </c>
      <c r="L641" s="182">
        <v>21</v>
      </c>
      <c r="M641" s="182">
        <f>G641*(1+L641/100)</f>
        <v>0</v>
      </c>
      <c r="N641" s="180">
        <v>0.03</v>
      </c>
      <c r="O641" s="180">
        <f>ROUND(E641*N641,2)</f>
        <v>1.04</v>
      </c>
      <c r="P641" s="180">
        <v>0</v>
      </c>
      <c r="Q641" s="180">
        <f>ROUND(E641*P641,2)</f>
        <v>0</v>
      </c>
      <c r="R641" s="182" t="s">
        <v>621</v>
      </c>
      <c r="S641" s="182" t="s">
        <v>1388</v>
      </c>
      <c r="T641" s="183" t="s">
        <v>1388</v>
      </c>
      <c r="U641" s="159">
        <v>0</v>
      </c>
      <c r="V641" s="159">
        <f>ROUND(E641*U641,2)</f>
        <v>0</v>
      </c>
      <c r="W641" s="159"/>
      <c r="X641" s="159" t="s">
        <v>622</v>
      </c>
      <c r="Y641" s="159" t="s">
        <v>296</v>
      </c>
      <c r="Z641" s="148"/>
      <c r="AA641" s="148"/>
      <c r="AB641" s="148"/>
      <c r="AC641" s="148"/>
      <c r="AD641" s="148"/>
      <c r="AE641" s="148"/>
      <c r="AF641" s="148"/>
      <c r="AG641" s="148" t="s">
        <v>623</v>
      </c>
      <c r="AH641" s="148"/>
      <c r="AI641" s="148"/>
      <c r="AJ641" s="148"/>
      <c r="AK641" s="148"/>
      <c r="AL641" s="148"/>
      <c r="AM641" s="148"/>
      <c r="AN641" s="148"/>
      <c r="AO641" s="148"/>
      <c r="AP641" s="148"/>
      <c r="AQ641" s="148"/>
      <c r="AR641" s="148"/>
      <c r="AS641" s="148"/>
      <c r="AT641" s="148"/>
      <c r="AU641" s="148"/>
      <c r="AV641" s="148"/>
      <c r="AW641" s="148"/>
      <c r="AX641" s="148"/>
      <c r="AY641" s="148"/>
      <c r="AZ641" s="148"/>
      <c r="BA641" s="148"/>
      <c r="BB641" s="148"/>
      <c r="BC641" s="148"/>
      <c r="BD641" s="148"/>
      <c r="BE641" s="148"/>
      <c r="BF641" s="148"/>
      <c r="BG641" s="148"/>
      <c r="BH641" s="148"/>
    </row>
    <row r="642" spans="1:60" outlineLevel="2" x14ac:dyDescent="0.25">
      <c r="A642" s="155"/>
      <c r="B642" s="156"/>
      <c r="C642" s="195" t="s">
        <v>3441</v>
      </c>
      <c r="D642" s="161"/>
      <c r="E642" s="162">
        <v>33.700000000000003</v>
      </c>
      <c r="F642" s="159"/>
      <c r="G642" s="159"/>
      <c r="H642" s="159"/>
      <c r="I642" s="159"/>
      <c r="J642" s="159"/>
      <c r="K642" s="159"/>
      <c r="L642" s="159"/>
      <c r="M642" s="159"/>
      <c r="N642" s="158"/>
      <c r="O642" s="158"/>
      <c r="P642" s="158"/>
      <c r="Q642" s="158"/>
      <c r="R642" s="159"/>
      <c r="S642" s="159"/>
      <c r="T642" s="159"/>
      <c r="U642" s="159"/>
      <c r="V642" s="159"/>
      <c r="W642" s="159"/>
      <c r="X642" s="159"/>
      <c r="Y642" s="159"/>
      <c r="Z642" s="148"/>
      <c r="AA642" s="148"/>
      <c r="AB642" s="148"/>
      <c r="AC642" s="148"/>
      <c r="AD642" s="148"/>
      <c r="AE642" s="148"/>
      <c r="AF642" s="148"/>
      <c r="AG642" s="148" t="s">
        <v>314</v>
      </c>
      <c r="AH642" s="148">
        <v>0</v>
      </c>
      <c r="AI642" s="148"/>
      <c r="AJ642" s="148"/>
      <c r="AK642" s="148"/>
      <c r="AL642" s="148"/>
      <c r="AM642" s="148"/>
      <c r="AN642" s="148"/>
      <c r="AO642" s="148"/>
      <c r="AP642" s="148"/>
      <c r="AQ642" s="148"/>
      <c r="AR642" s="148"/>
      <c r="AS642" s="148"/>
      <c r="AT642" s="148"/>
      <c r="AU642" s="148"/>
      <c r="AV642" s="148"/>
      <c r="AW642" s="148"/>
      <c r="AX642" s="148"/>
      <c r="AY642" s="148"/>
      <c r="AZ642" s="148"/>
      <c r="BA642" s="148"/>
      <c r="BB642" s="148"/>
      <c r="BC642" s="148"/>
      <c r="BD642" s="148"/>
      <c r="BE642" s="148"/>
      <c r="BF642" s="148"/>
      <c r="BG642" s="148"/>
      <c r="BH642" s="148"/>
    </row>
    <row r="643" spans="1:60" outlineLevel="3" x14ac:dyDescent="0.25">
      <c r="A643" s="155"/>
      <c r="B643" s="156"/>
      <c r="C643" s="197" t="s">
        <v>1392</v>
      </c>
      <c r="D643" s="165"/>
      <c r="E643" s="166">
        <v>1.01</v>
      </c>
      <c r="F643" s="159"/>
      <c r="G643" s="159"/>
      <c r="H643" s="159"/>
      <c r="I643" s="159"/>
      <c r="J643" s="159"/>
      <c r="K643" s="159"/>
      <c r="L643" s="159"/>
      <c r="M643" s="159"/>
      <c r="N643" s="158"/>
      <c r="O643" s="158"/>
      <c r="P643" s="158"/>
      <c r="Q643" s="158"/>
      <c r="R643" s="159"/>
      <c r="S643" s="159"/>
      <c r="T643" s="159"/>
      <c r="U643" s="159"/>
      <c r="V643" s="159"/>
      <c r="W643" s="159"/>
      <c r="X643" s="159"/>
      <c r="Y643" s="159"/>
      <c r="Z643" s="148"/>
      <c r="AA643" s="148"/>
      <c r="AB643" s="148"/>
      <c r="AC643" s="148"/>
      <c r="AD643" s="148"/>
      <c r="AE643" s="148"/>
      <c r="AF643" s="148"/>
      <c r="AG643" s="148" t="s">
        <v>314</v>
      </c>
      <c r="AH643" s="148">
        <v>4</v>
      </c>
      <c r="AI643" s="148"/>
      <c r="AJ643" s="148"/>
      <c r="AK643" s="148"/>
      <c r="AL643" s="148"/>
      <c r="AM643" s="148"/>
      <c r="AN643" s="148"/>
      <c r="AO643" s="148"/>
      <c r="AP643" s="148"/>
      <c r="AQ643" s="148"/>
      <c r="AR643" s="148"/>
      <c r="AS643" s="148"/>
      <c r="AT643" s="148"/>
      <c r="AU643" s="148"/>
      <c r="AV643" s="148"/>
      <c r="AW643" s="148"/>
      <c r="AX643" s="148"/>
      <c r="AY643" s="148"/>
      <c r="AZ643" s="148"/>
      <c r="BA643" s="148"/>
      <c r="BB643" s="148"/>
      <c r="BC643" s="148"/>
      <c r="BD643" s="148"/>
      <c r="BE643" s="148"/>
      <c r="BF643" s="148"/>
      <c r="BG643" s="148"/>
      <c r="BH643" s="148"/>
    </row>
    <row r="644" spans="1:60" ht="20" outlineLevel="1" x14ac:dyDescent="0.25">
      <c r="A644" s="177">
        <v>154</v>
      </c>
      <c r="B644" s="178" t="s">
        <v>1400</v>
      </c>
      <c r="C644" s="194" t="s">
        <v>1401</v>
      </c>
      <c r="D644" s="179" t="s">
        <v>338</v>
      </c>
      <c r="E644" s="180">
        <v>3.7650100000000002</v>
      </c>
      <c r="F644" s="181"/>
      <c r="G644" s="182">
        <f>ROUND(E644*F644,2)</f>
        <v>0</v>
      </c>
      <c r="H644" s="181"/>
      <c r="I644" s="182">
        <f>ROUND(E644*H644,2)</f>
        <v>0</v>
      </c>
      <c r="J644" s="181"/>
      <c r="K644" s="182">
        <f>ROUND(E644*J644,2)</f>
        <v>0</v>
      </c>
      <c r="L644" s="182">
        <v>21</v>
      </c>
      <c r="M644" s="182">
        <f>G644*(1+L644/100)</f>
        <v>0</v>
      </c>
      <c r="N644" s="180">
        <v>0.02</v>
      </c>
      <c r="O644" s="180">
        <f>ROUND(E644*N644,2)</f>
        <v>0.08</v>
      </c>
      <c r="P644" s="180">
        <v>0</v>
      </c>
      <c r="Q644" s="180">
        <f>ROUND(E644*P644,2)</f>
        <v>0</v>
      </c>
      <c r="R644" s="182" t="s">
        <v>621</v>
      </c>
      <c r="S644" s="182" t="s">
        <v>294</v>
      </c>
      <c r="T644" s="183" t="s">
        <v>294</v>
      </c>
      <c r="U644" s="159">
        <v>0</v>
      </c>
      <c r="V644" s="159">
        <f>ROUND(E644*U644,2)</f>
        <v>0</v>
      </c>
      <c r="W644" s="159"/>
      <c r="X644" s="159" t="s">
        <v>622</v>
      </c>
      <c r="Y644" s="159" t="s">
        <v>296</v>
      </c>
      <c r="Z644" s="148"/>
      <c r="AA644" s="148"/>
      <c r="AB644" s="148"/>
      <c r="AC644" s="148"/>
      <c r="AD644" s="148"/>
      <c r="AE644" s="148"/>
      <c r="AF644" s="148"/>
      <c r="AG644" s="148" t="s">
        <v>623</v>
      </c>
      <c r="AH644" s="148"/>
      <c r="AI644" s="148"/>
      <c r="AJ644" s="148"/>
      <c r="AK644" s="148"/>
      <c r="AL644" s="148"/>
      <c r="AM644" s="148"/>
      <c r="AN644" s="148"/>
      <c r="AO644" s="148"/>
      <c r="AP644" s="148"/>
      <c r="AQ644" s="148"/>
      <c r="AR644" s="148"/>
      <c r="AS644" s="148"/>
      <c r="AT644" s="148"/>
      <c r="AU644" s="148"/>
      <c r="AV644" s="148"/>
      <c r="AW644" s="148"/>
      <c r="AX644" s="148"/>
      <c r="AY644" s="148"/>
      <c r="AZ644" s="148"/>
      <c r="BA644" s="148"/>
      <c r="BB644" s="148"/>
      <c r="BC644" s="148"/>
      <c r="BD644" s="148"/>
      <c r="BE644" s="148"/>
      <c r="BF644" s="148"/>
      <c r="BG644" s="148"/>
      <c r="BH644" s="148"/>
    </row>
    <row r="645" spans="1:60" outlineLevel="2" x14ac:dyDescent="0.25">
      <c r="A645" s="155"/>
      <c r="B645" s="156"/>
      <c r="C645" s="195" t="s">
        <v>3442</v>
      </c>
      <c r="D645" s="161"/>
      <c r="E645" s="162">
        <v>3.59</v>
      </c>
      <c r="F645" s="159"/>
      <c r="G645" s="159"/>
      <c r="H645" s="159"/>
      <c r="I645" s="159"/>
      <c r="J645" s="159"/>
      <c r="K645" s="159"/>
      <c r="L645" s="159"/>
      <c r="M645" s="159"/>
      <c r="N645" s="158"/>
      <c r="O645" s="158"/>
      <c r="P645" s="158"/>
      <c r="Q645" s="158"/>
      <c r="R645" s="159"/>
      <c r="S645" s="159"/>
      <c r="T645" s="159"/>
      <c r="U645" s="159"/>
      <c r="V645" s="159"/>
      <c r="W645" s="159"/>
      <c r="X645" s="159"/>
      <c r="Y645" s="159"/>
      <c r="Z645" s="148"/>
      <c r="AA645" s="148"/>
      <c r="AB645" s="148"/>
      <c r="AC645" s="148"/>
      <c r="AD645" s="148"/>
      <c r="AE645" s="148"/>
      <c r="AF645" s="148"/>
      <c r="AG645" s="148" t="s">
        <v>314</v>
      </c>
      <c r="AH645" s="148">
        <v>0</v>
      </c>
      <c r="AI645" s="148"/>
      <c r="AJ645" s="148"/>
      <c r="AK645" s="148"/>
      <c r="AL645" s="148"/>
      <c r="AM645" s="148"/>
      <c r="AN645" s="148"/>
      <c r="AO645" s="148"/>
      <c r="AP645" s="148"/>
      <c r="AQ645" s="148"/>
      <c r="AR645" s="148"/>
      <c r="AS645" s="148"/>
      <c r="AT645" s="148"/>
      <c r="AU645" s="148"/>
      <c r="AV645" s="148"/>
      <c r="AW645" s="148"/>
      <c r="AX645" s="148"/>
      <c r="AY645" s="148"/>
      <c r="AZ645" s="148"/>
      <c r="BA645" s="148"/>
      <c r="BB645" s="148"/>
      <c r="BC645" s="148"/>
      <c r="BD645" s="148"/>
      <c r="BE645" s="148"/>
      <c r="BF645" s="148"/>
      <c r="BG645" s="148"/>
      <c r="BH645" s="148"/>
    </row>
    <row r="646" spans="1:60" outlineLevel="3" x14ac:dyDescent="0.25">
      <c r="A646" s="155"/>
      <c r="B646" s="156"/>
      <c r="C646" s="197" t="s">
        <v>1396</v>
      </c>
      <c r="D646" s="165"/>
      <c r="E646" s="166">
        <v>0.18</v>
      </c>
      <c r="F646" s="159"/>
      <c r="G646" s="159"/>
      <c r="H646" s="159"/>
      <c r="I646" s="159"/>
      <c r="J646" s="159"/>
      <c r="K646" s="159"/>
      <c r="L646" s="159"/>
      <c r="M646" s="159"/>
      <c r="N646" s="158"/>
      <c r="O646" s="158"/>
      <c r="P646" s="158"/>
      <c r="Q646" s="158"/>
      <c r="R646" s="159"/>
      <c r="S646" s="159"/>
      <c r="T646" s="159"/>
      <c r="U646" s="159"/>
      <c r="V646" s="159"/>
      <c r="W646" s="159"/>
      <c r="X646" s="159"/>
      <c r="Y646" s="159"/>
      <c r="Z646" s="148"/>
      <c r="AA646" s="148"/>
      <c r="AB646" s="148"/>
      <c r="AC646" s="148"/>
      <c r="AD646" s="148"/>
      <c r="AE646" s="148"/>
      <c r="AF646" s="148"/>
      <c r="AG646" s="148" t="s">
        <v>314</v>
      </c>
      <c r="AH646" s="148">
        <v>4</v>
      </c>
      <c r="AI646" s="148"/>
      <c r="AJ646" s="148"/>
      <c r="AK646" s="148"/>
      <c r="AL646" s="148"/>
      <c r="AM646" s="148"/>
      <c r="AN646" s="148"/>
      <c r="AO646" s="148"/>
      <c r="AP646" s="148"/>
      <c r="AQ646" s="148"/>
      <c r="AR646" s="148"/>
      <c r="AS646" s="148"/>
      <c r="AT646" s="148"/>
      <c r="AU646" s="148"/>
      <c r="AV646" s="148"/>
      <c r="AW646" s="148"/>
      <c r="AX646" s="148"/>
      <c r="AY646" s="148"/>
      <c r="AZ646" s="148"/>
      <c r="BA646" s="148"/>
      <c r="BB646" s="148"/>
      <c r="BC646" s="148"/>
      <c r="BD646" s="148"/>
      <c r="BE646" s="148"/>
      <c r="BF646" s="148"/>
      <c r="BG646" s="148"/>
      <c r="BH646" s="148"/>
    </row>
    <row r="647" spans="1:60" ht="20" outlineLevel="1" x14ac:dyDescent="0.25">
      <c r="A647" s="177">
        <v>155</v>
      </c>
      <c r="B647" s="178" t="s">
        <v>1403</v>
      </c>
      <c r="C647" s="194" t="s">
        <v>1404</v>
      </c>
      <c r="D647" s="179" t="s">
        <v>338</v>
      </c>
      <c r="E647" s="180">
        <v>35.797040000000003</v>
      </c>
      <c r="F647" s="181"/>
      <c r="G647" s="182">
        <f>ROUND(E647*F647,2)</f>
        <v>0</v>
      </c>
      <c r="H647" s="181"/>
      <c r="I647" s="182">
        <f>ROUND(E647*H647,2)</f>
        <v>0</v>
      </c>
      <c r="J647" s="181"/>
      <c r="K647" s="182">
        <f>ROUND(E647*J647,2)</f>
        <v>0</v>
      </c>
      <c r="L647" s="182">
        <v>21</v>
      </c>
      <c r="M647" s="182">
        <f>G647*(1+L647/100)</f>
        <v>0</v>
      </c>
      <c r="N647" s="180">
        <v>2.5000000000000001E-2</v>
      </c>
      <c r="O647" s="180">
        <f>ROUND(E647*N647,2)</f>
        <v>0.89</v>
      </c>
      <c r="P647" s="180">
        <v>0</v>
      </c>
      <c r="Q647" s="180">
        <f>ROUND(E647*P647,2)</f>
        <v>0</v>
      </c>
      <c r="R647" s="182" t="s">
        <v>621</v>
      </c>
      <c r="S647" s="182" t="s">
        <v>294</v>
      </c>
      <c r="T647" s="183" t="s">
        <v>294</v>
      </c>
      <c r="U647" s="159">
        <v>0</v>
      </c>
      <c r="V647" s="159">
        <f>ROUND(E647*U647,2)</f>
        <v>0</v>
      </c>
      <c r="W647" s="159"/>
      <c r="X647" s="159" t="s">
        <v>622</v>
      </c>
      <c r="Y647" s="159" t="s">
        <v>296</v>
      </c>
      <c r="Z647" s="148"/>
      <c r="AA647" s="148"/>
      <c r="AB647" s="148"/>
      <c r="AC647" s="148"/>
      <c r="AD647" s="148"/>
      <c r="AE647" s="148"/>
      <c r="AF647" s="148"/>
      <c r="AG647" s="148" t="s">
        <v>623</v>
      </c>
      <c r="AH647" s="148"/>
      <c r="AI647" s="148"/>
      <c r="AJ647" s="148"/>
      <c r="AK647" s="148"/>
      <c r="AL647" s="148"/>
      <c r="AM647" s="148"/>
      <c r="AN647" s="148"/>
      <c r="AO647" s="148"/>
      <c r="AP647" s="148"/>
      <c r="AQ647" s="148"/>
      <c r="AR647" s="148"/>
      <c r="AS647" s="148"/>
      <c r="AT647" s="148"/>
      <c r="AU647" s="148"/>
      <c r="AV647" s="148"/>
      <c r="AW647" s="148"/>
      <c r="AX647" s="148"/>
      <c r="AY647" s="148"/>
      <c r="AZ647" s="148"/>
      <c r="BA647" s="148"/>
      <c r="BB647" s="148"/>
      <c r="BC647" s="148"/>
      <c r="BD647" s="148"/>
      <c r="BE647" s="148"/>
      <c r="BF647" s="148"/>
      <c r="BG647" s="148"/>
      <c r="BH647" s="148"/>
    </row>
    <row r="648" spans="1:60" outlineLevel="2" x14ac:dyDescent="0.25">
      <c r="A648" s="155"/>
      <c r="B648" s="156"/>
      <c r="C648" s="195" t="s">
        <v>3443</v>
      </c>
      <c r="D648" s="161"/>
      <c r="E648" s="162">
        <v>34.75</v>
      </c>
      <c r="F648" s="159"/>
      <c r="G648" s="159"/>
      <c r="H648" s="159"/>
      <c r="I648" s="159"/>
      <c r="J648" s="159"/>
      <c r="K648" s="159"/>
      <c r="L648" s="159"/>
      <c r="M648" s="159"/>
      <c r="N648" s="158"/>
      <c r="O648" s="158"/>
      <c r="P648" s="158"/>
      <c r="Q648" s="158"/>
      <c r="R648" s="159"/>
      <c r="S648" s="159"/>
      <c r="T648" s="159"/>
      <c r="U648" s="159"/>
      <c r="V648" s="159"/>
      <c r="W648" s="159"/>
      <c r="X648" s="159"/>
      <c r="Y648" s="159"/>
      <c r="Z648" s="148"/>
      <c r="AA648" s="148"/>
      <c r="AB648" s="148"/>
      <c r="AC648" s="148"/>
      <c r="AD648" s="148"/>
      <c r="AE648" s="148"/>
      <c r="AF648" s="148"/>
      <c r="AG648" s="148" t="s">
        <v>314</v>
      </c>
      <c r="AH648" s="148">
        <v>0</v>
      </c>
      <c r="AI648" s="148"/>
      <c r="AJ648" s="148"/>
      <c r="AK648" s="148"/>
      <c r="AL648" s="148"/>
      <c r="AM648" s="148"/>
      <c r="AN648" s="148"/>
      <c r="AO648" s="148"/>
      <c r="AP648" s="148"/>
      <c r="AQ648" s="148"/>
      <c r="AR648" s="148"/>
      <c r="AS648" s="148"/>
      <c r="AT648" s="148"/>
      <c r="AU648" s="148"/>
      <c r="AV648" s="148"/>
      <c r="AW648" s="148"/>
      <c r="AX648" s="148"/>
      <c r="AY648" s="148"/>
      <c r="AZ648" s="148"/>
      <c r="BA648" s="148"/>
      <c r="BB648" s="148"/>
      <c r="BC648" s="148"/>
      <c r="BD648" s="148"/>
      <c r="BE648" s="148"/>
      <c r="BF648" s="148"/>
      <c r="BG648" s="148"/>
      <c r="BH648" s="148"/>
    </row>
    <row r="649" spans="1:60" outlineLevel="3" x14ac:dyDescent="0.25">
      <c r="A649" s="155"/>
      <c r="B649" s="156"/>
      <c r="C649" s="197" t="s">
        <v>1392</v>
      </c>
      <c r="D649" s="165"/>
      <c r="E649" s="166">
        <v>1.04</v>
      </c>
      <c r="F649" s="159"/>
      <c r="G649" s="159"/>
      <c r="H649" s="159"/>
      <c r="I649" s="159"/>
      <c r="J649" s="159"/>
      <c r="K649" s="159"/>
      <c r="L649" s="159"/>
      <c r="M649" s="159"/>
      <c r="N649" s="158"/>
      <c r="O649" s="158"/>
      <c r="P649" s="158"/>
      <c r="Q649" s="158"/>
      <c r="R649" s="159"/>
      <c r="S649" s="159"/>
      <c r="T649" s="159"/>
      <c r="U649" s="159"/>
      <c r="V649" s="159"/>
      <c r="W649" s="159"/>
      <c r="X649" s="159"/>
      <c r="Y649" s="159"/>
      <c r="Z649" s="148"/>
      <c r="AA649" s="148"/>
      <c r="AB649" s="148"/>
      <c r="AC649" s="148"/>
      <c r="AD649" s="148"/>
      <c r="AE649" s="148"/>
      <c r="AF649" s="148"/>
      <c r="AG649" s="148" t="s">
        <v>314</v>
      </c>
      <c r="AH649" s="148">
        <v>4</v>
      </c>
      <c r="AI649" s="148"/>
      <c r="AJ649" s="148"/>
      <c r="AK649" s="148"/>
      <c r="AL649" s="148"/>
      <c r="AM649" s="148"/>
      <c r="AN649" s="148"/>
      <c r="AO649" s="148"/>
      <c r="AP649" s="148"/>
      <c r="AQ649" s="148"/>
      <c r="AR649" s="148"/>
      <c r="AS649" s="148"/>
      <c r="AT649" s="148"/>
      <c r="AU649" s="148"/>
      <c r="AV649" s="148"/>
      <c r="AW649" s="148"/>
      <c r="AX649" s="148"/>
      <c r="AY649" s="148"/>
      <c r="AZ649" s="148"/>
      <c r="BA649" s="148"/>
      <c r="BB649" s="148"/>
      <c r="BC649" s="148"/>
      <c r="BD649" s="148"/>
      <c r="BE649" s="148"/>
      <c r="BF649" s="148"/>
      <c r="BG649" s="148"/>
      <c r="BH649" s="148"/>
    </row>
    <row r="650" spans="1:60" outlineLevel="1" x14ac:dyDescent="0.25">
      <c r="A650" s="155">
        <v>156</v>
      </c>
      <c r="B650" s="156" t="s">
        <v>3444</v>
      </c>
      <c r="C650" s="201" t="s">
        <v>3445</v>
      </c>
      <c r="D650" s="157" t="s">
        <v>0</v>
      </c>
      <c r="E650" s="192"/>
      <c r="F650" s="160"/>
      <c r="G650" s="159">
        <f>ROUND(E650*F650,2)</f>
        <v>0</v>
      </c>
      <c r="H650" s="160"/>
      <c r="I650" s="159">
        <f>ROUND(E650*H650,2)</f>
        <v>0</v>
      </c>
      <c r="J650" s="160"/>
      <c r="K650" s="159">
        <f>ROUND(E650*J650,2)</f>
        <v>0</v>
      </c>
      <c r="L650" s="159">
        <v>21</v>
      </c>
      <c r="M650" s="159">
        <f>G650*(1+L650/100)</f>
        <v>0</v>
      </c>
      <c r="N650" s="158">
        <v>0</v>
      </c>
      <c r="O650" s="158">
        <f>ROUND(E650*N650,2)</f>
        <v>0</v>
      </c>
      <c r="P650" s="158">
        <v>0</v>
      </c>
      <c r="Q650" s="158">
        <f>ROUND(E650*P650,2)</f>
        <v>0</v>
      </c>
      <c r="R650" s="159" t="s">
        <v>1347</v>
      </c>
      <c r="S650" s="159" t="s">
        <v>294</v>
      </c>
      <c r="T650" s="159" t="s">
        <v>294</v>
      </c>
      <c r="U650" s="159">
        <v>0</v>
      </c>
      <c r="V650" s="159">
        <f>ROUND(E650*U650,2)</f>
        <v>0</v>
      </c>
      <c r="W650" s="159"/>
      <c r="X650" s="159" t="s">
        <v>1258</v>
      </c>
      <c r="Y650" s="159" t="s">
        <v>296</v>
      </c>
      <c r="Z650" s="148"/>
      <c r="AA650" s="148"/>
      <c r="AB650" s="148"/>
      <c r="AC650" s="148"/>
      <c r="AD650" s="148"/>
      <c r="AE650" s="148"/>
      <c r="AF650" s="148"/>
      <c r="AG650" s="148" t="s">
        <v>1306</v>
      </c>
      <c r="AH650" s="148"/>
      <c r="AI650" s="148"/>
      <c r="AJ650" s="148"/>
      <c r="AK650" s="148"/>
      <c r="AL650" s="148"/>
      <c r="AM650" s="148"/>
      <c r="AN650" s="148"/>
      <c r="AO650" s="148"/>
      <c r="AP650" s="148"/>
      <c r="AQ650" s="148"/>
      <c r="AR650" s="148"/>
      <c r="AS650" s="148"/>
      <c r="AT650" s="148"/>
      <c r="AU650" s="148"/>
      <c r="AV650" s="148"/>
      <c r="AW650" s="148"/>
      <c r="AX650" s="148"/>
      <c r="AY650" s="148"/>
      <c r="AZ650" s="148"/>
      <c r="BA650" s="148"/>
      <c r="BB650" s="148"/>
      <c r="BC650" s="148"/>
      <c r="BD650" s="148"/>
      <c r="BE650" s="148"/>
      <c r="BF650" s="148"/>
      <c r="BG650" s="148"/>
      <c r="BH650" s="148"/>
    </row>
    <row r="651" spans="1:60" outlineLevel="2" x14ac:dyDescent="0.25">
      <c r="A651" s="155"/>
      <c r="B651" s="156"/>
      <c r="C651" s="274" t="s">
        <v>1344</v>
      </c>
      <c r="D651" s="275"/>
      <c r="E651" s="275"/>
      <c r="F651" s="275"/>
      <c r="G651" s="275"/>
      <c r="H651" s="159"/>
      <c r="I651" s="159"/>
      <c r="J651" s="159"/>
      <c r="K651" s="159"/>
      <c r="L651" s="159"/>
      <c r="M651" s="159"/>
      <c r="N651" s="158"/>
      <c r="O651" s="158"/>
      <c r="P651" s="158"/>
      <c r="Q651" s="158"/>
      <c r="R651" s="159"/>
      <c r="S651" s="159"/>
      <c r="T651" s="159"/>
      <c r="U651" s="159"/>
      <c r="V651" s="159"/>
      <c r="W651" s="159"/>
      <c r="X651" s="159"/>
      <c r="Y651" s="159"/>
      <c r="Z651" s="148"/>
      <c r="AA651" s="148"/>
      <c r="AB651" s="148"/>
      <c r="AC651" s="148"/>
      <c r="AD651" s="148"/>
      <c r="AE651" s="148"/>
      <c r="AF651" s="148"/>
      <c r="AG651" s="148" t="s">
        <v>299</v>
      </c>
      <c r="AH651" s="148"/>
      <c r="AI651" s="148"/>
      <c r="AJ651" s="148"/>
      <c r="AK651" s="148"/>
      <c r="AL651" s="148"/>
      <c r="AM651" s="148"/>
      <c r="AN651" s="148"/>
      <c r="AO651" s="148"/>
      <c r="AP651" s="148"/>
      <c r="AQ651" s="148"/>
      <c r="AR651" s="148"/>
      <c r="AS651" s="148"/>
      <c r="AT651" s="148"/>
      <c r="AU651" s="148"/>
      <c r="AV651" s="148"/>
      <c r="AW651" s="148"/>
      <c r="AX651" s="148"/>
      <c r="AY651" s="148"/>
      <c r="AZ651" s="148"/>
      <c r="BA651" s="148"/>
      <c r="BB651" s="148"/>
      <c r="BC651" s="148"/>
      <c r="BD651" s="148"/>
      <c r="BE651" s="148"/>
      <c r="BF651" s="148"/>
      <c r="BG651" s="148"/>
      <c r="BH651" s="148"/>
    </row>
    <row r="652" spans="1:60" ht="13" x14ac:dyDescent="0.25">
      <c r="A652" s="170" t="s">
        <v>288</v>
      </c>
      <c r="B652" s="171" t="s">
        <v>200</v>
      </c>
      <c r="C652" s="193" t="s">
        <v>201</v>
      </c>
      <c r="D652" s="172"/>
      <c r="E652" s="173"/>
      <c r="F652" s="174"/>
      <c r="G652" s="174">
        <f>SUMIF(AG653:AG656,"&lt;&gt;NOR",G653:G656)</f>
        <v>0</v>
      </c>
      <c r="H652" s="174"/>
      <c r="I652" s="174">
        <f>SUM(I653:I656)</f>
        <v>0</v>
      </c>
      <c r="J652" s="174"/>
      <c r="K652" s="174">
        <f>SUM(K653:K656)</f>
        <v>0</v>
      </c>
      <c r="L652" s="174"/>
      <c r="M652" s="174">
        <f>SUM(M653:M656)</f>
        <v>0</v>
      </c>
      <c r="N652" s="173"/>
      <c r="O652" s="173">
        <f>SUM(O653:O656)</f>
        <v>0</v>
      </c>
      <c r="P652" s="173"/>
      <c r="Q652" s="173">
        <f>SUM(Q653:Q656)</f>
        <v>0.03</v>
      </c>
      <c r="R652" s="174"/>
      <c r="S652" s="174"/>
      <c r="T652" s="175"/>
      <c r="U652" s="169"/>
      <c r="V652" s="169">
        <f>SUM(V653:V656)</f>
        <v>2.15</v>
      </c>
      <c r="W652" s="169"/>
      <c r="X652" s="169"/>
      <c r="Y652" s="169"/>
      <c r="AG652" t="s">
        <v>289</v>
      </c>
    </row>
    <row r="653" spans="1:60" outlineLevel="1" x14ac:dyDescent="0.25">
      <c r="A653" s="185">
        <v>157</v>
      </c>
      <c r="B653" s="186" t="s">
        <v>3446</v>
      </c>
      <c r="C653" s="198" t="s">
        <v>3447</v>
      </c>
      <c r="D653" s="187" t="s">
        <v>292</v>
      </c>
      <c r="E653" s="188">
        <v>2</v>
      </c>
      <c r="F653" s="189"/>
      <c r="G653" s="190">
        <f>ROUND(E653*F653,2)</f>
        <v>0</v>
      </c>
      <c r="H653" s="189"/>
      <c r="I653" s="190">
        <f>ROUND(E653*H653,2)</f>
        <v>0</v>
      </c>
      <c r="J653" s="189"/>
      <c r="K653" s="190">
        <f>ROUND(E653*J653,2)</f>
        <v>0</v>
      </c>
      <c r="L653" s="190">
        <v>21</v>
      </c>
      <c r="M653" s="190">
        <f>G653*(1+L653/100)</f>
        <v>0</v>
      </c>
      <c r="N653" s="188">
        <v>0</v>
      </c>
      <c r="O653" s="188">
        <f>ROUND(E653*N653,2)</f>
        <v>0</v>
      </c>
      <c r="P653" s="188">
        <v>1.7049999999999999E-2</v>
      </c>
      <c r="Q653" s="188">
        <f>ROUND(E653*P653,2)</f>
        <v>0.03</v>
      </c>
      <c r="R653" s="190" t="s">
        <v>1425</v>
      </c>
      <c r="S653" s="190" t="s">
        <v>294</v>
      </c>
      <c r="T653" s="191" t="s">
        <v>294</v>
      </c>
      <c r="U653" s="159">
        <v>0.41399999999999998</v>
      </c>
      <c r="V653" s="159">
        <f>ROUND(E653*U653,2)</f>
        <v>0.83</v>
      </c>
      <c r="W653" s="159"/>
      <c r="X653" s="159" t="s">
        <v>295</v>
      </c>
      <c r="Y653" s="159" t="s">
        <v>296</v>
      </c>
      <c r="Z653" s="148"/>
      <c r="AA653" s="148"/>
      <c r="AB653" s="148"/>
      <c r="AC653" s="148"/>
      <c r="AD653" s="148"/>
      <c r="AE653" s="148"/>
      <c r="AF653" s="148"/>
      <c r="AG653" s="148" t="s">
        <v>297</v>
      </c>
      <c r="AH653" s="148"/>
      <c r="AI653" s="148"/>
      <c r="AJ653" s="148"/>
      <c r="AK653" s="148"/>
      <c r="AL653" s="148"/>
      <c r="AM653" s="148"/>
      <c r="AN653" s="148"/>
      <c r="AO653" s="148"/>
      <c r="AP653" s="148"/>
      <c r="AQ653" s="148"/>
      <c r="AR653" s="148"/>
      <c r="AS653" s="148"/>
      <c r="AT653" s="148"/>
      <c r="AU653" s="148"/>
      <c r="AV653" s="148"/>
      <c r="AW653" s="148"/>
      <c r="AX653" s="148"/>
      <c r="AY653" s="148"/>
      <c r="AZ653" s="148"/>
      <c r="BA653" s="148"/>
      <c r="BB653" s="148"/>
      <c r="BC653" s="148"/>
      <c r="BD653" s="148"/>
      <c r="BE653" s="148"/>
      <c r="BF653" s="148"/>
      <c r="BG653" s="148"/>
      <c r="BH653" s="148"/>
    </row>
    <row r="654" spans="1:60" ht="20" outlineLevel="1" x14ac:dyDescent="0.25">
      <c r="A654" s="177">
        <v>158</v>
      </c>
      <c r="B654" s="178" t="s">
        <v>3448</v>
      </c>
      <c r="C654" s="194" t="s">
        <v>3449</v>
      </c>
      <c r="D654" s="179" t="s">
        <v>292</v>
      </c>
      <c r="E654" s="180">
        <v>2</v>
      </c>
      <c r="F654" s="181"/>
      <c r="G654" s="182">
        <f>ROUND(E654*F654,2)</f>
        <v>0</v>
      </c>
      <c r="H654" s="181"/>
      <c r="I654" s="182">
        <f>ROUND(E654*H654,2)</f>
        <v>0</v>
      </c>
      <c r="J654" s="181"/>
      <c r="K654" s="182">
        <f>ROUND(E654*J654,2)</f>
        <v>0</v>
      </c>
      <c r="L654" s="182">
        <v>21</v>
      </c>
      <c r="M654" s="182">
        <f>G654*(1+L654/100)</f>
        <v>0</v>
      </c>
      <c r="N654" s="180">
        <v>1.97E-3</v>
      </c>
      <c r="O654" s="180">
        <f>ROUND(E654*N654,2)</f>
        <v>0</v>
      </c>
      <c r="P654" s="180">
        <v>0</v>
      </c>
      <c r="Q654" s="180">
        <f>ROUND(E654*P654,2)</f>
        <v>0</v>
      </c>
      <c r="R654" s="182" t="s">
        <v>1425</v>
      </c>
      <c r="S654" s="182" t="s">
        <v>294</v>
      </c>
      <c r="T654" s="183" t="s">
        <v>294</v>
      </c>
      <c r="U654" s="159">
        <v>0.66</v>
      </c>
      <c r="V654" s="159">
        <f>ROUND(E654*U654,2)</f>
        <v>1.32</v>
      </c>
      <c r="W654" s="159"/>
      <c r="X654" s="159" t="s">
        <v>295</v>
      </c>
      <c r="Y654" s="159" t="s">
        <v>296</v>
      </c>
      <c r="Z654" s="148"/>
      <c r="AA654" s="148"/>
      <c r="AB654" s="148"/>
      <c r="AC654" s="148"/>
      <c r="AD654" s="148"/>
      <c r="AE654" s="148"/>
      <c r="AF654" s="148"/>
      <c r="AG654" s="148" t="s">
        <v>297</v>
      </c>
      <c r="AH654" s="148"/>
      <c r="AI654" s="148"/>
      <c r="AJ654" s="148"/>
      <c r="AK654" s="148"/>
      <c r="AL654" s="148"/>
      <c r="AM654" s="148"/>
      <c r="AN654" s="148"/>
      <c r="AO654" s="148"/>
      <c r="AP654" s="148"/>
      <c r="AQ654" s="148"/>
      <c r="AR654" s="148"/>
      <c r="AS654" s="148"/>
      <c r="AT654" s="148"/>
      <c r="AU654" s="148"/>
      <c r="AV654" s="148"/>
      <c r="AW654" s="148"/>
      <c r="AX654" s="148"/>
      <c r="AY654" s="148"/>
      <c r="AZ654" s="148"/>
      <c r="BA654" s="148"/>
      <c r="BB654" s="148"/>
      <c r="BC654" s="148"/>
      <c r="BD654" s="148"/>
      <c r="BE654" s="148"/>
      <c r="BF654" s="148"/>
      <c r="BG654" s="148"/>
      <c r="BH654" s="148"/>
    </row>
    <row r="655" spans="1:60" outlineLevel="1" x14ac:dyDescent="0.25">
      <c r="A655" s="155">
        <v>159</v>
      </c>
      <c r="B655" s="156" t="s">
        <v>3081</v>
      </c>
      <c r="C655" s="201" t="s">
        <v>3082</v>
      </c>
      <c r="D655" s="157" t="s">
        <v>0</v>
      </c>
      <c r="E655" s="192"/>
      <c r="F655" s="160"/>
      <c r="G655" s="159">
        <f>ROUND(E655*F655,2)</f>
        <v>0</v>
      </c>
      <c r="H655" s="160"/>
      <c r="I655" s="159">
        <f>ROUND(E655*H655,2)</f>
        <v>0</v>
      </c>
      <c r="J655" s="160"/>
      <c r="K655" s="159">
        <f>ROUND(E655*J655,2)</f>
        <v>0</v>
      </c>
      <c r="L655" s="159">
        <v>21</v>
      </c>
      <c r="M655" s="159">
        <f>G655*(1+L655/100)</f>
        <v>0</v>
      </c>
      <c r="N655" s="158">
        <v>0</v>
      </c>
      <c r="O655" s="158">
        <f>ROUND(E655*N655,2)</f>
        <v>0</v>
      </c>
      <c r="P655" s="158">
        <v>0</v>
      </c>
      <c r="Q655" s="158">
        <f>ROUND(E655*P655,2)</f>
        <v>0</v>
      </c>
      <c r="R655" s="159" t="s">
        <v>1425</v>
      </c>
      <c r="S655" s="159" t="s">
        <v>294</v>
      </c>
      <c r="T655" s="159" t="s">
        <v>294</v>
      </c>
      <c r="U655" s="159">
        <v>0</v>
      </c>
      <c r="V655" s="159">
        <f>ROUND(E655*U655,2)</f>
        <v>0</v>
      </c>
      <c r="W655" s="159"/>
      <c r="X655" s="159" t="s">
        <v>1258</v>
      </c>
      <c r="Y655" s="159" t="s">
        <v>296</v>
      </c>
      <c r="Z655" s="148"/>
      <c r="AA655" s="148"/>
      <c r="AB655" s="148"/>
      <c r="AC655" s="148"/>
      <c r="AD655" s="148"/>
      <c r="AE655" s="148"/>
      <c r="AF655" s="148"/>
      <c r="AG655" s="148" t="s">
        <v>1306</v>
      </c>
      <c r="AH655" s="148"/>
      <c r="AI655" s="148"/>
      <c r="AJ655" s="148"/>
      <c r="AK655" s="148"/>
      <c r="AL655" s="148"/>
      <c r="AM655" s="148"/>
      <c r="AN655" s="148"/>
      <c r="AO655" s="148"/>
      <c r="AP655" s="148"/>
      <c r="AQ655" s="148"/>
      <c r="AR655" s="148"/>
      <c r="AS655" s="148"/>
      <c r="AT655" s="148"/>
      <c r="AU655" s="148"/>
      <c r="AV655" s="148"/>
      <c r="AW655" s="148"/>
      <c r="AX655" s="148"/>
      <c r="AY655" s="148"/>
      <c r="AZ655" s="148"/>
      <c r="BA655" s="148"/>
      <c r="BB655" s="148"/>
      <c r="BC655" s="148"/>
      <c r="BD655" s="148"/>
      <c r="BE655" s="148"/>
      <c r="BF655" s="148"/>
      <c r="BG655" s="148"/>
      <c r="BH655" s="148"/>
    </row>
    <row r="656" spans="1:60" outlineLevel="2" x14ac:dyDescent="0.25">
      <c r="A656" s="155"/>
      <c r="B656" s="156"/>
      <c r="C656" s="274" t="s">
        <v>2050</v>
      </c>
      <c r="D656" s="275"/>
      <c r="E656" s="275"/>
      <c r="F656" s="275"/>
      <c r="G656" s="275"/>
      <c r="H656" s="159"/>
      <c r="I656" s="159"/>
      <c r="J656" s="159"/>
      <c r="K656" s="159"/>
      <c r="L656" s="159"/>
      <c r="M656" s="159"/>
      <c r="N656" s="158"/>
      <c r="O656" s="158"/>
      <c r="P656" s="158"/>
      <c r="Q656" s="158"/>
      <c r="R656" s="159"/>
      <c r="S656" s="159"/>
      <c r="T656" s="159"/>
      <c r="U656" s="159"/>
      <c r="V656" s="159"/>
      <c r="W656" s="159"/>
      <c r="X656" s="159"/>
      <c r="Y656" s="159"/>
      <c r="Z656" s="148"/>
      <c r="AA656" s="148"/>
      <c r="AB656" s="148"/>
      <c r="AC656" s="148"/>
      <c r="AD656" s="148"/>
      <c r="AE656" s="148"/>
      <c r="AF656" s="148"/>
      <c r="AG656" s="148" t="s">
        <v>299</v>
      </c>
      <c r="AH656" s="148"/>
      <c r="AI656" s="148"/>
      <c r="AJ656" s="148"/>
      <c r="AK656" s="148"/>
      <c r="AL656" s="148"/>
      <c r="AM656" s="148"/>
      <c r="AN656" s="148"/>
      <c r="AO656" s="148"/>
      <c r="AP656" s="148"/>
      <c r="AQ656" s="148"/>
      <c r="AR656" s="148"/>
      <c r="AS656" s="148"/>
      <c r="AT656" s="148"/>
      <c r="AU656" s="148"/>
      <c r="AV656" s="148"/>
      <c r="AW656" s="148"/>
      <c r="AX656" s="148"/>
      <c r="AY656" s="148"/>
      <c r="AZ656" s="148"/>
      <c r="BA656" s="148"/>
      <c r="BB656" s="148"/>
      <c r="BC656" s="148"/>
      <c r="BD656" s="148"/>
      <c r="BE656" s="148"/>
      <c r="BF656" s="148"/>
      <c r="BG656" s="148"/>
      <c r="BH656" s="148"/>
    </row>
    <row r="657" spans="1:60" ht="13" x14ac:dyDescent="0.25">
      <c r="A657" s="170" t="s">
        <v>288</v>
      </c>
      <c r="B657" s="171" t="s">
        <v>208</v>
      </c>
      <c r="C657" s="193" t="s">
        <v>209</v>
      </c>
      <c r="D657" s="172"/>
      <c r="E657" s="173"/>
      <c r="F657" s="174"/>
      <c r="G657" s="174">
        <f>SUMIF(AG658:AG663,"&lt;&gt;NOR",G658:G663)</f>
        <v>0</v>
      </c>
      <c r="H657" s="174"/>
      <c r="I657" s="174">
        <f>SUM(I658:I663)</f>
        <v>0</v>
      </c>
      <c r="J657" s="174"/>
      <c r="K657" s="174">
        <f>SUM(K658:K663)</f>
        <v>0</v>
      </c>
      <c r="L657" s="174"/>
      <c r="M657" s="174">
        <f>SUM(M658:M663)</f>
        <v>0</v>
      </c>
      <c r="N657" s="173"/>
      <c r="O657" s="173">
        <f>SUM(O658:O663)</f>
        <v>0</v>
      </c>
      <c r="P657" s="173"/>
      <c r="Q657" s="173">
        <f>SUM(Q658:Q663)</f>
        <v>0.1</v>
      </c>
      <c r="R657" s="174"/>
      <c r="S657" s="174"/>
      <c r="T657" s="175"/>
      <c r="U657" s="169"/>
      <c r="V657" s="169">
        <f>SUM(V658:V663)</f>
        <v>4.66</v>
      </c>
      <c r="W657" s="169"/>
      <c r="X657" s="169"/>
      <c r="Y657" s="169"/>
      <c r="AG657" t="s">
        <v>289</v>
      </c>
    </row>
    <row r="658" spans="1:60" outlineLevel="1" x14ac:dyDescent="0.25">
      <c r="A658" s="185">
        <v>160</v>
      </c>
      <c r="B658" s="186" t="s">
        <v>1422</v>
      </c>
      <c r="C658" s="198" t="s">
        <v>1423</v>
      </c>
      <c r="D658" s="187" t="s">
        <v>1424</v>
      </c>
      <c r="E658" s="188">
        <v>1</v>
      </c>
      <c r="F658" s="189"/>
      <c r="G658" s="190">
        <f>ROUND(E658*F658,2)</f>
        <v>0</v>
      </c>
      <c r="H658" s="189"/>
      <c r="I658" s="190">
        <f>ROUND(E658*H658,2)</f>
        <v>0</v>
      </c>
      <c r="J658" s="189"/>
      <c r="K658" s="190">
        <f>ROUND(E658*J658,2)</f>
        <v>0</v>
      </c>
      <c r="L658" s="190">
        <v>21</v>
      </c>
      <c r="M658" s="190">
        <f>G658*(1+L658/100)</f>
        <v>0</v>
      </c>
      <c r="N658" s="188">
        <v>0</v>
      </c>
      <c r="O658" s="188">
        <f>ROUND(E658*N658,2)</f>
        <v>0</v>
      </c>
      <c r="P658" s="188">
        <v>1.933E-2</v>
      </c>
      <c r="Q658" s="188">
        <f>ROUND(E658*P658,2)</f>
        <v>0.02</v>
      </c>
      <c r="R658" s="190" t="s">
        <v>1425</v>
      </c>
      <c r="S658" s="190" t="s">
        <v>294</v>
      </c>
      <c r="T658" s="191" t="s">
        <v>294</v>
      </c>
      <c r="U658" s="159">
        <v>0.59</v>
      </c>
      <c r="V658" s="159">
        <f>ROUND(E658*U658,2)</f>
        <v>0.59</v>
      </c>
      <c r="W658" s="159"/>
      <c r="X658" s="159" t="s">
        <v>295</v>
      </c>
      <c r="Y658" s="159" t="s">
        <v>296</v>
      </c>
      <c r="Z658" s="148"/>
      <c r="AA658" s="148"/>
      <c r="AB658" s="148"/>
      <c r="AC658" s="148"/>
      <c r="AD658" s="148"/>
      <c r="AE658" s="148"/>
      <c r="AF658" s="148"/>
      <c r="AG658" s="148" t="s">
        <v>297</v>
      </c>
      <c r="AH658" s="148"/>
      <c r="AI658" s="148"/>
      <c r="AJ658" s="148"/>
      <c r="AK658" s="148"/>
      <c r="AL658" s="148"/>
      <c r="AM658" s="148"/>
      <c r="AN658" s="148"/>
      <c r="AO658" s="148"/>
      <c r="AP658" s="148"/>
      <c r="AQ658" s="148"/>
      <c r="AR658" s="148"/>
      <c r="AS658" s="148"/>
      <c r="AT658" s="148"/>
      <c r="AU658" s="148"/>
      <c r="AV658" s="148"/>
      <c r="AW658" s="148"/>
      <c r="AX658" s="148"/>
      <c r="AY658" s="148"/>
      <c r="AZ658" s="148"/>
      <c r="BA658" s="148"/>
      <c r="BB658" s="148"/>
      <c r="BC658" s="148"/>
      <c r="BD658" s="148"/>
      <c r="BE658" s="148"/>
      <c r="BF658" s="148"/>
      <c r="BG658" s="148"/>
      <c r="BH658" s="148"/>
    </row>
    <row r="659" spans="1:60" outlineLevel="1" x14ac:dyDescent="0.25">
      <c r="A659" s="185">
        <v>161</v>
      </c>
      <c r="B659" s="186" t="s">
        <v>1426</v>
      </c>
      <c r="C659" s="198" t="s">
        <v>1427</v>
      </c>
      <c r="D659" s="187" t="s">
        <v>1424</v>
      </c>
      <c r="E659" s="188">
        <v>1</v>
      </c>
      <c r="F659" s="189"/>
      <c r="G659" s="190">
        <f>ROUND(E659*F659,2)</f>
        <v>0</v>
      </c>
      <c r="H659" s="189"/>
      <c r="I659" s="190">
        <f>ROUND(E659*H659,2)</f>
        <v>0</v>
      </c>
      <c r="J659" s="189"/>
      <c r="K659" s="190">
        <f>ROUND(E659*J659,2)</f>
        <v>0</v>
      </c>
      <c r="L659" s="190">
        <v>21</v>
      </c>
      <c r="M659" s="190">
        <f>G659*(1+L659/100)</f>
        <v>0</v>
      </c>
      <c r="N659" s="188">
        <v>0</v>
      </c>
      <c r="O659" s="188">
        <f>ROUND(E659*N659,2)</f>
        <v>0</v>
      </c>
      <c r="P659" s="188">
        <v>1.9460000000000002E-2</v>
      </c>
      <c r="Q659" s="188">
        <f>ROUND(E659*P659,2)</f>
        <v>0.02</v>
      </c>
      <c r="R659" s="190" t="s">
        <v>1425</v>
      </c>
      <c r="S659" s="190" t="s">
        <v>294</v>
      </c>
      <c r="T659" s="191" t="s">
        <v>294</v>
      </c>
      <c r="U659" s="159">
        <v>0.38200000000000001</v>
      </c>
      <c r="V659" s="159">
        <f>ROUND(E659*U659,2)</f>
        <v>0.38</v>
      </c>
      <c r="W659" s="159"/>
      <c r="X659" s="159" t="s">
        <v>295</v>
      </c>
      <c r="Y659" s="159" t="s">
        <v>296</v>
      </c>
      <c r="Z659" s="148"/>
      <c r="AA659" s="148"/>
      <c r="AB659" s="148"/>
      <c r="AC659" s="148"/>
      <c r="AD659" s="148"/>
      <c r="AE659" s="148"/>
      <c r="AF659" s="148"/>
      <c r="AG659" s="148" t="s">
        <v>297</v>
      </c>
      <c r="AH659" s="148"/>
      <c r="AI659" s="148"/>
      <c r="AJ659" s="148"/>
      <c r="AK659" s="148"/>
      <c r="AL659" s="148"/>
      <c r="AM659" s="148"/>
      <c r="AN659" s="148"/>
      <c r="AO659" s="148"/>
      <c r="AP659" s="148"/>
      <c r="AQ659" s="148"/>
      <c r="AR659" s="148"/>
      <c r="AS659" s="148"/>
      <c r="AT659" s="148"/>
      <c r="AU659" s="148"/>
      <c r="AV659" s="148"/>
      <c r="AW659" s="148"/>
      <c r="AX659" s="148"/>
      <c r="AY659" s="148"/>
      <c r="AZ659" s="148"/>
      <c r="BA659" s="148"/>
      <c r="BB659" s="148"/>
      <c r="BC659" s="148"/>
      <c r="BD659" s="148"/>
      <c r="BE659" s="148"/>
      <c r="BF659" s="148"/>
      <c r="BG659" s="148"/>
      <c r="BH659" s="148"/>
    </row>
    <row r="660" spans="1:60" outlineLevel="1" x14ac:dyDescent="0.25">
      <c r="A660" s="185">
        <v>162</v>
      </c>
      <c r="B660" s="186" t="s">
        <v>1431</v>
      </c>
      <c r="C660" s="198" t="s">
        <v>1432</v>
      </c>
      <c r="D660" s="187" t="s">
        <v>1424</v>
      </c>
      <c r="E660" s="188">
        <v>1</v>
      </c>
      <c r="F660" s="189"/>
      <c r="G660" s="190">
        <f>ROUND(E660*F660,2)</f>
        <v>0</v>
      </c>
      <c r="H660" s="189"/>
      <c r="I660" s="190">
        <f>ROUND(E660*H660,2)</f>
        <v>0</v>
      </c>
      <c r="J660" s="189"/>
      <c r="K660" s="190">
        <f>ROUND(E660*J660,2)</f>
        <v>0</v>
      </c>
      <c r="L660" s="190">
        <v>21</v>
      </c>
      <c r="M660" s="190">
        <f>G660*(1+L660/100)</f>
        <v>0</v>
      </c>
      <c r="N660" s="188">
        <v>0</v>
      </c>
      <c r="O660" s="188">
        <f>ROUND(E660*N660,2)</f>
        <v>0</v>
      </c>
      <c r="P660" s="188">
        <v>1.56E-3</v>
      </c>
      <c r="Q660" s="188">
        <f>ROUND(E660*P660,2)</f>
        <v>0</v>
      </c>
      <c r="R660" s="190" t="s">
        <v>1425</v>
      </c>
      <c r="S660" s="190" t="s">
        <v>294</v>
      </c>
      <c r="T660" s="191" t="s">
        <v>294</v>
      </c>
      <c r="U660" s="159">
        <v>0.217</v>
      </c>
      <c r="V660" s="159">
        <f>ROUND(E660*U660,2)</f>
        <v>0.22</v>
      </c>
      <c r="W660" s="159"/>
      <c r="X660" s="159" t="s">
        <v>295</v>
      </c>
      <c r="Y660" s="159" t="s">
        <v>296</v>
      </c>
      <c r="Z660" s="148"/>
      <c r="AA660" s="148"/>
      <c r="AB660" s="148"/>
      <c r="AC660" s="148"/>
      <c r="AD660" s="148"/>
      <c r="AE660" s="148"/>
      <c r="AF660" s="148"/>
      <c r="AG660" s="148" t="s">
        <v>297</v>
      </c>
      <c r="AH660" s="148"/>
      <c r="AI660" s="148"/>
      <c r="AJ660" s="148"/>
      <c r="AK660" s="148"/>
      <c r="AL660" s="148"/>
      <c r="AM660" s="148"/>
      <c r="AN660" s="148"/>
      <c r="AO660" s="148"/>
      <c r="AP660" s="148"/>
      <c r="AQ660" s="148"/>
      <c r="AR660" s="148"/>
      <c r="AS660" s="148"/>
      <c r="AT660" s="148"/>
      <c r="AU660" s="148"/>
      <c r="AV660" s="148"/>
      <c r="AW660" s="148"/>
      <c r="AX660" s="148"/>
      <c r="AY660" s="148"/>
      <c r="AZ660" s="148"/>
      <c r="BA660" s="148"/>
      <c r="BB660" s="148"/>
      <c r="BC660" s="148"/>
      <c r="BD660" s="148"/>
      <c r="BE660" s="148"/>
      <c r="BF660" s="148"/>
      <c r="BG660" s="148"/>
      <c r="BH660" s="148"/>
    </row>
    <row r="661" spans="1:60" outlineLevel="1" x14ac:dyDescent="0.25">
      <c r="A661" s="177">
        <v>163</v>
      </c>
      <c r="B661" s="178" t="s">
        <v>1438</v>
      </c>
      <c r="C661" s="194" t="s">
        <v>1439</v>
      </c>
      <c r="D661" s="179" t="s">
        <v>292</v>
      </c>
      <c r="E661" s="180">
        <v>2</v>
      </c>
      <c r="F661" s="181"/>
      <c r="G661" s="182">
        <f>ROUND(E661*F661,2)</f>
        <v>0</v>
      </c>
      <c r="H661" s="181"/>
      <c r="I661" s="182">
        <f>ROUND(E661*H661,2)</f>
        <v>0</v>
      </c>
      <c r="J661" s="181"/>
      <c r="K661" s="182">
        <f>ROUND(E661*J661,2)</f>
        <v>0</v>
      </c>
      <c r="L661" s="182">
        <v>21</v>
      </c>
      <c r="M661" s="182">
        <f>G661*(1+L661/100)</f>
        <v>0</v>
      </c>
      <c r="N661" s="180">
        <v>0</v>
      </c>
      <c r="O661" s="180">
        <f>ROUND(E661*N661,2)</f>
        <v>0</v>
      </c>
      <c r="P661" s="180">
        <v>2.8000000000000001E-2</v>
      </c>
      <c r="Q661" s="180">
        <f>ROUND(E661*P661,2)</f>
        <v>0.06</v>
      </c>
      <c r="R661" s="182" t="s">
        <v>1440</v>
      </c>
      <c r="S661" s="182" t="s">
        <v>294</v>
      </c>
      <c r="T661" s="183" t="s">
        <v>294</v>
      </c>
      <c r="U661" s="159">
        <v>1.7355</v>
      </c>
      <c r="V661" s="159">
        <f>ROUND(E661*U661,2)</f>
        <v>3.47</v>
      </c>
      <c r="W661" s="159"/>
      <c r="X661" s="159" t="s">
        <v>295</v>
      </c>
      <c r="Y661" s="159" t="s">
        <v>296</v>
      </c>
      <c r="Z661" s="148"/>
      <c r="AA661" s="148"/>
      <c r="AB661" s="148"/>
      <c r="AC661" s="148"/>
      <c r="AD661" s="148"/>
      <c r="AE661" s="148"/>
      <c r="AF661" s="148"/>
      <c r="AG661" s="148" t="s">
        <v>297</v>
      </c>
      <c r="AH661" s="148"/>
      <c r="AI661" s="148"/>
      <c r="AJ661" s="148"/>
      <c r="AK661" s="148"/>
      <c r="AL661" s="148"/>
      <c r="AM661" s="148"/>
      <c r="AN661" s="148"/>
      <c r="AO661" s="148"/>
      <c r="AP661" s="148"/>
      <c r="AQ661" s="148"/>
      <c r="AR661" s="148"/>
      <c r="AS661" s="148"/>
      <c r="AT661" s="148"/>
      <c r="AU661" s="148"/>
      <c r="AV661" s="148"/>
      <c r="AW661" s="148"/>
      <c r="AX661" s="148"/>
      <c r="AY661" s="148"/>
      <c r="AZ661" s="148"/>
      <c r="BA661" s="148"/>
      <c r="BB661" s="148"/>
      <c r="BC661" s="148"/>
      <c r="BD661" s="148"/>
      <c r="BE661" s="148"/>
      <c r="BF661" s="148"/>
      <c r="BG661" s="148"/>
      <c r="BH661" s="148"/>
    </row>
    <row r="662" spans="1:60" outlineLevel="1" x14ac:dyDescent="0.25">
      <c r="A662" s="155">
        <v>164</v>
      </c>
      <c r="B662" s="156" t="s">
        <v>3450</v>
      </c>
      <c r="C662" s="201" t="s">
        <v>3451</v>
      </c>
      <c r="D662" s="157" t="s">
        <v>0</v>
      </c>
      <c r="E662" s="192"/>
      <c r="F662" s="160"/>
      <c r="G662" s="159">
        <f>ROUND(E662*F662,2)</f>
        <v>0</v>
      </c>
      <c r="H662" s="160"/>
      <c r="I662" s="159">
        <f>ROUND(E662*H662,2)</f>
        <v>0</v>
      </c>
      <c r="J662" s="160"/>
      <c r="K662" s="159">
        <f>ROUND(E662*J662,2)</f>
        <v>0</v>
      </c>
      <c r="L662" s="159">
        <v>21</v>
      </c>
      <c r="M662" s="159">
        <f>G662*(1+L662/100)</f>
        <v>0</v>
      </c>
      <c r="N662" s="158">
        <v>0</v>
      </c>
      <c r="O662" s="158">
        <f>ROUND(E662*N662,2)</f>
        <v>0</v>
      </c>
      <c r="P662" s="158">
        <v>0</v>
      </c>
      <c r="Q662" s="158">
        <f>ROUND(E662*P662,2)</f>
        <v>0</v>
      </c>
      <c r="R662" s="159" t="s">
        <v>1425</v>
      </c>
      <c r="S662" s="159" t="s">
        <v>294</v>
      </c>
      <c r="T662" s="159" t="s">
        <v>294</v>
      </c>
      <c r="U662" s="159">
        <v>0</v>
      </c>
      <c r="V662" s="159">
        <f>ROUND(E662*U662,2)</f>
        <v>0</v>
      </c>
      <c r="W662" s="159"/>
      <c r="X662" s="159" t="s">
        <v>1258</v>
      </c>
      <c r="Y662" s="159" t="s">
        <v>296</v>
      </c>
      <c r="Z662" s="148"/>
      <c r="AA662" s="148"/>
      <c r="AB662" s="148"/>
      <c r="AC662" s="148"/>
      <c r="AD662" s="148"/>
      <c r="AE662" s="148"/>
      <c r="AF662" s="148"/>
      <c r="AG662" s="148" t="s">
        <v>1306</v>
      </c>
      <c r="AH662" s="148"/>
      <c r="AI662" s="148"/>
      <c r="AJ662" s="148"/>
      <c r="AK662" s="148"/>
      <c r="AL662" s="148"/>
      <c r="AM662" s="148"/>
      <c r="AN662" s="148"/>
      <c r="AO662" s="148"/>
      <c r="AP662" s="148"/>
      <c r="AQ662" s="148"/>
      <c r="AR662" s="148"/>
      <c r="AS662" s="148"/>
      <c r="AT662" s="148"/>
      <c r="AU662" s="148"/>
      <c r="AV662" s="148"/>
      <c r="AW662" s="148"/>
      <c r="AX662" s="148"/>
      <c r="AY662" s="148"/>
      <c r="AZ662" s="148"/>
      <c r="BA662" s="148"/>
      <c r="BB662" s="148"/>
      <c r="BC662" s="148"/>
      <c r="BD662" s="148"/>
      <c r="BE662" s="148"/>
      <c r="BF662" s="148"/>
      <c r="BG662" s="148"/>
      <c r="BH662" s="148"/>
    </row>
    <row r="663" spans="1:60" outlineLevel="2" x14ac:dyDescent="0.25">
      <c r="A663" s="155"/>
      <c r="B663" s="156"/>
      <c r="C663" s="274" t="s">
        <v>1437</v>
      </c>
      <c r="D663" s="275"/>
      <c r="E663" s="275"/>
      <c r="F663" s="275"/>
      <c r="G663" s="275"/>
      <c r="H663" s="159"/>
      <c r="I663" s="159"/>
      <c r="J663" s="159"/>
      <c r="K663" s="159"/>
      <c r="L663" s="159"/>
      <c r="M663" s="159"/>
      <c r="N663" s="158"/>
      <c r="O663" s="158"/>
      <c r="P663" s="158"/>
      <c r="Q663" s="158"/>
      <c r="R663" s="159"/>
      <c r="S663" s="159"/>
      <c r="T663" s="159"/>
      <c r="U663" s="159"/>
      <c r="V663" s="159"/>
      <c r="W663" s="159"/>
      <c r="X663" s="159"/>
      <c r="Y663" s="159"/>
      <c r="Z663" s="148"/>
      <c r="AA663" s="148"/>
      <c r="AB663" s="148"/>
      <c r="AC663" s="148"/>
      <c r="AD663" s="148"/>
      <c r="AE663" s="148"/>
      <c r="AF663" s="148"/>
      <c r="AG663" s="148" t="s">
        <v>299</v>
      </c>
      <c r="AH663" s="148"/>
      <c r="AI663" s="148"/>
      <c r="AJ663" s="148"/>
      <c r="AK663" s="148"/>
      <c r="AL663" s="148"/>
      <c r="AM663" s="148"/>
      <c r="AN663" s="148"/>
      <c r="AO663" s="148"/>
      <c r="AP663" s="148"/>
      <c r="AQ663" s="148"/>
      <c r="AR663" s="148"/>
      <c r="AS663" s="148"/>
      <c r="AT663" s="148"/>
      <c r="AU663" s="148"/>
      <c r="AV663" s="148"/>
      <c r="AW663" s="148"/>
      <c r="AX663" s="148"/>
      <c r="AY663" s="148"/>
      <c r="AZ663" s="148"/>
      <c r="BA663" s="148"/>
      <c r="BB663" s="148"/>
      <c r="BC663" s="148"/>
      <c r="BD663" s="148"/>
      <c r="BE663" s="148"/>
      <c r="BF663" s="148"/>
      <c r="BG663" s="148"/>
      <c r="BH663" s="148"/>
    </row>
    <row r="664" spans="1:60" ht="13" x14ac:dyDescent="0.25">
      <c r="A664" s="170" t="s">
        <v>288</v>
      </c>
      <c r="B664" s="171" t="s">
        <v>221</v>
      </c>
      <c r="C664" s="193" t="s">
        <v>222</v>
      </c>
      <c r="D664" s="172"/>
      <c r="E664" s="173"/>
      <c r="F664" s="174"/>
      <c r="G664" s="174">
        <f>SUMIF(AG665:AG677,"&lt;&gt;NOR",G665:G677)</f>
        <v>0</v>
      </c>
      <c r="H664" s="174"/>
      <c r="I664" s="174">
        <f>SUM(I665:I677)</f>
        <v>0</v>
      </c>
      <c r="J664" s="174"/>
      <c r="K664" s="174">
        <f>SUM(K665:K677)</f>
        <v>0</v>
      </c>
      <c r="L664" s="174"/>
      <c r="M664" s="174">
        <f>SUM(M665:M677)</f>
        <v>0</v>
      </c>
      <c r="N664" s="173"/>
      <c r="O664" s="173">
        <f>SUM(O665:O677)</f>
        <v>0.78</v>
      </c>
      <c r="P664" s="173"/>
      <c r="Q664" s="173">
        <f>SUM(Q665:Q677)</f>
        <v>0</v>
      </c>
      <c r="R664" s="174"/>
      <c r="S664" s="174"/>
      <c r="T664" s="175"/>
      <c r="U664" s="169"/>
      <c r="V664" s="169">
        <f>SUM(V665:V677)</f>
        <v>16.84</v>
      </c>
      <c r="W664" s="169"/>
      <c r="X664" s="169"/>
      <c r="Y664" s="169"/>
      <c r="AG664" t="s">
        <v>289</v>
      </c>
    </row>
    <row r="665" spans="1:60" outlineLevel="1" x14ac:dyDescent="0.25">
      <c r="A665" s="177">
        <v>165</v>
      </c>
      <c r="B665" s="178" t="s">
        <v>3452</v>
      </c>
      <c r="C665" s="194" t="s">
        <v>3453</v>
      </c>
      <c r="D665" s="179" t="s">
        <v>310</v>
      </c>
      <c r="E665" s="180">
        <v>20.55</v>
      </c>
      <c r="F665" s="181"/>
      <c r="G665" s="182">
        <f>ROUND(E665*F665,2)</f>
        <v>0</v>
      </c>
      <c r="H665" s="181"/>
      <c r="I665" s="182">
        <f>ROUND(E665*H665,2)</f>
        <v>0</v>
      </c>
      <c r="J665" s="181"/>
      <c r="K665" s="182">
        <f>ROUND(E665*J665,2)</f>
        <v>0</v>
      </c>
      <c r="L665" s="182">
        <v>21</v>
      </c>
      <c r="M665" s="182">
        <f>G665*(1+L665/100)</f>
        <v>0</v>
      </c>
      <c r="N665" s="180">
        <v>0</v>
      </c>
      <c r="O665" s="180">
        <f>ROUND(E665*N665,2)</f>
        <v>0</v>
      </c>
      <c r="P665" s="180">
        <v>0</v>
      </c>
      <c r="Q665" s="180">
        <f>ROUND(E665*P665,2)</f>
        <v>0</v>
      </c>
      <c r="R665" s="182" t="s">
        <v>1445</v>
      </c>
      <c r="S665" s="182" t="s">
        <v>294</v>
      </c>
      <c r="T665" s="183" t="s">
        <v>294</v>
      </c>
      <c r="U665" s="159">
        <v>0.156</v>
      </c>
      <c r="V665" s="159">
        <f>ROUND(E665*U665,2)</f>
        <v>3.21</v>
      </c>
      <c r="W665" s="159"/>
      <c r="X665" s="159" t="s">
        <v>295</v>
      </c>
      <c r="Y665" s="159" t="s">
        <v>296</v>
      </c>
      <c r="Z665" s="148"/>
      <c r="AA665" s="148"/>
      <c r="AB665" s="148"/>
      <c r="AC665" s="148"/>
      <c r="AD665" s="148"/>
      <c r="AE665" s="148"/>
      <c r="AF665" s="148"/>
      <c r="AG665" s="148" t="s">
        <v>297</v>
      </c>
      <c r="AH665" s="148"/>
      <c r="AI665" s="148"/>
      <c r="AJ665" s="148"/>
      <c r="AK665" s="148"/>
      <c r="AL665" s="148"/>
      <c r="AM665" s="148"/>
      <c r="AN665" s="148"/>
      <c r="AO665" s="148"/>
      <c r="AP665" s="148"/>
      <c r="AQ665" s="148"/>
      <c r="AR665" s="148"/>
      <c r="AS665" s="148"/>
      <c r="AT665" s="148"/>
      <c r="AU665" s="148"/>
      <c r="AV665" s="148"/>
      <c r="AW665" s="148"/>
      <c r="AX665" s="148"/>
      <c r="AY665" s="148"/>
      <c r="AZ665" s="148"/>
      <c r="BA665" s="148"/>
      <c r="BB665" s="148"/>
      <c r="BC665" s="148"/>
      <c r="BD665" s="148"/>
      <c r="BE665" s="148"/>
      <c r="BF665" s="148"/>
      <c r="BG665" s="148"/>
      <c r="BH665" s="148"/>
    </row>
    <row r="666" spans="1:60" outlineLevel="2" x14ac:dyDescent="0.25">
      <c r="A666" s="155"/>
      <c r="B666" s="156"/>
      <c r="C666" s="195" t="s">
        <v>3454</v>
      </c>
      <c r="D666" s="161"/>
      <c r="E666" s="162">
        <v>20.55</v>
      </c>
      <c r="F666" s="159"/>
      <c r="G666" s="159"/>
      <c r="H666" s="159"/>
      <c r="I666" s="159"/>
      <c r="J666" s="159"/>
      <c r="K666" s="159"/>
      <c r="L666" s="159"/>
      <c r="M666" s="159"/>
      <c r="N666" s="158"/>
      <c r="O666" s="158"/>
      <c r="P666" s="158"/>
      <c r="Q666" s="158"/>
      <c r="R666" s="159"/>
      <c r="S666" s="159"/>
      <c r="T666" s="159"/>
      <c r="U666" s="159"/>
      <c r="V666" s="159"/>
      <c r="W666" s="159"/>
      <c r="X666" s="159"/>
      <c r="Y666" s="159"/>
      <c r="Z666" s="148"/>
      <c r="AA666" s="148"/>
      <c r="AB666" s="148"/>
      <c r="AC666" s="148"/>
      <c r="AD666" s="148"/>
      <c r="AE666" s="148"/>
      <c r="AF666" s="148"/>
      <c r="AG666" s="148" t="s">
        <v>314</v>
      </c>
      <c r="AH666" s="148">
        <v>0</v>
      </c>
      <c r="AI666" s="148"/>
      <c r="AJ666" s="148"/>
      <c r="AK666" s="148"/>
      <c r="AL666" s="148"/>
      <c r="AM666" s="148"/>
      <c r="AN666" s="148"/>
      <c r="AO666" s="148"/>
      <c r="AP666" s="148"/>
      <c r="AQ666" s="148"/>
      <c r="AR666" s="148"/>
      <c r="AS666" s="148"/>
      <c r="AT666" s="148"/>
      <c r="AU666" s="148"/>
      <c r="AV666" s="148"/>
      <c r="AW666" s="148"/>
      <c r="AX666" s="148"/>
      <c r="AY666" s="148"/>
      <c r="AZ666" s="148"/>
      <c r="BA666" s="148"/>
      <c r="BB666" s="148"/>
      <c r="BC666" s="148"/>
      <c r="BD666" s="148"/>
      <c r="BE666" s="148"/>
      <c r="BF666" s="148"/>
      <c r="BG666" s="148"/>
      <c r="BH666" s="148"/>
    </row>
    <row r="667" spans="1:60" outlineLevel="1" x14ac:dyDescent="0.25">
      <c r="A667" s="177">
        <v>166</v>
      </c>
      <c r="B667" s="178" t="s">
        <v>3455</v>
      </c>
      <c r="C667" s="194" t="s">
        <v>3456</v>
      </c>
      <c r="D667" s="179" t="s">
        <v>310</v>
      </c>
      <c r="E667" s="180">
        <v>31.7258</v>
      </c>
      <c r="F667" s="181"/>
      <c r="G667" s="182">
        <f>ROUND(E667*F667,2)</f>
        <v>0</v>
      </c>
      <c r="H667" s="181"/>
      <c r="I667" s="182">
        <f>ROUND(E667*H667,2)</f>
        <v>0</v>
      </c>
      <c r="J667" s="181"/>
      <c r="K667" s="182">
        <f>ROUND(E667*J667,2)</f>
        <v>0</v>
      </c>
      <c r="L667" s="182">
        <v>21</v>
      </c>
      <c r="M667" s="182">
        <f>G667*(1+L667/100)</f>
        <v>0</v>
      </c>
      <c r="N667" s="180">
        <v>1.4019999999999999E-2</v>
      </c>
      <c r="O667" s="180">
        <f>ROUND(E667*N667,2)</f>
        <v>0.44</v>
      </c>
      <c r="P667" s="180">
        <v>0</v>
      </c>
      <c r="Q667" s="180">
        <f>ROUND(E667*P667,2)</f>
        <v>0</v>
      </c>
      <c r="R667" s="182" t="s">
        <v>1445</v>
      </c>
      <c r="S667" s="182" t="s">
        <v>3457</v>
      </c>
      <c r="T667" s="183" t="s">
        <v>3457</v>
      </c>
      <c r="U667" s="159">
        <v>0.29499999999999998</v>
      </c>
      <c r="V667" s="159">
        <f>ROUND(E667*U667,2)</f>
        <v>9.36</v>
      </c>
      <c r="W667" s="159"/>
      <c r="X667" s="159" t="s">
        <v>295</v>
      </c>
      <c r="Y667" s="159" t="s">
        <v>296</v>
      </c>
      <c r="Z667" s="148"/>
      <c r="AA667" s="148"/>
      <c r="AB667" s="148"/>
      <c r="AC667" s="148"/>
      <c r="AD667" s="148"/>
      <c r="AE667" s="148"/>
      <c r="AF667" s="148"/>
      <c r="AG667" s="148" t="s">
        <v>297</v>
      </c>
      <c r="AH667" s="148"/>
      <c r="AI667" s="148"/>
      <c r="AJ667" s="148"/>
      <c r="AK667" s="148"/>
      <c r="AL667" s="148"/>
      <c r="AM667" s="148"/>
      <c r="AN667" s="148"/>
      <c r="AO667" s="148"/>
      <c r="AP667" s="148"/>
      <c r="AQ667" s="148"/>
      <c r="AR667" s="148"/>
      <c r="AS667" s="148"/>
      <c r="AT667" s="148"/>
      <c r="AU667" s="148"/>
      <c r="AV667" s="148"/>
      <c r="AW667" s="148"/>
      <c r="AX667" s="148"/>
      <c r="AY667" s="148"/>
      <c r="AZ667" s="148"/>
      <c r="BA667" s="148"/>
      <c r="BB667" s="148"/>
      <c r="BC667" s="148"/>
      <c r="BD667" s="148"/>
      <c r="BE667" s="148"/>
      <c r="BF667" s="148"/>
      <c r="BG667" s="148"/>
      <c r="BH667" s="148"/>
    </row>
    <row r="668" spans="1:60" outlineLevel="2" x14ac:dyDescent="0.25">
      <c r="A668" s="155"/>
      <c r="B668" s="156"/>
      <c r="C668" s="195" t="s">
        <v>3458</v>
      </c>
      <c r="D668" s="161"/>
      <c r="E668" s="162">
        <v>31.73</v>
      </c>
      <c r="F668" s="159"/>
      <c r="G668" s="159"/>
      <c r="H668" s="159"/>
      <c r="I668" s="159"/>
      <c r="J668" s="159"/>
      <c r="K668" s="159"/>
      <c r="L668" s="159"/>
      <c r="M668" s="159"/>
      <c r="N668" s="158"/>
      <c r="O668" s="158"/>
      <c r="P668" s="158"/>
      <c r="Q668" s="158"/>
      <c r="R668" s="159"/>
      <c r="S668" s="159"/>
      <c r="T668" s="159"/>
      <c r="U668" s="159"/>
      <c r="V668" s="159"/>
      <c r="W668" s="159"/>
      <c r="X668" s="159"/>
      <c r="Y668" s="159"/>
      <c r="Z668" s="148"/>
      <c r="AA668" s="148"/>
      <c r="AB668" s="148"/>
      <c r="AC668" s="148"/>
      <c r="AD668" s="148"/>
      <c r="AE668" s="148"/>
      <c r="AF668" s="148"/>
      <c r="AG668" s="148" t="s">
        <v>314</v>
      </c>
      <c r="AH668" s="148">
        <v>0</v>
      </c>
      <c r="AI668" s="148"/>
      <c r="AJ668" s="148"/>
      <c r="AK668" s="148"/>
      <c r="AL668" s="148"/>
      <c r="AM668" s="148"/>
      <c r="AN668" s="148"/>
      <c r="AO668" s="148"/>
      <c r="AP668" s="148"/>
      <c r="AQ668" s="148"/>
      <c r="AR668" s="148"/>
      <c r="AS668" s="148"/>
      <c r="AT668" s="148"/>
      <c r="AU668" s="148"/>
      <c r="AV668" s="148"/>
      <c r="AW668" s="148"/>
      <c r="AX668" s="148"/>
      <c r="AY668" s="148"/>
      <c r="AZ668" s="148"/>
      <c r="BA668" s="148"/>
      <c r="BB668" s="148"/>
      <c r="BC668" s="148"/>
      <c r="BD668" s="148"/>
      <c r="BE668" s="148"/>
      <c r="BF668" s="148"/>
      <c r="BG668" s="148"/>
      <c r="BH668" s="148"/>
    </row>
    <row r="669" spans="1:60" ht="20" outlineLevel="1" x14ac:dyDescent="0.25">
      <c r="A669" s="177">
        <v>167</v>
      </c>
      <c r="B669" s="178" t="s">
        <v>3459</v>
      </c>
      <c r="C669" s="194" t="s">
        <v>3460</v>
      </c>
      <c r="D669" s="179" t="s">
        <v>310</v>
      </c>
      <c r="E669" s="180">
        <v>20.55</v>
      </c>
      <c r="F669" s="181"/>
      <c r="G669" s="182">
        <f>ROUND(E669*F669,2)</f>
        <v>0</v>
      </c>
      <c r="H669" s="181"/>
      <c r="I669" s="182">
        <f>ROUND(E669*H669,2)</f>
        <v>0</v>
      </c>
      <c r="J669" s="181"/>
      <c r="K669" s="182">
        <f>ROUND(E669*J669,2)</f>
        <v>0</v>
      </c>
      <c r="L669" s="182">
        <v>21</v>
      </c>
      <c r="M669" s="182">
        <f>G669*(1+L669/100)</f>
        <v>0</v>
      </c>
      <c r="N669" s="180">
        <v>9.8600000000000007E-3</v>
      </c>
      <c r="O669" s="180">
        <f>ROUND(E669*N669,2)</f>
        <v>0.2</v>
      </c>
      <c r="P669" s="180">
        <v>0</v>
      </c>
      <c r="Q669" s="180">
        <f>ROUND(E669*P669,2)</f>
        <v>0</v>
      </c>
      <c r="R669" s="182" t="s">
        <v>3461</v>
      </c>
      <c r="S669" s="182" t="s">
        <v>294</v>
      </c>
      <c r="T669" s="183" t="s">
        <v>294</v>
      </c>
      <c r="U669" s="159">
        <v>0.20791999999999999</v>
      </c>
      <c r="V669" s="159">
        <f>ROUND(E669*U669,2)</f>
        <v>4.2699999999999996</v>
      </c>
      <c r="W669" s="159"/>
      <c r="X669" s="159" t="s">
        <v>295</v>
      </c>
      <c r="Y669" s="159" t="s">
        <v>296</v>
      </c>
      <c r="Z669" s="148"/>
      <c r="AA669" s="148"/>
      <c r="AB669" s="148"/>
      <c r="AC669" s="148"/>
      <c r="AD669" s="148"/>
      <c r="AE669" s="148"/>
      <c r="AF669" s="148"/>
      <c r="AG669" s="148" t="s">
        <v>297</v>
      </c>
      <c r="AH669" s="148"/>
      <c r="AI669" s="148"/>
      <c r="AJ669" s="148"/>
      <c r="AK669" s="148"/>
      <c r="AL669" s="148"/>
      <c r="AM669" s="148"/>
      <c r="AN669" s="148"/>
      <c r="AO669" s="148"/>
      <c r="AP669" s="148"/>
      <c r="AQ669" s="148"/>
      <c r="AR669" s="148"/>
      <c r="AS669" s="148"/>
      <c r="AT669" s="148"/>
      <c r="AU669" s="148"/>
      <c r="AV669" s="148"/>
      <c r="AW669" s="148"/>
      <c r="AX669" s="148"/>
      <c r="AY669" s="148"/>
      <c r="AZ669" s="148"/>
      <c r="BA669" s="148"/>
      <c r="BB669" s="148"/>
      <c r="BC669" s="148"/>
      <c r="BD669" s="148"/>
      <c r="BE669" s="148"/>
      <c r="BF669" s="148"/>
      <c r="BG669" s="148"/>
      <c r="BH669" s="148"/>
    </row>
    <row r="670" spans="1:60" outlineLevel="2" x14ac:dyDescent="0.25">
      <c r="A670" s="155"/>
      <c r="B670" s="156"/>
      <c r="C670" s="276" t="s">
        <v>3462</v>
      </c>
      <c r="D670" s="277"/>
      <c r="E670" s="277"/>
      <c r="F670" s="277"/>
      <c r="G670" s="277"/>
      <c r="H670" s="159"/>
      <c r="I670" s="159"/>
      <c r="J670" s="159"/>
      <c r="K670" s="159"/>
      <c r="L670" s="159"/>
      <c r="M670" s="159"/>
      <c r="N670" s="158"/>
      <c r="O670" s="158"/>
      <c r="P670" s="158"/>
      <c r="Q670" s="158"/>
      <c r="R670" s="159"/>
      <c r="S670" s="159"/>
      <c r="T670" s="159"/>
      <c r="U670" s="159"/>
      <c r="V670" s="159"/>
      <c r="W670" s="159"/>
      <c r="X670" s="159"/>
      <c r="Y670" s="159"/>
      <c r="Z670" s="148"/>
      <c r="AA670" s="148"/>
      <c r="AB670" s="148"/>
      <c r="AC670" s="148"/>
      <c r="AD670" s="148"/>
      <c r="AE670" s="148"/>
      <c r="AF670" s="148"/>
      <c r="AG670" s="148" t="s">
        <v>299</v>
      </c>
      <c r="AH670" s="148"/>
      <c r="AI670" s="148"/>
      <c r="AJ670" s="148"/>
      <c r="AK670" s="148"/>
      <c r="AL670" s="148"/>
      <c r="AM670" s="148"/>
      <c r="AN670" s="148"/>
      <c r="AO670" s="148"/>
      <c r="AP670" s="148"/>
      <c r="AQ670" s="148"/>
      <c r="AR670" s="148"/>
      <c r="AS670" s="148"/>
      <c r="AT670" s="148"/>
      <c r="AU670" s="148"/>
      <c r="AV670" s="148"/>
      <c r="AW670" s="148"/>
      <c r="AX670" s="148"/>
      <c r="AY670" s="148"/>
      <c r="AZ670" s="148"/>
      <c r="BA670" s="148"/>
      <c r="BB670" s="148"/>
      <c r="BC670" s="148"/>
      <c r="BD670" s="148"/>
      <c r="BE670" s="148"/>
      <c r="BF670" s="148"/>
      <c r="BG670" s="148"/>
      <c r="BH670" s="148"/>
    </row>
    <row r="671" spans="1:60" outlineLevel="2" x14ac:dyDescent="0.25">
      <c r="A671" s="155"/>
      <c r="B671" s="156"/>
      <c r="C671" s="270" t="s">
        <v>3462</v>
      </c>
      <c r="D671" s="271"/>
      <c r="E671" s="271"/>
      <c r="F671" s="271"/>
      <c r="G671" s="271"/>
      <c r="H671" s="159"/>
      <c r="I671" s="159"/>
      <c r="J671" s="159"/>
      <c r="K671" s="159"/>
      <c r="L671" s="159"/>
      <c r="M671" s="159"/>
      <c r="N671" s="158"/>
      <c r="O671" s="158"/>
      <c r="P671" s="158"/>
      <c r="Q671" s="158"/>
      <c r="R671" s="159"/>
      <c r="S671" s="159"/>
      <c r="T671" s="159"/>
      <c r="U671" s="159"/>
      <c r="V671" s="159"/>
      <c r="W671" s="159"/>
      <c r="X671" s="159"/>
      <c r="Y671" s="159"/>
      <c r="Z671" s="148"/>
      <c r="AA671" s="148"/>
      <c r="AB671" s="148"/>
      <c r="AC671" s="148"/>
      <c r="AD671" s="148"/>
      <c r="AE671" s="148"/>
      <c r="AF671" s="148"/>
      <c r="AG671" s="148" t="s">
        <v>300</v>
      </c>
      <c r="AH671" s="148"/>
      <c r="AI671" s="148"/>
      <c r="AJ671" s="148"/>
      <c r="AK671" s="148"/>
      <c r="AL671" s="148"/>
      <c r="AM671" s="148"/>
      <c r="AN671" s="148"/>
      <c r="AO671" s="148"/>
      <c r="AP671" s="148"/>
      <c r="AQ671" s="148"/>
      <c r="AR671" s="148"/>
      <c r="AS671" s="148"/>
      <c r="AT671" s="148"/>
      <c r="AU671" s="148"/>
      <c r="AV671" s="148"/>
      <c r="AW671" s="148"/>
      <c r="AX671" s="148"/>
      <c r="AY671" s="148"/>
      <c r="AZ671" s="148"/>
      <c r="BA671" s="148"/>
      <c r="BB671" s="148"/>
      <c r="BC671" s="148"/>
      <c r="BD671" s="148"/>
      <c r="BE671" s="148"/>
      <c r="BF671" s="148"/>
      <c r="BG671" s="148"/>
      <c r="BH671" s="148"/>
    </row>
    <row r="672" spans="1:60" outlineLevel="2" x14ac:dyDescent="0.25">
      <c r="A672" s="155"/>
      <c r="B672" s="156"/>
      <c r="C672" s="195" t="s">
        <v>3454</v>
      </c>
      <c r="D672" s="161"/>
      <c r="E672" s="162">
        <v>20.55</v>
      </c>
      <c r="F672" s="159"/>
      <c r="G672" s="159"/>
      <c r="H672" s="159"/>
      <c r="I672" s="159"/>
      <c r="J672" s="159"/>
      <c r="K672" s="159"/>
      <c r="L672" s="159"/>
      <c r="M672" s="159"/>
      <c r="N672" s="158"/>
      <c r="O672" s="158"/>
      <c r="P672" s="158"/>
      <c r="Q672" s="158"/>
      <c r="R672" s="159"/>
      <c r="S672" s="159"/>
      <c r="T672" s="159"/>
      <c r="U672" s="159"/>
      <c r="V672" s="159"/>
      <c r="W672" s="159"/>
      <c r="X672" s="159"/>
      <c r="Y672" s="159"/>
      <c r="Z672" s="148"/>
      <c r="AA672" s="148"/>
      <c r="AB672" s="148"/>
      <c r="AC672" s="148"/>
      <c r="AD672" s="148"/>
      <c r="AE672" s="148"/>
      <c r="AF672" s="148"/>
      <c r="AG672" s="148" t="s">
        <v>314</v>
      </c>
      <c r="AH672" s="148">
        <v>0</v>
      </c>
      <c r="AI672" s="148"/>
      <c r="AJ672" s="148"/>
      <c r="AK672" s="148"/>
      <c r="AL672" s="148"/>
      <c r="AM672" s="148"/>
      <c r="AN672" s="148"/>
      <c r="AO672" s="148"/>
      <c r="AP672" s="148"/>
      <c r="AQ672" s="148"/>
      <c r="AR672" s="148"/>
      <c r="AS672" s="148"/>
      <c r="AT672" s="148"/>
      <c r="AU672" s="148"/>
      <c r="AV672" s="148"/>
      <c r="AW672" s="148"/>
      <c r="AX672" s="148"/>
      <c r="AY672" s="148"/>
      <c r="AZ672" s="148"/>
      <c r="BA672" s="148"/>
      <c r="BB672" s="148"/>
      <c r="BC672" s="148"/>
      <c r="BD672" s="148"/>
      <c r="BE672" s="148"/>
      <c r="BF672" s="148"/>
      <c r="BG672" s="148"/>
      <c r="BH672" s="148"/>
    </row>
    <row r="673" spans="1:60" outlineLevel="1" x14ac:dyDescent="0.25">
      <c r="A673" s="177">
        <v>168</v>
      </c>
      <c r="B673" s="178" t="s">
        <v>3463</v>
      </c>
      <c r="C673" s="194" t="s">
        <v>3464</v>
      </c>
      <c r="D673" s="179" t="s">
        <v>338</v>
      </c>
      <c r="E673" s="180">
        <v>0.24660000000000001</v>
      </c>
      <c r="F673" s="181"/>
      <c r="G673" s="182">
        <f>ROUND(E673*F673,2)</f>
        <v>0</v>
      </c>
      <c r="H673" s="181"/>
      <c r="I673" s="182">
        <f>ROUND(E673*H673,2)</f>
        <v>0</v>
      </c>
      <c r="J673" s="181"/>
      <c r="K673" s="182">
        <f>ROUND(E673*J673,2)</f>
        <v>0</v>
      </c>
      <c r="L673" s="182">
        <v>21</v>
      </c>
      <c r="M673" s="182">
        <f>G673*(1+L673/100)</f>
        <v>0</v>
      </c>
      <c r="N673" s="180">
        <v>0.55000000000000004</v>
      </c>
      <c r="O673" s="180">
        <f>ROUND(E673*N673,2)</f>
        <v>0.14000000000000001</v>
      </c>
      <c r="P673" s="180">
        <v>0</v>
      </c>
      <c r="Q673" s="180">
        <f>ROUND(E673*P673,2)</f>
        <v>0</v>
      </c>
      <c r="R673" s="182" t="s">
        <v>621</v>
      </c>
      <c r="S673" s="182" t="s">
        <v>1859</v>
      </c>
      <c r="T673" s="183" t="s">
        <v>1859</v>
      </c>
      <c r="U673" s="159">
        <v>0</v>
      </c>
      <c r="V673" s="159">
        <f>ROUND(E673*U673,2)</f>
        <v>0</v>
      </c>
      <c r="W673" s="159"/>
      <c r="X673" s="159" t="s">
        <v>622</v>
      </c>
      <c r="Y673" s="159" t="s">
        <v>296</v>
      </c>
      <c r="Z673" s="148"/>
      <c r="AA673" s="148"/>
      <c r="AB673" s="148"/>
      <c r="AC673" s="148"/>
      <c r="AD673" s="148"/>
      <c r="AE673" s="148"/>
      <c r="AF673" s="148"/>
      <c r="AG673" s="148" t="s">
        <v>623</v>
      </c>
      <c r="AH673" s="148"/>
      <c r="AI673" s="148"/>
      <c r="AJ673" s="148"/>
      <c r="AK673" s="148"/>
      <c r="AL673" s="148"/>
      <c r="AM673" s="148"/>
      <c r="AN673" s="148"/>
      <c r="AO673" s="148"/>
      <c r="AP673" s="148"/>
      <c r="AQ673" s="148"/>
      <c r="AR673" s="148"/>
      <c r="AS673" s="148"/>
      <c r="AT673" s="148"/>
      <c r="AU673" s="148"/>
      <c r="AV673" s="148"/>
      <c r="AW673" s="148"/>
      <c r="AX673" s="148"/>
      <c r="AY673" s="148"/>
      <c r="AZ673" s="148"/>
      <c r="BA673" s="148"/>
      <c r="BB673" s="148"/>
      <c r="BC673" s="148"/>
      <c r="BD673" s="148"/>
      <c r="BE673" s="148"/>
      <c r="BF673" s="148"/>
      <c r="BG673" s="148"/>
      <c r="BH673" s="148"/>
    </row>
    <row r="674" spans="1:60" outlineLevel="2" x14ac:dyDescent="0.25">
      <c r="A674" s="155"/>
      <c r="B674" s="156"/>
      <c r="C674" s="195" t="s">
        <v>3465</v>
      </c>
      <c r="D674" s="161"/>
      <c r="E674" s="162">
        <v>0.2</v>
      </c>
      <c r="F674" s="159"/>
      <c r="G674" s="159"/>
      <c r="H674" s="159"/>
      <c r="I674" s="159"/>
      <c r="J674" s="159"/>
      <c r="K674" s="159"/>
      <c r="L674" s="159"/>
      <c r="M674" s="159"/>
      <c r="N674" s="158"/>
      <c r="O674" s="158"/>
      <c r="P674" s="158"/>
      <c r="Q674" s="158"/>
      <c r="R674" s="159"/>
      <c r="S674" s="159"/>
      <c r="T674" s="159"/>
      <c r="U674" s="159"/>
      <c r="V674" s="159"/>
      <c r="W674" s="159"/>
      <c r="X674" s="159"/>
      <c r="Y674" s="159"/>
      <c r="Z674" s="148"/>
      <c r="AA674" s="148"/>
      <c r="AB674" s="148"/>
      <c r="AC674" s="148"/>
      <c r="AD674" s="148"/>
      <c r="AE674" s="148"/>
      <c r="AF674" s="148"/>
      <c r="AG674" s="148" t="s">
        <v>314</v>
      </c>
      <c r="AH674" s="148">
        <v>0</v>
      </c>
      <c r="AI674" s="148"/>
      <c r="AJ674" s="148"/>
      <c r="AK674" s="148"/>
      <c r="AL674" s="148"/>
      <c r="AM674" s="148"/>
      <c r="AN674" s="148"/>
      <c r="AO674" s="148"/>
      <c r="AP674" s="148"/>
      <c r="AQ674" s="148"/>
      <c r="AR674" s="148"/>
      <c r="AS674" s="148"/>
      <c r="AT674" s="148"/>
      <c r="AU674" s="148"/>
      <c r="AV674" s="148"/>
      <c r="AW674" s="148"/>
      <c r="AX674" s="148"/>
      <c r="AY674" s="148"/>
      <c r="AZ674" s="148"/>
      <c r="BA674" s="148"/>
      <c r="BB674" s="148"/>
      <c r="BC674" s="148"/>
      <c r="BD674" s="148"/>
      <c r="BE674" s="148"/>
      <c r="BF674" s="148"/>
      <c r="BG674" s="148"/>
      <c r="BH674" s="148"/>
    </row>
    <row r="675" spans="1:60" outlineLevel="3" x14ac:dyDescent="0.25">
      <c r="A675" s="155"/>
      <c r="B675" s="156"/>
      <c r="C675" s="197" t="s">
        <v>3466</v>
      </c>
      <c r="D675" s="165"/>
      <c r="E675" s="166">
        <v>0.05</v>
      </c>
      <c r="F675" s="159"/>
      <c r="G675" s="159"/>
      <c r="H675" s="159"/>
      <c r="I675" s="159"/>
      <c r="J675" s="159"/>
      <c r="K675" s="159"/>
      <c r="L675" s="159"/>
      <c r="M675" s="159"/>
      <c r="N675" s="158"/>
      <c r="O675" s="158"/>
      <c r="P675" s="158"/>
      <c r="Q675" s="158"/>
      <c r="R675" s="159"/>
      <c r="S675" s="159"/>
      <c r="T675" s="159"/>
      <c r="U675" s="159"/>
      <c r="V675" s="159"/>
      <c r="W675" s="159"/>
      <c r="X675" s="159"/>
      <c r="Y675" s="159"/>
      <c r="Z675" s="148"/>
      <c r="AA675" s="148"/>
      <c r="AB675" s="148"/>
      <c r="AC675" s="148"/>
      <c r="AD675" s="148"/>
      <c r="AE675" s="148"/>
      <c r="AF675" s="148"/>
      <c r="AG675" s="148" t="s">
        <v>314</v>
      </c>
      <c r="AH675" s="148">
        <v>4</v>
      </c>
      <c r="AI675" s="148"/>
      <c r="AJ675" s="148"/>
      <c r="AK675" s="148"/>
      <c r="AL675" s="148"/>
      <c r="AM675" s="148"/>
      <c r="AN675" s="148"/>
      <c r="AO675" s="148"/>
      <c r="AP675" s="148"/>
      <c r="AQ675" s="148"/>
      <c r="AR675" s="148"/>
      <c r="AS675" s="148"/>
      <c r="AT675" s="148"/>
      <c r="AU675" s="148"/>
      <c r="AV675" s="148"/>
      <c r="AW675" s="148"/>
      <c r="AX675" s="148"/>
      <c r="AY675" s="148"/>
      <c r="AZ675" s="148"/>
      <c r="BA675" s="148"/>
      <c r="BB675" s="148"/>
      <c r="BC675" s="148"/>
      <c r="BD675" s="148"/>
      <c r="BE675" s="148"/>
      <c r="BF675" s="148"/>
      <c r="BG675" s="148"/>
      <c r="BH675" s="148"/>
    </row>
    <row r="676" spans="1:60" outlineLevel="1" x14ac:dyDescent="0.25">
      <c r="A676" s="155">
        <v>169</v>
      </c>
      <c r="B676" s="156" t="s">
        <v>1472</v>
      </c>
      <c r="C676" s="201" t="s">
        <v>1473</v>
      </c>
      <c r="D676" s="157" t="s">
        <v>0</v>
      </c>
      <c r="E676" s="192"/>
      <c r="F676" s="160"/>
      <c r="G676" s="159">
        <f>ROUND(E676*F676,2)</f>
        <v>0</v>
      </c>
      <c r="H676" s="160"/>
      <c r="I676" s="159">
        <f>ROUND(E676*H676,2)</f>
        <v>0</v>
      </c>
      <c r="J676" s="160"/>
      <c r="K676" s="159">
        <f>ROUND(E676*J676,2)</f>
        <v>0</v>
      </c>
      <c r="L676" s="159">
        <v>21</v>
      </c>
      <c r="M676" s="159">
        <f>G676*(1+L676/100)</f>
        <v>0</v>
      </c>
      <c r="N676" s="158">
        <v>0</v>
      </c>
      <c r="O676" s="158">
        <f>ROUND(E676*N676,2)</f>
        <v>0</v>
      </c>
      <c r="P676" s="158">
        <v>0</v>
      </c>
      <c r="Q676" s="158">
        <f>ROUND(E676*P676,2)</f>
        <v>0</v>
      </c>
      <c r="R676" s="159" t="s">
        <v>1445</v>
      </c>
      <c r="S676" s="159" t="s">
        <v>294</v>
      </c>
      <c r="T676" s="159" t="s">
        <v>294</v>
      </c>
      <c r="U676" s="159">
        <v>0</v>
      </c>
      <c r="V676" s="159">
        <f>ROUND(E676*U676,2)</f>
        <v>0</v>
      </c>
      <c r="W676" s="159"/>
      <c r="X676" s="159" t="s">
        <v>1258</v>
      </c>
      <c r="Y676" s="159" t="s">
        <v>296</v>
      </c>
      <c r="Z676" s="148"/>
      <c r="AA676" s="148"/>
      <c r="AB676" s="148"/>
      <c r="AC676" s="148"/>
      <c r="AD676" s="148"/>
      <c r="AE676" s="148"/>
      <c r="AF676" s="148"/>
      <c r="AG676" s="148" t="s">
        <v>1306</v>
      </c>
      <c r="AH676" s="148"/>
      <c r="AI676" s="148"/>
      <c r="AJ676" s="148"/>
      <c r="AK676" s="148"/>
      <c r="AL676" s="148"/>
      <c r="AM676" s="148"/>
      <c r="AN676" s="148"/>
      <c r="AO676" s="148"/>
      <c r="AP676" s="148"/>
      <c r="AQ676" s="148"/>
      <c r="AR676" s="148"/>
      <c r="AS676" s="148"/>
      <c r="AT676" s="148"/>
      <c r="AU676" s="148"/>
      <c r="AV676" s="148"/>
      <c r="AW676" s="148"/>
      <c r="AX676" s="148"/>
      <c r="AY676" s="148"/>
      <c r="AZ676" s="148"/>
      <c r="BA676" s="148"/>
      <c r="BB676" s="148"/>
      <c r="BC676" s="148"/>
      <c r="BD676" s="148"/>
      <c r="BE676" s="148"/>
      <c r="BF676" s="148"/>
      <c r="BG676" s="148"/>
      <c r="BH676" s="148"/>
    </row>
    <row r="677" spans="1:60" outlineLevel="2" x14ac:dyDescent="0.25">
      <c r="A677" s="155"/>
      <c r="B677" s="156"/>
      <c r="C677" s="274" t="s">
        <v>1344</v>
      </c>
      <c r="D677" s="275"/>
      <c r="E677" s="275"/>
      <c r="F677" s="275"/>
      <c r="G677" s="275"/>
      <c r="H677" s="159"/>
      <c r="I677" s="159"/>
      <c r="J677" s="159"/>
      <c r="K677" s="159"/>
      <c r="L677" s="159"/>
      <c r="M677" s="159"/>
      <c r="N677" s="158"/>
      <c r="O677" s="158"/>
      <c r="P677" s="158"/>
      <c r="Q677" s="158"/>
      <c r="R677" s="159"/>
      <c r="S677" s="159"/>
      <c r="T677" s="159"/>
      <c r="U677" s="159"/>
      <c r="V677" s="159"/>
      <c r="W677" s="159"/>
      <c r="X677" s="159"/>
      <c r="Y677" s="159"/>
      <c r="Z677" s="148"/>
      <c r="AA677" s="148"/>
      <c r="AB677" s="148"/>
      <c r="AC677" s="148"/>
      <c r="AD677" s="148"/>
      <c r="AE677" s="148"/>
      <c r="AF677" s="148"/>
      <c r="AG677" s="148" t="s">
        <v>299</v>
      </c>
      <c r="AH677" s="148"/>
      <c r="AI677" s="148"/>
      <c r="AJ677" s="148"/>
      <c r="AK677" s="148"/>
      <c r="AL677" s="148"/>
      <c r="AM677" s="148"/>
      <c r="AN677" s="148"/>
      <c r="AO677" s="148"/>
      <c r="AP677" s="148"/>
      <c r="AQ677" s="148"/>
      <c r="AR677" s="148"/>
      <c r="AS677" s="148"/>
      <c r="AT677" s="148"/>
      <c r="AU677" s="148"/>
      <c r="AV677" s="148"/>
      <c r="AW677" s="148"/>
      <c r="AX677" s="148"/>
      <c r="AY677" s="148"/>
      <c r="AZ677" s="148"/>
      <c r="BA677" s="148"/>
      <c r="BB677" s="148"/>
      <c r="BC677" s="148"/>
      <c r="BD677" s="148"/>
      <c r="BE677" s="148"/>
      <c r="BF677" s="148"/>
      <c r="BG677" s="148"/>
      <c r="BH677" s="148"/>
    </row>
    <row r="678" spans="1:60" ht="13" x14ac:dyDescent="0.25">
      <c r="A678" s="170" t="s">
        <v>288</v>
      </c>
      <c r="B678" s="171" t="s">
        <v>223</v>
      </c>
      <c r="C678" s="193" t="s">
        <v>224</v>
      </c>
      <c r="D678" s="172"/>
      <c r="E678" s="173"/>
      <c r="F678" s="174"/>
      <c r="G678" s="174">
        <f>SUMIF(AG679:AG708,"&lt;&gt;NOR",G679:G708)</f>
        <v>0</v>
      </c>
      <c r="H678" s="174"/>
      <c r="I678" s="174">
        <f>SUM(I679:I708)</f>
        <v>0</v>
      </c>
      <c r="J678" s="174"/>
      <c r="K678" s="174">
        <f>SUM(K679:K708)</f>
        <v>0</v>
      </c>
      <c r="L678" s="174"/>
      <c r="M678" s="174">
        <f>SUM(M679:M708)</f>
        <v>0</v>
      </c>
      <c r="N678" s="173"/>
      <c r="O678" s="173">
        <f>SUM(O679:O708)</f>
        <v>0.18000000000000002</v>
      </c>
      <c r="P678" s="173"/>
      <c r="Q678" s="173">
        <f>SUM(Q679:Q708)</f>
        <v>0.17</v>
      </c>
      <c r="R678" s="174"/>
      <c r="S678" s="174"/>
      <c r="T678" s="175"/>
      <c r="U678" s="169"/>
      <c r="V678" s="169">
        <f>SUM(V679:V708)</f>
        <v>36.21</v>
      </c>
      <c r="W678" s="169"/>
      <c r="X678" s="169"/>
      <c r="Y678" s="169"/>
      <c r="AG678" t="s">
        <v>289</v>
      </c>
    </row>
    <row r="679" spans="1:60" ht="20" outlineLevel="1" x14ac:dyDescent="0.25">
      <c r="A679" s="177">
        <v>170</v>
      </c>
      <c r="B679" s="178" t="s">
        <v>3467</v>
      </c>
      <c r="C679" s="194" t="s">
        <v>3468</v>
      </c>
      <c r="D679" s="179" t="s">
        <v>331</v>
      </c>
      <c r="E679" s="180">
        <v>3</v>
      </c>
      <c r="F679" s="181"/>
      <c r="G679" s="182">
        <f>ROUND(E679*F679,2)</f>
        <v>0</v>
      </c>
      <c r="H679" s="181"/>
      <c r="I679" s="182">
        <f>ROUND(E679*H679,2)</f>
        <v>0</v>
      </c>
      <c r="J679" s="181"/>
      <c r="K679" s="182">
        <f>ROUND(E679*J679,2)</f>
        <v>0</v>
      </c>
      <c r="L679" s="182">
        <v>21</v>
      </c>
      <c r="M679" s="182">
        <f>G679*(1+L679/100)</f>
        <v>0</v>
      </c>
      <c r="N679" s="180">
        <v>3.1700000000000001E-3</v>
      </c>
      <c r="O679" s="180">
        <f>ROUND(E679*N679,2)</f>
        <v>0.01</v>
      </c>
      <c r="P679" s="180">
        <v>0</v>
      </c>
      <c r="Q679" s="180">
        <f>ROUND(E679*P679,2)</f>
        <v>0</v>
      </c>
      <c r="R679" s="182" t="s">
        <v>1479</v>
      </c>
      <c r="S679" s="182" t="s">
        <v>294</v>
      </c>
      <c r="T679" s="183" t="s">
        <v>294</v>
      </c>
      <c r="U679" s="159">
        <v>0.219</v>
      </c>
      <c r="V679" s="159">
        <f>ROUND(E679*U679,2)</f>
        <v>0.66</v>
      </c>
      <c r="W679" s="159"/>
      <c r="X679" s="159" t="s">
        <v>295</v>
      </c>
      <c r="Y679" s="159" t="s">
        <v>296</v>
      </c>
      <c r="Z679" s="148"/>
      <c r="AA679" s="148"/>
      <c r="AB679" s="148"/>
      <c r="AC679" s="148"/>
      <c r="AD679" s="148"/>
      <c r="AE679" s="148"/>
      <c r="AF679" s="148"/>
      <c r="AG679" s="148" t="s">
        <v>297</v>
      </c>
      <c r="AH679" s="148"/>
      <c r="AI679" s="148"/>
      <c r="AJ679" s="148"/>
      <c r="AK679" s="148"/>
      <c r="AL679" s="148"/>
      <c r="AM679" s="148"/>
      <c r="AN679" s="148"/>
      <c r="AO679" s="148"/>
      <c r="AP679" s="148"/>
      <c r="AQ679" s="148"/>
      <c r="AR679" s="148"/>
      <c r="AS679" s="148"/>
      <c r="AT679" s="148"/>
      <c r="AU679" s="148"/>
      <c r="AV679" s="148"/>
      <c r="AW679" s="148"/>
      <c r="AX679" s="148"/>
      <c r="AY679" s="148"/>
      <c r="AZ679" s="148"/>
      <c r="BA679" s="148"/>
      <c r="BB679" s="148"/>
      <c r="BC679" s="148"/>
      <c r="BD679" s="148"/>
      <c r="BE679" s="148"/>
      <c r="BF679" s="148"/>
      <c r="BG679" s="148"/>
      <c r="BH679" s="148"/>
    </row>
    <row r="680" spans="1:60" outlineLevel="2" x14ac:dyDescent="0.25">
      <c r="A680" s="155"/>
      <c r="B680" s="156"/>
      <c r="C680" s="195" t="s">
        <v>3469</v>
      </c>
      <c r="D680" s="161"/>
      <c r="E680" s="162">
        <v>3</v>
      </c>
      <c r="F680" s="159"/>
      <c r="G680" s="159"/>
      <c r="H680" s="159"/>
      <c r="I680" s="159"/>
      <c r="J680" s="159"/>
      <c r="K680" s="159"/>
      <c r="L680" s="159"/>
      <c r="M680" s="159"/>
      <c r="N680" s="158"/>
      <c r="O680" s="158"/>
      <c r="P680" s="158"/>
      <c r="Q680" s="158"/>
      <c r="R680" s="159"/>
      <c r="S680" s="159"/>
      <c r="T680" s="159"/>
      <c r="U680" s="159"/>
      <c r="V680" s="159"/>
      <c r="W680" s="159"/>
      <c r="X680" s="159"/>
      <c r="Y680" s="159"/>
      <c r="Z680" s="148"/>
      <c r="AA680" s="148"/>
      <c r="AB680" s="148"/>
      <c r="AC680" s="148"/>
      <c r="AD680" s="148"/>
      <c r="AE680" s="148"/>
      <c r="AF680" s="148"/>
      <c r="AG680" s="148" t="s">
        <v>314</v>
      </c>
      <c r="AH680" s="148">
        <v>0</v>
      </c>
      <c r="AI680" s="148"/>
      <c r="AJ680" s="148"/>
      <c r="AK680" s="148"/>
      <c r="AL680" s="148"/>
      <c r="AM680" s="148"/>
      <c r="AN680" s="148"/>
      <c r="AO680" s="148"/>
      <c r="AP680" s="148"/>
      <c r="AQ680" s="148"/>
      <c r="AR680" s="148"/>
      <c r="AS680" s="148"/>
      <c r="AT680" s="148"/>
      <c r="AU680" s="148"/>
      <c r="AV680" s="148"/>
      <c r="AW680" s="148"/>
      <c r="AX680" s="148"/>
      <c r="AY680" s="148"/>
      <c r="AZ680" s="148"/>
      <c r="BA680" s="148"/>
      <c r="BB680" s="148"/>
      <c r="BC680" s="148"/>
      <c r="BD680" s="148"/>
      <c r="BE680" s="148"/>
      <c r="BF680" s="148"/>
      <c r="BG680" s="148"/>
      <c r="BH680" s="148"/>
    </row>
    <row r="681" spans="1:60" outlineLevel="1" x14ac:dyDescent="0.25">
      <c r="A681" s="177">
        <v>171</v>
      </c>
      <c r="B681" s="178" t="s">
        <v>3470</v>
      </c>
      <c r="C681" s="194" t="s">
        <v>3471</v>
      </c>
      <c r="D681" s="179" t="s">
        <v>331</v>
      </c>
      <c r="E681" s="180">
        <v>13.7</v>
      </c>
      <c r="F681" s="181"/>
      <c r="G681" s="182">
        <f>ROUND(E681*F681,2)</f>
        <v>0</v>
      </c>
      <c r="H681" s="181"/>
      <c r="I681" s="182">
        <f>ROUND(E681*H681,2)</f>
        <v>0</v>
      </c>
      <c r="J681" s="181"/>
      <c r="K681" s="182">
        <f>ROUND(E681*J681,2)</f>
        <v>0</v>
      </c>
      <c r="L681" s="182">
        <v>21</v>
      </c>
      <c r="M681" s="182">
        <f>G681*(1+L681/100)</f>
        <v>0</v>
      </c>
      <c r="N681" s="180">
        <v>1.8400000000000001E-3</v>
      </c>
      <c r="O681" s="180">
        <f>ROUND(E681*N681,2)</f>
        <v>0.03</v>
      </c>
      <c r="P681" s="180">
        <v>0</v>
      </c>
      <c r="Q681" s="180">
        <f>ROUND(E681*P681,2)</f>
        <v>0</v>
      </c>
      <c r="R681" s="182" t="s">
        <v>1479</v>
      </c>
      <c r="S681" s="182" t="s">
        <v>294</v>
      </c>
      <c r="T681" s="183" t="s">
        <v>294</v>
      </c>
      <c r="U681" s="159">
        <v>0.26400000000000001</v>
      </c>
      <c r="V681" s="159">
        <f>ROUND(E681*U681,2)</f>
        <v>3.62</v>
      </c>
      <c r="W681" s="159"/>
      <c r="X681" s="159" t="s">
        <v>295</v>
      </c>
      <c r="Y681" s="159" t="s">
        <v>296</v>
      </c>
      <c r="Z681" s="148"/>
      <c r="AA681" s="148"/>
      <c r="AB681" s="148"/>
      <c r="AC681" s="148"/>
      <c r="AD681" s="148"/>
      <c r="AE681" s="148"/>
      <c r="AF681" s="148"/>
      <c r="AG681" s="148" t="s">
        <v>297</v>
      </c>
      <c r="AH681" s="148"/>
      <c r="AI681" s="148"/>
      <c r="AJ681" s="148"/>
      <c r="AK681" s="148"/>
      <c r="AL681" s="148"/>
      <c r="AM681" s="148"/>
      <c r="AN681" s="148"/>
      <c r="AO681" s="148"/>
      <c r="AP681" s="148"/>
      <c r="AQ681" s="148"/>
      <c r="AR681" s="148"/>
      <c r="AS681" s="148"/>
      <c r="AT681" s="148"/>
      <c r="AU681" s="148"/>
      <c r="AV681" s="148"/>
      <c r="AW681" s="148"/>
      <c r="AX681" s="148"/>
      <c r="AY681" s="148"/>
      <c r="AZ681" s="148"/>
      <c r="BA681" s="148"/>
      <c r="BB681" s="148"/>
      <c r="BC681" s="148"/>
      <c r="BD681" s="148"/>
      <c r="BE681" s="148"/>
      <c r="BF681" s="148"/>
      <c r="BG681" s="148"/>
      <c r="BH681" s="148"/>
    </row>
    <row r="682" spans="1:60" outlineLevel="2" x14ac:dyDescent="0.25">
      <c r="A682" s="155"/>
      <c r="B682" s="156"/>
      <c r="C682" s="276" t="s">
        <v>3472</v>
      </c>
      <c r="D682" s="277"/>
      <c r="E682" s="277"/>
      <c r="F682" s="277"/>
      <c r="G682" s="277"/>
      <c r="H682" s="159"/>
      <c r="I682" s="159"/>
      <c r="J682" s="159"/>
      <c r="K682" s="159"/>
      <c r="L682" s="159"/>
      <c r="M682" s="159"/>
      <c r="N682" s="158"/>
      <c r="O682" s="158"/>
      <c r="P682" s="158"/>
      <c r="Q682" s="158"/>
      <c r="R682" s="159"/>
      <c r="S682" s="159"/>
      <c r="T682" s="159"/>
      <c r="U682" s="159"/>
      <c r="V682" s="159"/>
      <c r="W682" s="159"/>
      <c r="X682" s="159"/>
      <c r="Y682" s="159"/>
      <c r="Z682" s="148"/>
      <c r="AA682" s="148"/>
      <c r="AB682" s="148"/>
      <c r="AC682" s="148"/>
      <c r="AD682" s="148"/>
      <c r="AE682" s="148"/>
      <c r="AF682" s="148"/>
      <c r="AG682" s="148" t="s">
        <v>299</v>
      </c>
      <c r="AH682" s="148"/>
      <c r="AI682" s="148"/>
      <c r="AJ682" s="148"/>
      <c r="AK682" s="148"/>
      <c r="AL682" s="148"/>
      <c r="AM682" s="148"/>
      <c r="AN682" s="148"/>
      <c r="AO682" s="148"/>
      <c r="AP682" s="148"/>
      <c r="AQ682" s="148"/>
      <c r="AR682" s="148"/>
      <c r="AS682" s="148"/>
      <c r="AT682" s="148"/>
      <c r="AU682" s="148"/>
      <c r="AV682" s="148"/>
      <c r="AW682" s="148"/>
      <c r="AX682" s="148"/>
      <c r="AY682" s="148"/>
      <c r="AZ682" s="148"/>
      <c r="BA682" s="148"/>
      <c r="BB682" s="148"/>
      <c r="BC682" s="148"/>
      <c r="BD682" s="148"/>
      <c r="BE682" s="148"/>
      <c r="BF682" s="148"/>
      <c r="BG682" s="148"/>
      <c r="BH682" s="148"/>
    </row>
    <row r="683" spans="1:60" outlineLevel="2" x14ac:dyDescent="0.25">
      <c r="A683" s="155"/>
      <c r="B683" s="156"/>
      <c r="C683" s="270" t="s">
        <v>3472</v>
      </c>
      <c r="D683" s="271"/>
      <c r="E683" s="271"/>
      <c r="F683" s="271"/>
      <c r="G683" s="271"/>
      <c r="H683" s="159"/>
      <c r="I683" s="159"/>
      <c r="J683" s="159"/>
      <c r="K683" s="159"/>
      <c r="L683" s="159"/>
      <c r="M683" s="159"/>
      <c r="N683" s="158"/>
      <c r="O683" s="158"/>
      <c r="P683" s="158"/>
      <c r="Q683" s="158"/>
      <c r="R683" s="159"/>
      <c r="S683" s="159"/>
      <c r="T683" s="159"/>
      <c r="U683" s="159"/>
      <c r="V683" s="159"/>
      <c r="W683" s="159"/>
      <c r="X683" s="159"/>
      <c r="Y683" s="159"/>
      <c r="Z683" s="148"/>
      <c r="AA683" s="148"/>
      <c r="AB683" s="148"/>
      <c r="AC683" s="148"/>
      <c r="AD683" s="148"/>
      <c r="AE683" s="148"/>
      <c r="AF683" s="148"/>
      <c r="AG683" s="148" t="s">
        <v>300</v>
      </c>
      <c r="AH683" s="148"/>
      <c r="AI683" s="148"/>
      <c r="AJ683" s="148"/>
      <c r="AK683" s="148"/>
      <c r="AL683" s="148"/>
      <c r="AM683" s="148"/>
      <c r="AN683" s="148"/>
      <c r="AO683" s="148"/>
      <c r="AP683" s="148"/>
      <c r="AQ683" s="148"/>
      <c r="AR683" s="148"/>
      <c r="AS683" s="148"/>
      <c r="AT683" s="148"/>
      <c r="AU683" s="148"/>
      <c r="AV683" s="148"/>
      <c r="AW683" s="148"/>
      <c r="AX683" s="148"/>
      <c r="AY683" s="148"/>
      <c r="AZ683" s="148"/>
      <c r="BA683" s="148"/>
      <c r="BB683" s="148"/>
      <c r="BC683" s="148"/>
      <c r="BD683" s="148"/>
      <c r="BE683" s="148"/>
      <c r="BF683" s="148"/>
      <c r="BG683" s="148"/>
      <c r="BH683" s="148"/>
    </row>
    <row r="684" spans="1:60" outlineLevel="2" x14ac:dyDescent="0.25">
      <c r="A684" s="155"/>
      <c r="B684" s="156"/>
      <c r="C684" s="195" t="s">
        <v>3473</v>
      </c>
      <c r="D684" s="161"/>
      <c r="E684" s="162">
        <v>13.7</v>
      </c>
      <c r="F684" s="159"/>
      <c r="G684" s="159"/>
      <c r="H684" s="159"/>
      <c r="I684" s="159"/>
      <c r="J684" s="159"/>
      <c r="K684" s="159"/>
      <c r="L684" s="159"/>
      <c r="M684" s="159"/>
      <c r="N684" s="158"/>
      <c r="O684" s="158"/>
      <c r="P684" s="158"/>
      <c r="Q684" s="158"/>
      <c r="R684" s="159"/>
      <c r="S684" s="159"/>
      <c r="T684" s="159"/>
      <c r="U684" s="159"/>
      <c r="V684" s="159"/>
      <c r="W684" s="159"/>
      <c r="X684" s="159"/>
      <c r="Y684" s="159"/>
      <c r="Z684" s="148"/>
      <c r="AA684" s="148"/>
      <c r="AB684" s="148"/>
      <c r="AC684" s="148"/>
      <c r="AD684" s="148"/>
      <c r="AE684" s="148"/>
      <c r="AF684" s="148"/>
      <c r="AG684" s="148" t="s">
        <v>314</v>
      </c>
      <c r="AH684" s="148">
        <v>0</v>
      </c>
      <c r="AI684" s="148"/>
      <c r="AJ684" s="148"/>
      <c r="AK684" s="148"/>
      <c r="AL684" s="148"/>
      <c r="AM684" s="148"/>
      <c r="AN684" s="148"/>
      <c r="AO684" s="148"/>
      <c r="AP684" s="148"/>
      <c r="AQ684" s="148"/>
      <c r="AR684" s="148"/>
      <c r="AS684" s="148"/>
      <c r="AT684" s="148"/>
      <c r="AU684" s="148"/>
      <c r="AV684" s="148"/>
      <c r="AW684" s="148"/>
      <c r="AX684" s="148"/>
      <c r="AY684" s="148"/>
      <c r="AZ684" s="148"/>
      <c r="BA684" s="148"/>
      <c r="BB684" s="148"/>
      <c r="BC684" s="148"/>
      <c r="BD684" s="148"/>
      <c r="BE684" s="148"/>
      <c r="BF684" s="148"/>
      <c r="BG684" s="148"/>
      <c r="BH684" s="148"/>
    </row>
    <row r="685" spans="1:60" ht="20" outlineLevel="1" x14ac:dyDescent="0.25">
      <c r="A685" s="185">
        <v>172</v>
      </c>
      <c r="B685" s="186" t="s">
        <v>3474</v>
      </c>
      <c r="C685" s="198" t="s">
        <v>3475</v>
      </c>
      <c r="D685" s="187" t="s">
        <v>292</v>
      </c>
      <c r="E685" s="188">
        <v>2</v>
      </c>
      <c r="F685" s="189"/>
      <c r="G685" s="190">
        <f>ROUND(E685*F685,2)</f>
        <v>0</v>
      </c>
      <c r="H685" s="189"/>
      <c r="I685" s="190">
        <f>ROUND(E685*H685,2)</f>
        <v>0</v>
      </c>
      <c r="J685" s="189"/>
      <c r="K685" s="190">
        <f>ROUND(E685*J685,2)</f>
        <v>0</v>
      </c>
      <c r="L685" s="190">
        <v>21</v>
      </c>
      <c r="M685" s="190">
        <f>G685*(1+L685/100)</f>
        <v>0</v>
      </c>
      <c r="N685" s="188">
        <v>4.0000000000000002E-4</v>
      </c>
      <c r="O685" s="188">
        <f>ROUND(E685*N685,2)</f>
        <v>0</v>
      </c>
      <c r="P685" s="188">
        <v>0</v>
      </c>
      <c r="Q685" s="188">
        <f>ROUND(E685*P685,2)</f>
        <v>0</v>
      </c>
      <c r="R685" s="190" t="s">
        <v>1479</v>
      </c>
      <c r="S685" s="190" t="s">
        <v>294</v>
      </c>
      <c r="T685" s="191" t="s">
        <v>294</v>
      </c>
      <c r="U685" s="159">
        <v>0.41</v>
      </c>
      <c r="V685" s="159">
        <f>ROUND(E685*U685,2)</f>
        <v>0.82</v>
      </c>
      <c r="W685" s="159"/>
      <c r="X685" s="159" t="s">
        <v>295</v>
      </c>
      <c r="Y685" s="159" t="s">
        <v>296</v>
      </c>
      <c r="Z685" s="148"/>
      <c r="AA685" s="148"/>
      <c r="AB685" s="148"/>
      <c r="AC685" s="148"/>
      <c r="AD685" s="148"/>
      <c r="AE685" s="148"/>
      <c r="AF685" s="148"/>
      <c r="AG685" s="148" t="s">
        <v>297</v>
      </c>
      <c r="AH685" s="148"/>
      <c r="AI685" s="148"/>
      <c r="AJ685" s="148"/>
      <c r="AK685" s="148"/>
      <c r="AL685" s="148"/>
      <c r="AM685" s="148"/>
      <c r="AN685" s="148"/>
      <c r="AO685" s="148"/>
      <c r="AP685" s="148"/>
      <c r="AQ685" s="148"/>
      <c r="AR685" s="148"/>
      <c r="AS685" s="148"/>
      <c r="AT685" s="148"/>
      <c r="AU685" s="148"/>
      <c r="AV685" s="148"/>
      <c r="AW685" s="148"/>
      <c r="AX685" s="148"/>
      <c r="AY685" s="148"/>
      <c r="AZ685" s="148"/>
      <c r="BA685" s="148"/>
      <c r="BB685" s="148"/>
      <c r="BC685" s="148"/>
      <c r="BD685" s="148"/>
      <c r="BE685" s="148"/>
      <c r="BF685" s="148"/>
      <c r="BG685" s="148"/>
      <c r="BH685" s="148"/>
    </row>
    <row r="686" spans="1:60" outlineLevel="1" x14ac:dyDescent="0.25">
      <c r="A686" s="177">
        <v>173</v>
      </c>
      <c r="B686" s="178" t="s">
        <v>1484</v>
      </c>
      <c r="C686" s="194" t="s">
        <v>1485</v>
      </c>
      <c r="D686" s="179" t="s">
        <v>331</v>
      </c>
      <c r="E686" s="180">
        <v>67</v>
      </c>
      <c r="F686" s="181"/>
      <c r="G686" s="182">
        <f>ROUND(E686*F686,2)</f>
        <v>0</v>
      </c>
      <c r="H686" s="181"/>
      <c r="I686" s="182">
        <f>ROUND(E686*H686,2)</f>
        <v>0</v>
      </c>
      <c r="J686" s="181"/>
      <c r="K686" s="182">
        <f>ROUND(E686*J686,2)</f>
        <v>0</v>
      </c>
      <c r="L686" s="182">
        <v>21</v>
      </c>
      <c r="M686" s="182">
        <f>G686*(1+L686/100)</f>
        <v>0</v>
      </c>
      <c r="N686" s="180">
        <v>1.0300000000000001E-3</v>
      </c>
      <c r="O686" s="180">
        <f>ROUND(E686*N686,2)</f>
        <v>7.0000000000000007E-2</v>
      </c>
      <c r="P686" s="180">
        <v>0</v>
      </c>
      <c r="Q686" s="180">
        <f>ROUND(E686*P686,2)</f>
        <v>0</v>
      </c>
      <c r="R686" s="182" t="s">
        <v>1479</v>
      </c>
      <c r="S686" s="182" t="s">
        <v>294</v>
      </c>
      <c r="T686" s="183" t="s">
        <v>294</v>
      </c>
      <c r="U686" s="159">
        <v>0.24</v>
      </c>
      <c r="V686" s="159">
        <f>ROUND(E686*U686,2)</f>
        <v>16.079999999999998</v>
      </c>
      <c r="W686" s="159"/>
      <c r="X686" s="159" t="s">
        <v>295</v>
      </c>
      <c r="Y686" s="159" t="s">
        <v>296</v>
      </c>
      <c r="Z686" s="148"/>
      <c r="AA686" s="148"/>
      <c r="AB686" s="148"/>
      <c r="AC686" s="148"/>
      <c r="AD686" s="148"/>
      <c r="AE686" s="148"/>
      <c r="AF686" s="148"/>
      <c r="AG686" s="148" t="s">
        <v>297</v>
      </c>
      <c r="AH686" s="148"/>
      <c r="AI686" s="148"/>
      <c r="AJ686" s="148"/>
      <c r="AK686" s="148"/>
      <c r="AL686" s="148"/>
      <c r="AM686" s="148"/>
      <c r="AN686" s="148"/>
      <c r="AO686" s="148"/>
      <c r="AP686" s="148"/>
      <c r="AQ686" s="148"/>
      <c r="AR686" s="148"/>
      <c r="AS686" s="148"/>
      <c r="AT686" s="148"/>
      <c r="AU686" s="148"/>
      <c r="AV686" s="148"/>
      <c r="AW686" s="148"/>
      <c r="AX686" s="148"/>
      <c r="AY686" s="148"/>
      <c r="AZ686" s="148"/>
      <c r="BA686" s="148"/>
      <c r="BB686" s="148"/>
      <c r="BC686" s="148"/>
      <c r="BD686" s="148"/>
      <c r="BE686" s="148"/>
      <c r="BF686" s="148"/>
      <c r="BG686" s="148"/>
      <c r="BH686" s="148"/>
    </row>
    <row r="687" spans="1:60" outlineLevel="2" x14ac:dyDescent="0.25">
      <c r="A687" s="155"/>
      <c r="B687" s="156"/>
      <c r="C687" s="195" t="s">
        <v>3476</v>
      </c>
      <c r="D687" s="161"/>
      <c r="E687" s="162">
        <v>67</v>
      </c>
      <c r="F687" s="159"/>
      <c r="G687" s="159"/>
      <c r="H687" s="159"/>
      <c r="I687" s="159"/>
      <c r="J687" s="159"/>
      <c r="K687" s="159"/>
      <c r="L687" s="159"/>
      <c r="M687" s="159"/>
      <c r="N687" s="158"/>
      <c r="O687" s="158"/>
      <c r="P687" s="158"/>
      <c r="Q687" s="158"/>
      <c r="R687" s="159"/>
      <c r="S687" s="159"/>
      <c r="T687" s="159"/>
      <c r="U687" s="159"/>
      <c r="V687" s="159"/>
      <c r="W687" s="159"/>
      <c r="X687" s="159"/>
      <c r="Y687" s="159"/>
      <c r="Z687" s="148"/>
      <c r="AA687" s="148"/>
      <c r="AB687" s="148"/>
      <c r="AC687" s="148"/>
      <c r="AD687" s="148"/>
      <c r="AE687" s="148"/>
      <c r="AF687" s="148"/>
      <c r="AG687" s="148" t="s">
        <v>314</v>
      </c>
      <c r="AH687" s="148">
        <v>0</v>
      </c>
      <c r="AI687" s="148"/>
      <c r="AJ687" s="148"/>
      <c r="AK687" s="148"/>
      <c r="AL687" s="148"/>
      <c r="AM687" s="148"/>
      <c r="AN687" s="148"/>
      <c r="AO687" s="148"/>
      <c r="AP687" s="148"/>
      <c r="AQ687" s="148"/>
      <c r="AR687" s="148"/>
      <c r="AS687" s="148"/>
      <c r="AT687" s="148"/>
      <c r="AU687" s="148"/>
      <c r="AV687" s="148"/>
      <c r="AW687" s="148"/>
      <c r="AX687" s="148"/>
      <c r="AY687" s="148"/>
      <c r="AZ687" s="148"/>
      <c r="BA687" s="148"/>
      <c r="BB687" s="148"/>
      <c r="BC687" s="148"/>
      <c r="BD687" s="148"/>
      <c r="BE687" s="148"/>
      <c r="BF687" s="148"/>
      <c r="BG687" s="148"/>
      <c r="BH687" s="148"/>
    </row>
    <row r="688" spans="1:60" ht="20" outlineLevel="1" x14ac:dyDescent="0.25">
      <c r="A688" s="177">
        <v>174</v>
      </c>
      <c r="B688" s="178" t="s">
        <v>3477</v>
      </c>
      <c r="C688" s="194" t="s">
        <v>3478</v>
      </c>
      <c r="D688" s="179" t="s">
        <v>331</v>
      </c>
      <c r="E688" s="180">
        <v>19.5</v>
      </c>
      <c r="F688" s="181"/>
      <c r="G688" s="182">
        <f>ROUND(E688*F688,2)</f>
        <v>0</v>
      </c>
      <c r="H688" s="181"/>
      <c r="I688" s="182">
        <f>ROUND(E688*H688,2)</f>
        <v>0</v>
      </c>
      <c r="J688" s="181"/>
      <c r="K688" s="182">
        <f>ROUND(E688*J688,2)</f>
        <v>0</v>
      </c>
      <c r="L688" s="182">
        <v>21</v>
      </c>
      <c r="M688" s="182">
        <f>G688*(1+L688/100)</f>
        <v>0</v>
      </c>
      <c r="N688" s="180">
        <v>2.96E-3</v>
      </c>
      <c r="O688" s="180">
        <f>ROUND(E688*N688,2)</f>
        <v>0.06</v>
      </c>
      <c r="P688" s="180">
        <v>0</v>
      </c>
      <c r="Q688" s="180">
        <f>ROUND(E688*P688,2)</f>
        <v>0</v>
      </c>
      <c r="R688" s="182" t="s">
        <v>1479</v>
      </c>
      <c r="S688" s="182" t="s">
        <v>294</v>
      </c>
      <c r="T688" s="183" t="s">
        <v>294</v>
      </c>
      <c r="U688" s="159">
        <v>0.36799999999999999</v>
      </c>
      <c r="V688" s="159">
        <f>ROUND(E688*U688,2)</f>
        <v>7.18</v>
      </c>
      <c r="W688" s="159"/>
      <c r="X688" s="159" t="s">
        <v>295</v>
      </c>
      <c r="Y688" s="159" t="s">
        <v>296</v>
      </c>
      <c r="Z688" s="148"/>
      <c r="AA688" s="148"/>
      <c r="AB688" s="148"/>
      <c r="AC688" s="148"/>
      <c r="AD688" s="148"/>
      <c r="AE688" s="148"/>
      <c r="AF688" s="148"/>
      <c r="AG688" s="148" t="s">
        <v>297</v>
      </c>
      <c r="AH688" s="148"/>
      <c r="AI688" s="148"/>
      <c r="AJ688" s="148"/>
      <c r="AK688" s="148"/>
      <c r="AL688" s="148"/>
      <c r="AM688" s="148"/>
      <c r="AN688" s="148"/>
      <c r="AO688" s="148"/>
      <c r="AP688" s="148"/>
      <c r="AQ688" s="148"/>
      <c r="AR688" s="148"/>
      <c r="AS688" s="148"/>
      <c r="AT688" s="148"/>
      <c r="AU688" s="148"/>
      <c r="AV688" s="148"/>
      <c r="AW688" s="148"/>
      <c r="AX688" s="148"/>
      <c r="AY688" s="148"/>
      <c r="AZ688" s="148"/>
      <c r="BA688" s="148"/>
      <c r="BB688" s="148"/>
      <c r="BC688" s="148"/>
      <c r="BD688" s="148"/>
      <c r="BE688" s="148"/>
      <c r="BF688" s="148"/>
      <c r="BG688" s="148"/>
      <c r="BH688" s="148"/>
    </row>
    <row r="689" spans="1:60" outlineLevel="2" x14ac:dyDescent="0.25">
      <c r="A689" s="155"/>
      <c r="B689" s="156"/>
      <c r="C689" s="276" t="s">
        <v>1491</v>
      </c>
      <c r="D689" s="277"/>
      <c r="E689" s="277"/>
      <c r="F689" s="277"/>
      <c r="G689" s="277"/>
      <c r="H689" s="159"/>
      <c r="I689" s="159"/>
      <c r="J689" s="159"/>
      <c r="K689" s="159"/>
      <c r="L689" s="159"/>
      <c r="M689" s="159"/>
      <c r="N689" s="158"/>
      <c r="O689" s="158"/>
      <c r="P689" s="158"/>
      <c r="Q689" s="158"/>
      <c r="R689" s="159"/>
      <c r="S689" s="159"/>
      <c r="T689" s="159"/>
      <c r="U689" s="159"/>
      <c r="V689" s="159"/>
      <c r="W689" s="159"/>
      <c r="X689" s="159"/>
      <c r="Y689" s="159"/>
      <c r="Z689" s="148"/>
      <c r="AA689" s="148"/>
      <c r="AB689" s="148"/>
      <c r="AC689" s="148"/>
      <c r="AD689" s="148"/>
      <c r="AE689" s="148"/>
      <c r="AF689" s="148"/>
      <c r="AG689" s="148" t="s">
        <v>299</v>
      </c>
      <c r="AH689" s="148"/>
      <c r="AI689" s="148"/>
      <c r="AJ689" s="148"/>
      <c r="AK689" s="148"/>
      <c r="AL689" s="148"/>
      <c r="AM689" s="148"/>
      <c r="AN689" s="148"/>
      <c r="AO689" s="148"/>
      <c r="AP689" s="148"/>
      <c r="AQ689" s="148"/>
      <c r="AR689" s="148"/>
      <c r="AS689" s="148"/>
      <c r="AT689" s="148"/>
      <c r="AU689" s="148"/>
      <c r="AV689" s="148"/>
      <c r="AW689" s="148"/>
      <c r="AX689" s="148"/>
      <c r="AY689" s="148"/>
      <c r="AZ689" s="148"/>
      <c r="BA689" s="148"/>
      <c r="BB689" s="148"/>
      <c r="BC689" s="148"/>
      <c r="BD689" s="148"/>
      <c r="BE689" s="148"/>
      <c r="BF689" s="148"/>
      <c r="BG689" s="148"/>
      <c r="BH689" s="148"/>
    </row>
    <row r="690" spans="1:60" outlineLevel="2" x14ac:dyDescent="0.25">
      <c r="A690" s="155"/>
      <c r="B690" s="156"/>
      <c r="C690" s="270" t="s">
        <v>1491</v>
      </c>
      <c r="D690" s="271"/>
      <c r="E690" s="271"/>
      <c r="F690" s="271"/>
      <c r="G690" s="271"/>
      <c r="H690" s="159"/>
      <c r="I690" s="159"/>
      <c r="J690" s="159"/>
      <c r="K690" s="159"/>
      <c r="L690" s="159"/>
      <c r="M690" s="159"/>
      <c r="N690" s="158"/>
      <c r="O690" s="158"/>
      <c r="P690" s="158"/>
      <c r="Q690" s="158"/>
      <c r="R690" s="159"/>
      <c r="S690" s="159"/>
      <c r="T690" s="159"/>
      <c r="U690" s="159"/>
      <c r="V690" s="159"/>
      <c r="W690" s="159"/>
      <c r="X690" s="159"/>
      <c r="Y690" s="159"/>
      <c r="Z690" s="148"/>
      <c r="AA690" s="148"/>
      <c r="AB690" s="148"/>
      <c r="AC690" s="148"/>
      <c r="AD690" s="148"/>
      <c r="AE690" s="148"/>
      <c r="AF690" s="148"/>
      <c r="AG690" s="148" t="s">
        <v>300</v>
      </c>
      <c r="AH690" s="148"/>
      <c r="AI690" s="148"/>
      <c r="AJ690" s="148"/>
      <c r="AK690" s="148"/>
      <c r="AL690" s="148"/>
      <c r="AM690" s="148"/>
      <c r="AN690" s="148"/>
      <c r="AO690" s="148"/>
      <c r="AP690" s="148"/>
      <c r="AQ690" s="148"/>
      <c r="AR690" s="148"/>
      <c r="AS690" s="148"/>
      <c r="AT690" s="148"/>
      <c r="AU690" s="148"/>
      <c r="AV690" s="148"/>
      <c r="AW690" s="148"/>
      <c r="AX690" s="148"/>
      <c r="AY690" s="148"/>
      <c r="AZ690" s="148"/>
      <c r="BA690" s="148"/>
      <c r="BB690" s="148"/>
      <c r="BC690" s="148"/>
      <c r="BD690" s="148"/>
      <c r="BE690" s="148"/>
      <c r="BF690" s="148"/>
      <c r="BG690" s="148"/>
      <c r="BH690" s="148"/>
    </row>
    <row r="691" spans="1:60" outlineLevel="2" x14ac:dyDescent="0.25">
      <c r="A691" s="155"/>
      <c r="B691" s="156"/>
      <c r="C691" s="195" t="s">
        <v>3479</v>
      </c>
      <c r="D691" s="161"/>
      <c r="E691" s="162"/>
      <c r="F691" s="159"/>
      <c r="G691" s="159"/>
      <c r="H691" s="159"/>
      <c r="I691" s="159"/>
      <c r="J691" s="159"/>
      <c r="K691" s="159"/>
      <c r="L691" s="159"/>
      <c r="M691" s="159"/>
      <c r="N691" s="158"/>
      <c r="O691" s="158"/>
      <c r="P691" s="158"/>
      <c r="Q691" s="158"/>
      <c r="R691" s="159"/>
      <c r="S691" s="159"/>
      <c r="T691" s="159"/>
      <c r="U691" s="159"/>
      <c r="V691" s="159"/>
      <c r="W691" s="159"/>
      <c r="X691" s="159"/>
      <c r="Y691" s="159"/>
      <c r="Z691" s="148"/>
      <c r="AA691" s="148"/>
      <c r="AB691" s="148"/>
      <c r="AC691" s="148"/>
      <c r="AD691" s="148"/>
      <c r="AE691" s="148"/>
      <c r="AF691" s="148"/>
      <c r="AG691" s="148" t="s">
        <v>314</v>
      </c>
      <c r="AH691" s="148">
        <v>0</v>
      </c>
      <c r="AI691" s="148"/>
      <c r="AJ691" s="148"/>
      <c r="AK691" s="148"/>
      <c r="AL691" s="148"/>
      <c r="AM691" s="148"/>
      <c r="AN691" s="148"/>
      <c r="AO691" s="148"/>
      <c r="AP691" s="148"/>
      <c r="AQ691" s="148"/>
      <c r="AR691" s="148"/>
      <c r="AS691" s="148"/>
      <c r="AT691" s="148"/>
      <c r="AU691" s="148"/>
      <c r="AV691" s="148"/>
      <c r="AW691" s="148"/>
      <c r="AX691" s="148"/>
      <c r="AY691" s="148"/>
      <c r="AZ691" s="148"/>
      <c r="BA691" s="148"/>
      <c r="BB691" s="148"/>
      <c r="BC691" s="148"/>
      <c r="BD691" s="148"/>
      <c r="BE691" s="148"/>
      <c r="BF691" s="148"/>
      <c r="BG691" s="148"/>
      <c r="BH691" s="148"/>
    </row>
    <row r="692" spans="1:60" outlineLevel="3" x14ac:dyDescent="0.25">
      <c r="A692" s="155"/>
      <c r="B692" s="156"/>
      <c r="C692" s="195" t="s">
        <v>3480</v>
      </c>
      <c r="D692" s="161"/>
      <c r="E692" s="162">
        <v>6</v>
      </c>
      <c r="F692" s="159"/>
      <c r="G692" s="159"/>
      <c r="H692" s="159"/>
      <c r="I692" s="159"/>
      <c r="J692" s="159"/>
      <c r="K692" s="159"/>
      <c r="L692" s="159"/>
      <c r="M692" s="159"/>
      <c r="N692" s="158"/>
      <c r="O692" s="158"/>
      <c r="P692" s="158"/>
      <c r="Q692" s="158"/>
      <c r="R692" s="159"/>
      <c r="S692" s="159"/>
      <c r="T692" s="159"/>
      <c r="U692" s="159"/>
      <c r="V692" s="159"/>
      <c r="W692" s="159"/>
      <c r="X692" s="159"/>
      <c r="Y692" s="159"/>
      <c r="Z692" s="148"/>
      <c r="AA692" s="148"/>
      <c r="AB692" s="148"/>
      <c r="AC692" s="148"/>
      <c r="AD692" s="148"/>
      <c r="AE692" s="148"/>
      <c r="AF692" s="148"/>
      <c r="AG692" s="148" t="s">
        <v>314</v>
      </c>
      <c r="AH692" s="148">
        <v>0</v>
      </c>
      <c r="AI692" s="148"/>
      <c r="AJ692" s="148"/>
      <c r="AK692" s="148"/>
      <c r="AL692" s="148"/>
      <c r="AM692" s="148"/>
      <c r="AN692" s="148"/>
      <c r="AO692" s="148"/>
      <c r="AP692" s="148"/>
      <c r="AQ692" s="148"/>
      <c r="AR692" s="148"/>
      <c r="AS692" s="148"/>
      <c r="AT692" s="148"/>
      <c r="AU692" s="148"/>
      <c r="AV692" s="148"/>
      <c r="AW692" s="148"/>
      <c r="AX692" s="148"/>
      <c r="AY692" s="148"/>
      <c r="AZ692" s="148"/>
      <c r="BA692" s="148"/>
      <c r="BB692" s="148"/>
      <c r="BC692" s="148"/>
      <c r="BD692" s="148"/>
      <c r="BE692" s="148"/>
      <c r="BF692" s="148"/>
      <c r="BG692" s="148"/>
      <c r="BH692" s="148"/>
    </row>
    <row r="693" spans="1:60" outlineLevel="3" x14ac:dyDescent="0.25">
      <c r="A693" s="155"/>
      <c r="B693" s="156"/>
      <c r="C693" s="195" t="s">
        <v>3481</v>
      </c>
      <c r="D693" s="161"/>
      <c r="E693" s="162">
        <v>2</v>
      </c>
      <c r="F693" s="159"/>
      <c r="G693" s="159"/>
      <c r="H693" s="159"/>
      <c r="I693" s="159"/>
      <c r="J693" s="159"/>
      <c r="K693" s="159"/>
      <c r="L693" s="159"/>
      <c r="M693" s="159"/>
      <c r="N693" s="158"/>
      <c r="O693" s="158"/>
      <c r="P693" s="158"/>
      <c r="Q693" s="158"/>
      <c r="R693" s="159"/>
      <c r="S693" s="159"/>
      <c r="T693" s="159"/>
      <c r="U693" s="159"/>
      <c r="V693" s="159"/>
      <c r="W693" s="159"/>
      <c r="X693" s="159"/>
      <c r="Y693" s="159"/>
      <c r="Z693" s="148"/>
      <c r="AA693" s="148"/>
      <c r="AB693" s="148"/>
      <c r="AC693" s="148"/>
      <c r="AD693" s="148"/>
      <c r="AE693" s="148"/>
      <c r="AF693" s="148"/>
      <c r="AG693" s="148" t="s">
        <v>314</v>
      </c>
      <c r="AH693" s="148">
        <v>0</v>
      </c>
      <c r="AI693" s="148"/>
      <c r="AJ693" s="148"/>
      <c r="AK693" s="148"/>
      <c r="AL693" s="148"/>
      <c r="AM693" s="148"/>
      <c r="AN693" s="148"/>
      <c r="AO693" s="148"/>
      <c r="AP693" s="148"/>
      <c r="AQ693" s="148"/>
      <c r="AR693" s="148"/>
      <c r="AS693" s="148"/>
      <c r="AT693" s="148"/>
      <c r="AU693" s="148"/>
      <c r="AV693" s="148"/>
      <c r="AW693" s="148"/>
      <c r="AX693" s="148"/>
      <c r="AY693" s="148"/>
      <c r="AZ693" s="148"/>
      <c r="BA693" s="148"/>
      <c r="BB693" s="148"/>
      <c r="BC693" s="148"/>
      <c r="BD693" s="148"/>
      <c r="BE693" s="148"/>
      <c r="BF693" s="148"/>
      <c r="BG693" s="148"/>
      <c r="BH693" s="148"/>
    </row>
    <row r="694" spans="1:60" outlineLevel="3" x14ac:dyDescent="0.25">
      <c r="A694" s="155"/>
      <c r="B694" s="156"/>
      <c r="C694" s="195" t="s">
        <v>3482</v>
      </c>
      <c r="D694" s="161"/>
      <c r="E694" s="162">
        <v>3.4</v>
      </c>
      <c r="F694" s="159"/>
      <c r="G694" s="159"/>
      <c r="H694" s="159"/>
      <c r="I694" s="159"/>
      <c r="J694" s="159"/>
      <c r="K694" s="159"/>
      <c r="L694" s="159"/>
      <c r="M694" s="159"/>
      <c r="N694" s="158"/>
      <c r="O694" s="158"/>
      <c r="P694" s="158"/>
      <c r="Q694" s="158"/>
      <c r="R694" s="159"/>
      <c r="S694" s="159"/>
      <c r="T694" s="159"/>
      <c r="U694" s="159"/>
      <c r="V694" s="159"/>
      <c r="W694" s="159"/>
      <c r="X694" s="159"/>
      <c r="Y694" s="159"/>
      <c r="Z694" s="148"/>
      <c r="AA694" s="148"/>
      <c r="AB694" s="148"/>
      <c r="AC694" s="148"/>
      <c r="AD694" s="148"/>
      <c r="AE694" s="148"/>
      <c r="AF694" s="148"/>
      <c r="AG694" s="148" t="s">
        <v>314</v>
      </c>
      <c r="AH694" s="148">
        <v>0</v>
      </c>
      <c r="AI694" s="148"/>
      <c r="AJ694" s="148"/>
      <c r="AK694" s="148"/>
      <c r="AL694" s="148"/>
      <c r="AM694" s="148"/>
      <c r="AN694" s="148"/>
      <c r="AO694" s="148"/>
      <c r="AP694" s="148"/>
      <c r="AQ694" s="148"/>
      <c r="AR694" s="148"/>
      <c r="AS694" s="148"/>
      <c r="AT694" s="148"/>
      <c r="AU694" s="148"/>
      <c r="AV694" s="148"/>
      <c r="AW694" s="148"/>
      <c r="AX694" s="148"/>
      <c r="AY694" s="148"/>
      <c r="AZ694" s="148"/>
      <c r="BA694" s="148"/>
      <c r="BB694" s="148"/>
      <c r="BC694" s="148"/>
      <c r="BD694" s="148"/>
      <c r="BE694" s="148"/>
      <c r="BF694" s="148"/>
      <c r="BG694" s="148"/>
      <c r="BH694" s="148"/>
    </row>
    <row r="695" spans="1:60" outlineLevel="3" x14ac:dyDescent="0.25">
      <c r="A695" s="155"/>
      <c r="B695" s="156"/>
      <c r="C695" s="195" t="s">
        <v>3483</v>
      </c>
      <c r="D695" s="161"/>
      <c r="E695" s="162">
        <v>4.5999999999999996</v>
      </c>
      <c r="F695" s="159"/>
      <c r="G695" s="159"/>
      <c r="H695" s="159"/>
      <c r="I695" s="159"/>
      <c r="J695" s="159"/>
      <c r="K695" s="159"/>
      <c r="L695" s="159"/>
      <c r="M695" s="159"/>
      <c r="N695" s="158"/>
      <c r="O695" s="158"/>
      <c r="P695" s="158"/>
      <c r="Q695" s="158"/>
      <c r="R695" s="159"/>
      <c r="S695" s="159"/>
      <c r="T695" s="159"/>
      <c r="U695" s="159"/>
      <c r="V695" s="159"/>
      <c r="W695" s="159"/>
      <c r="X695" s="159"/>
      <c r="Y695" s="159"/>
      <c r="Z695" s="148"/>
      <c r="AA695" s="148"/>
      <c r="AB695" s="148"/>
      <c r="AC695" s="148"/>
      <c r="AD695" s="148"/>
      <c r="AE695" s="148"/>
      <c r="AF695" s="148"/>
      <c r="AG695" s="148" t="s">
        <v>314</v>
      </c>
      <c r="AH695" s="148">
        <v>0</v>
      </c>
      <c r="AI695" s="148"/>
      <c r="AJ695" s="148"/>
      <c r="AK695" s="148"/>
      <c r="AL695" s="148"/>
      <c r="AM695" s="148"/>
      <c r="AN695" s="148"/>
      <c r="AO695" s="148"/>
      <c r="AP695" s="148"/>
      <c r="AQ695" s="148"/>
      <c r="AR695" s="148"/>
      <c r="AS695" s="148"/>
      <c r="AT695" s="148"/>
      <c r="AU695" s="148"/>
      <c r="AV695" s="148"/>
      <c r="AW695" s="148"/>
      <c r="AX695" s="148"/>
      <c r="AY695" s="148"/>
      <c r="AZ695" s="148"/>
      <c r="BA695" s="148"/>
      <c r="BB695" s="148"/>
      <c r="BC695" s="148"/>
      <c r="BD695" s="148"/>
      <c r="BE695" s="148"/>
      <c r="BF695" s="148"/>
      <c r="BG695" s="148"/>
      <c r="BH695" s="148"/>
    </row>
    <row r="696" spans="1:60" outlineLevel="3" x14ac:dyDescent="0.25">
      <c r="A696" s="155"/>
      <c r="B696" s="156"/>
      <c r="C696" s="195" t="s">
        <v>3484</v>
      </c>
      <c r="D696" s="161"/>
      <c r="E696" s="162">
        <v>2</v>
      </c>
      <c r="F696" s="159"/>
      <c r="G696" s="159"/>
      <c r="H696" s="159"/>
      <c r="I696" s="159"/>
      <c r="J696" s="159"/>
      <c r="K696" s="159"/>
      <c r="L696" s="159"/>
      <c r="M696" s="159"/>
      <c r="N696" s="158"/>
      <c r="O696" s="158"/>
      <c r="P696" s="158"/>
      <c r="Q696" s="158"/>
      <c r="R696" s="159"/>
      <c r="S696" s="159"/>
      <c r="T696" s="159"/>
      <c r="U696" s="159"/>
      <c r="V696" s="159"/>
      <c r="W696" s="159"/>
      <c r="X696" s="159"/>
      <c r="Y696" s="159"/>
      <c r="Z696" s="148"/>
      <c r="AA696" s="148"/>
      <c r="AB696" s="148"/>
      <c r="AC696" s="148"/>
      <c r="AD696" s="148"/>
      <c r="AE696" s="148"/>
      <c r="AF696" s="148"/>
      <c r="AG696" s="148" t="s">
        <v>314</v>
      </c>
      <c r="AH696" s="148">
        <v>0</v>
      </c>
      <c r="AI696" s="148"/>
      <c r="AJ696" s="148"/>
      <c r="AK696" s="148"/>
      <c r="AL696" s="148"/>
      <c r="AM696" s="148"/>
      <c r="AN696" s="148"/>
      <c r="AO696" s="148"/>
      <c r="AP696" s="148"/>
      <c r="AQ696" s="148"/>
      <c r="AR696" s="148"/>
      <c r="AS696" s="148"/>
      <c r="AT696" s="148"/>
      <c r="AU696" s="148"/>
      <c r="AV696" s="148"/>
      <c r="AW696" s="148"/>
      <c r="AX696" s="148"/>
      <c r="AY696" s="148"/>
      <c r="AZ696" s="148"/>
      <c r="BA696" s="148"/>
      <c r="BB696" s="148"/>
      <c r="BC696" s="148"/>
      <c r="BD696" s="148"/>
      <c r="BE696" s="148"/>
      <c r="BF696" s="148"/>
      <c r="BG696" s="148"/>
      <c r="BH696" s="148"/>
    </row>
    <row r="697" spans="1:60" outlineLevel="3" x14ac:dyDescent="0.25">
      <c r="A697" s="155"/>
      <c r="B697" s="156"/>
      <c r="C697" s="195" t="s">
        <v>3485</v>
      </c>
      <c r="D697" s="161"/>
      <c r="E697" s="162">
        <v>1.5</v>
      </c>
      <c r="F697" s="159"/>
      <c r="G697" s="159"/>
      <c r="H697" s="159"/>
      <c r="I697" s="159"/>
      <c r="J697" s="159"/>
      <c r="K697" s="159"/>
      <c r="L697" s="159"/>
      <c r="M697" s="159"/>
      <c r="N697" s="158"/>
      <c r="O697" s="158"/>
      <c r="P697" s="158"/>
      <c r="Q697" s="158"/>
      <c r="R697" s="159"/>
      <c r="S697" s="159"/>
      <c r="T697" s="159"/>
      <c r="U697" s="159"/>
      <c r="V697" s="159"/>
      <c r="W697" s="159"/>
      <c r="X697" s="159"/>
      <c r="Y697" s="159"/>
      <c r="Z697" s="148"/>
      <c r="AA697" s="148"/>
      <c r="AB697" s="148"/>
      <c r="AC697" s="148"/>
      <c r="AD697" s="148"/>
      <c r="AE697" s="148"/>
      <c r="AF697" s="148"/>
      <c r="AG697" s="148" t="s">
        <v>314</v>
      </c>
      <c r="AH697" s="148">
        <v>0</v>
      </c>
      <c r="AI697" s="148"/>
      <c r="AJ697" s="148"/>
      <c r="AK697" s="148"/>
      <c r="AL697" s="148"/>
      <c r="AM697" s="148"/>
      <c r="AN697" s="148"/>
      <c r="AO697" s="148"/>
      <c r="AP697" s="148"/>
      <c r="AQ697" s="148"/>
      <c r="AR697" s="148"/>
      <c r="AS697" s="148"/>
      <c r="AT697" s="148"/>
      <c r="AU697" s="148"/>
      <c r="AV697" s="148"/>
      <c r="AW697" s="148"/>
      <c r="AX697" s="148"/>
      <c r="AY697" s="148"/>
      <c r="AZ697" s="148"/>
      <c r="BA697" s="148"/>
      <c r="BB697" s="148"/>
      <c r="BC697" s="148"/>
      <c r="BD697" s="148"/>
      <c r="BE697" s="148"/>
      <c r="BF697" s="148"/>
      <c r="BG697" s="148"/>
      <c r="BH697" s="148"/>
    </row>
    <row r="698" spans="1:60" ht="20" outlineLevel="1" x14ac:dyDescent="0.25">
      <c r="A698" s="185">
        <v>175</v>
      </c>
      <c r="B698" s="186" t="s">
        <v>1497</v>
      </c>
      <c r="C698" s="198" t="s">
        <v>1498</v>
      </c>
      <c r="D698" s="187" t="s">
        <v>292</v>
      </c>
      <c r="E698" s="188">
        <v>3</v>
      </c>
      <c r="F698" s="189"/>
      <c r="G698" s="190">
        <f>ROUND(E698*F698,2)</f>
        <v>0</v>
      </c>
      <c r="H698" s="189"/>
      <c r="I698" s="190">
        <f>ROUND(E698*H698,2)</f>
        <v>0</v>
      </c>
      <c r="J698" s="189"/>
      <c r="K698" s="190">
        <f>ROUND(E698*J698,2)</f>
        <v>0</v>
      </c>
      <c r="L698" s="190">
        <v>21</v>
      </c>
      <c r="M698" s="190">
        <f>G698*(1+L698/100)</f>
        <v>0</v>
      </c>
      <c r="N698" s="188">
        <v>0</v>
      </c>
      <c r="O698" s="188">
        <f>ROUND(E698*N698,2)</f>
        <v>0</v>
      </c>
      <c r="P698" s="188">
        <v>6.4000000000000005E-4</v>
      </c>
      <c r="Q698" s="188">
        <f>ROUND(E698*P698,2)</f>
        <v>0</v>
      </c>
      <c r="R698" s="190" t="s">
        <v>1479</v>
      </c>
      <c r="S698" s="190" t="s">
        <v>294</v>
      </c>
      <c r="T698" s="191" t="s">
        <v>294</v>
      </c>
      <c r="U698" s="159">
        <v>6.9000000000000006E-2</v>
      </c>
      <c r="V698" s="159">
        <f>ROUND(E698*U698,2)</f>
        <v>0.21</v>
      </c>
      <c r="W698" s="159"/>
      <c r="X698" s="159" t="s">
        <v>295</v>
      </c>
      <c r="Y698" s="159" t="s">
        <v>296</v>
      </c>
      <c r="Z698" s="148"/>
      <c r="AA698" s="148"/>
      <c r="AB698" s="148"/>
      <c r="AC698" s="148"/>
      <c r="AD698" s="148"/>
      <c r="AE698" s="148"/>
      <c r="AF698" s="148"/>
      <c r="AG698" s="148" t="s">
        <v>297</v>
      </c>
      <c r="AH698" s="148"/>
      <c r="AI698" s="148"/>
      <c r="AJ698" s="148"/>
      <c r="AK698" s="148"/>
      <c r="AL698" s="148"/>
      <c r="AM698" s="148"/>
      <c r="AN698" s="148"/>
      <c r="AO698" s="148"/>
      <c r="AP698" s="148"/>
      <c r="AQ698" s="148"/>
      <c r="AR698" s="148"/>
      <c r="AS698" s="148"/>
      <c r="AT698" s="148"/>
      <c r="AU698" s="148"/>
      <c r="AV698" s="148"/>
      <c r="AW698" s="148"/>
      <c r="AX698" s="148"/>
      <c r="AY698" s="148"/>
      <c r="AZ698" s="148"/>
      <c r="BA698" s="148"/>
      <c r="BB698" s="148"/>
      <c r="BC698" s="148"/>
      <c r="BD698" s="148"/>
      <c r="BE698" s="148"/>
      <c r="BF698" s="148"/>
      <c r="BG698" s="148"/>
      <c r="BH698" s="148"/>
    </row>
    <row r="699" spans="1:60" ht="20" outlineLevel="1" x14ac:dyDescent="0.25">
      <c r="A699" s="185">
        <v>176</v>
      </c>
      <c r="B699" s="186" t="s">
        <v>1499</v>
      </c>
      <c r="C699" s="198" t="s">
        <v>1500</v>
      </c>
      <c r="D699" s="187" t="s">
        <v>292</v>
      </c>
      <c r="E699" s="188">
        <v>2</v>
      </c>
      <c r="F699" s="189"/>
      <c r="G699" s="190">
        <f>ROUND(E699*F699,2)</f>
        <v>0</v>
      </c>
      <c r="H699" s="189"/>
      <c r="I699" s="190">
        <f>ROUND(E699*H699,2)</f>
        <v>0</v>
      </c>
      <c r="J699" s="189"/>
      <c r="K699" s="190">
        <f>ROUND(E699*J699,2)</f>
        <v>0</v>
      </c>
      <c r="L699" s="190">
        <v>21</v>
      </c>
      <c r="M699" s="190">
        <f>G699*(1+L699/100)</f>
        <v>0</v>
      </c>
      <c r="N699" s="188">
        <v>0</v>
      </c>
      <c r="O699" s="188">
        <f>ROUND(E699*N699,2)</f>
        <v>0</v>
      </c>
      <c r="P699" s="188">
        <v>8.0999999999999996E-4</v>
      </c>
      <c r="Q699" s="188">
        <f>ROUND(E699*P699,2)</f>
        <v>0</v>
      </c>
      <c r="R699" s="190" t="s">
        <v>1479</v>
      </c>
      <c r="S699" s="190" t="s">
        <v>294</v>
      </c>
      <c r="T699" s="191" t="s">
        <v>294</v>
      </c>
      <c r="U699" s="159">
        <v>8.0500000000000002E-2</v>
      </c>
      <c r="V699" s="159">
        <f>ROUND(E699*U699,2)</f>
        <v>0.16</v>
      </c>
      <c r="W699" s="159"/>
      <c r="X699" s="159" t="s">
        <v>295</v>
      </c>
      <c r="Y699" s="159" t="s">
        <v>296</v>
      </c>
      <c r="Z699" s="148"/>
      <c r="AA699" s="148"/>
      <c r="AB699" s="148"/>
      <c r="AC699" s="148"/>
      <c r="AD699" s="148"/>
      <c r="AE699" s="148"/>
      <c r="AF699" s="148"/>
      <c r="AG699" s="148" t="s">
        <v>297</v>
      </c>
      <c r="AH699" s="148"/>
      <c r="AI699" s="148"/>
      <c r="AJ699" s="148"/>
      <c r="AK699" s="148"/>
      <c r="AL699" s="148"/>
      <c r="AM699" s="148"/>
      <c r="AN699" s="148"/>
      <c r="AO699" s="148"/>
      <c r="AP699" s="148"/>
      <c r="AQ699" s="148"/>
      <c r="AR699" s="148"/>
      <c r="AS699" s="148"/>
      <c r="AT699" s="148"/>
      <c r="AU699" s="148"/>
      <c r="AV699" s="148"/>
      <c r="AW699" s="148"/>
      <c r="AX699" s="148"/>
      <c r="AY699" s="148"/>
      <c r="AZ699" s="148"/>
      <c r="BA699" s="148"/>
      <c r="BB699" s="148"/>
      <c r="BC699" s="148"/>
      <c r="BD699" s="148"/>
      <c r="BE699" s="148"/>
      <c r="BF699" s="148"/>
      <c r="BG699" s="148"/>
      <c r="BH699" s="148"/>
    </row>
    <row r="700" spans="1:60" outlineLevel="1" x14ac:dyDescent="0.25">
      <c r="A700" s="177">
        <v>177</v>
      </c>
      <c r="B700" s="178" t="s">
        <v>3486</v>
      </c>
      <c r="C700" s="194" t="s">
        <v>3487</v>
      </c>
      <c r="D700" s="179" t="s">
        <v>331</v>
      </c>
      <c r="E700" s="180">
        <v>7.9</v>
      </c>
      <c r="F700" s="181"/>
      <c r="G700" s="182">
        <f>ROUND(E700*F700,2)</f>
        <v>0</v>
      </c>
      <c r="H700" s="181"/>
      <c r="I700" s="182">
        <f>ROUND(E700*H700,2)</f>
        <v>0</v>
      </c>
      <c r="J700" s="181"/>
      <c r="K700" s="182">
        <f>ROUND(E700*J700,2)</f>
        <v>0</v>
      </c>
      <c r="L700" s="182">
        <v>21</v>
      </c>
      <c r="M700" s="182">
        <f>G700*(1+L700/100)</f>
        <v>0</v>
      </c>
      <c r="N700" s="180">
        <v>0</v>
      </c>
      <c r="O700" s="180">
        <f>ROUND(E700*N700,2)</f>
        <v>0</v>
      </c>
      <c r="P700" s="180">
        <v>2.8600000000000001E-3</v>
      </c>
      <c r="Q700" s="180">
        <f>ROUND(E700*P700,2)</f>
        <v>0.02</v>
      </c>
      <c r="R700" s="182" t="s">
        <v>1479</v>
      </c>
      <c r="S700" s="182" t="s">
        <v>294</v>
      </c>
      <c r="T700" s="183" t="s">
        <v>294</v>
      </c>
      <c r="U700" s="159">
        <v>5.7500000000000002E-2</v>
      </c>
      <c r="V700" s="159">
        <f>ROUND(E700*U700,2)</f>
        <v>0.45</v>
      </c>
      <c r="W700" s="159"/>
      <c r="X700" s="159" t="s">
        <v>295</v>
      </c>
      <c r="Y700" s="159" t="s">
        <v>296</v>
      </c>
      <c r="Z700" s="148"/>
      <c r="AA700" s="148"/>
      <c r="AB700" s="148"/>
      <c r="AC700" s="148"/>
      <c r="AD700" s="148"/>
      <c r="AE700" s="148"/>
      <c r="AF700" s="148"/>
      <c r="AG700" s="148" t="s">
        <v>297</v>
      </c>
      <c r="AH700" s="148"/>
      <c r="AI700" s="148"/>
      <c r="AJ700" s="148"/>
      <c r="AK700" s="148"/>
      <c r="AL700" s="148"/>
      <c r="AM700" s="148"/>
      <c r="AN700" s="148"/>
      <c r="AO700" s="148"/>
      <c r="AP700" s="148"/>
      <c r="AQ700" s="148"/>
      <c r="AR700" s="148"/>
      <c r="AS700" s="148"/>
      <c r="AT700" s="148"/>
      <c r="AU700" s="148"/>
      <c r="AV700" s="148"/>
      <c r="AW700" s="148"/>
      <c r="AX700" s="148"/>
      <c r="AY700" s="148"/>
      <c r="AZ700" s="148"/>
      <c r="BA700" s="148"/>
      <c r="BB700" s="148"/>
      <c r="BC700" s="148"/>
      <c r="BD700" s="148"/>
      <c r="BE700" s="148"/>
      <c r="BF700" s="148"/>
      <c r="BG700" s="148"/>
      <c r="BH700" s="148"/>
    </row>
    <row r="701" spans="1:60" outlineLevel="2" x14ac:dyDescent="0.25">
      <c r="A701" s="155"/>
      <c r="B701" s="156"/>
      <c r="C701" s="195" t="s">
        <v>3488</v>
      </c>
      <c r="D701" s="161"/>
      <c r="E701" s="162">
        <v>7.9</v>
      </c>
      <c r="F701" s="159"/>
      <c r="G701" s="159"/>
      <c r="H701" s="159"/>
      <c r="I701" s="159"/>
      <c r="J701" s="159"/>
      <c r="K701" s="159"/>
      <c r="L701" s="159"/>
      <c r="M701" s="159"/>
      <c r="N701" s="158"/>
      <c r="O701" s="158"/>
      <c r="P701" s="158"/>
      <c r="Q701" s="158"/>
      <c r="R701" s="159"/>
      <c r="S701" s="159"/>
      <c r="T701" s="159"/>
      <c r="U701" s="159"/>
      <c r="V701" s="159"/>
      <c r="W701" s="159"/>
      <c r="X701" s="159"/>
      <c r="Y701" s="159"/>
      <c r="Z701" s="148"/>
      <c r="AA701" s="148"/>
      <c r="AB701" s="148"/>
      <c r="AC701" s="148"/>
      <c r="AD701" s="148"/>
      <c r="AE701" s="148"/>
      <c r="AF701" s="148"/>
      <c r="AG701" s="148" t="s">
        <v>314</v>
      </c>
      <c r="AH701" s="148">
        <v>0</v>
      </c>
      <c r="AI701" s="148"/>
      <c r="AJ701" s="148"/>
      <c r="AK701" s="148"/>
      <c r="AL701" s="148"/>
      <c r="AM701" s="148"/>
      <c r="AN701" s="148"/>
      <c r="AO701" s="148"/>
      <c r="AP701" s="148"/>
      <c r="AQ701" s="148"/>
      <c r="AR701" s="148"/>
      <c r="AS701" s="148"/>
      <c r="AT701" s="148"/>
      <c r="AU701" s="148"/>
      <c r="AV701" s="148"/>
      <c r="AW701" s="148"/>
      <c r="AX701" s="148"/>
      <c r="AY701" s="148"/>
      <c r="AZ701" s="148"/>
      <c r="BA701" s="148"/>
      <c r="BB701" s="148"/>
      <c r="BC701" s="148"/>
      <c r="BD701" s="148"/>
      <c r="BE701" s="148"/>
      <c r="BF701" s="148"/>
      <c r="BG701" s="148"/>
      <c r="BH701" s="148"/>
    </row>
    <row r="702" spans="1:60" outlineLevel="1" x14ac:dyDescent="0.25">
      <c r="A702" s="185">
        <v>178</v>
      </c>
      <c r="B702" s="186" t="s">
        <v>3489</v>
      </c>
      <c r="C702" s="198" t="s">
        <v>3490</v>
      </c>
      <c r="D702" s="187" t="s">
        <v>292</v>
      </c>
      <c r="E702" s="188">
        <v>1</v>
      </c>
      <c r="F702" s="189"/>
      <c r="G702" s="190">
        <f>ROUND(E702*F702,2)</f>
        <v>0</v>
      </c>
      <c r="H702" s="189"/>
      <c r="I702" s="190">
        <f>ROUND(E702*H702,2)</f>
        <v>0</v>
      </c>
      <c r="J702" s="189"/>
      <c r="K702" s="190">
        <f>ROUND(E702*J702,2)</f>
        <v>0</v>
      </c>
      <c r="L702" s="190">
        <v>21</v>
      </c>
      <c r="M702" s="190">
        <f>G702*(1+L702/100)</f>
        <v>0</v>
      </c>
      <c r="N702" s="188">
        <v>0</v>
      </c>
      <c r="O702" s="188">
        <f>ROUND(E702*N702,2)</f>
        <v>0</v>
      </c>
      <c r="P702" s="188">
        <v>1.15E-3</v>
      </c>
      <c r="Q702" s="188">
        <f>ROUND(E702*P702,2)</f>
        <v>0</v>
      </c>
      <c r="R702" s="190" t="s">
        <v>1479</v>
      </c>
      <c r="S702" s="190" t="s">
        <v>294</v>
      </c>
      <c r="T702" s="191" t="s">
        <v>294</v>
      </c>
      <c r="U702" s="159">
        <v>9.1999999999999998E-2</v>
      </c>
      <c r="V702" s="159">
        <f>ROUND(E702*U702,2)</f>
        <v>0.09</v>
      </c>
      <c r="W702" s="159"/>
      <c r="X702" s="159" t="s">
        <v>295</v>
      </c>
      <c r="Y702" s="159" t="s">
        <v>296</v>
      </c>
      <c r="Z702" s="148"/>
      <c r="AA702" s="148"/>
      <c r="AB702" s="148"/>
      <c r="AC702" s="148"/>
      <c r="AD702" s="148"/>
      <c r="AE702" s="148"/>
      <c r="AF702" s="148"/>
      <c r="AG702" s="148" t="s">
        <v>297</v>
      </c>
      <c r="AH702" s="148"/>
      <c r="AI702" s="148"/>
      <c r="AJ702" s="148"/>
      <c r="AK702" s="148"/>
      <c r="AL702" s="148"/>
      <c r="AM702" s="148"/>
      <c r="AN702" s="148"/>
      <c r="AO702" s="148"/>
      <c r="AP702" s="148"/>
      <c r="AQ702" s="148"/>
      <c r="AR702" s="148"/>
      <c r="AS702" s="148"/>
      <c r="AT702" s="148"/>
      <c r="AU702" s="148"/>
      <c r="AV702" s="148"/>
      <c r="AW702" s="148"/>
      <c r="AX702" s="148"/>
      <c r="AY702" s="148"/>
      <c r="AZ702" s="148"/>
      <c r="BA702" s="148"/>
      <c r="BB702" s="148"/>
      <c r="BC702" s="148"/>
      <c r="BD702" s="148"/>
      <c r="BE702" s="148"/>
      <c r="BF702" s="148"/>
      <c r="BG702" s="148"/>
      <c r="BH702" s="148"/>
    </row>
    <row r="703" spans="1:60" outlineLevel="1" x14ac:dyDescent="0.25">
      <c r="A703" s="177">
        <v>179</v>
      </c>
      <c r="B703" s="178" t="s">
        <v>1511</v>
      </c>
      <c r="C703" s="194" t="s">
        <v>1512</v>
      </c>
      <c r="D703" s="179" t="s">
        <v>331</v>
      </c>
      <c r="E703" s="180">
        <v>59.62</v>
      </c>
      <c r="F703" s="181"/>
      <c r="G703" s="182">
        <f>ROUND(E703*F703,2)</f>
        <v>0</v>
      </c>
      <c r="H703" s="181"/>
      <c r="I703" s="182">
        <f>ROUND(E703*H703,2)</f>
        <v>0</v>
      </c>
      <c r="J703" s="181"/>
      <c r="K703" s="182">
        <f>ROUND(E703*J703,2)</f>
        <v>0</v>
      </c>
      <c r="L703" s="182">
        <v>21</v>
      </c>
      <c r="M703" s="182">
        <f>G703*(1+L703/100)</f>
        <v>0</v>
      </c>
      <c r="N703" s="180">
        <v>0</v>
      </c>
      <c r="O703" s="180">
        <f>ROUND(E703*N703,2)</f>
        <v>0</v>
      </c>
      <c r="P703" s="180">
        <v>2.3E-3</v>
      </c>
      <c r="Q703" s="180">
        <f>ROUND(E703*P703,2)</f>
        <v>0.14000000000000001</v>
      </c>
      <c r="R703" s="182" t="s">
        <v>1479</v>
      </c>
      <c r="S703" s="182" t="s">
        <v>294</v>
      </c>
      <c r="T703" s="183" t="s">
        <v>294</v>
      </c>
      <c r="U703" s="159">
        <v>0.10349999999999999</v>
      </c>
      <c r="V703" s="159">
        <f>ROUND(E703*U703,2)</f>
        <v>6.17</v>
      </c>
      <c r="W703" s="159"/>
      <c r="X703" s="159" t="s">
        <v>295</v>
      </c>
      <c r="Y703" s="159" t="s">
        <v>296</v>
      </c>
      <c r="Z703" s="148"/>
      <c r="AA703" s="148"/>
      <c r="AB703" s="148"/>
      <c r="AC703" s="148"/>
      <c r="AD703" s="148"/>
      <c r="AE703" s="148"/>
      <c r="AF703" s="148"/>
      <c r="AG703" s="148" t="s">
        <v>297</v>
      </c>
      <c r="AH703" s="148"/>
      <c r="AI703" s="148"/>
      <c r="AJ703" s="148"/>
      <c r="AK703" s="148"/>
      <c r="AL703" s="148"/>
      <c r="AM703" s="148"/>
      <c r="AN703" s="148"/>
      <c r="AO703" s="148"/>
      <c r="AP703" s="148"/>
      <c r="AQ703" s="148"/>
      <c r="AR703" s="148"/>
      <c r="AS703" s="148"/>
      <c r="AT703" s="148"/>
      <c r="AU703" s="148"/>
      <c r="AV703" s="148"/>
      <c r="AW703" s="148"/>
      <c r="AX703" s="148"/>
      <c r="AY703" s="148"/>
      <c r="AZ703" s="148"/>
      <c r="BA703" s="148"/>
      <c r="BB703" s="148"/>
      <c r="BC703" s="148"/>
      <c r="BD703" s="148"/>
      <c r="BE703" s="148"/>
      <c r="BF703" s="148"/>
      <c r="BG703" s="148"/>
      <c r="BH703" s="148"/>
    </row>
    <row r="704" spans="1:60" outlineLevel="2" x14ac:dyDescent="0.25">
      <c r="A704" s="155"/>
      <c r="B704" s="156"/>
      <c r="C704" s="195" t="s">
        <v>3491</v>
      </c>
      <c r="D704" s="161"/>
      <c r="E704" s="162">
        <v>59.62</v>
      </c>
      <c r="F704" s="159"/>
      <c r="G704" s="159"/>
      <c r="H704" s="159"/>
      <c r="I704" s="159"/>
      <c r="J704" s="159"/>
      <c r="K704" s="159"/>
      <c r="L704" s="159"/>
      <c r="M704" s="159"/>
      <c r="N704" s="158"/>
      <c r="O704" s="158"/>
      <c r="P704" s="158"/>
      <c r="Q704" s="158"/>
      <c r="R704" s="159"/>
      <c r="S704" s="159"/>
      <c r="T704" s="159"/>
      <c r="U704" s="159"/>
      <c r="V704" s="159"/>
      <c r="W704" s="159"/>
      <c r="X704" s="159"/>
      <c r="Y704" s="159"/>
      <c r="Z704" s="148"/>
      <c r="AA704" s="148"/>
      <c r="AB704" s="148"/>
      <c r="AC704" s="148"/>
      <c r="AD704" s="148"/>
      <c r="AE704" s="148"/>
      <c r="AF704" s="148"/>
      <c r="AG704" s="148" t="s">
        <v>314</v>
      </c>
      <c r="AH704" s="148">
        <v>0</v>
      </c>
      <c r="AI704" s="148"/>
      <c r="AJ704" s="148"/>
      <c r="AK704" s="148"/>
      <c r="AL704" s="148"/>
      <c r="AM704" s="148"/>
      <c r="AN704" s="148"/>
      <c r="AO704" s="148"/>
      <c r="AP704" s="148"/>
      <c r="AQ704" s="148"/>
      <c r="AR704" s="148"/>
      <c r="AS704" s="148"/>
      <c r="AT704" s="148"/>
      <c r="AU704" s="148"/>
      <c r="AV704" s="148"/>
      <c r="AW704" s="148"/>
      <c r="AX704" s="148"/>
      <c r="AY704" s="148"/>
      <c r="AZ704" s="148"/>
      <c r="BA704" s="148"/>
      <c r="BB704" s="148"/>
      <c r="BC704" s="148"/>
      <c r="BD704" s="148"/>
      <c r="BE704" s="148"/>
      <c r="BF704" s="148"/>
      <c r="BG704" s="148"/>
      <c r="BH704" s="148"/>
    </row>
    <row r="705" spans="1:60" outlineLevel="1" x14ac:dyDescent="0.25">
      <c r="A705" s="185">
        <v>180</v>
      </c>
      <c r="B705" s="186" t="s">
        <v>3492</v>
      </c>
      <c r="C705" s="198" t="s">
        <v>3493</v>
      </c>
      <c r="D705" s="187" t="s">
        <v>331</v>
      </c>
      <c r="E705" s="188">
        <v>3.5</v>
      </c>
      <c r="F705" s="189"/>
      <c r="G705" s="190">
        <f>ROUND(E705*F705,2)</f>
        <v>0</v>
      </c>
      <c r="H705" s="189"/>
      <c r="I705" s="190">
        <f>ROUND(E705*H705,2)</f>
        <v>0</v>
      </c>
      <c r="J705" s="189"/>
      <c r="K705" s="190">
        <f>ROUND(E705*J705,2)</f>
        <v>0</v>
      </c>
      <c r="L705" s="190">
        <v>21</v>
      </c>
      <c r="M705" s="190">
        <f>G705*(1+L705/100)</f>
        <v>0</v>
      </c>
      <c r="N705" s="188">
        <v>0</v>
      </c>
      <c r="O705" s="188">
        <f>ROUND(E705*N705,2)</f>
        <v>0</v>
      </c>
      <c r="P705" s="188">
        <v>2.2599999999999999E-3</v>
      </c>
      <c r="Q705" s="188">
        <f>ROUND(E705*P705,2)</f>
        <v>0.01</v>
      </c>
      <c r="R705" s="190" t="s">
        <v>1479</v>
      </c>
      <c r="S705" s="190" t="s">
        <v>294</v>
      </c>
      <c r="T705" s="191" t="s">
        <v>294</v>
      </c>
      <c r="U705" s="159">
        <v>5.7500000000000002E-2</v>
      </c>
      <c r="V705" s="159">
        <f>ROUND(E705*U705,2)</f>
        <v>0.2</v>
      </c>
      <c r="W705" s="159"/>
      <c r="X705" s="159" t="s">
        <v>295</v>
      </c>
      <c r="Y705" s="159" t="s">
        <v>296</v>
      </c>
      <c r="Z705" s="148"/>
      <c r="AA705" s="148"/>
      <c r="AB705" s="148"/>
      <c r="AC705" s="148"/>
      <c r="AD705" s="148"/>
      <c r="AE705" s="148"/>
      <c r="AF705" s="148"/>
      <c r="AG705" s="148" t="s">
        <v>297</v>
      </c>
      <c r="AH705" s="148"/>
      <c r="AI705" s="148"/>
      <c r="AJ705" s="148"/>
      <c r="AK705" s="148"/>
      <c r="AL705" s="148"/>
      <c r="AM705" s="148"/>
      <c r="AN705" s="148"/>
      <c r="AO705" s="148"/>
      <c r="AP705" s="148"/>
      <c r="AQ705" s="148"/>
      <c r="AR705" s="148"/>
      <c r="AS705" s="148"/>
      <c r="AT705" s="148"/>
      <c r="AU705" s="148"/>
      <c r="AV705" s="148"/>
      <c r="AW705" s="148"/>
      <c r="AX705" s="148"/>
      <c r="AY705" s="148"/>
      <c r="AZ705" s="148"/>
      <c r="BA705" s="148"/>
      <c r="BB705" s="148"/>
      <c r="BC705" s="148"/>
      <c r="BD705" s="148"/>
      <c r="BE705" s="148"/>
      <c r="BF705" s="148"/>
      <c r="BG705" s="148"/>
      <c r="BH705" s="148"/>
    </row>
    <row r="706" spans="1:60" outlineLevel="1" x14ac:dyDescent="0.25">
      <c r="A706" s="177">
        <v>181</v>
      </c>
      <c r="B706" s="178" t="s">
        <v>3494</v>
      </c>
      <c r="C706" s="194" t="s">
        <v>3495</v>
      </c>
      <c r="D706" s="179" t="s">
        <v>331</v>
      </c>
      <c r="E706" s="180">
        <v>0.95</v>
      </c>
      <c r="F706" s="181"/>
      <c r="G706" s="182">
        <f>ROUND(E706*F706,2)</f>
        <v>0</v>
      </c>
      <c r="H706" s="181"/>
      <c r="I706" s="182">
        <f>ROUND(E706*H706,2)</f>
        <v>0</v>
      </c>
      <c r="J706" s="181"/>
      <c r="K706" s="182">
        <f>ROUND(E706*J706,2)</f>
        <v>0</v>
      </c>
      <c r="L706" s="182">
        <v>21</v>
      </c>
      <c r="M706" s="182">
        <f>G706*(1+L706/100)</f>
        <v>0</v>
      </c>
      <c r="N706" s="180">
        <v>6.5100000000000002E-3</v>
      </c>
      <c r="O706" s="180">
        <f>ROUND(E706*N706,2)</f>
        <v>0.01</v>
      </c>
      <c r="P706" s="180">
        <v>0</v>
      </c>
      <c r="Q706" s="180">
        <f>ROUND(E706*P706,2)</f>
        <v>0</v>
      </c>
      <c r="R706" s="182"/>
      <c r="S706" s="182" t="s">
        <v>878</v>
      </c>
      <c r="T706" s="183" t="s">
        <v>879</v>
      </c>
      <c r="U706" s="159">
        <v>0.60365000000000002</v>
      </c>
      <c r="V706" s="159">
        <f>ROUND(E706*U706,2)</f>
        <v>0.56999999999999995</v>
      </c>
      <c r="W706" s="159"/>
      <c r="X706" s="159" t="s">
        <v>295</v>
      </c>
      <c r="Y706" s="159" t="s">
        <v>296</v>
      </c>
      <c r="Z706" s="148"/>
      <c r="AA706" s="148"/>
      <c r="AB706" s="148"/>
      <c r="AC706" s="148"/>
      <c r="AD706" s="148"/>
      <c r="AE706" s="148"/>
      <c r="AF706" s="148"/>
      <c r="AG706" s="148" t="s">
        <v>297</v>
      </c>
      <c r="AH706" s="148"/>
      <c r="AI706" s="148"/>
      <c r="AJ706" s="148"/>
      <c r="AK706" s="148"/>
      <c r="AL706" s="148"/>
      <c r="AM706" s="148"/>
      <c r="AN706" s="148"/>
      <c r="AO706" s="148"/>
      <c r="AP706" s="148"/>
      <c r="AQ706" s="148"/>
      <c r="AR706" s="148"/>
      <c r="AS706" s="148"/>
      <c r="AT706" s="148"/>
      <c r="AU706" s="148"/>
      <c r="AV706" s="148"/>
      <c r="AW706" s="148"/>
      <c r="AX706" s="148"/>
      <c r="AY706" s="148"/>
      <c r="AZ706" s="148"/>
      <c r="BA706" s="148"/>
      <c r="BB706" s="148"/>
      <c r="BC706" s="148"/>
      <c r="BD706" s="148"/>
      <c r="BE706" s="148"/>
      <c r="BF706" s="148"/>
      <c r="BG706" s="148"/>
      <c r="BH706" s="148"/>
    </row>
    <row r="707" spans="1:60" outlineLevel="1" x14ac:dyDescent="0.25">
      <c r="A707" s="155">
        <v>182</v>
      </c>
      <c r="B707" s="156" t="s">
        <v>3496</v>
      </c>
      <c r="C707" s="201" t="s">
        <v>3497</v>
      </c>
      <c r="D707" s="157" t="s">
        <v>0</v>
      </c>
      <c r="E707" s="192"/>
      <c r="F707" s="160"/>
      <c r="G707" s="159">
        <f>ROUND(E707*F707,2)</f>
        <v>0</v>
      </c>
      <c r="H707" s="160"/>
      <c r="I707" s="159">
        <f>ROUND(E707*H707,2)</f>
        <v>0</v>
      </c>
      <c r="J707" s="160"/>
      <c r="K707" s="159">
        <f>ROUND(E707*J707,2)</f>
        <v>0</v>
      </c>
      <c r="L707" s="159">
        <v>21</v>
      </c>
      <c r="M707" s="159">
        <f>G707*(1+L707/100)</f>
        <v>0</v>
      </c>
      <c r="N707" s="158">
        <v>0</v>
      </c>
      <c r="O707" s="158">
        <f>ROUND(E707*N707,2)</f>
        <v>0</v>
      </c>
      <c r="P707" s="158">
        <v>0</v>
      </c>
      <c r="Q707" s="158">
        <f>ROUND(E707*P707,2)</f>
        <v>0</v>
      </c>
      <c r="R707" s="159" t="s">
        <v>1479</v>
      </c>
      <c r="S707" s="159" t="s">
        <v>294</v>
      </c>
      <c r="T707" s="159" t="s">
        <v>294</v>
      </c>
      <c r="U707" s="159">
        <v>0</v>
      </c>
      <c r="V707" s="159">
        <f>ROUND(E707*U707,2)</f>
        <v>0</v>
      </c>
      <c r="W707" s="159"/>
      <c r="X707" s="159" t="s">
        <v>1258</v>
      </c>
      <c r="Y707" s="159" t="s">
        <v>296</v>
      </c>
      <c r="Z707" s="148"/>
      <c r="AA707" s="148"/>
      <c r="AB707" s="148"/>
      <c r="AC707" s="148"/>
      <c r="AD707" s="148"/>
      <c r="AE707" s="148"/>
      <c r="AF707" s="148"/>
      <c r="AG707" s="148" t="s">
        <v>1306</v>
      </c>
      <c r="AH707" s="148"/>
      <c r="AI707" s="148"/>
      <c r="AJ707" s="148"/>
      <c r="AK707" s="148"/>
      <c r="AL707" s="148"/>
      <c r="AM707" s="148"/>
      <c r="AN707" s="148"/>
      <c r="AO707" s="148"/>
      <c r="AP707" s="148"/>
      <c r="AQ707" s="148"/>
      <c r="AR707" s="148"/>
      <c r="AS707" s="148"/>
      <c r="AT707" s="148"/>
      <c r="AU707" s="148"/>
      <c r="AV707" s="148"/>
      <c r="AW707" s="148"/>
      <c r="AX707" s="148"/>
      <c r="AY707" s="148"/>
      <c r="AZ707" s="148"/>
      <c r="BA707" s="148"/>
      <c r="BB707" s="148"/>
      <c r="BC707" s="148"/>
      <c r="BD707" s="148"/>
      <c r="BE707" s="148"/>
      <c r="BF707" s="148"/>
      <c r="BG707" s="148"/>
      <c r="BH707" s="148"/>
    </row>
    <row r="708" spans="1:60" outlineLevel="2" x14ac:dyDescent="0.25">
      <c r="A708" s="155"/>
      <c r="B708" s="156"/>
      <c r="C708" s="274" t="s">
        <v>1344</v>
      </c>
      <c r="D708" s="275"/>
      <c r="E708" s="275"/>
      <c r="F708" s="275"/>
      <c r="G708" s="275"/>
      <c r="H708" s="159"/>
      <c r="I708" s="159"/>
      <c r="J708" s="159"/>
      <c r="K708" s="159"/>
      <c r="L708" s="159"/>
      <c r="M708" s="159"/>
      <c r="N708" s="158"/>
      <c r="O708" s="158"/>
      <c r="P708" s="158"/>
      <c r="Q708" s="158"/>
      <c r="R708" s="159"/>
      <c r="S708" s="159"/>
      <c r="T708" s="159"/>
      <c r="U708" s="159"/>
      <c r="V708" s="159"/>
      <c r="W708" s="159"/>
      <c r="X708" s="159"/>
      <c r="Y708" s="159"/>
      <c r="Z708" s="148"/>
      <c r="AA708" s="148"/>
      <c r="AB708" s="148"/>
      <c r="AC708" s="148"/>
      <c r="AD708" s="148"/>
      <c r="AE708" s="148"/>
      <c r="AF708" s="148"/>
      <c r="AG708" s="148" t="s">
        <v>299</v>
      </c>
      <c r="AH708" s="148"/>
      <c r="AI708" s="148"/>
      <c r="AJ708" s="148"/>
      <c r="AK708" s="148"/>
      <c r="AL708" s="148"/>
      <c r="AM708" s="148"/>
      <c r="AN708" s="148"/>
      <c r="AO708" s="148"/>
      <c r="AP708" s="148"/>
      <c r="AQ708" s="148"/>
      <c r="AR708" s="148"/>
      <c r="AS708" s="148"/>
      <c r="AT708" s="148"/>
      <c r="AU708" s="148"/>
      <c r="AV708" s="148"/>
      <c r="AW708" s="148"/>
      <c r="AX708" s="148"/>
      <c r="AY708" s="148"/>
      <c r="AZ708" s="148"/>
      <c r="BA708" s="148"/>
      <c r="BB708" s="148"/>
      <c r="BC708" s="148"/>
      <c r="BD708" s="148"/>
      <c r="BE708" s="148"/>
      <c r="BF708" s="148"/>
      <c r="BG708" s="148"/>
      <c r="BH708" s="148"/>
    </row>
    <row r="709" spans="1:60" ht="13" x14ac:dyDescent="0.25">
      <c r="A709" s="170" t="s">
        <v>288</v>
      </c>
      <c r="B709" s="171" t="s">
        <v>225</v>
      </c>
      <c r="C709" s="193" t="s">
        <v>226</v>
      </c>
      <c r="D709" s="172"/>
      <c r="E709" s="173"/>
      <c r="F709" s="174"/>
      <c r="G709" s="174">
        <f>SUMIF(AG710:AG760,"&lt;&gt;NOR",G710:G760)</f>
        <v>0</v>
      </c>
      <c r="H709" s="174"/>
      <c r="I709" s="174">
        <f>SUM(I710:I760)</f>
        <v>0</v>
      </c>
      <c r="J709" s="174"/>
      <c r="K709" s="174">
        <f>SUM(K710:K760)</f>
        <v>0</v>
      </c>
      <c r="L709" s="174"/>
      <c r="M709" s="174">
        <f>SUM(M710:M760)</f>
        <v>0</v>
      </c>
      <c r="N709" s="173"/>
      <c r="O709" s="173">
        <f>SUM(O710:O760)</f>
        <v>0.26</v>
      </c>
      <c r="P709" s="173"/>
      <c r="Q709" s="173">
        <f>SUM(Q710:Q760)</f>
        <v>0</v>
      </c>
      <c r="R709" s="174"/>
      <c r="S709" s="174"/>
      <c r="T709" s="175"/>
      <c r="U709" s="169"/>
      <c r="V709" s="169">
        <f>SUM(V710:V760)</f>
        <v>45.09</v>
      </c>
      <c r="W709" s="169"/>
      <c r="X709" s="169"/>
      <c r="Y709" s="169"/>
      <c r="AG709" t="s">
        <v>289</v>
      </c>
    </row>
    <row r="710" spans="1:60" ht="20" outlineLevel="1" x14ac:dyDescent="0.25">
      <c r="A710" s="177">
        <v>183</v>
      </c>
      <c r="B710" s="178" t="s">
        <v>1528</v>
      </c>
      <c r="C710" s="194" t="s">
        <v>1529</v>
      </c>
      <c r="D710" s="179" t="s">
        <v>292</v>
      </c>
      <c r="E710" s="180">
        <v>7</v>
      </c>
      <c r="F710" s="181"/>
      <c r="G710" s="182">
        <f>ROUND(E710*F710,2)</f>
        <v>0</v>
      </c>
      <c r="H710" s="181"/>
      <c r="I710" s="182">
        <f>ROUND(E710*H710,2)</f>
        <v>0</v>
      </c>
      <c r="J710" s="181"/>
      <c r="K710" s="182">
        <f>ROUND(E710*J710,2)</f>
        <v>0</v>
      </c>
      <c r="L710" s="182">
        <v>21</v>
      </c>
      <c r="M710" s="182">
        <f>G710*(1+L710/100)</f>
        <v>0</v>
      </c>
      <c r="N710" s="180">
        <v>0</v>
      </c>
      <c r="O710" s="180">
        <f>ROUND(E710*N710,2)</f>
        <v>0</v>
      </c>
      <c r="P710" s="180">
        <v>0</v>
      </c>
      <c r="Q710" s="180">
        <f>ROUND(E710*P710,2)</f>
        <v>0</v>
      </c>
      <c r="R710" s="182" t="s">
        <v>1530</v>
      </c>
      <c r="S710" s="182" t="s">
        <v>294</v>
      </c>
      <c r="T710" s="183" t="s">
        <v>294</v>
      </c>
      <c r="U710" s="159">
        <v>1.45</v>
      </c>
      <c r="V710" s="159">
        <f>ROUND(E710*U710,2)</f>
        <v>10.15</v>
      </c>
      <c r="W710" s="159"/>
      <c r="X710" s="159" t="s">
        <v>295</v>
      </c>
      <c r="Y710" s="159" t="s">
        <v>296</v>
      </c>
      <c r="Z710" s="148"/>
      <c r="AA710" s="148"/>
      <c r="AB710" s="148"/>
      <c r="AC710" s="148"/>
      <c r="AD710" s="148"/>
      <c r="AE710" s="148"/>
      <c r="AF710" s="148"/>
      <c r="AG710" s="148" t="s">
        <v>297</v>
      </c>
      <c r="AH710" s="148"/>
      <c r="AI710" s="148"/>
      <c r="AJ710" s="148"/>
      <c r="AK710" s="148"/>
      <c r="AL710" s="148"/>
      <c r="AM710" s="148"/>
      <c r="AN710" s="148"/>
      <c r="AO710" s="148"/>
      <c r="AP710" s="148"/>
      <c r="AQ710" s="148"/>
      <c r="AR710" s="148"/>
      <c r="AS710" s="148"/>
      <c r="AT710" s="148"/>
      <c r="AU710" s="148"/>
      <c r="AV710" s="148"/>
      <c r="AW710" s="148"/>
      <c r="AX710" s="148"/>
      <c r="AY710" s="148"/>
      <c r="AZ710" s="148"/>
      <c r="BA710" s="148"/>
      <c r="BB710" s="148"/>
      <c r="BC710" s="148"/>
      <c r="BD710" s="148"/>
      <c r="BE710" s="148"/>
      <c r="BF710" s="148"/>
      <c r="BG710" s="148"/>
      <c r="BH710" s="148"/>
    </row>
    <row r="711" spans="1:60" outlineLevel="2" x14ac:dyDescent="0.25">
      <c r="A711" s="155"/>
      <c r="B711" s="156"/>
      <c r="C711" s="195" t="s">
        <v>3498</v>
      </c>
      <c r="D711" s="161"/>
      <c r="E711" s="162">
        <v>1</v>
      </c>
      <c r="F711" s="159"/>
      <c r="G711" s="159"/>
      <c r="H711" s="159"/>
      <c r="I711" s="159"/>
      <c r="J711" s="159"/>
      <c r="K711" s="159"/>
      <c r="L711" s="159"/>
      <c r="M711" s="159"/>
      <c r="N711" s="158"/>
      <c r="O711" s="158"/>
      <c r="P711" s="158"/>
      <c r="Q711" s="158"/>
      <c r="R711" s="159"/>
      <c r="S711" s="159"/>
      <c r="T711" s="159"/>
      <c r="U711" s="159"/>
      <c r="V711" s="159"/>
      <c r="W711" s="159"/>
      <c r="X711" s="159"/>
      <c r="Y711" s="159"/>
      <c r="Z711" s="148"/>
      <c r="AA711" s="148"/>
      <c r="AB711" s="148"/>
      <c r="AC711" s="148"/>
      <c r="AD711" s="148"/>
      <c r="AE711" s="148"/>
      <c r="AF711" s="148"/>
      <c r="AG711" s="148" t="s">
        <v>314</v>
      </c>
      <c r="AH711" s="148">
        <v>0</v>
      </c>
      <c r="AI711" s="148"/>
      <c r="AJ711" s="148"/>
      <c r="AK711" s="148"/>
      <c r="AL711" s="148"/>
      <c r="AM711" s="148"/>
      <c r="AN711" s="148"/>
      <c r="AO711" s="148"/>
      <c r="AP711" s="148"/>
      <c r="AQ711" s="148"/>
      <c r="AR711" s="148"/>
      <c r="AS711" s="148"/>
      <c r="AT711" s="148"/>
      <c r="AU711" s="148"/>
      <c r="AV711" s="148"/>
      <c r="AW711" s="148"/>
      <c r="AX711" s="148"/>
      <c r="AY711" s="148"/>
      <c r="AZ711" s="148"/>
      <c r="BA711" s="148"/>
      <c r="BB711" s="148"/>
      <c r="BC711" s="148"/>
      <c r="BD711" s="148"/>
      <c r="BE711" s="148"/>
      <c r="BF711" s="148"/>
      <c r="BG711" s="148"/>
      <c r="BH711" s="148"/>
    </row>
    <row r="712" spans="1:60" outlineLevel="3" x14ac:dyDescent="0.25">
      <c r="A712" s="155"/>
      <c r="B712" s="156"/>
      <c r="C712" s="195" t="s">
        <v>3499</v>
      </c>
      <c r="D712" s="161"/>
      <c r="E712" s="162">
        <v>1</v>
      </c>
      <c r="F712" s="159"/>
      <c r="G712" s="159"/>
      <c r="H712" s="159"/>
      <c r="I712" s="159"/>
      <c r="J712" s="159"/>
      <c r="K712" s="159"/>
      <c r="L712" s="159"/>
      <c r="M712" s="159"/>
      <c r="N712" s="158"/>
      <c r="O712" s="158"/>
      <c r="P712" s="158"/>
      <c r="Q712" s="158"/>
      <c r="R712" s="159"/>
      <c r="S712" s="159"/>
      <c r="T712" s="159"/>
      <c r="U712" s="159"/>
      <c r="V712" s="159"/>
      <c r="W712" s="159"/>
      <c r="X712" s="159"/>
      <c r="Y712" s="159"/>
      <c r="Z712" s="148"/>
      <c r="AA712" s="148"/>
      <c r="AB712" s="148"/>
      <c r="AC712" s="148"/>
      <c r="AD712" s="148"/>
      <c r="AE712" s="148"/>
      <c r="AF712" s="148"/>
      <c r="AG712" s="148" t="s">
        <v>314</v>
      </c>
      <c r="AH712" s="148">
        <v>0</v>
      </c>
      <c r="AI712" s="148"/>
      <c r="AJ712" s="148"/>
      <c r="AK712" s="148"/>
      <c r="AL712" s="148"/>
      <c r="AM712" s="148"/>
      <c r="AN712" s="148"/>
      <c r="AO712" s="148"/>
      <c r="AP712" s="148"/>
      <c r="AQ712" s="148"/>
      <c r="AR712" s="148"/>
      <c r="AS712" s="148"/>
      <c r="AT712" s="148"/>
      <c r="AU712" s="148"/>
      <c r="AV712" s="148"/>
      <c r="AW712" s="148"/>
      <c r="AX712" s="148"/>
      <c r="AY712" s="148"/>
      <c r="AZ712" s="148"/>
      <c r="BA712" s="148"/>
      <c r="BB712" s="148"/>
      <c r="BC712" s="148"/>
      <c r="BD712" s="148"/>
      <c r="BE712" s="148"/>
      <c r="BF712" s="148"/>
      <c r="BG712" s="148"/>
      <c r="BH712" s="148"/>
    </row>
    <row r="713" spans="1:60" outlineLevel="3" x14ac:dyDescent="0.25">
      <c r="A713" s="155"/>
      <c r="B713" s="156"/>
      <c r="C713" s="195" t="s">
        <v>3500</v>
      </c>
      <c r="D713" s="161"/>
      <c r="E713" s="162">
        <v>1</v>
      </c>
      <c r="F713" s="159"/>
      <c r="G713" s="159"/>
      <c r="H713" s="159"/>
      <c r="I713" s="159"/>
      <c r="J713" s="159"/>
      <c r="K713" s="159"/>
      <c r="L713" s="159"/>
      <c r="M713" s="159"/>
      <c r="N713" s="158"/>
      <c r="O713" s="158"/>
      <c r="P713" s="158"/>
      <c r="Q713" s="158"/>
      <c r="R713" s="159"/>
      <c r="S713" s="159"/>
      <c r="T713" s="159"/>
      <c r="U713" s="159"/>
      <c r="V713" s="159"/>
      <c r="W713" s="159"/>
      <c r="X713" s="159"/>
      <c r="Y713" s="159"/>
      <c r="Z713" s="148"/>
      <c r="AA713" s="148"/>
      <c r="AB713" s="148"/>
      <c r="AC713" s="148"/>
      <c r="AD713" s="148"/>
      <c r="AE713" s="148"/>
      <c r="AF713" s="148"/>
      <c r="AG713" s="148" t="s">
        <v>314</v>
      </c>
      <c r="AH713" s="148">
        <v>0</v>
      </c>
      <c r="AI713" s="148"/>
      <c r="AJ713" s="148"/>
      <c r="AK713" s="148"/>
      <c r="AL713" s="148"/>
      <c r="AM713" s="148"/>
      <c r="AN713" s="148"/>
      <c r="AO713" s="148"/>
      <c r="AP713" s="148"/>
      <c r="AQ713" s="148"/>
      <c r="AR713" s="148"/>
      <c r="AS713" s="148"/>
      <c r="AT713" s="148"/>
      <c r="AU713" s="148"/>
      <c r="AV713" s="148"/>
      <c r="AW713" s="148"/>
      <c r="AX713" s="148"/>
      <c r="AY713" s="148"/>
      <c r="AZ713" s="148"/>
      <c r="BA713" s="148"/>
      <c r="BB713" s="148"/>
      <c r="BC713" s="148"/>
      <c r="BD713" s="148"/>
      <c r="BE713" s="148"/>
      <c r="BF713" s="148"/>
      <c r="BG713" s="148"/>
      <c r="BH713" s="148"/>
    </row>
    <row r="714" spans="1:60" outlineLevel="3" x14ac:dyDescent="0.25">
      <c r="A714" s="155"/>
      <c r="B714" s="156"/>
      <c r="C714" s="195" t="s">
        <v>947</v>
      </c>
      <c r="D714" s="161"/>
      <c r="E714" s="162">
        <v>2</v>
      </c>
      <c r="F714" s="159"/>
      <c r="G714" s="159"/>
      <c r="H714" s="159"/>
      <c r="I714" s="159"/>
      <c r="J714" s="159"/>
      <c r="K714" s="159"/>
      <c r="L714" s="159"/>
      <c r="M714" s="159"/>
      <c r="N714" s="158"/>
      <c r="O714" s="158"/>
      <c r="P714" s="158"/>
      <c r="Q714" s="158"/>
      <c r="R714" s="159"/>
      <c r="S714" s="159"/>
      <c r="T714" s="159"/>
      <c r="U714" s="159"/>
      <c r="V714" s="159"/>
      <c r="W714" s="159"/>
      <c r="X714" s="159"/>
      <c r="Y714" s="159"/>
      <c r="Z714" s="148"/>
      <c r="AA714" s="148"/>
      <c r="AB714" s="148"/>
      <c r="AC714" s="148"/>
      <c r="AD714" s="148"/>
      <c r="AE714" s="148"/>
      <c r="AF714" s="148"/>
      <c r="AG714" s="148" t="s">
        <v>314</v>
      </c>
      <c r="AH714" s="148">
        <v>0</v>
      </c>
      <c r="AI714" s="148"/>
      <c r="AJ714" s="148"/>
      <c r="AK714" s="148"/>
      <c r="AL714" s="148"/>
      <c r="AM714" s="148"/>
      <c r="AN714" s="148"/>
      <c r="AO714" s="148"/>
      <c r="AP714" s="148"/>
      <c r="AQ714" s="148"/>
      <c r="AR714" s="148"/>
      <c r="AS714" s="148"/>
      <c r="AT714" s="148"/>
      <c r="AU714" s="148"/>
      <c r="AV714" s="148"/>
      <c r="AW714" s="148"/>
      <c r="AX714" s="148"/>
      <c r="AY714" s="148"/>
      <c r="AZ714" s="148"/>
      <c r="BA714" s="148"/>
      <c r="BB714" s="148"/>
      <c r="BC714" s="148"/>
      <c r="BD714" s="148"/>
      <c r="BE714" s="148"/>
      <c r="BF714" s="148"/>
      <c r="BG714" s="148"/>
      <c r="BH714" s="148"/>
    </row>
    <row r="715" spans="1:60" outlineLevel="3" x14ac:dyDescent="0.25">
      <c r="A715" s="155"/>
      <c r="B715" s="156"/>
      <c r="C715" s="195" t="s">
        <v>3501</v>
      </c>
      <c r="D715" s="161"/>
      <c r="E715" s="162">
        <v>2</v>
      </c>
      <c r="F715" s="159"/>
      <c r="G715" s="159"/>
      <c r="H715" s="159"/>
      <c r="I715" s="159"/>
      <c r="J715" s="159"/>
      <c r="K715" s="159"/>
      <c r="L715" s="159"/>
      <c r="M715" s="159"/>
      <c r="N715" s="158"/>
      <c r="O715" s="158"/>
      <c r="P715" s="158"/>
      <c r="Q715" s="158"/>
      <c r="R715" s="159"/>
      <c r="S715" s="159"/>
      <c r="T715" s="159"/>
      <c r="U715" s="159"/>
      <c r="V715" s="159"/>
      <c r="W715" s="159"/>
      <c r="X715" s="159"/>
      <c r="Y715" s="159"/>
      <c r="Z715" s="148"/>
      <c r="AA715" s="148"/>
      <c r="AB715" s="148"/>
      <c r="AC715" s="148"/>
      <c r="AD715" s="148"/>
      <c r="AE715" s="148"/>
      <c r="AF715" s="148"/>
      <c r="AG715" s="148" t="s">
        <v>314</v>
      </c>
      <c r="AH715" s="148">
        <v>0</v>
      </c>
      <c r="AI715" s="148"/>
      <c r="AJ715" s="148"/>
      <c r="AK715" s="148"/>
      <c r="AL715" s="148"/>
      <c r="AM715" s="148"/>
      <c r="AN715" s="148"/>
      <c r="AO715" s="148"/>
      <c r="AP715" s="148"/>
      <c r="AQ715" s="148"/>
      <c r="AR715" s="148"/>
      <c r="AS715" s="148"/>
      <c r="AT715" s="148"/>
      <c r="AU715" s="148"/>
      <c r="AV715" s="148"/>
      <c r="AW715" s="148"/>
      <c r="AX715" s="148"/>
      <c r="AY715" s="148"/>
      <c r="AZ715" s="148"/>
      <c r="BA715" s="148"/>
      <c r="BB715" s="148"/>
      <c r="BC715" s="148"/>
      <c r="BD715" s="148"/>
      <c r="BE715" s="148"/>
      <c r="BF715" s="148"/>
      <c r="BG715" s="148"/>
      <c r="BH715" s="148"/>
    </row>
    <row r="716" spans="1:60" ht="20" outlineLevel="1" x14ac:dyDescent="0.25">
      <c r="A716" s="177">
        <v>184</v>
      </c>
      <c r="B716" s="178" t="s">
        <v>3502</v>
      </c>
      <c r="C716" s="194" t="s">
        <v>3503</v>
      </c>
      <c r="D716" s="179" t="s">
        <v>292</v>
      </c>
      <c r="E716" s="180">
        <v>2</v>
      </c>
      <c r="F716" s="181"/>
      <c r="G716" s="182">
        <f>ROUND(E716*F716,2)</f>
        <v>0</v>
      </c>
      <c r="H716" s="181"/>
      <c r="I716" s="182">
        <f>ROUND(E716*H716,2)</f>
        <v>0</v>
      </c>
      <c r="J716" s="181"/>
      <c r="K716" s="182">
        <f>ROUND(E716*J716,2)</f>
        <v>0</v>
      </c>
      <c r="L716" s="182">
        <v>21</v>
      </c>
      <c r="M716" s="182">
        <f>G716*(1+L716/100)</f>
        <v>0</v>
      </c>
      <c r="N716" s="180">
        <v>0</v>
      </c>
      <c r="O716" s="180">
        <f>ROUND(E716*N716,2)</f>
        <v>0</v>
      </c>
      <c r="P716" s="180">
        <v>0</v>
      </c>
      <c r="Q716" s="180">
        <f>ROUND(E716*P716,2)</f>
        <v>0</v>
      </c>
      <c r="R716" s="182" t="s">
        <v>1530</v>
      </c>
      <c r="S716" s="182" t="s">
        <v>294</v>
      </c>
      <c r="T716" s="183" t="s">
        <v>294</v>
      </c>
      <c r="U716" s="159">
        <v>1.5</v>
      </c>
      <c r="V716" s="159">
        <f>ROUND(E716*U716,2)</f>
        <v>3</v>
      </c>
      <c r="W716" s="159"/>
      <c r="X716" s="159" t="s">
        <v>295</v>
      </c>
      <c r="Y716" s="159" t="s">
        <v>296</v>
      </c>
      <c r="Z716" s="148"/>
      <c r="AA716" s="148"/>
      <c r="AB716" s="148"/>
      <c r="AC716" s="148"/>
      <c r="AD716" s="148"/>
      <c r="AE716" s="148"/>
      <c r="AF716" s="148"/>
      <c r="AG716" s="148" t="s">
        <v>297</v>
      </c>
      <c r="AH716" s="148"/>
      <c r="AI716" s="148"/>
      <c r="AJ716" s="148"/>
      <c r="AK716" s="148"/>
      <c r="AL716" s="148"/>
      <c r="AM716" s="148"/>
      <c r="AN716" s="148"/>
      <c r="AO716" s="148"/>
      <c r="AP716" s="148"/>
      <c r="AQ716" s="148"/>
      <c r="AR716" s="148"/>
      <c r="AS716" s="148"/>
      <c r="AT716" s="148"/>
      <c r="AU716" s="148"/>
      <c r="AV716" s="148"/>
      <c r="AW716" s="148"/>
      <c r="AX716" s="148"/>
      <c r="AY716" s="148"/>
      <c r="AZ716" s="148"/>
      <c r="BA716" s="148"/>
      <c r="BB716" s="148"/>
      <c r="BC716" s="148"/>
      <c r="BD716" s="148"/>
      <c r="BE716" s="148"/>
      <c r="BF716" s="148"/>
      <c r="BG716" s="148"/>
      <c r="BH716" s="148"/>
    </row>
    <row r="717" spans="1:60" outlineLevel="2" x14ac:dyDescent="0.25">
      <c r="A717" s="155"/>
      <c r="B717" s="156"/>
      <c r="C717" s="195" t="s">
        <v>1610</v>
      </c>
      <c r="D717" s="161"/>
      <c r="E717" s="162">
        <v>1</v>
      </c>
      <c r="F717" s="159"/>
      <c r="G717" s="159"/>
      <c r="H717" s="159"/>
      <c r="I717" s="159"/>
      <c r="J717" s="159"/>
      <c r="K717" s="159"/>
      <c r="L717" s="159"/>
      <c r="M717" s="159"/>
      <c r="N717" s="158"/>
      <c r="O717" s="158"/>
      <c r="P717" s="158"/>
      <c r="Q717" s="158"/>
      <c r="R717" s="159"/>
      <c r="S717" s="159"/>
      <c r="T717" s="159"/>
      <c r="U717" s="159"/>
      <c r="V717" s="159"/>
      <c r="W717" s="159"/>
      <c r="X717" s="159"/>
      <c r="Y717" s="159"/>
      <c r="Z717" s="148"/>
      <c r="AA717" s="148"/>
      <c r="AB717" s="148"/>
      <c r="AC717" s="148"/>
      <c r="AD717" s="148"/>
      <c r="AE717" s="148"/>
      <c r="AF717" s="148"/>
      <c r="AG717" s="148" t="s">
        <v>314</v>
      </c>
      <c r="AH717" s="148">
        <v>0</v>
      </c>
      <c r="AI717" s="148"/>
      <c r="AJ717" s="148"/>
      <c r="AK717" s="148"/>
      <c r="AL717" s="148"/>
      <c r="AM717" s="148"/>
      <c r="AN717" s="148"/>
      <c r="AO717" s="148"/>
      <c r="AP717" s="148"/>
      <c r="AQ717" s="148"/>
      <c r="AR717" s="148"/>
      <c r="AS717" s="148"/>
      <c r="AT717" s="148"/>
      <c r="AU717" s="148"/>
      <c r="AV717" s="148"/>
      <c r="AW717" s="148"/>
      <c r="AX717" s="148"/>
      <c r="AY717" s="148"/>
      <c r="AZ717" s="148"/>
      <c r="BA717" s="148"/>
      <c r="BB717" s="148"/>
      <c r="BC717" s="148"/>
      <c r="BD717" s="148"/>
      <c r="BE717" s="148"/>
      <c r="BF717" s="148"/>
      <c r="BG717" s="148"/>
      <c r="BH717" s="148"/>
    </row>
    <row r="718" spans="1:60" outlineLevel="3" x14ac:dyDescent="0.25">
      <c r="A718" s="155"/>
      <c r="B718" s="156"/>
      <c r="C718" s="195" t="s">
        <v>3504</v>
      </c>
      <c r="D718" s="161"/>
      <c r="E718" s="162">
        <v>1</v>
      </c>
      <c r="F718" s="159"/>
      <c r="G718" s="159"/>
      <c r="H718" s="159"/>
      <c r="I718" s="159"/>
      <c r="J718" s="159"/>
      <c r="K718" s="159"/>
      <c r="L718" s="159"/>
      <c r="M718" s="159"/>
      <c r="N718" s="158"/>
      <c r="O718" s="158"/>
      <c r="P718" s="158"/>
      <c r="Q718" s="158"/>
      <c r="R718" s="159"/>
      <c r="S718" s="159"/>
      <c r="T718" s="159"/>
      <c r="U718" s="159"/>
      <c r="V718" s="159"/>
      <c r="W718" s="159"/>
      <c r="X718" s="159"/>
      <c r="Y718" s="159"/>
      <c r="Z718" s="148"/>
      <c r="AA718" s="148"/>
      <c r="AB718" s="148"/>
      <c r="AC718" s="148"/>
      <c r="AD718" s="148"/>
      <c r="AE718" s="148"/>
      <c r="AF718" s="148"/>
      <c r="AG718" s="148" t="s">
        <v>314</v>
      </c>
      <c r="AH718" s="148">
        <v>0</v>
      </c>
      <c r="AI718" s="148"/>
      <c r="AJ718" s="148"/>
      <c r="AK718" s="148"/>
      <c r="AL718" s="148"/>
      <c r="AM718" s="148"/>
      <c r="AN718" s="148"/>
      <c r="AO718" s="148"/>
      <c r="AP718" s="148"/>
      <c r="AQ718" s="148"/>
      <c r="AR718" s="148"/>
      <c r="AS718" s="148"/>
      <c r="AT718" s="148"/>
      <c r="AU718" s="148"/>
      <c r="AV718" s="148"/>
      <c r="AW718" s="148"/>
      <c r="AX718" s="148"/>
      <c r="AY718" s="148"/>
      <c r="AZ718" s="148"/>
      <c r="BA718" s="148"/>
      <c r="BB718" s="148"/>
      <c r="BC718" s="148"/>
      <c r="BD718" s="148"/>
      <c r="BE718" s="148"/>
      <c r="BF718" s="148"/>
      <c r="BG718" s="148"/>
      <c r="BH718" s="148"/>
    </row>
    <row r="719" spans="1:60" outlineLevel="1" x14ac:dyDescent="0.25">
      <c r="A719" s="185">
        <v>185</v>
      </c>
      <c r="B719" s="186" t="s">
        <v>1558</v>
      </c>
      <c r="C719" s="198" t="s">
        <v>1559</v>
      </c>
      <c r="D719" s="187" t="s">
        <v>292</v>
      </c>
      <c r="E719" s="188">
        <v>9</v>
      </c>
      <c r="F719" s="189"/>
      <c r="G719" s="190">
        <f>ROUND(E719*F719,2)</f>
        <v>0</v>
      </c>
      <c r="H719" s="189"/>
      <c r="I719" s="190">
        <f>ROUND(E719*H719,2)</f>
        <v>0</v>
      </c>
      <c r="J719" s="189"/>
      <c r="K719" s="190">
        <f>ROUND(E719*J719,2)</f>
        <v>0</v>
      </c>
      <c r="L719" s="190">
        <v>21</v>
      </c>
      <c r="M719" s="190">
        <f>G719*(1+L719/100)</f>
        <v>0</v>
      </c>
      <c r="N719" s="188">
        <v>0</v>
      </c>
      <c r="O719" s="188">
        <f>ROUND(E719*N719,2)</f>
        <v>0</v>
      </c>
      <c r="P719" s="188">
        <v>0</v>
      </c>
      <c r="Q719" s="188">
        <f>ROUND(E719*P719,2)</f>
        <v>0</v>
      </c>
      <c r="R719" s="190" t="s">
        <v>1530</v>
      </c>
      <c r="S719" s="190" t="s">
        <v>294</v>
      </c>
      <c r="T719" s="191" t="s">
        <v>294</v>
      </c>
      <c r="U719" s="159">
        <v>0.77500000000000002</v>
      </c>
      <c r="V719" s="159">
        <f>ROUND(E719*U719,2)</f>
        <v>6.98</v>
      </c>
      <c r="W719" s="159"/>
      <c r="X719" s="159" t="s">
        <v>295</v>
      </c>
      <c r="Y719" s="159" t="s">
        <v>296</v>
      </c>
      <c r="Z719" s="148"/>
      <c r="AA719" s="148"/>
      <c r="AB719" s="148"/>
      <c r="AC719" s="148"/>
      <c r="AD719" s="148"/>
      <c r="AE719" s="148"/>
      <c r="AF719" s="148"/>
      <c r="AG719" s="148" t="s">
        <v>297</v>
      </c>
      <c r="AH719" s="148"/>
      <c r="AI719" s="148"/>
      <c r="AJ719" s="148"/>
      <c r="AK719" s="148"/>
      <c r="AL719" s="148"/>
      <c r="AM719" s="148"/>
      <c r="AN719" s="148"/>
      <c r="AO719" s="148"/>
      <c r="AP719" s="148"/>
      <c r="AQ719" s="148"/>
      <c r="AR719" s="148"/>
      <c r="AS719" s="148"/>
      <c r="AT719" s="148"/>
      <c r="AU719" s="148"/>
      <c r="AV719" s="148"/>
      <c r="AW719" s="148"/>
      <c r="AX719" s="148"/>
      <c r="AY719" s="148"/>
      <c r="AZ719" s="148"/>
      <c r="BA719" s="148"/>
      <c r="BB719" s="148"/>
      <c r="BC719" s="148"/>
      <c r="BD719" s="148"/>
      <c r="BE719" s="148"/>
      <c r="BF719" s="148"/>
      <c r="BG719" s="148"/>
      <c r="BH719" s="148"/>
    </row>
    <row r="720" spans="1:60" ht="20" outlineLevel="1" x14ac:dyDescent="0.25">
      <c r="A720" s="177">
        <v>186</v>
      </c>
      <c r="B720" s="178" t="s">
        <v>1567</v>
      </c>
      <c r="C720" s="194" t="s">
        <v>1568</v>
      </c>
      <c r="D720" s="179" t="s">
        <v>292</v>
      </c>
      <c r="E720" s="180">
        <v>4</v>
      </c>
      <c r="F720" s="181"/>
      <c r="G720" s="182">
        <f>ROUND(E720*F720,2)</f>
        <v>0</v>
      </c>
      <c r="H720" s="181"/>
      <c r="I720" s="182">
        <f>ROUND(E720*H720,2)</f>
        <v>0</v>
      </c>
      <c r="J720" s="181"/>
      <c r="K720" s="182">
        <f>ROUND(E720*J720,2)</f>
        <v>0</v>
      </c>
      <c r="L720" s="182">
        <v>21</v>
      </c>
      <c r="M720" s="182">
        <f>G720*(1+L720/100)</f>
        <v>0</v>
      </c>
      <c r="N720" s="180">
        <v>2.0000000000000002E-5</v>
      </c>
      <c r="O720" s="180">
        <f>ROUND(E720*N720,2)</f>
        <v>0</v>
      </c>
      <c r="P720" s="180">
        <v>0</v>
      </c>
      <c r="Q720" s="180">
        <f>ROUND(E720*P720,2)</f>
        <v>0</v>
      </c>
      <c r="R720" s="182" t="s">
        <v>1530</v>
      </c>
      <c r="S720" s="182" t="s">
        <v>294</v>
      </c>
      <c r="T720" s="183" t="s">
        <v>294</v>
      </c>
      <c r="U720" s="159">
        <v>0.61085999999999996</v>
      </c>
      <c r="V720" s="159">
        <f>ROUND(E720*U720,2)</f>
        <v>2.44</v>
      </c>
      <c r="W720" s="159"/>
      <c r="X720" s="159" t="s">
        <v>295</v>
      </c>
      <c r="Y720" s="159" t="s">
        <v>296</v>
      </c>
      <c r="Z720" s="148"/>
      <c r="AA720" s="148"/>
      <c r="AB720" s="148"/>
      <c r="AC720" s="148"/>
      <c r="AD720" s="148"/>
      <c r="AE720" s="148"/>
      <c r="AF720" s="148"/>
      <c r="AG720" s="148" t="s">
        <v>297</v>
      </c>
      <c r="AH720" s="148"/>
      <c r="AI720" s="148"/>
      <c r="AJ720" s="148"/>
      <c r="AK720" s="148"/>
      <c r="AL720" s="148"/>
      <c r="AM720" s="148"/>
      <c r="AN720" s="148"/>
      <c r="AO720" s="148"/>
      <c r="AP720" s="148"/>
      <c r="AQ720" s="148"/>
      <c r="AR720" s="148"/>
      <c r="AS720" s="148"/>
      <c r="AT720" s="148"/>
      <c r="AU720" s="148"/>
      <c r="AV720" s="148"/>
      <c r="AW720" s="148"/>
      <c r="AX720" s="148"/>
      <c r="AY720" s="148"/>
      <c r="AZ720" s="148"/>
      <c r="BA720" s="148"/>
      <c r="BB720" s="148"/>
      <c r="BC720" s="148"/>
      <c r="BD720" s="148"/>
      <c r="BE720" s="148"/>
      <c r="BF720" s="148"/>
      <c r="BG720" s="148"/>
      <c r="BH720" s="148"/>
    </row>
    <row r="721" spans="1:60" outlineLevel="2" x14ac:dyDescent="0.25">
      <c r="A721" s="155"/>
      <c r="B721" s="156"/>
      <c r="C721" s="195" t="s">
        <v>1566</v>
      </c>
      <c r="D721" s="161"/>
      <c r="E721" s="162">
        <v>2</v>
      </c>
      <c r="F721" s="159"/>
      <c r="G721" s="159"/>
      <c r="H721" s="159"/>
      <c r="I721" s="159"/>
      <c r="J721" s="159"/>
      <c r="K721" s="159"/>
      <c r="L721" s="159"/>
      <c r="M721" s="159"/>
      <c r="N721" s="158"/>
      <c r="O721" s="158"/>
      <c r="P721" s="158"/>
      <c r="Q721" s="158"/>
      <c r="R721" s="159"/>
      <c r="S721" s="159"/>
      <c r="T721" s="159"/>
      <c r="U721" s="159"/>
      <c r="V721" s="159"/>
      <c r="W721" s="159"/>
      <c r="X721" s="159"/>
      <c r="Y721" s="159"/>
      <c r="Z721" s="148"/>
      <c r="AA721" s="148"/>
      <c r="AB721" s="148"/>
      <c r="AC721" s="148"/>
      <c r="AD721" s="148"/>
      <c r="AE721" s="148"/>
      <c r="AF721" s="148"/>
      <c r="AG721" s="148" t="s">
        <v>314</v>
      </c>
      <c r="AH721" s="148">
        <v>0</v>
      </c>
      <c r="AI721" s="148"/>
      <c r="AJ721" s="148"/>
      <c r="AK721" s="148"/>
      <c r="AL721" s="148"/>
      <c r="AM721" s="148"/>
      <c r="AN721" s="148"/>
      <c r="AO721" s="148"/>
      <c r="AP721" s="148"/>
      <c r="AQ721" s="148"/>
      <c r="AR721" s="148"/>
      <c r="AS721" s="148"/>
      <c r="AT721" s="148"/>
      <c r="AU721" s="148"/>
      <c r="AV721" s="148"/>
      <c r="AW721" s="148"/>
      <c r="AX721" s="148"/>
      <c r="AY721" s="148"/>
      <c r="AZ721" s="148"/>
      <c r="BA721" s="148"/>
      <c r="BB721" s="148"/>
      <c r="BC721" s="148"/>
      <c r="BD721" s="148"/>
      <c r="BE721" s="148"/>
      <c r="BF721" s="148"/>
      <c r="BG721" s="148"/>
      <c r="BH721" s="148"/>
    </row>
    <row r="722" spans="1:60" outlineLevel="3" x14ac:dyDescent="0.25">
      <c r="A722" s="155"/>
      <c r="B722" s="156"/>
      <c r="C722" s="195" t="s">
        <v>3505</v>
      </c>
      <c r="D722" s="161"/>
      <c r="E722" s="162">
        <v>2</v>
      </c>
      <c r="F722" s="159"/>
      <c r="G722" s="159"/>
      <c r="H722" s="159"/>
      <c r="I722" s="159"/>
      <c r="J722" s="159"/>
      <c r="K722" s="159"/>
      <c r="L722" s="159"/>
      <c r="M722" s="159"/>
      <c r="N722" s="158"/>
      <c r="O722" s="158"/>
      <c r="P722" s="158"/>
      <c r="Q722" s="158"/>
      <c r="R722" s="159"/>
      <c r="S722" s="159"/>
      <c r="T722" s="159"/>
      <c r="U722" s="159"/>
      <c r="V722" s="159"/>
      <c r="W722" s="159"/>
      <c r="X722" s="159"/>
      <c r="Y722" s="159"/>
      <c r="Z722" s="148"/>
      <c r="AA722" s="148"/>
      <c r="AB722" s="148"/>
      <c r="AC722" s="148"/>
      <c r="AD722" s="148"/>
      <c r="AE722" s="148"/>
      <c r="AF722" s="148"/>
      <c r="AG722" s="148" t="s">
        <v>314</v>
      </c>
      <c r="AH722" s="148">
        <v>0</v>
      </c>
      <c r="AI722" s="148"/>
      <c r="AJ722" s="148"/>
      <c r="AK722" s="148"/>
      <c r="AL722" s="148"/>
      <c r="AM722" s="148"/>
      <c r="AN722" s="148"/>
      <c r="AO722" s="148"/>
      <c r="AP722" s="148"/>
      <c r="AQ722" s="148"/>
      <c r="AR722" s="148"/>
      <c r="AS722" s="148"/>
      <c r="AT722" s="148"/>
      <c r="AU722" s="148"/>
      <c r="AV722" s="148"/>
      <c r="AW722" s="148"/>
      <c r="AX722" s="148"/>
      <c r="AY722" s="148"/>
      <c r="AZ722" s="148"/>
      <c r="BA722" s="148"/>
      <c r="BB722" s="148"/>
      <c r="BC722" s="148"/>
      <c r="BD722" s="148"/>
      <c r="BE722" s="148"/>
      <c r="BF722" s="148"/>
      <c r="BG722" s="148"/>
      <c r="BH722" s="148"/>
    </row>
    <row r="723" spans="1:60" ht="20" outlineLevel="1" x14ac:dyDescent="0.25">
      <c r="A723" s="177">
        <v>187</v>
      </c>
      <c r="B723" s="178" t="s">
        <v>1570</v>
      </c>
      <c r="C723" s="194" t="s">
        <v>1571</v>
      </c>
      <c r="D723" s="179" t="s">
        <v>292</v>
      </c>
      <c r="E723" s="180">
        <v>3</v>
      </c>
      <c r="F723" s="181"/>
      <c r="G723" s="182">
        <f>ROUND(E723*F723,2)</f>
        <v>0</v>
      </c>
      <c r="H723" s="181"/>
      <c r="I723" s="182">
        <f>ROUND(E723*H723,2)</f>
        <v>0</v>
      </c>
      <c r="J723" s="181"/>
      <c r="K723" s="182">
        <f>ROUND(E723*J723,2)</f>
        <v>0</v>
      </c>
      <c r="L723" s="182">
        <v>21</v>
      </c>
      <c r="M723" s="182">
        <f>G723*(1+L723/100)</f>
        <v>0</v>
      </c>
      <c r="N723" s="180">
        <v>3.0000000000000001E-5</v>
      </c>
      <c r="O723" s="180">
        <f>ROUND(E723*N723,2)</f>
        <v>0</v>
      </c>
      <c r="P723" s="180">
        <v>0</v>
      </c>
      <c r="Q723" s="180">
        <f>ROUND(E723*P723,2)</f>
        <v>0</v>
      </c>
      <c r="R723" s="182" t="s">
        <v>1530</v>
      </c>
      <c r="S723" s="182" t="s">
        <v>294</v>
      </c>
      <c r="T723" s="183" t="s">
        <v>294</v>
      </c>
      <c r="U723" s="159">
        <v>1.13934</v>
      </c>
      <c r="V723" s="159">
        <f>ROUND(E723*U723,2)</f>
        <v>3.42</v>
      </c>
      <c r="W723" s="159"/>
      <c r="X723" s="159" t="s">
        <v>295</v>
      </c>
      <c r="Y723" s="159" t="s">
        <v>296</v>
      </c>
      <c r="Z723" s="148"/>
      <c r="AA723" s="148"/>
      <c r="AB723" s="148"/>
      <c r="AC723" s="148"/>
      <c r="AD723" s="148"/>
      <c r="AE723" s="148"/>
      <c r="AF723" s="148"/>
      <c r="AG723" s="148" t="s">
        <v>297</v>
      </c>
      <c r="AH723" s="148"/>
      <c r="AI723" s="148"/>
      <c r="AJ723" s="148"/>
      <c r="AK723" s="148"/>
      <c r="AL723" s="148"/>
      <c r="AM723" s="148"/>
      <c r="AN723" s="148"/>
      <c r="AO723" s="148"/>
      <c r="AP723" s="148"/>
      <c r="AQ723" s="148"/>
      <c r="AR723" s="148"/>
      <c r="AS723" s="148"/>
      <c r="AT723" s="148"/>
      <c r="AU723" s="148"/>
      <c r="AV723" s="148"/>
      <c r="AW723" s="148"/>
      <c r="AX723" s="148"/>
      <c r="AY723" s="148"/>
      <c r="AZ723" s="148"/>
      <c r="BA723" s="148"/>
      <c r="BB723" s="148"/>
      <c r="BC723" s="148"/>
      <c r="BD723" s="148"/>
      <c r="BE723" s="148"/>
      <c r="BF723" s="148"/>
      <c r="BG723" s="148"/>
      <c r="BH723" s="148"/>
    </row>
    <row r="724" spans="1:60" outlineLevel="2" x14ac:dyDescent="0.25">
      <c r="A724" s="155"/>
      <c r="B724" s="156"/>
      <c r="C724" s="195" t="s">
        <v>3506</v>
      </c>
      <c r="D724" s="161"/>
      <c r="E724" s="162">
        <v>1</v>
      </c>
      <c r="F724" s="159"/>
      <c r="G724" s="159"/>
      <c r="H724" s="159"/>
      <c r="I724" s="159"/>
      <c r="J724" s="159"/>
      <c r="K724" s="159"/>
      <c r="L724" s="159"/>
      <c r="M724" s="159"/>
      <c r="N724" s="158"/>
      <c r="O724" s="158"/>
      <c r="P724" s="158"/>
      <c r="Q724" s="158"/>
      <c r="R724" s="159"/>
      <c r="S724" s="159"/>
      <c r="T724" s="159"/>
      <c r="U724" s="159"/>
      <c r="V724" s="159"/>
      <c r="W724" s="159"/>
      <c r="X724" s="159"/>
      <c r="Y724" s="159"/>
      <c r="Z724" s="148"/>
      <c r="AA724" s="148"/>
      <c r="AB724" s="148"/>
      <c r="AC724" s="148"/>
      <c r="AD724" s="148"/>
      <c r="AE724" s="148"/>
      <c r="AF724" s="148"/>
      <c r="AG724" s="148" t="s">
        <v>314</v>
      </c>
      <c r="AH724" s="148">
        <v>0</v>
      </c>
      <c r="AI724" s="148"/>
      <c r="AJ724" s="148"/>
      <c r="AK724" s="148"/>
      <c r="AL724" s="148"/>
      <c r="AM724" s="148"/>
      <c r="AN724" s="148"/>
      <c r="AO724" s="148"/>
      <c r="AP724" s="148"/>
      <c r="AQ724" s="148"/>
      <c r="AR724" s="148"/>
      <c r="AS724" s="148"/>
      <c r="AT724" s="148"/>
      <c r="AU724" s="148"/>
      <c r="AV724" s="148"/>
      <c r="AW724" s="148"/>
      <c r="AX724" s="148"/>
      <c r="AY724" s="148"/>
      <c r="AZ724" s="148"/>
      <c r="BA724" s="148"/>
      <c r="BB724" s="148"/>
      <c r="BC724" s="148"/>
      <c r="BD724" s="148"/>
      <c r="BE724" s="148"/>
      <c r="BF724" s="148"/>
      <c r="BG724" s="148"/>
      <c r="BH724" s="148"/>
    </row>
    <row r="725" spans="1:60" outlineLevel="3" x14ac:dyDescent="0.25">
      <c r="A725" s="155"/>
      <c r="B725" s="156"/>
      <c r="C725" s="195" t="s">
        <v>1562</v>
      </c>
      <c r="D725" s="161"/>
      <c r="E725" s="162">
        <v>2</v>
      </c>
      <c r="F725" s="159"/>
      <c r="G725" s="159"/>
      <c r="H725" s="159"/>
      <c r="I725" s="159"/>
      <c r="J725" s="159"/>
      <c r="K725" s="159"/>
      <c r="L725" s="159"/>
      <c r="M725" s="159"/>
      <c r="N725" s="158"/>
      <c r="O725" s="158"/>
      <c r="P725" s="158"/>
      <c r="Q725" s="158"/>
      <c r="R725" s="159"/>
      <c r="S725" s="159"/>
      <c r="T725" s="159"/>
      <c r="U725" s="159"/>
      <c r="V725" s="159"/>
      <c r="W725" s="159"/>
      <c r="X725" s="159"/>
      <c r="Y725" s="159"/>
      <c r="Z725" s="148"/>
      <c r="AA725" s="148"/>
      <c r="AB725" s="148"/>
      <c r="AC725" s="148"/>
      <c r="AD725" s="148"/>
      <c r="AE725" s="148"/>
      <c r="AF725" s="148"/>
      <c r="AG725" s="148" t="s">
        <v>314</v>
      </c>
      <c r="AH725" s="148">
        <v>0</v>
      </c>
      <c r="AI725" s="148"/>
      <c r="AJ725" s="148"/>
      <c r="AK725" s="148"/>
      <c r="AL725" s="148"/>
      <c r="AM725" s="148"/>
      <c r="AN725" s="148"/>
      <c r="AO725" s="148"/>
      <c r="AP725" s="148"/>
      <c r="AQ725" s="148"/>
      <c r="AR725" s="148"/>
      <c r="AS725" s="148"/>
      <c r="AT725" s="148"/>
      <c r="AU725" s="148"/>
      <c r="AV725" s="148"/>
      <c r="AW725" s="148"/>
      <c r="AX725" s="148"/>
      <c r="AY725" s="148"/>
      <c r="AZ725" s="148"/>
      <c r="BA725" s="148"/>
      <c r="BB725" s="148"/>
      <c r="BC725" s="148"/>
      <c r="BD725" s="148"/>
      <c r="BE725" s="148"/>
      <c r="BF725" s="148"/>
      <c r="BG725" s="148"/>
      <c r="BH725" s="148"/>
    </row>
    <row r="726" spans="1:60" ht="20" outlineLevel="1" x14ac:dyDescent="0.25">
      <c r="A726" s="177">
        <v>188</v>
      </c>
      <c r="B726" s="178" t="s">
        <v>3507</v>
      </c>
      <c r="C726" s="194" t="s">
        <v>3508</v>
      </c>
      <c r="D726" s="179" t="s">
        <v>292</v>
      </c>
      <c r="E726" s="180">
        <v>3</v>
      </c>
      <c r="F726" s="181"/>
      <c r="G726" s="182">
        <f>ROUND(E726*F726,2)</f>
        <v>0</v>
      </c>
      <c r="H726" s="181"/>
      <c r="I726" s="182">
        <f>ROUND(E726*H726,2)</f>
        <v>0</v>
      </c>
      <c r="J726" s="181"/>
      <c r="K726" s="182">
        <f>ROUND(E726*J726,2)</f>
        <v>0</v>
      </c>
      <c r="L726" s="182">
        <v>21</v>
      </c>
      <c r="M726" s="182">
        <f>G726*(1+L726/100)</f>
        <v>0</v>
      </c>
      <c r="N726" s="180">
        <v>3.0000000000000001E-5</v>
      </c>
      <c r="O726" s="180">
        <f>ROUND(E726*N726,2)</f>
        <v>0</v>
      </c>
      <c r="P726" s="180">
        <v>0</v>
      </c>
      <c r="Q726" s="180">
        <f>ROUND(E726*P726,2)</f>
        <v>0</v>
      </c>
      <c r="R726" s="182" t="s">
        <v>1530</v>
      </c>
      <c r="S726" s="182" t="s">
        <v>294</v>
      </c>
      <c r="T726" s="183" t="s">
        <v>294</v>
      </c>
      <c r="U726" s="159">
        <v>1.2335</v>
      </c>
      <c r="V726" s="159">
        <f>ROUND(E726*U726,2)</f>
        <v>3.7</v>
      </c>
      <c r="W726" s="159"/>
      <c r="X726" s="159" t="s">
        <v>295</v>
      </c>
      <c r="Y726" s="159" t="s">
        <v>296</v>
      </c>
      <c r="Z726" s="148"/>
      <c r="AA726" s="148"/>
      <c r="AB726" s="148"/>
      <c r="AC726" s="148"/>
      <c r="AD726" s="148"/>
      <c r="AE726" s="148"/>
      <c r="AF726" s="148"/>
      <c r="AG726" s="148" t="s">
        <v>297</v>
      </c>
      <c r="AH726" s="148"/>
      <c r="AI726" s="148"/>
      <c r="AJ726" s="148"/>
      <c r="AK726" s="148"/>
      <c r="AL726" s="148"/>
      <c r="AM726" s="148"/>
      <c r="AN726" s="148"/>
      <c r="AO726" s="148"/>
      <c r="AP726" s="148"/>
      <c r="AQ726" s="148"/>
      <c r="AR726" s="148"/>
      <c r="AS726" s="148"/>
      <c r="AT726" s="148"/>
      <c r="AU726" s="148"/>
      <c r="AV726" s="148"/>
      <c r="AW726" s="148"/>
      <c r="AX726" s="148"/>
      <c r="AY726" s="148"/>
      <c r="AZ726" s="148"/>
      <c r="BA726" s="148"/>
      <c r="BB726" s="148"/>
      <c r="BC726" s="148"/>
      <c r="BD726" s="148"/>
      <c r="BE726" s="148"/>
      <c r="BF726" s="148"/>
      <c r="BG726" s="148"/>
      <c r="BH726" s="148"/>
    </row>
    <row r="727" spans="1:60" outlineLevel="2" x14ac:dyDescent="0.25">
      <c r="A727" s="155"/>
      <c r="B727" s="156"/>
      <c r="C727" s="195" t="s">
        <v>3509</v>
      </c>
      <c r="D727" s="161"/>
      <c r="E727" s="162">
        <v>2</v>
      </c>
      <c r="F727" s="159"/>
      <c r="G727" s="159"/>
      <c r="H727" s="159"/>
      <c r="I727" s="159"/>
      <c r="J727" s="159"/>
      <c r="K727" s="159"/>
      <c r="L727" s="159"/>
      <c r="M727" s="159"/>
      <c r="N727" s="158"/>
      <c r="O727" s="158"/>
      <c r="P727" s="158"/>
      <c r="Q727" s="158"/>
      <c r="R727" s="159"/>
      <c r="S727" s="159"/>
      <c r="T727" s="159"/>
      <c r="U727" s="159"/>
      <c r="V727" s="159"/>
      <c r="W727" s="159"/>
      <c r="X727" s="159"/>
      <c r="Y727" s="159"/>
      <c r="Z727" s="148"/>
      <c r="AA727" s="148"/>
      <c r="AB727" s="148"/>
      <c r="AC727" s="148"/>
      <c r="AD727" s="148"/>
      <c r="AE727" s="148"/>
      <c r="AF727" s="148"/>
      <c r="AG727" s="148" t="s">
        <v>314</v>
      </c>
      <c r="AH727" s="148">
        <v>0</v>
      </c>
      <c r="AI727" s="148"/>
      <c r="AJ727" s="148"/>
      <c r="AK727" s="148"/>
      <c r="AL727" s="148"/>
      <c r="AM727" s="148"/>
      <c r="AN727" s="148"/>
      <c r="AO727" s="148"/>
      <c r="AP727" s="148"/>
      <c r="AQ727" s="148"/>
      <c r="AR727" s="148"/>
      <c r="AS727" s="148"/>
      <c r="AT727" s="148"/>
      <c r="AU727" s="148"/>
      <c r="AV727" s="148"/>
      <c r="AW727" s="148"/>
      <c r="AX727" s="148"/>
      <c r="AY727" s="148"/>
      <c r="AZ727" s="148"/>
      <c r="BA727" s="148"/>
      <c r="BB727" s="148"/>
      <c r="BC727" s="148"/>
      <c r="BD727" s="148"/>
      <c r="BE727" s="148"/>
      <c r="BF727" s="148"/>
      <c r="BG727" s="148"/>
      <c r="BH727" s="148"/>
    </row>
    <row r="728" spans="1:60" outlineLevel="3" x14ac:dyDescent="0.25">
      <c r="A728" s="155"/>
      <c r="B728" s="156"/>
      <c r="C728" s="195" t="s">
        <v>1563</v>
      </c>
      <c r="D728" s="161"/>
      <c r="E728" s="162">
        <v>1</v>
      </c>
      <c r="F728" s="159"/>
      <c r="G728" s="159"/>
      <c r="H728" s="159"/>
      <c r="I728" s="159"/>
      <c r="J728" s="159"/>
      <c r="K728" s="159"/>
      <c r="L728" s="159"/>
      <c r="M728" s="159"/>
      <c r="N728" s="158"/>
      <c r="O728" s="158"/>
      <c r="P728" s="158"/>
      <c r="Q728" s="158"/>
      <c r="R728" s="159"/>
      <c r="S728" s="159"/>
      <c r="T728" s="159"/>
      <c r="U728" s="159"/>
      <c r="V728" s="159"/>
      <c r="W728" s="159"/>
      <c r="X728" s="159"/>
      <c r="Y728" s="159"/>
      <c r="Z728" s="148"/>
      <c r="AA728" s="148"/>
      <c r="AB728" s="148"/>
      <c r="AC728" s="148"/>
      <c r="AD728" s="148"/>
      <c r="AE728" s="148"/>
      <c r="AF728" s="148"/>
      <c r="AG728" s="148" t="s">
        <v>314</v>
      </c>
      <c r="AH728" s="148">
        <v>0</v>
      </c>
      <c r="AI728" s="148"/>
      <c r="AJ728" s="148"/>
      <c r="AK728" s="148"/>
      <c r="AL728" s="148"/>
      <c r="AM728" s="148"/>
      <c r="AN728" s="148"/>
      <c r="AO728" s="148"/>
      <c r="AP728" s="148"/>
      <c r="AQ728" s="148"/>
      <c r="AR728" s="148"/>
      <c r="AS728" s="148"/>
      <c r="AT728" s="148"/>
      <c r="AU728" s="148"/>
      <c r="AV728" s="148"/>
      <c r="AW728" s="148"/>
      <c r="AX728" s="148"/>
      <c r="AY728" s="148"/>
      <c r="AZ728" s="148"/>
      <c r="BA728" s="148"/>
      <c r="BB728" s="148"/>
      <c r="BC728" s="148"/>
      <c r="BD728" s="148"/>
      <c r="BE728" s="148"/>
      <c r="BF728" s="148"/>
      <c r="BG728" s="148"/>
      <c r="BH728" s="148"/>
    </row>
    <row r="729" spans="1:60" outlineLevel="1" x14ac:dyDescent="0.25">
      <c r="A729" s="185">
        <v>189</v>
      </c>
      <c r="B729" s="186" t="s">
        <v>3510</v>
      </c>
      <c r="C729" s="198" t="s">
        <v>3511</v>
      </c>
      <c r="D729" s="187" t="s">
        <v>292</v>
      </c>
      <c r="E729" s="188">
        <v>7</v>
      </c>
      <c r="F729" s="189"/>
      <c r="G729" s="190">
        <f>ROUND(E729*F729,2)</f>
        <v>0</v>
      </c>
      <c r="H729" s="189"/>
      <c r="I729" s="190">
        <f>ROUND(E729*H729,2)</f>
        <v>0</v>
      </c>
      <c r="J729" s="189"/>
      <c r="K729" s="190">
        <f>ROUND(E729*J729,2)</f>
        <v>0</v>
      </c>
      <c r="L729" s="190">
        <v>21</v>
      </c>
      <c r="M729" s="190">
        <f>G729*(1+L729/100)</f>
        <v>0</v>
      </c>
      <c r="N729" s="188">
        <v>1.0000000000000001E-5</v>
      </c>
      <c r="O729" s="188">
        <f>ROUND(E729*N729,2)</f>
        <v>0</v>
      </c>
      <c r="P729" s="188">
        <v>0</v>
      </c>
      <c r="Q729" s="188">
        <f>ROUND(E729*P729,2)</f>
        <v>0</v>
      </c>
      <c r="R729" s="190" t="s">
        <v>1530</v>
      </c>
      <c r="S729" s="190" t="s">
        <v>294</v>
      </c>
      <c r="T729" s="191" t="s">
        <v>294</v>
      </c>
      <c r="U729" s="159">
        <v>0.26</v>
      </c>
      <c r="V729" s="159">
        <f>ROUND(E729*U729,2)</f>
        <v>1.82</v>
      </c>
      <c r="W729" s="159"/>
      <c r="X729" s="159" t="s">
        <v>295</v>
      </c>
      <c r="Y729" s="159" t="s">
        <v>296</v>
      </c>
      <c r="Z729" s="148"/>
      <c r="AA729" s="148"/>
      <c r="AB729" s="148"/>
      <c r="AC729" s="148"/>
      <c r="AD729" s="148"/>
      <c r="AE729" s="148"/>
      <c r="AF729" s="148"/>
      <c r="AG729" s="148" t="s">
        <v>297</v>
      </c>
      <c r="AH729" s="148"/>
      <c r="AI729" s="148"/>
      <c r="AJ729" s="148"/>
      <c r="AK729" s="148"/>
      <c r="AL729" s="148"/>
      <c r="AM729" s="148"/>
      <c r="AN729" s="148"/>
      <c r="AO729" s="148"/>
      <c r="AP729" s="148"/>
      <c r="AQ729" s="148"/>
      <c r="AR729" s="148"/>
      <c r="AS729" s="148"/>
      <c r="AT729" s="148"/>
      <c r="AU729" s="148"/>
      <c r="AV729" s="148"/>
      <c r="AW729" s="148"/>
      <c r="AX729" s="148"/>
      <c r="AY729" s="148"/>
      <c r="AZ729" s="148"/>
      <c r="BA729" s="148"/>
      <c r="BB729" s="148"/>
      <c r="BC729" s="148"/>
      <c r="BD729" s="148"/>
      <c r="BE729" s="148"/>
      <c r="BF729" s="148"/>
      <c r="BG729" s="148"/>
      <c r="BH729" s="148"/>
    </row>
    <row r="730" spans="1:60" outlineLevel="1" x14ac:dyDescent="0.25">
      <c r="A730" s="185">
        <v>190</v>
      </c>
      <c r="B730" s="186" t="s">
        <v>1573</v>
      </c>
      <c r="C730" s="198" t="s">
        <v>1574</v>
      </c>
      <c r="D730" s="187" t="s">
        <v>292</v>
      </c>
      <c r="E730" s="188">
        <v>2</v>
      </c>
      <c r="F730" s="189"/>
      <c r="G730" s="190">
        <f>ROUND(E730*F730,2)</f>
        <v>0</v>
      </c>
      <c r="H730" s="189"/>
      <c r="I730" s="190">
        <f>ROUND(E730*H730,2)</f>
        <v>0</v>
      </c>
      <c r="J730" s="189"/>
      <c r="K730" s="190">
        <f>ROUND(E730*J730,2)</f>
        <v>0</v>
      </c>
      <c r="L730" s="190">
        <v>21</v>
      </c>
      <c r="M730" s="190">
        <f>G730*(1+L730/100)</f>
        <v>0</v>
      </c>
      <c r="N730" s="188">
        <v>1.0000000000000001E-5</v>
      </c>
      <c r="O730" s="188">
        <f>ROUND(E730*N730,2)</f>
        <v>0</v>
      </c>
      <c r="P730" s="188">
        <v>0</v>
      </c>
      <c r="Q730" s="188">
        <f>ROUND(E730*P730,2)</f>
        <v>0</v>
      </c>
      <c r="R730" s="190" t="s">
        <v>1530</v>
      </c>
      <c r="S730" s="190" t="s">
        <v>294</v>
      </c>
      <c r="T730" s="191" t="s">
        <v>294</v>
      </c>
      <c r="U730" s="159">
        <v>0.28000000000000003</v>
      </c>
      <c r="V730" s="159">
        <f>ROUND(E730*U730,2)</f>
        <v>0.56000000000000005</v>
      </c>
      <c r="W730" s="159"/>
      <c r="X730" s="159" t="s">
        <v>295</v>
      </c>
      <c r="Y730" s="159" t="s">
        <v>296</v>
      </c>
      <c r="Z730" s="148"/>
      <c r="AA730" s="148"/>
      <c r="AB730" s="148"/>
      <c r="AC730" s="148"/>
      <c r="AD730" s="148"/>
      <c r="AE730" s="148"/>
      <c r="AF730" s="148"/>
      <c r="AG730" s="148" t="s">
        <v>297</v>
      </c>
      <c r="AH730" s="148"/>
      <c r="AI730" s="148"/>
      <c r="AJ730" s="148"/>
      <c r="AK730" s="148"/>
      <c r="AL730" s="148"/>
      <c r="AM730" s="148"/>
      <c r="AN730" s="148"/>
      <c r="AO730" s="148"/>
      <c r="AP730" s="148"/>
      <c r="AQ730" s="148"/>
      <c r="AR730" s="148"/>
      <c r="AS730" s="148"/>
      <c r="AT730" s="148"/>
      <c r="AU730" s="148"/>
      <c r="AV730" s="148"/>
      <c r="AW730" s="148"/>
      <c r="AX730" s="148"/>
      <c r="AY730" s="148"/>
      <c r="AZ730" s="148"/>
      <c r="BA730" s="148"/>
      <c r="BB730" s="148"/>
      <c r="BC730" s="148"/>
      <c r="BD730" s="148"/>
      <c r="BE730" s="148"/>
      <c r="BF730" s="148"/>
      <c r="BG730" s="148"/>
      <c r="BH730" s="148"/>
    </row>
    <row r="731" spans="1:60" outlineLevel="1" x14ac:dyDescent="0.25">
      <c r="A731" s="177">
        <v>191</v>
      </c>
      <c r="B731" s="178" t="s">
        <v>1580</v>
      </c>
      <c r="C731" s="194" t="s">
        <v>1581</v>
      </c>
      <c r="D731" s="179" t="s">
        <v>292</v>
      </c>
      <c r="E731" s="180">
        <v>3</v>
      </c>
      <c r="F731" s="181"/>
      <c r="G731" s="182">
        <f>ROUND(E731*F731,2)</f>
        <v>0</v>
      </c>
      <c r="H731" s="181"/>
      <c r="I731" s="182">
        <f>ROUND(E731*H731,2)</f>
        <v>0</v>
      </c>
      <c r="J731" s="181"/>
      <c r="K731" s="182">
        <f>ROUND(E731*J731,2)</f>
        <v>0</v>
      </c>
      <c r="L731" s="182">
        <v>21</v>
      </c>
      <c r="M731" s="182">
        <f>G731*(1+L731/100)</f>
        <v>0</v>
      </c>
      <c r="N731" s="180">
        <v>0</v>
      </c>
      <c r="O731" s="180">
        <f>ROUND(E731*N731,2)</f>
        <v>0</v>
      </c>
      <c r="P731" s="180">
        <v>0</v>
      </c>
      <c r="Q731" s="180">
        <f>ROUND(E731*P731,2)</f>
        <v>0</v>
      </c>
      <c r="R731" s="182"/>
      <c r="S731" s="182" t="s">
        <v>878</v>
      </c>
      <c r="T731" s="183" t="s">
        <v>879</v>
      </c>
      <c r="U731" s="159">
        <v>0</v>
      </c>
      <c r="V731" s="159">
        <f>ROUND(E731*U731,2)</f>
        <v>0</v>
      </c>
      <c r="W731" s="159"/>
      <c r="X731" s="159" t="s">
        <v>295</v>
      </c>
      <c r="Y731" s="159" t="s">
        <v>296</v>
      </c>
      <c r="Z731" s="148"/>
      <c r="AA731" s="148"/>
      <c r="AB731" s="148"/>
      <c r="AC731" s="148"/>
      <c r="AD731" s="148"/>
      <c r="AE731" s="148"/>
      <c r="AF731" s="148"/>
      <c r="AG731" s="148" t="s">
        <v>297</v>
      </c>
      <c r="AH731" s="148"/>
      <c r="AI731" s="148"/>
      <c r="AJ731" s="148"/>
      <c r="AK731" s="148"/>
      <c r="AL731" s="148"/>
      <c r="AM731" s="148"/>
      <c r="AN731" s="148"/>
      <c r="AO731" s="148"/>
      <c r="AP731" s="148"/>
      <c r="AQ731" s="148"/>
      <c r="AR731" s="148"/>
      <c r="AS731" s="148"/>
      <c r="AT731" s="148"/>
      <c r="AU731" s="148"/>
      <c r="AV731" s="148"/>
      <c r="AW731" s="148"/>
      <c r="AX731" s="148"/>
      <c r="AY731" s="148"/>
      <c r="AZ731" s="148"/>
      <c r="BA731" s="148"/>
      <c r="BB731" s="148"/>
      <c r="BC731" s="148"/>
      <c r="BD731" s="148"/>
      <c r="BE731" s="148"/>
      <c r="BF731" s="148"/>
      <c r="BG731" s="148"/>
      <c r="BH731" s="148"/>
    </row>
    <row r="732" spans="1:60" outlineLevel="2" x14ac:dyDescent="0.25">
      <c r="A732" s="155"/>
      <c r="B732" s="156"/>
      <c r="C732" s="195" t="s">
        <v>3498</v>
      </c>
      <c r="D732" s="161"/>
      <c r="E732" s="162">
        <v>1</v>
      </c>
      <c r="F732" s="159"/>
      <c r="G732" s="159"/>
      <c r="H732" s="159"/>
      <c r="I732" s="159"/>
      <c r="J732" s="159"/>
      <c r="K732" s="159"/>
      <c r="L732" s="159"/>
      <c r="M732" s="159"/>
      <c r="N732" s="158"/>
      <c r="O732" s="158"/>
      <c r="P732" s="158"/>
      <c r="Q732" s="158"/>
      <c r="R732" s="159"/>
      <c r="S732" s="159"/>
      <c r="T732" s="159"/>
      <c r="U732" s="159"/>
      <c r="V732" s="159"/>
      <c r="W732" s="159"/>
      <c r="X732" s="159"/>
      <c r="Y732" s="159"/>
      <c r="Z732" s="148"/>
      <c r="AA732" s="148"/>
      <c r="AB732" s="148"/>
      <c r="AC732" s="148"/>
      <c r="AD732" s="148"/>
      <c r="AE732" s="148"/>
      <c r="AF732" s="148"/>
      <c r="AG732" s="148" t="s">
        <v>314</v>
      </c>
      <c r="AH732" s="148">
        <v>0</v>
      </c>
      <c r="AI732" s="148"/>
      <c r="AJ732" s="148"/>
      <c r="AK732" s="148"/>
      <c r="AL732" s="148"/>
      <c r="AM732" s="148"/>
      <c r="AN732" s="148"/>
      <c r="AO732" s="148"/>
      <c r="AP732" s="148"/>
      <c r="AQ732" s="148"/>
      <c r="AR732" s="148"/>
      <c r="AS732" s="148"/>
      <c r="AT732" s="148"/>
      <c r="AU732" s="148"/>
      <c r="AV732" s="148"/>
      <c r="AW732" s="148"/>
      <c r="AX732" s="148"/>
      <c r="AY732" s="148"/>
      <c r="AZ732" s="148"/>
      <c r="BA732" s="148"/>
      <c r="BB732" s="148"/>
      <c r="BC732" s="148"/>
      <c r="BD732" s="148"/>
      <c r="BE732" s="148"/>
      <c r="BF732" s="148"/>
      <c r="BG732" s="148"/>
      <c r="BH732" s="148"/>
    </row>
    <row r="733" spans="1:60" outlineLevel="3" x14ac:dyDescent="0.25">
      <c r="A733" s="155"/>
      <c r="B733" s="156"/>
      <c r="C733" s="195" t="s">
        <v>3499</v>
      </c>
      <c r="D733" s="161"/>
      <c r="E733" s="162">
        <v>1</v>
      </c>
      <c r="F733" s="159"/>
      <c r="G733" s="159"/>
      <c r="H733" s="159"/>
      <c r="I733" s="159"/>
      <c r="J733" s="159"/>
      <c r="K733" s="159"/>
      <c r="L733" s="159"/>
      <c r="M733" s="159"/>
      <c r="N733" s="158"/>
      <c r="O733" s="158"/>
      <c r="P733" s="158"/>
      <c r="Q733" s="158"/>
      <c r="R733" s="159"/>
      <c r="S733" s="159"/>
      <c r="T733" s="159"/>
      <c r="U733" s="159"/>
      <c r="V733" s="159"/>
      <c r="W733" s="159"/>
      <c r="X733" s="159"/>
      <c r="Y733" s="159"/>
      <c r="Z733" s="148"/>
      <c r="AA733" s="148"/>
      <c r="AB733" s="148"/>
      <c r="AC733" s="148"/>
      <c r="AD733" s="148"/>
      <c r="AE733" s="148"/>
      <c r="AF733" s="148"/>
      <c r="AG733" s="148" t="s">
        <v>314</v>
      </c>
      <c r="AH733" s="148">
        <v>0</v>
      </c>
      <c r="AI733" s="148"/>
      <c r="AJ733" s="148"/>
      <c r="AK733" s="148"/>
      <c r="AL733" s="148"/>
      <c r="AM733" s="148"/>
      <c r="AN733" s="148"/>
      <c r="AO733" s="148"/>
      <c r="AP733" s="148"/>
      <c r="AQ733" s="148"/>
      <c r="AR733" s="148"/>
      <c r="AS733" s="148"/>
      <c r="AT733" s="148"/>
      <c r="AU733" s="148"/>
      <c r="AV733" s="148"/>
      <c r="AW733" s="148"/>
      <c r="AX733" s="148"/>
      <c r="AY733" s="148"/>
      <c r="AZ733" s="148"/>
      <c r="BA733" s="148"/>
      <c r="BB733" s="148"/>
      <c r="BC733" s="148"/>
      <c r="BD733" s="148"/>
      <c r="BE733" s="148"/>
      <c r="BF733" s="148"/>
      <c r="BG733" s="148"/>
      <c r="BH733" s="148"/>
    </row>
    <row r="734" spans="1:60" outlineLevel="3" x14ac:dyDescent="0.25">
      <c r="A734" s="155"/>
      <c r="B734" s="156"/>
      <c r="C734" s="195" t="s">
        <v>3500</v>
      </c>
      <c r="D734" s="161"/>
      <c r="E734" s="162">
        <v>1</v>
      </c>
      <c r="F734" s="159"/>
      <c r="G734" s="159"/>
      <c r="H734" s="159"/>
      <c r="I734" s="159"/>
      <c r="J734" s="159"/>
      <c r="K734" s="159"/>
      <c r="L734" s="159"/>
      <c r="M734" s="159"/>
      <c r="N734" s="158"/>
      <c r="O734" s="158"/>
      <c r="P734" s="158"/>
      <c r="Q734" s="158"/>
      <c r="R734" s="159"/>
      <c r="S734" s="159"/>
      <c r="T734" s="159"/>
      <c r="U734" s="159"/>
      <c r="V734" s="159"/>
      <c r="W734" s="159"/>
      <c r="X734" s="159"/>
      <c r="Y734" s="159"/>
      <c r="Z734" s="148"/>
      <c r="AA734" s="148"/>
      <c r="AB734" s="148"/>
      <c r="AC734" s="148"/>
      <c r="AD734" s="148"/>
      <c r="AE734" s="148"/>
      <c r="AF734" s="148"/>
      <c r="AG734" s="148" t="s">
        <v>314</v>
      </c>
      <c r="AH734" s="148">
        <v>0</v>
      </c>
      <c r="AI734" s="148"/>
      <c r="AJ734" s="148"/>
      <c r="AK734" s="148"/>
      <c r="AL734" s="148"/>
      <c r="AM734" s="148"/>
      <c r="AN734" s="148"/>
      <c r="AO734" s="148"/>
      <c r="AP734" s="148"/>
      <c r="AQ734" s="148"/>
      <c r="AR734" s="148"/>
      <c r="AS734" s="148"/>
      <c r="AT734" s="148"/>
      <c r="AU734" s="148"/>
      <c r="AV734" s="148"/>
      <c r="AW734" s="148"/>
      <c r="AX734" s="148"/>
      <c r="AY734" s="148"/>
      <c r="AZ734" s="148"/>
      <c r="BA734" s="148"/>
      <c r="BB734" s="148"/>
      <c r="BC734" s="148"/>
      <c r="BD734" s="148"/>
      <c r="BE734" s="148"/>
      <c r="BF734" s="148"/>
      <c r="BG734" s="148"/>
      <c r="BH734" s="148"/>
    </row>
    <row r="735" spans="1:60" ht="20" outlineLevel="1" x14ac:dyDescent="0.25">
      <c r="A735" s="177">
        <v>192</v>
      </c>
      <c r="B735" s="178" t="s">
        <v>3512</v>
      </c>
      <c r="C735" s="194" t="s">
        <v>3513</v>
      </c>
      <c r="D735" s="179" t="s">
        <v>310</v>
      </c>
      <c r="E735" s="180">
        <v>11.01</v>
      </c>
      <c r="F735" s="181"/>
      <c r="G735" s="182">
        <f>ROUND(E735*F735,2)</f>
        <v>0</v>
      </c>
      <c r="H735" s="181"/>
      <c r="I735" s="182">
        <f>ROUND(E735*H735,2)</f>
        <v>0</v>
      </c>
      <c r="J735" s="181"/>
      <c r="K735" s="182">
        <f>ROUND(E735*J735,2)</f>
        <v>0</v>
      </c>
      <c r="L735" s="182">
        <v>21</v>
      </c>
      <c r="M735" s="182">
        <f>G735*(1+L735/100)</f>
        <v>0</v>
      </c>
      <c r="N735" s="180">
        <v>1.2330000000000001E-2</v>
      </c>
      <c r="O735" s="180">
        <f>ROUND(E735*N735,2)</f>
        <v>0.14000000000000001</v>
      </c>
      <c r="P735" s="180">
        <v>0</v>
      </c>
      <c r="Q735" s="180">
        <f>ROUND(E735*P735,2)</f>
        <v>0</v>
      </c>
      <c r="R735" s="182" t="s">
        <v>1723</v>
      </c>
      <c r="S735" s="182" t="s">
        <v>294</v>
      </c>
      <c r="T735" s="183" t="s">
        <v>294</v>
      </c>
      <c r="U735" s="159">
        <v>1.1826000000000001</v>
      </c>
      <c r="V735" s="159">
        <f>ROUND(E735*U735,2)</f>
        <v>13.02</v>
      </c>
      <c r="W735" s="159"/>
      <c r="X735" s="159" t="s">
        <v>675</v>
      </c>
      <c r="Y735" s="159" t="s">
        <v>296</v>
      </c>
      <c r="Z735" s="148"/>
      <c r="AA735" s="148"/>
      <c r="AB735" s="148"/>
      <c r="AC735" s="148"/>
      <c r="AD735" s="148"/>
      <c r="AE735" s="148"/>
      <c r="AF735" s="148"/>
      <c r="AG735" s="148" t="s">
        <v>676</v>
      </c>
      <c r="AH735" s="148"/>
      <c r="AI735" s="148"/>
      <c r="AJ735" s="148"/>
      <c r="AK735" s="148"/>
      <c r="AL735" s="148"/>
      <c r="AM735" s="148"/>
      <c r="AN735" s="148"/>
      <c r="AO735" s="148"/>
      <c r="AP735" s="148"/>
      <c r="AQ735" s="148"/>
      <c r="AR735" s="148"/>
      <c r="AS735" s="148"/>
      <c r="AT735" s="148"/>
      <c r="AU735" s="148"/>
      <c r="AV735" s="148"/>
      <c r="AW735" s="148"/>
      <c r="AX735" s="148"/>
      <c r="AY735" s="148"/>
      <c r="AZ735" s="148"/>
      <c r="BA735" s="148"/>
      <c r="BB735" s="148"/>
      <c r="BC735" s="148"/>
      <c r="BD735" s="148"/>
      <c r="BE735" s="148"/>
      <c r="BF735" s="148"/>
      <c r="BG735" s="148"/>
      <c r="BH735" s="148"/>
    </row>
    <row r="736" spans="1:60" outlineLevel="2" x14ac:dyDescent="0.25">
      <c r="A736" s="155"/>
      <c r="B736" s="156"/>
      <c r="C736" s="195" t="s">
        <v>3514</v>
      </c>
      <c r="D736" s="161"/>
      <c r="E736" s="162">
        <v>11.01</v>
      </c>
      <c r="F736" s="159"/>
      <c r="G736" s="159"/>
      <c r="H736" s="159"/>
      <c r="I736" s="159"/>
      <c r="J736" s="159"/>
      <c r="K736" s="159"/>
      <c r="L736" s="159"/>
      <c r="M736" s="159"/>
      <c r="N736" s="158"/>
      <c r="O736" s="158"/>
      <c r="P736" s="158"/>
      <c r="Q736" s="158"/>
      <c r="R736" s="159"/>
      <c r="S736" s="159"/>
      <c r="T736" s="159"/>
      <c r="U736" s="159"/>
      <c r="V736" s="159"/>
      <c r="W736" s="159"/>
      <c r="X736" s="159"/>
      <c r="Y736" s="159"/>
      <c r="Z736" s="148"/>
      <c r="AA736" s="148"/>
      <c r="AB736" s="148"/>
      <c r="AC736" s="148"/>
      <c r="AD736" s="148"/>
      <c r="AE736" s="148"/>
      <c r="AF736" s="148"/>
      <c r="AG736" s="148" t="s">
        <v>314</v>
      </c>
      <c r="AH736" s="148">
        <v>0</v>
      </c>
      <c r="AI736" s="148"/>
      <c r="AJ736" s="148"/>
      <c r="AK736" s="148"/>
      <c r="AL736" s="148"/>
      <c r="AM736" s="148"/>
      <c r="AN736" s="148"/>
      <c r="AO736" s="148"/>
      <c r="AP736" s="148"/>
      <c r="AQ736" s="148"/>
      <c r="AR736" s="148"/>
      <c r="AS736" s="148"/>
      <c r="AT736" s="148"/>
      <c r="AU736" s="148"/>
      <c r="AV736" s="148"/>
      <c r="AW736" s="148"/>
      <c r="AX736" s="148"/>
      <c r="AY736" s="148"/>
      <c r="AZ736" s="148"/>
      <c r="BA736" s="148"/>
      <c r="BB736" s="148"/>
      <c r="BC736" s="148"/>
      <c r="BD736" s="148"/>
      <c r="BE736" s="148"/>
      <c r="BF736" s="148"/>
      <c r="BG736" s="148"/>
      <c r="BH736" s="148"/>
    </row>
    <row r="737" spans="1:60" ht="20" outlineLevel="1" x14ac:dyDescent="0.25">
      <c r="A737" s="185">
        <v>193</v>
      </c>
      <c r="B737" s="186" t="s">
        <v>1593</v>
      </c>
      <c r="C737" s="198" t="s">
        <v>1594</v>
      </c>
      <c r="D737" s="187" t="s">
        <v>292</v>
      </c>
      <c r="E737" s="188">
        <v>9</v>
      </c>
      <c r="F737" s="189"/>
      <c r="G737" s="190">
        <f>ROUND(E737*F737,2)</f>
        <v>0</v>
      </c>
      <c r="H737" s="189"/>
      <c r="I737" s="190">
        <f>ROUND(E737*H737,2)</f>
        <v>0</v>
      </c>
      <c r="J737" s="189"/>
      <c r="K737" s="190">
        <f>ROUND(E737*J737,2)</f>
        <v>0</v>
      </c>
      <c r="L737" s="190">
        <v>21</v>
      </c>
      <c r="M737" s="190">
        <f>G737*(1+L737/100)</f>
        <v>0</v>
      </c>
      <c r="N737" s="188">
        <v>8.0000000000000004E-4</v>
      </c>
      <c r="O737" s="188">
        <f>ROUND(E737*N737,2)</f>
        <v>0.01</v>
      </c>
      <c r="P737" s="188">
        <v>0</v>
      </c>
      <c r="Q737" s="188">
        <f>ROUND(E737*P737,2)</f>
        <v>0</v>
      </c>
      <c r="R737" s="190" t="s">
        <v>621</v>
      </c>
      <c r="S737" s="190" t="s">
        <v>294</v>
      </c>
      <c r="T737" s="191" t="s">
        <v>294</v>
      </c>
      <c r="U737" s="159">
        <v>0</v>
      </c>
      <c r="V737" s="159">
        <f>ROUND(E737*U737,2)</f>
        <v>0</v>
      </c>
      <c r="W737" s="159"/>
      <c r="X737" s="159" t="s">
        <v>622</v>
      </c>
      <c r="Y737" s="159" t="s">
        <v>296</v>
      </c>
      <c r="Z737" s="148"/>
      <c r="AA737" s="148"/>
      <c r="AB737" s="148"/>
      <c r="AC737" s="148"/>
      <c r="AD737" s="148"/>
      <c r="AE737" s="148"/>
      <c r="AF737" s="148"/>
      <c r="AG737" s="148" t="s">
        <v>623</v>
      </c>
      <c r="AH737" s="148"/>
      <c r="AI737" s="148"/>
      <c r="AJ737" s="148"/>
      <c r="AK737" s="148"/>
      <c r="AL737" s="148"/>
      <c r="AM737" s="148"/>
      <c r="AN737" s="148"/>
      <c r="AO737" s="148"/>
      <c r="AP737" s="148"/>
      <c r="AQ737" s="148"/>
      <c r="AR737" s="148"/>
      <c r="AS737" s="148"/>
      <c r="AT737" s="148"/>
      <c r="AU737" s="148"/>
      <c r="AV737" s="148"/>
      <c r="AW737" s="148"/>
      <c r="AX737" s="148"/>
      <c r="AY737" s="148"/>
      <c r="AZ737" s="148"/>
      <c r="BA737" s="148"/>
      <c r="BB737" s="148"/>
      <c r="BC737" s="148"/>
      <c r="BD737" s="148"/>
      <c r="BE737" s="148"/>
      <c r="BF737" s="148"/>
      <c r="BG737" s="148"/>
      <c r="BH737" s="148"/>
    </row>
    <row r="738" spans="1:60" ht="20" outlineLevel="1" x14ac:dyDescent="0.25">
      <c r="A738" s="177">
        <v>194</v>
      </c>
      <c r="B738" s="178" t="s">
        <v>1602</v>
      </c>
      <c r="C738" s="194" t="s">
        <v>1603</v>
      </c>
      <c r="D738" s="179" t="s">
        <v>331</v>
      </c>
      <c r="E738" s="180">
        <v>22.425000000000001</v>
      </c>
      <c r="F738" s="181"/>
      <c r="G738" s="182">
        <f>ROUND(E738*F738,2)</f>
        <v>0</v>
      </c>
      <c r="H738" s="181"/>
      <c r="I738" s="182">
        <f>ROUND(E738*H738,2)</f>
        <v>0</v>
      </c>
      <c r="J738" s="181"/>
      <c r="K738" s="182">
        <f>ROUND(E738*J738,2)</f>
        <v>0</v>
      </c>
      <c r="L738" s="182">
        <v>21</v>
      </c>
      <c r="M738" s="182">
        <f>G738*(1+L738/100)</f>
        <v>0</v>
      </c>
      <c r="N738" s="180">
        <v>4.2500000000000003E-3</v>
      </c>
      <c r="O738" s="180">
        <f>ROUND(E738*N738,2)</f>
        <v>0.1</v>
      </c>
      <c r="P738" s="180">
        <v>0</v>
      </c>
      <c r="Q738" s="180">
        <f>ROUND(E738*P738,2)</f>
        <v>0</v>
      </c>
      <c r="R738" s="182" t="s">
        <v>621</v>
      </c>
      <c r="S738" s="182" t="s">
        <v>294</v>
      </c>
      <c r="T738" s="183" t="s">
        <v>294</v>
      </c>
      <c r="U738" s="159">
        <v>0</v>
      </c>
      <c r="V738" s="159">
        <f>ROUND(E738*U738,2)</f>
        <v>0</v>
      </c>
      <c r="W738" s="159"/>
      <c r="X738" s="159" t="s">
        <v>622</v>
      </c>
      <c r="Y738" s="159" t="s">
        <v>296</v>
      </c>
      <c r="Z738" s="148"/>
      <c r="AA738" s="148"/>
      <c r="AB738" s="148"/>
      <c r="AC738" s="148"/>
      <c r="AD738" s="148"/>
      <c r="AE738" s="148"/>
      <c r="AF738" s="148"/>
      <c r="AG738" s="148" t="s">
        <v>623</v>
      </c>
      <c r="AH738" s="148"/>
      <c r="AI738" s="148"/>
      <c r="AJ738" s="148"/>
      <c r="AK738" s="148"/>
      <c r="AL738" s="148"/>
      <c r="AM738" s="148"/>
      <c r="AN738" s="148"/>
      <c r="AO738" s="148"/>
      <c r="AP738" s="148"/>
      <c r="AQ738" s="148"/>
      <c r="AR738" s="148"/>
      <c r="AS738" s="148"/>
      <c r="AT738" s="148"/>
      <c r="AU738" s="148"/>
      <c r="AV738" s="148"/>
      <c r="AW738" s="148"/>
      <c r="AX738" s="148"/>
      <c r="AY738" s="148"/>
      <c r="AZ738" s="148"/>
      <c r="BA738" s="148"/>
      <c r="BB738" s="148"/>
      <c r="BC738" s="148"/>
      <c r="BD738" s="148"/>
      <c r="BE738" s="148"/>
      <c r="BF738" s="148"/>
      <c r="BG738" s="148"/>
      <c r="BH738" s="148"/>
    </row>
    <row r="739" spans="1:60" outlineLevel="2" x14ac:dyDescent="0.25">
      <c r="A739" s="155"/>
      <c r="B739" s="156"/>
      <c r="C739" s="195" t="s">
        <v>3515</v>
      </c>
      <c r="D739" s="161"/>
      <c r="E739" s="162">
        <v>6</v>
      </c>
      <c r="F739" s="159"/>
      <c r="G739" s="159"/>
      <c r="H739" s="159"/>
      <c r="I739" s="159"/>
      <c r="J739" s="159"/>
      <c r="K739" s="159"/>
      <c r="L739" s="159"/>
      <c r="M739" s="159"/>
      <c r="N739" s="158"/>
      <c r="O739" s="158"/>
      <c r="P739" s="158"/>
      <c r="Q739" s="158"/>
      <c r="R739" s="159"/>
      <c r="S739" s="159"/>
      <c r="T739" s="159"/>
      <c r="U739" s="159"/>
      <c r="V739" s="159"/>
      <c r="W739" s="159"/>
      <c r="X739" s="159"/>
      <c r="Y739" s="159"/>
      <c r="Z739" s="148"/>
      <c r="AA739" s="148"/>
      <c r="AB739" s="148"/>
      <c r="AC739" s="148"/>
      <c r="AD739" s="148"/>
      <c r="AE739" s="148"/>
      <c r="AF739" s="148"/>
      <c r="AG739" s="148" t="s">
        <v>314</v>
      </c>
      <c r="AH739" s="148">
        <v>0</v>
      </c>
      <c r="AI739" s="148"/>
      <c r="AJ739" s="148"/>
      <c r="AK739" s="148"/>
      <c r="AL739" s="148"/>
      <c r="AM739" s="148"/>
      <c r="AN739" s="148"/>
      <c r="AO739" s="148"/>
      <c r="AP739" s="148"/>
      <c r="AQ739" s="148"/>
      <c r="AR739" s="148"/>
      <c r="AS739" s="148"/>
      <c r="AT739" s="148"/>
      <c r="AU739" s="148"/>
      <c r="AV739" s="148"/>
      <c r="AW739" s="148"/>
      <c r="AX739" s="148"/>
      <c r="AY739" s="148"/>
      <c r="AZ739" s="148"/>
      <c r="BA739" s="148"/>
      <c r="BB739" s="148"/>
      <c r="BC739" s="148"/>
      <c r="BD739" s="148"/>
      <c r="BE739" s="148"/>
      <c r="BF739" s="148"/>
      <c r="BG739" s="148"/>
      <c r="BH739" s="148"/>
    </row>
    <row r="740" spans="1:60" outlineLevel="3" x14ac:dyDescent="0.25">
      <c r="A740" s="155"/>
      <c r="B740" s="156"/>
      <c r="C740" s="195" t="s">
        <v>3516</v>
      </c>
      <c r="D740" s="161"/>
      <c r="E740" s="162">
        <v>2</v>
      </c>
      <c r="F740" s="159"/>
      <c r="G740" s="159"/>
      <c r="H740" s="159"/>
      <c r="I740" s="159"/>
      <c r="J740" s="159"/>
      <c r="K740" s="159"/>
      <c r="L740" s="159"/>
      <c r="M740" s="159"/>
      <c r="N740" s="158"/>
      <c r="O740" s="158"/>
      <c r="P740" s="158"/>
      <c r="Q740" s="158"/>
      <c r="R740" s="159"/>
      <c r="S740" s="159"/>
      <c r="T740" s="159"/>
      <c r="U740" s="159"/>
      <c r="V740" s="159"/>
      <c r="W740" s="159"/>
      <c r="X740" s="159"/>
      <c r="Y740" s="159"/>
      <c r="Z740" s="148"/>
      <c r="AA740" s="148"/>
      <c r="AB740" s="148"/>
      <c r="AC740" s="148"/>
      <c r="AD740" s="148"/>
      <c r="AE740" s="148"/>
      <c r="AF740" s="148"/>
      <c r="AG740" s="148" t="s">
        <v>314</v>
      </c>
      <c r="AH740" s="148">
        <v>0</v>
      </c>
      <c r="AI740" s="148"/>
      <c r="AJ740" s="148"/>
      <c r="AK740" s="148"/>
      <c r="AL740" s="148"/>
      <c r="AM740" s="148"/>
      <c r="AN740" s="148"/>
      <c r="AO740" s="148"/>
      <c r="AP740" s="148"/>
      <c r="AQ740" s="148"/>
      <c r="AR740" s="148"/>
      <c r="AS740" s="148"/>
      <c r="AT740" s="148"/>
      <c r="AU740" s="148"/>
      <c r="AV740" s="148"/>
      <c r="AW740" s="148"/>
      <c r="AX740" s="148"/>
      <c r="AY740" s="148"/>
      <c r="AZ740" s="148"/>
      <c r="BA740" s="148"/>
      <c r="BB740" s="148"/>
      <c r="BC740" s="148"/>
      <c r="BD740" s="148"/>
      <c r="BE740" s="148"/>
      <c r="BF740" s="148"/>
      <c r="BG740" s="148"/>
      <c r="BH740" s="148"/>
    </row>
    <row r="741" spans="1:60" outlineLevel="3" x14ac:dyDescent="0.25">
      <c r="A741" s="155"/>
      <c r="B741" s="156"/>
      <c r="C741" s="195" t="s">
        <v>3517</v>
      </c>
      <c r="D741" s="161"/>
      <c r="E741" s="162">
        <v>4.5999999999999996</v>
      </c>
      <c r="F741" s="159"/>
      <c r="G741" s="159"/>
      <c r="H741" s="159"/>
      <c r="I741" s="159"/>
      <c r="J741" s="159"/>
      <c r="K741" s="159"/>
      <c r="L741" s="159"/>
      <c r="M741" s="159"/>
      <c r="N741" s="158"/>
      <c r="O741" s="158"/>
      <c r="P741" s="158"/>
      <c r="Q741" s="158"/>
      <c r="R741" s="159"/>
      <c r="S741" s="159"/>
      <c r="T741" s="159"/>
      <c r="U741" s="159"/>
      <c r="V741" s="159"/>
      <c r="W741" s="159"/>
      <c r="X741" s="159"/>
      <c r="Y741" s="159"/>
      <c r="Z741" s="148"/>
      <c r="AA741" s="148"/>
      <c r="AB741" s="148"/>
      <c r="AC741" s="148"/>
      <c r="AD741" s="148"/>
      <c r="AE741" s="148"/>
      <c r="AF741" s="148"/>
      <c r="AG741" s="148" t="s">
        <v>314</v>
      </c>
      <c r="AH741" s="148">
        <v>0</v>
      </c>
      <c r="AI741" s="148"/>
      <c r="AJ741" s="148"/>
      <c r="AK741" s="148"/>
      <c r="AL741" s="148"/>
      <c r="AM741" s="148"/>
      <c r="AN741" s="148"/>
      <c r="AO741" s="148"/>
      <c r="AP741" s="148"/>
      <c r="AQ741" s="148"/>
      <c r="AR741" s="148"/>
      <c r="AS741" s="148"/>
      <c r="AT741" s="148"/>
      <c r="AU741" s="148"/>
      <c r="AV741" s="148"/>
      <c r="AW741" s="148"/>
      <c r="AX741" s="148"/>
      <c r="AY741" s="148"/>
      <c r="AZ741" s="148"/>
      <c r="BA741" s="148"/>
      <c r="BB741" s="148"/>
      <c r="BC741" s="148"/>
      <c r="BD741" s="148"/>
      <c r="BE741" s="148"/>
      <c r="BF741" s="148"/>
      <c r="BG741" s="148"/>
      <c r="BH741" s="148"/>
    </row>
    <row r="742" spans="1:60" outlineLevel="3" x14ac:dyDescent="0.25">
      <c r="A742" s="155"/>
      <c r="B742" s="156"/>
      <c r="C742" s="195" t="s">
        <v>3518</v>
      </c>
      <c r="D742" s="161"/>
      <c r="E742" s="162">
        <v>3.4</v>
      </c>
      <c r="F742" s="159"/>
      <c r="G742" s="159"/>
      <c r="H742" s="159"/>
      <c r="I742" s="159"/>
      <c r="J742" s="159"/>
      <c r="K742" s="159"/>
      <c r="L742" s="159"/>
      <c r="M742" s="159"/>
      <c r="N742" s="158"/>
      <c r="O742" s="158"/>
      <c r="P742" s="158"/>
      <c r="Q742" s="158"/>
      <c r="R742" s="159"/>
      <c r="S742" s="159"/>
      <c r="T742" s="159"/>
      <c r="U742" s="159"/>
      <c r="V742" s="159"/>
      <c r="W742" s="159"/>
      <c r="X742" s="159"/>
      <c r="Y742" s="159"/>
      <c r="Z742" s="148"/>
      <c r="AA742" s="148"/>
      <c r="AB742" s="148"/>
      <c r="AC742" s="148"/>
      <c r="AD742" s="148"/>
      <c r="AE742" s="148"/>
      <c r="AF742" s="148"/>
      <c r="AG742" s="148" t="s">
        <v>314</v>
      </c>
      <c r="AH742" s="148">
        <v>0</v>
      </c>
      <c r="AI742" s="148"/>
      <c r="AJ742" s="148"/>
      <c r="AK742" s="148"/>
      <c r="AL742" s="148"/>
      <c r="AM742" s="148"/>
      <c r="AN742" s="148"/>
      <c r="AO742" s="148"/>
      <c r="AP742" s="148"/>
      <c r="AQ742" s="148"/>
      <c r="AR742" s="148"/>
      <c r="AS742" s="148"/>
      <c r="AT742" s="148"/>
      <c r="AU742" s="148"/>
      <c r="AV742" s="148"/>
      <c r="AW742" s="148"/>
      <c r="AX742" s="148"/>
      <c r="AY742" s="148"/>
      <c r="AZ742" s="148"/>
      <c r="BA742" s="148"/>
      <c r="BB742" s="148"/>
      <c r="BC742" s="148"/>
      <c r="BD742" s="148"/>
      <c r="BE742" s="148"/>
      <c r="BF742" s="148"/>
      <c r="BG742" s="148"/>
      <c r="BH742" s="148"/>
    </row>
    <row r="743" spans="1:60" outlineLevel="3" x14ac:dyDescent="0.25">
      <c r="A743" s="155"/>
      <c r="B743" s="156"/>
      <c r="C743" s="195" t="s">
        <v>3519</v>
      </c>
      <c r="D743" s="161"/>
      <c r="E743" s="162">
        <v>2</v>
      </c>
      <c r="F743" s="159"/>
      <c r="G743" s="159"/>
      <c r="H743" s="159"/>
      <c r="I743" s="159"/>
      <c r="J743" s="159"/>
      <c r="K743" s="159"/>
      <c r="L743" s="159"/>
      <c r="M743" s="159"/>
      <c r="N743" s="158"/>
      <c r="O743" s="158"/>
      <c r="P743" s="158"/>
      <c r="Q743" s="158"/>
      <c r="R743" s="159"/>
      <c r="S743" s="159"/>
      <c r="T743" s="159"/>
      <c r="U743" s="159"/>
      <c r="V743" s="159"/>
      <c r="W743" s="159"/>
      <c r="X743" s="159"/>
      <c r="Y743" s="159"/>
      <c r="Z743" s="148"/>
      <c r="AA743" s="148"/>
      <c r="AB743" s="148"/>
      <c r="AC743" s="148"/>
      <c r="AD743" s="148"/>
      <c r="AE743" s="148"/>
      <c r="AF743" s="148"/>
      <c r="AG743" s="148" t="s">
        <v>314</v>
      </c>
      <c r="AH743" s="148">
        <v>0</v>
      </c>
      <c r="AI743" s="148"/>
      <c r="AJ743" s="148"/>
      <c r="AK743" s="148"/>
      <c r="AL743" s="148"/>
      <c r="AM743" s="148"/>
      <c r="AN743" s="148"/>
      <c r="AO743" s="148"/>
      <c r="AP743" s="148"/>
      <c r="AQ743" s="148"/>
      <c r="AR743" s="148"/>
      <c r="AS743" s="148"/>
      <c r="AT743" s="148"/>
      <c r="AU743" s="148"/>
      <c r="AV743" s="148"/>
      <c r="AW743" s="148"/>
      <c r="AX743" s="148"/>
      <c r="AY743" s="148"/>
      <c r="AZ743" s="148"/>
      <c r="BA743" s="148"/>
      <c r="BB743" s="148"/>
      <c r="BC743" s="148"/>
      <c r="BD743" s="148"/>
      <c r="BE743" s="148"/>
      <c r="BF743" s="148"/>
      <c r="BG743" s="148"/>
      <c r="BH743" s="148"/>
    </row>
    <row r="744" spans="1:60" outlineLevel="3" x14ac:dyDescent="0.25">
      <c r="A744" s="155"/>
      <c r="B744" s="156"/>
      <c r="C744" s="195" t="s">
        <v>3520</v>
      </c>
      <c r="D744" s="161"/>
      <c r="E744" s="162">
        <v>1.5</v>
      </c>
      <c r="F744" s="159"/>
      <c r="G744" s="159"/>
      <c r="H744" s="159"/>
      <c r="I744" s="159"/>
      <c r="J744" s="159"/>
      <c r="K744" s="159"/>
      <c r="L744" s="159"/>
      <c r="M744" s="159"/>
      <c r="N744" s="158"/>
      <c r="O744" s="158"/>
      <c r="P744" s="158"/>
      <c r="Q744" s="158"/>
      <c r="R744" s="159"/>
      <c r="S744" s="159"/>
      <c r="T744" s="159"/>
      <c r="U744" s="159"/>
      <c r="V744" s="159"/>
      <c r="W744" s="159"/>
      <c r="X744" s="159"/>
      <c r="Y744" s="159"/>
      <c r="Z744" s="148"/>
      <c r="AA744" s="148"/>
      <c r="AB744" s="148"/>
      <c r="AC744" s="148"/>
      <c r="AD744" s="148"/>
      <c r="AE744" s="148"/>
      <c r="AF744" s="148"/>
      <c r="AG744" s="148" t="s">
        <v>314</v>
      </c>
      <c r="AH744" s="148">
        <v>0</v>
      </c>
      <c r="AI744" s="148"/>
      <c r="AJ744" s="148"/>
      <c r="AK744" s="148"/>
      <c r="AL744" s="148"/>
      <c r="AM744" s="148"/>
      <c r="AN744" s="148"/>
      <c r="AO744" s="148"/>
      <c r="AP744" s="148"/>
      <c r="AQ744" s="148"/>
      <c r="AR744" s="148"/>
      <c r="AS744" s="148"/>
      <c r="AT744" s="148"/>
      <c r="AU744" s="148"/>
      <c r="AV744" s="148"/>
      <c r="AW744" s="148"/>
      <c r="AX744" s="148"/>
      <c r="AY744" s="148"/>
      <c r="AZ744" s="148"/>
      <c r="BA744" s="148"/>
      <c r="BB744" s="148"/>
      <c r="BC744" s="148"/>
      <c r="BD744" s="148"/>
      <c r="BE744" s="148"/>
      <c r="BF744" s="148"/>
      <c r="BG744" s="148"/>
      <c r="BH744" s="148"/>
    </row>
    <row r="745" spans="1:60" outlineLevel="3" x14ac:dyDescent="0.25">
      <c r="A745" s="155"/>
      <c r="B745" s="156"/>
      <c r="C745" s="197" t="s">
        <v>1303</v>
      </c>
      <c r="D745" s="165"/>
      <c r="E745" s="166">
        <v>2.92</v>
      </c>
      <c r="F745" s="159"/>
      <c r="G745" s="159"/>
      <c r="H745" s="159"/>
      <c r="I745" s="159"/>
      <c r="J745" s="159"/>
      <c r="K745" s="159"/>
      <c r="L745" s="159"/>
      <c r="M745" s="159"/>
      <c r="N745" s="158"/>
      <c r="O745" s="158"/>
      <c r="P745" s="158"/>
      <c r="Q745" s="158"/>
      <c r="R745" s="159"/>
      <c r="S745" s="159"/>
      <c r="T745" s="159"/>
      <c r="U745" s="159"/>
      <c r="V745" s="159"/>
      <c r="W745" s="159"/>
      <c r="X745" s="159"/>
      <c r="Y745" s="159"/>
      <c r="Z745" s="148"/>
      <c r="AA745" s="148"/>
      <c r="AB745" s="148"/>
      <c r="AC745" s="148"/>
      <c r="AD745" s="148"/>
      <c r="AE745" s="148"/>
      <c r="AF745" s="148"/>
      <c r="AG745" s="148" t="s">
        <v>314</v>
      </c>
      <c r="AH745" s="148">
        <v>4</v>
      </c>
      <c r="AI745" s="148"/>
      <c r="AJ745" s="148"/>
      <c r="AK745" s="148"/>
      <c r="AL745" s="148"/>
      <c r="AM745" s="148"/>
      <c r="AN745" s="148"/>
      <c r="AO745" s="148"/>
      <c r="AP745" s="148"/>
      <c r="AQ745" s="148"/>
      <c r="AR745" s="148"/>
      <c r="AS745" s="148"/>
      <c r="AT745" s="148"/>
      <c r="AU745" s="148"/>
      <c r="AV745" s="148"/>
      <c r="AW745" s="148"/>
      <c r="AX745" s="148"/>
      <c r="AY745" s="148"/>
      <c r="AZ745" s="148"/>
      <c r="BA745" s="148"/>
      <c r="BB745" s="148"/>
      <c r="BC745" s="148"/>
      <c r="BD745" s="148"/>
      <c r="BE745" s="148"/>
      <c r="BF745" s="148"/>
      <c r="BG745" s="148"/>
      <c r="BH745" s="148"/>
    </row>
    <row r="746" spans="1:60" outlineLevel="1" x14ac:dyDescent="0.25">
      <c r="A746" s="185">
        <v>195</v>
      </c>
      <c r="B746" s="186" t="s">
        <v>3521</v>
      </c>
      <c r="C746" s="198" t="s">
        <v>3522</v>
      </c>
      <c r="D746" s="187" t="s">
        <v>292</v>
      </c>
      <c r="E746" s="188">
        <v>1</v>
      </c>
      <c r="F746" s="189"/>
      <c r="G746" s="190">
        <f t="shared" ref="G746:G759" si="7">ROUND(E746*F746,2)</f>
        <v>0</v>
      </c>
      <c r="H746" s="189"/>
      <c r="I746" s="190">
        <f t="shared" ref="I746:I759" si="8">ROUND(E746*H746,2)</f>
        <v>0</v>
      </c>
      <c r="J746" s="189"/>
      <c r="K746" s="190">
        <f t="shared" ref="K746:K759" si="9">ROUND(E746*J746,2)</f>
        <v>0</v>
      </c>
      <c r="L746" s="190">
        <v>21</v>
      </c>
      <c r="M746" s="190">
        <f t="shared" ref="M746:M759" si="10">G746*(1+L746/100)</f>
        <v>0</v>
      </c>
      <c r="N746" s="188">
        <v>9.3999999999999997E-4</v>
      </c>
      <c r="O746" s="188">
        <f t="shared" ref="O746:O759" si="11">ROUND(E746*N746,2)</f>
        <v>0</v>
      </c>
      <c r="P746" s="188">
        <v>0</v>
      </c>
      <c r="Q746" s="188">
        <f t="shared" ref="Q746:Q759" si="12">ROUND(E746*P746,2)</f>
        <v>0</v>
      </c>
      <c r="R746" s="190" t="s">
        <v>621</v>
      </c>
      <c r="S746" s="190" t="s">
        <v>853</v>
      </c>
      <c r="T746" s="191" t="s">
        <v>853</v>
      </c>
      <c r="U746" s="159">
        <v>0</v>
      </c>
      <c r="V746" s="159">
        <f t="shared" ref="V746:V759" si="13">ROUND(E746*U746,2)</f>
        <v>0</v>
      </c>
      <c r="W746" s="159"/>
      <c r="X746" s="159" t="s">
        <v>622</v>
      </c>
      <c r="Y746" s="159" t="s">
        <v>296</v>
      </c>
      <c r="Z746" s="148"/>
      <c r="AA746" s="148"/>
      <c r="AB746" s="148"/>
      <c r="AC746" s="148"/>
      <c r="AD746" s="148"/>
      <c r="AE746" s="148"/>
      <c r="AF746" s="148"/>
      <c r="AG746" s="148" t="s">
        <v>623</v>
      </c>
      <c r="AH746" s="148"/>
      <c r="AI746" s="148"/>
      <c r="AJ746" s="148"/>
      <c r="AK746" s="148"/>
      <c r="AL746" s="148"/>
      <c r="AM746" s="148"/>
      <c r="AN746" s="148"/>
      <c r="AO746" s="148"/>
      <c r="AP746" s="148"/>
      <c r="AQ746" s="148"/>
      <c r="AR746" s="148"/>
      <c r="AS746" s="148"/>
      <c r="AT746" s="148"/>
      <c r="AU746" s="148"/>
      <c r="AV746" s="148"/>
      <c r="AW746" s="148"/>
      <c r="AX746" s="148"/>
      <c r="AY746" s="148"/>
      <c r="AZ746" s="148"/>
      <c r="BA746" s="148"/>
      <c r="BB746" s="148"/>
      <c r="BC746" s="148"/>
      <c r="BD746" s="148"/>
      <c r="BE746" s="148"/>
      <c r="BF746" s="148"/>
      <c r="BG746" s="148"/>
      <c r="BH746" s="148"/>
    </row>
    <row r="747" spans="1:60" outlineLevel="1" x14ac:dyDescent="0.25">
      <c r="A747" s="185">
        <v>196</v>
      </c>
      <c r="B747" s="186" t="s">
        <v>3523</v>
      </c>
      <c r="C747" s="198" t="s">
        <v>3524</v>
      </c>
      <c r="D747" s="187" t="s">
        <v>292</v>
      </c>
      <c r="E747" s="188">
        <v>5</v>
      </c>
      <c r="F747" s="189"/>
      <c r="G747" s="190">
        <f t="shared" si="7"/>
        <v>0</v>
      </c>
      <c r="H747" s="189"/>
      <c r="I747" s="190">
        <f t="shared" si="8"/>
        <v>0</v>
      </c>
      <c r="J747" s="189"/>
      <c r="K747" s="190">
        <f t="shared" si="9"/>
        <v>0</v>
      </c>
      <c r="L747" s="190">
        <v>21</v>
      </c>
      <c r="M747" s="190">
        <f t="shared" si="10"/>
        <v>0</v>
      </c>
      <c r="N747" s="188">
        <v>1.07E-3</v>
      </c>
      <c r="O747" s="188">
        <f t="shared" si="11"/>
        <v>0.01</v>
      </c>
      <c r="P747" s="188">
        <v>0</v>
      </c>
      <c r="Q747" s="188">
        <f t="shared" si="12"/>
        <v>0</v>
      </c>
      <c r="R747" s="190" t="s">
        <v>621</v>
      </c>
      <c r="S747" s="190" t="s">
        <v>853</v>
      </c>
      <c r="T747" s="191" t="s">
        <v>853</v>
      </c>
      <c r="U747" s="159">
        <v>0</v>
      </c>
      <c r="V747" s="159">
        <f t="shared" si="13"/>
        <v>0</v>
      </c>
      <c r="W747" s="159"/>
      <c r="X747" s="159" t="s">
        <v>622</v>
      </c>
      <c r="Y747" s="159" t="s">
        <v>296</v>
      </c>
      <c r="Z747" s="148"/>
      <c r="AA747" s="148"/>
      <c r="AB747" s="148"/>
      <c r="AC747" s="148"/>
      <c r="AD747" s="148"/>
      <c r="AE747" s="148"/>
      <c r="AF747" s="148"/>
      <c r="AG747" s="148" t="s">
        <v>623</v>
      </c>
      <c r="AH747" s="148"/>
      <c r="AI747" s="148"/>
      <c r="AJ747" s="148"/>
      <c r="AK747" s="148"/>
      <c r="AL747" s="148"/>
      <c r="AM747" s="148"/>
      <c r="AN747" s="148"/>
      <c r="AO747" s="148"/>
      <c r="AP747" s="148"/>
      <c r="AQ747" s="148"/>
      <c r="AR747" s="148"/>
      <c r="AS747" s="148"/>
      <c r="AT747" s="148"/>
      <c r="AU747" s="148"/>
      <c r="AV747" s="148"/>
      <c r="AW747" s="148"/>
      <c r="AX747" s="148"/>
      <c r="AY747" s="148"/>
      <c r="AZ747" s="148"/>
      <c r="BA747" s="148"/>
      <c r="BB747" s="148"/>
      <c r="BC747" s="148"/>
      <c r="BD747" s="148"/>
      <c r="BE747" s="148"/>
      <c r="BF747" s="148"/>
      <c r="BG747" s="148"/>
      <c r="BH747" s="148"/>
    </row>
    <row r="748" spans="1:60" outlineLevel="1" x14ac:dyDescent="0.25">
      <c r="A748" s="185">
        <v>197</v>
      </c>
      <c r="B748" s="186" t="s">
        <v>3525</v>
      </c>
      <c r="C748" s="198" t="s">
        <v>3526</v>
      </c>
      <c r="D748" s="187" t="s">
        <v>292</v>
      </c>
      <c r="E748" s="188">
        <v>1</v>
      </c>
      <c r="F748" s="189"/>
      <c r="G748" s="190">
        <f t="shared" si="7"/>
        <v>0</v>
      </c>
      <c r="H748" s="189"/>
      <c r="I748" s="190">
        <f t="shared" si="8"/>
        <v>0</v>
      </c>
      <c r="J748" s="189"/>
      <c r="K748" s="190">
        <f t="shared" si="9"/>
        <v>0</v>
      </c>
      <c r="L748" s="190">
        <v>21</v>
      </c>
      <c r="M748" s="190">
        <f t="shared" si="10"/>
        <v>0</v>
      </c>
      <c r="N748" s="188">
        <v>1.2099999999999999E-3</v>
      </c>
      <c r="O748" s="188">
        <f t="shared" si="11"/>
        <v>0</v>
      </c>
      <c r="P748" s="188">
        <v>0</v>
      </c>
      <c r="Q748" s="188">
        <f t="shared" si="12"/>
        <v>0</v>
      </c>
      <c r="R748" s="190" t="s">
        <v>621</v>
      </c>
      <c r="S748" s="190" t="s">
        <v>853</v>
      </c>
      <c r="T748" s="191" t="s">
        <v>853</v>
      </c>
      <c r="U748" s="159">
        <v>0</v>
      </c>
      <c r="V748" s="159">
        <f t="shared" si="13"/>
        <v>0</v>
      </c>
      <c r="W748" s="159"/>
      <c r="X748" s="159" t="s">
        <v>622</v>
      </c>
      <c r="Y748" s="159" t="s">
        <v>296</v>
      </c>
      <c r="Z748" s="148"/>
      <c r="AA748" s="148"/>
      <c r="AB748" s="148"/>
      <c r="AC748" s="148"/>
      <c r="AD748" s="148"/>
      <c r="AE748" s="148"/>
      <c r="AF748" s="148"/>
      <c r="AG748" s="148" t="s">
        <v>623</v>
      </c>
      <c r="AH748" s="148"/>
      <c r="AI748" s="148"/>
      <c r="AJ748" s="148"/>
      <c r="AK748" s="148"/>
      <c r="AL748" s="148"/>
      <c r="AM748" s="148"/>
      <c r="AN748" s="148"/>
      <c r="AO748" s="148"/>
      <c r="AP748" s="148"/>
      <c r="AQ748" s="148"/>
      <c r="AR748" s="148"/>
      <c r="AS748" s="148"/>
      <c r="AT748" s="148"/>
      <c r="AU748" s="148"/>
      <c r="AV748" s="148"/>
      <c r="AW748" s="148"/>
      <c r="AX748" s="148"/>
      <c r="AY748" s="148"/>
      <c r="AZ748" s="148"/>
      <c r="BA748" s="148"/>
      <c r="BB748" s="148"/>
      <c r="BC748" s="148"/>
      <c r="BD748" s="148"/>
      <c r="BE748" s="148"/>
      <c r="BF748" s="148"/>
      <c r="BG748" s="148"/>
      <c r="BH748" s="148"/>
    </row>
    <row r="749" spans="1:60" outlineLevel="1" x14ac:dyDescent="0.25">
      <c r="A749" s="185">
        <v>198</v>
      </c>
      <c r="B749" s="186" t="s">
        <v>1641</v>
      </c>
      <c r="C749" s="198" t="s">
        <v>1642</v>
      </c>
      <c r="D749" s="187" t="s">
        <v>292</v>
      </c>
      <c r="E749" s="188">
        <v>1</v>
      </c>
      <c r="F749" s="189"/>
      <c r="G749" s="190">
        <f t="shared" si="7"/>
        <v>0</v>
      </c>
      <c r="H749" s="189"/>
      <c r="I749" s="190">
        <f t="shared" si="8"/>
        <v>0</v>
      </c>
      <c r="J749" s="189"/>
      <c r="K749" s="190">
        <f t="shared" si="9"/>
        <v>0</v>
      </c>
      <c r="L749" s="190">
        <v>21</v>
      </c>
      <c r="M749" s="190">
        <f t="shared" si="10"/>
        <v>0</v>
      </c>
      <c r="N749" s="188">
        <v>1.81E-3</v>
      </c>
      <c r="O749" s="188">
        <f t="shared" si="11"/>
        <v>0</v>
      </c>
      <c r="P749" s="188">
        <v>0</v>
      </c>
      <c r="Q749" s="188">
        <f t="shared" si="12"/>
        <v>0</v>
      </c>
      <c r="R749" s="190" t="s">
        <v>621</v>
      </c>
      <c r="S749" s="190" t="s">
        <v>853</v>
      </c>
      <c r="T749" s="191" t="s">
        <v>853</v>
      </c>
      <c r="U749" s="159">
        <v>0</v>
      </c>
      <c r="V749" s="159">
        <f t="shared" si="13"/>
        <v>0</v>
      </c>
      <c r="W749" s="159"/>
      <c r="X749" s="159" t="s">
        <v>622</v>
      </c>
      <c r="Y749" s="159" t="s">
        <v>296</v>
      </c>
      <c r="Z749" s="148"/>
      <c r="AA749" s="148"/>
      <c r="AB749" s="148"/>
      <c r="AC749" s="148"/>
      <c r="AD749" s="148"/>
      <c r="AE749" s="148"/>
      <c r="AF749" s="148"/>
      <c r="AG749" s="148" t="s">
        <v>623</v>
      </c>
      <c r="AH749" s="148"/>
      <c r="AI749" s="148"/>
      <c r="AJ749" s="148"/>
      <c r="AK749" s="148"/>
      <c r="AL749" s="148"/>
      <c r="AM749" s="148"/>
      <c r="AN749" s="148"/>
      <c r="AO749" s="148"/>
      <c r="AP749" s="148"/>
      <c r="AQ749" s="148"/>
      <c r="AR749" s="148"/>
      <c r="AS749" s="148"/>
      <c r="AT749" s="148"/>
      <c r="AU749" s="148"/>
      <c r="AV749" s="148"/>
      <c r="AW749" s="148"/>
      <c r="AX749" s="148"/>
      <c r="AY749" s="148"/>
      <c r="AZ749" s="148"/>
      <c r="BA749" s="148"/>
      <c r="BB749" s="148"/>
      <c r="BC749" s="148"/>
      <c r="BD749" s="148"/>
      <c r="BE749" s="148"/>
      <c r="BF749" s="148"/>
      <c r="BG749" s="148"/>
      <c r="BH749" s="148"/>
    </row>
    <row r="750" spans="1:60" outlineLevel="1" x14ac:dyDescent="0.25">
      <c r="A750" s="185">
        <v>199</v>
      </c>
      <c r="B750" s="186" t="s">
        <v>1647</v>
      </c>
      <c r="C750" s="198" t="s">
        <v>1648</v>
      </c>
      <c r="D750" s="187" t="s">
        <v>292</v>
      </c>
      <c r="E750" s="188">
        <v>1</v>
      </c>
      <c r="F750" s="189"/>
      <c r="G750" s="190">
        <f t="shared" si="7"/>
        <v>0</v>
      </c>
      <c r="H750" s="189"/>
      <c r="I750" s="190">
        <f t="shared" si="8"/>
        <v>0</v>
      </c>
      <c r="J750" s="189"/>
      <c r="K750" s="190">
        <f t="shared" si="9"/>
        <v>0</v>
      </c>
      <c r="L750" s="190">
        <v>21</v>
      </c>
      <c r="M750" s="190">
        <f t="shared" si="10"/>
        <v>0</v>
      </c>
      <c r="N750" s="188">
        <v>1.8E-3</v>
      </c>
      <c r="O750" s="188">
        <f t="shared" si="11"/>
        <v>0</v>
      </c>
      <c r="P750" s="188">
        <v>0</v>
      </c>
      <c r="Q750" s="188">
        <f t="shared" si="12"/>
        <v>0</v>
      </c>
      <c r="R750" s="190" t="s">
        <v>621</v>
      </c>
      <c r="S750" s="190" t="s">
        <v>853</v>
      </c>
      <c r="T750" s="191" t="s">
        <v>853</v>
      </c>
      <c r="U750" s="159">
        <v>0</v>
      </c>
      <c r="V750" s="159">
        <f t="shared" si="13"/>
        <v>0</v>
      </c>
      <c r="W750" s="159"/>
      <c r="X750" s="159" t="s">
        <v>622</v>
      </c>
      <c r="Y750" s="159" t="s">
        <v>296</v>
      </c>
      <c r="Z750" s="148"/>
      <c r="AA750" s="148"/>
      <c r="AB750" s="148"/>
      <c r="AC750" s="148"/>
      <c r="AD750" s="148"/>
      <c r="AE750" s="148"/>
      <c r="AF750" s="148"/>
      <c r="AG750" s="148" t="s">
        <v>623</v>
      </c>
      <c r="AH750" s="148"/>
      <c r="AI750" s="148"/>
      <c r="AJ750" s="148"/>
      <c r="AK750" s="148"/>
      <c r="AL750" s="148"/>
      <c r="AM750" s="148"/>
      <c r="AN750" s="148"/>
      <c r="AO750" s="148"/>
      <c r="AP750" s="148"/>
      <c r="AQ750" s="148"/>
      <c r="AR750" s="148"/>
      <c r="AS750" s="148"/>
      <c r="AT750" s="148"/>
      <c r="AU750" s="148"/>
      <c r="AV750" s="148"/>
      <c r="AW750" s="148"/>
      <c r="AX750" s="148"/>
      <c r="AY750" s="148"/>
      <c r="AZ750" s="148"/>
      <c r="BA750" s="148"/>
      <c r="BB750" s="148"/>
      <c r="BC750" s="148"/>
      <c r="BD750" s="148"/>
      <c r="BE750" s="148"/>
      <c r="BF750" s="148"/>
      <c r="BG750" s="148"/>
      <c r="BH750" s="148"/>
    </row>
    <row r="751" spans="1:60" outlineLevel="1" x14ac:dyDescent="0.25">
      <c r="A751" s="177">
        <v>200</v>
      </c>
      <c r="B751" s="178" t="s">
        <v>1651</v>
      </c>
      <c r="C751" s="194" t="s">
        <v>3795</v>
      </c>
      <c r="D751" s="179" t="s">
        <v>292</v>
      </c>
      <c r="E751" s="180">
        <v>1</v>
      </c>
      <c r="F751" s="181"/>
      <c r="G751" s="182">
        <f t="shared" si="7"/>
        <v>0</v>
      </c>
      <c r="H751" s="181"/>
      <c r="I751" s="182">
        <f t="shared" si="8"/>
        <v>0</v>
      </c>
      <c r="J751" s="181"/>
      <c r="K751" s="182">
        <f t="shared" si="9"/>
        <v>0</v>
      </c>
      <c r="L751" s="182">
        <v>21</v>
      </c>
      <c r="M751" s="182">
        <f t="shared" si="10"/>
        <v>0</v>
      </c>
      <c r="N751" s="180">
        <v>0</v>
      </c>
      <c r="O751" s="180">
        <f t="shared" si="11"/>
        <v>0</v>
      </c>
      <c r="P751" s="180">
        <v>0</v>
      </c>
      <c r="Q751" s="180">
        <f t="shared" si="12"/>
        <v>0</v>
      </c>
      <c r="R751" s="182"/>
      <c r="S751" s="182" t="s">
        <v>878</v>
      </c>
      <c r="T751" s="183" t="s">
        <v>879</v>
      </c>
      <c r="U751" s="159">
        <v>0</v>
      </c>
      <c r="V751" s="159">
        <f t="shared" si="13"/>
        <v>0</v>
      </c>
      <c r="W751" s="159"/>
      <c r="X751" s="159" t="s">
        <v>622</v>
      </c>
      <c r="Y751" s="159" t="s">
        <v>296</v>
      </c>
      <c r="Z751" s="148"/>
      <c r="AA751" s="148"/>
      <c r="AB751" s="148"/>
      <c r="AC751" s="148"/>
      <c r="AD751" s="148"/>
      <c r="AE751" s="148"/>
      <c r="AF751" s="148"/>
      <c r="AG751" s="148" t="s">
        <v>623</v>
      </c>
      <c r="AH751" s="148"/>
      <c r="AI751" s="148"/>
      <c r="AJ751" s="148"/>
      <c r="AK751" s="148"/>
      <c r="AL751" s="148"/>
      <c r="AM751" s="148"/>
      <c r="AN751" s="148"/>
      <c r="AO751" s="148"/>
      <c r="AP751" s="148"/>
      <c r="AQ751" s="148"/>
      <c r="AR751" s="148"/>
      <c r="AS751" s="148"/>
      <c r="AT751" s="148"/>
      <c r="AU751" s="148"/>
      <c r="AV751" s="148"/>
      <c r="AW751" s="148"/>
      <c r="AX751" s="148"/>
      <c r="AY751" s="148"/>
      <c r="AZ751" s="148"/>
      <c r="BA751" s="148"/>
      <c r="BB751" s="148"/>
      <c r="BC751" s="148"/>
      <c r="BD751" s="148"/>
      <c r="BE751" s="148"/>
      <c r="BF751" s="148"/>
      <c r="BG751" s="148"/>
      <c r="BH751" s="148"/>
    </row>
    <row r="752" spans="1:60" outlineLevel="1" x14ac:dyDescent="0.25">
      <c r="A752" s="155"/>
      <c r="B752" s="156"/>
      <c r="C752" s="195" t="s">
        <v>3498</v>
      </c>
      <c r="D752" s="161"/>
      <c r="E752" s="162">
        <v>1</v>
      </c>
      <c r="F752" s="160"/>
      <c r="G752" s="159"/>
      <c r="H752" s="160"/>
      <c r="I752" s="159"/>
      <c r="J752" s="160"/>
      <c r="K752" s="159"/>
      <c r="L752" s="159"/>
      <c r="M752" s="159"/>
      <c r="N752" s="158"/>
      <c r="O752" s="158"/>
      <c r="P752" s="158"/>
      <c r="Q752" s="158"/>
      <c r="R752" s="159"/>
      <c r="S752" s="159"/>
      <c r="T752" s="159"/>
      <c r="U752" s="159"/>
      <c r="V752" s="159"/>
      <c r="W752" s="159"/>
      <c r="X752" s="159"/>
      <c r="Y752" s="159"/>
      <c r="Z752" s="148"/>
      <c r="AA752" s="148"/>
      <c r="AB752" s="148"/>
      <c r="AC752" s="148"/>
      <c r="AD752" s="148"/>
      <c r="AE752" s="148"/>
      <c r="AF752" s="148"/>
      <c r="AG752" s="148"/>
      <c r="AH752" s="148"/>
      <c r="AI752" s="148"/>
      <c r="AJ752" s="148"/>
      <c r="AK752" s="148"/>
      <c r="AL752" s="148"/>
      <c r="AM752" s="148"/>
      <c r="AN752" s="148"/>
      <c r="AO752" s="148"/>
      <c r="AP752" s="148"/>
      <c r="AQ752" s="148"/>
      <c r="AR752" s="148"/>
      <c r="AS752" s="148"/>
      <c r="AT752" s="148"/>
      <c r="AU752" s="148"/>
      <c r="AV752" s="148"/>
      <c r="AW752" s="148"/>
      <c r="AX752" s="148"/>
      <c r="AY752" s="148"/>
      <c r="AZ752" s="148"/>
      <c r="BA752" s="148"/>
      <c r="BB752" s="148"/>
      <c r="BC752" s="148"/>
      <c r="BD752" s="148"/>
      <c r="BE752" s="148"/>
      <c r="BF752" s="148"/>
      <c r="BG752" s="148"/>
      <c r="BH752" s="148"/>
    </row>
    <row r="753" spans="1:60" outlineLevel="1" x14ac:dyDescent="0.25">
      <c r="A753" s="177">
        <v>200</v>
      </c>
      <c r="B753" s="178" t="s">
        <v>1652</v>
      </c>
      <c r="C753" s="194" t="s">
        <v>3796</v>
      </c>
      <c r="D753" s="179" t="s">
        <v>292</v>
      </c>
      <c r="E753" s="180">
        <v>2</v>
      </c>
      <c r="F753" s="181"/>
      <c r="G753" s="182">
        <f t="shared" ref="G753" si="14">ROUND(E753*F753,2)</f>
        <v>0</v>
      </c>
      <c r="H753" s="181"/>
      <c r="I753" s="182">
        <f t="shared" ref="I753" si="15">ROUND(E753*H753,2)</f>
        <v>0</v>
      </c>
      <c r="J753" s="181"/>
      <c r="K753" s="182">
        <f t="shared" ref="K753" si="16">ROUND(E753*J753,2)</f>
        <v>0</v>
      </c>
      <c r="L753" s="182">
        <v>21</v>
      </c>
      <c r="M753" s="182">
        <f t="shared" ref="M753" si="17">G753*(1+L753/100)</f>
        <v>0</v>
      </c>
      <c r="N753" s="180">
        <v>0</v>
      </c>
      <c r="O753" s="180">
        <f t="shared" ref="O753" si="18">ROUND(E753*N753,2)</f>
        <v>0</v>
      </c>
      <c r="P753" s="180">
        <v>0</v>
      </c>
      <c r="Q753" s="180">
        <f t="shared" ref="Q753" si="19">ROUND(E753*P753,2)</f>
        <v>0</v>
      </c>
      <c r="R753" s="182"/>
      <c r="S753" s="182" t="s">
        <v>878</v>
      </c>
      <c r="T753" s="183" t="s">
        <v>879</v>
      </c>
      <c r="U753" s="159">
        <v>0</v>
      </c>
      <c r="V753" s="159">
        <f t="shared" ref="V753" si="20">ROUND(E753*U753,2)</f>
        <v>0</v>
      </c>
      <c r="W753" s="159"/>
      <c r="X753" s="159" t="s">
        <v>622</v>
      </c>
      <c r="Y753" s="159" t="s">
        <v>296</v>
      </c>
      <c r="Z753" s="148"/>
      <c r="AA753" s="148"/>
      <c r="AB753" s="148"/>
      <c r="AC753" s="148"/>
      <c r="AD753" s="148"/>
      <c r="AE753" s="148"/>
      <c r="AF753" s="148"/>
      <c r="AG753" s="148" t="s">
        <v>623</v>
      </c>
      <c r="AH753" s="148"/>
      <c r="AI753" s="148"/>
      <c r="AJ753" s="148"/>
      <c r="AK753" s="148"/>
      <c r="AL753" s="148"/>
      <c r="AM753" s="148"/>
      <c r="AN753" s="148"/>
      <c r="AO753" s="148"/>
      <c r="AP753" s="148"/>
      <c r="AQ753" s="148"/>
      <c r="AR753" s="148"/>
      <c r="AS753" s="148"/>
      <c r="AT753" s="148"/>
      <c r="AU753" s="148"/>
      <c r="AV753" s="148"/>
      <c r="AW753" s="148"/>
      <c r="AX753" s="148"/>
      <c r="AY753" s="148"/>
      <c r="AZ753" s="148"/>
      <c r="BA753" s="148"/>
      <c r="BB753" s="148"/>
      <c r="BC753" s="148"/>
      <c r="BD753" s="148"/>
      <c r="BE753" s="148"/>
      <c r="BF753" s="148"/>
      <c r="BG753" s="148"/>
      <c r="BH753" s="148"/>
    </row>
    <row r="754" spans="1:60" outlineLevel="1" x14ac:dyDescent="0.25">
      <c r="A754" s="155"/>
      <c r="B754" s="156"/>
      <c r="C754" s="195" t="s">
        <v>3797</v>
      </c>
      <c r="D754" s="161"/>
      <c r="E754" s="162">
        <v>2</v>
      </c>
      <c r="F754" s="160"/>
      <c r="G754" s="159"/>
      <c r="H754" s="160"/>
      <c r="I754" s="159"/>
      <c r="J754" s="160"/>
      <c r="K754" s="159"/>
      <c r="L754" s="159"/>
      <c r="M754" s="159"/>
      <c r="N754" s="158"/>
      <c r="O754" s="158"/>
      <c r="P754" s="158"/>
      <c r="Q754" s="158"/>
      <c r="R754" s="159"/>
      <c r="S754" s="159"/>
      <c r="T754" s="159"/>
      <c r="U754" s="159"/>
      <c r="V754" s="159"/>
      <c r="W754" s="159"/>
      <c r="X754" s="159"/>
      <c r="Y754" s="159"/>
      <c r="Z754" s="148"/>
      <c r="AA754" s="148"/>
      <c r="AB754" s="148"/>
      <c r="AC754" s="148"/>
      <c r="AD754" s="148"/>
      <c r="AE754" s="148"/>
      <c r="AF754" s="148"/>
      <c r="AG754" s="148"/>
      <c r="AH754" s="148"/>
      <c r="AI754" s="148"/>
      <c r="AJ754" s="148"/>
      <c r="AK754" s="148"/>
      <c r="AL754" s="148"/>
      <c r="AM754" s="148"/>
      <c r="AN754" s="148"/>
      <c r="AO754" s="148"/>
      <c r="AP754" s="148"/>
      <c r="AQ754" s="148"/>
      <c r="AR754" s="148"/>
      <c r="AS754" s="148"/>
      <c r="AT754" s="148"/>
      <c r="AU754" s="148"/>
      <c r="AV754" s="148"/>
      <c r="AW754" s="148"/>
      <c r="AX754" s="148"/>
      <c r="AY754" s="148"/>
      <c r="AZ754" s="148"/>
      <c r="BA754" s="148"/>
      <c r="BB754" s="148"/>
      <c r="BC754" s="148"/>
      <c r="BD754" s="148"/>
      <c r="BE754" s="148"/>
      <c r="BF754" s="148"/>
      <c r="BG754" s="148"/>
      <c r="BH754" s="148"/>
    </row>
    <row r="755" spans="1:60" outlineLevel="1" x14ac:dyDescent="0.25">
      <c r="A755" s="177">
        <v>200</v>
      </c>
      <c r="B755" s="178" t="s">
        <v>1653</v>
      </c>
      <c r="C755" s="194" t="s">
        <v>3796</v>
      </c>
      <c r="D755" s="179" t="s">
        <v>292</v>
      </c>
      <c r="E755" s="180">
        <v>4</v>
      </c>
      <c r="F755" s="181"/>
      <c r="G755" s="182">
        <f t="shared" ref="G755" si="21">ROUND(E755*F755,2)</f>
        <v>0</v>
      </c>
      <c r="H755" s="181"/>
      <c r="I755" s="182">
        <f t="shared" ref="I755" si="22">ROUND(E755*H755,2)</f>
        <v>0</v>
      </c>
      <c r="J755" s="181"/>
      <c r="K755" s="182">
        <f t="shared" ref="K755" si="23">ROUND(E755*J755,2)</f>
        <v>0</v>
      </c>
      <c r="L755" s="182">
        <v>21</v>
      </c>
      <c r="M755" s="182">
        <f t="shared" ref="M755" si="24">G755*(1+L755/100)</f>
        <v>0</v>
      </c>
      <c r="N755" s="180">
        <v>0</v>
      </c>
      <c r="O755" s="180">
        <f t="shared" ref="O755" si="25">ROUND(E755*N755,2)</f>
        <v>0</v>
      </c>
      <c r="P755" s="180">
        <v>0</v>
      </c>
      <c r="Q755" s="180">
        <f t="shared" ref="Q755" si="26">ROUND(E755*P755,2)</f>
        <v>0</v>
      </c>
      <c r="R755" s="182"/>
      <c r="S755" s="182" t="s">
        <v>878</v>
      </c>
      <c r="T755" s="183" t="s">
        <v>879</v>
      </c>
      <c r="U755" s="159">
        <v>0</v>
      </c>
      <c r="V755" s="159">
        <f t="shared" ref="V755" si="27">ROUND(E755*U755,2)</f>
        <v>0</v>
      </c>
      <c r="W755" s="159"/>
      <c r="X755" s="159" t="s">
        <v>622</v>
      </c>
      <c r="Y755" s="159" t="s">
        <v>296</v>
      </c>
      <c r="Z755" s="148"/>
      <c r="AA755" s="148"/>
      <c r="AB755" s="148"/>
      <c r="AC755" s="148"/>
      <c r="AD755" s="148"/>
      <c r="AE755" s="148"/>
      <c r="AF755" s="148"/>
      <c r="AG755" s="148" t="s">
        <v>623</v>
      </c>
      <c r="AH755" s="148"/>
      <c r="AI755" s="148"/>
      <c r="AJ755" s="148"/>
      <c r="AK755" s="148"/>
      <c r="AL755" s="148"/>
      <c r="AM755" s="148"/>
      <c r="AN755" s="148"/>
      <c r="AO755" s="148"/>
      <c r="AP755" s="148"/>
      <c r="AQ755" s="148"/>
      <c r="AR755" s="148"/>
      <c r="AS755" s="148"/>
      <c r="AT755" s="148"/>
      <c r="AU755" s="148"/>
      <c r="AV755" s="148"/>
      <c r="AW755" s="148"/>
      <c r="AX755" s="148"/>
      <c r="AY755" s="148"/>
      <c r="AZ755" s="148"/>
      <c r="BA755" s="148"/>
      <c r="BB755" s="148"/>
      <c r="BC755" s="148"/>
      <c r="BD755" s="148"/>
      <c r="BE755" s="148"/>
      <c r="BF755" s="148"/>
      <c r="BG755" s="148"/>
      <c r="BH755" s="148"/>
    </row>
    <row r="756" spans="1:60" outlineLevel="1" x14ac:dyDescent="0.25">
      <c r="A756" s="155"/>
      <c r="B756" s="156"/>
      <c r="C756" s="195" t="s">
        <v>3798</v>
      </c>
      <c r="D756" s="161"/>
      <c r="E756" s="162">
        <v>4</v>
      </c>
      <c r="F756" s="160"/>
      <c r="G756" s="159"/>
      <c r="H756" s="160"/>
      <c r="I756" s="159"/>
      <c r="J756" s="160"/>
      <c r="K756" s="159"/>
      <c r="L756" s="159"/>
      <c r="M756" s="159"/>
      <c r="N756" s="158"/>
      <c r="O756" s="158"/>
      <c r="P756" s="158"/>
      <c r="Q756" s="158"/>
      <c r="R756" s="159"/>
      <c r="S756" s="159"/>
      <c r="T756" s="159"/>
      <c r="U756" s="159"/>
      <c r="V756" s="159"/>
      <c r="W756" s="159"/>
      <c r="X756" s="159"/>
      <c r="Y756" s="159"/>
      <c r="Z756" s="148"/>
      <c r="AA756" s="148"/>
      <c r="AB756" s="148"/>
      <c r="AC756" s="148"/>
      <c r="AD756" s="148"/>
      <c r="AE756" s="148"/>
      <c r="AF756" s="148"/>
      <c r="AG756" s="148"/>
      <c r="AH756" s="148"/>
      <c r="AI756" s="148"/>
      <c r="AJ756" s="148"/>
      <c r="AK756" s="148"/>
      <c r="AL756" s="148"/>
      <c r="AM756" s="148"/>
      <c r="AN756" s="148"/>
      <c r="AO756" s="148"/>
      <c r="AP756" s="148"/>
      <c r="AQ756" s="148"/>
      <c r="AR756" s="148"/>
      <c r="AS756" s="148"/>
      <c r="AT756" s="148"/>
      <c r="AU756" s="148"/>
      <c r="AV756" s="148"/>
      <c r="AW756" s="148"/>
      <c r="AX756" s="148"/>
      <c r="AY756" s="148"/>
      <c r="AZ756" s="148"/>
      <c r="BA756" s="148"/>
      <c r="BB756" s="148"/>
      <c r="BC756" s="148"/>
      <c r="BD756" s="148"/>
      <c r="BE756" s="148"/>
      <c r="BF756" s="148"/>
      <c r="BG756" s="148"/>
      <c r="BH756" s="148"/>
    </row>
    <row r="757" spans="1:60" outlineLevel="1" x14ac:dyDescent="0.25">
      <c r="A757" s="177">
        <v>200</v>
      </c>
      <c r="B757" s="178" t="s">
        <v>3799</v>
      </c>
      <c r="C757" s="194" t="s">
        <v>3800</v>
      </c>
      <c r="D757" s="179" t="s">
        <v>292</v>
      </c>
      <c r="E757" s="180">
        <v>2</v>
      </c>
      <c r="F757" s="181"/>
      <c r="G757" s="182">
        <f t="shared" ref="G757" si="28">ROUND(E757*F757,2)</f>
        <v>0</v>
      </c>
      <c r="H757" s="181"/>
      <c r="I757" s="182">
        <f t="shared" ref="I757" si="29">ROUND(E757*H757,2)</f>
        <v>0</v>
      </c>
      <c r="J757" s="181"/>
      <c r="K757" s="182">
        <f t="shared" ref="K757" si="30">ROUND(E757*J757,2)</f>
        <v>0</v>
      </c>
      <c r="L757" s="182">
        <v>21</v>
      </c>
      <c r="M757" s="182">
        <f t="shared" ref="M757" si="31">G757*(1+L757/100)</f>
        <v>0</v>
      </c>
      <c r="N757" s="180">
        <v>0</v>
      </c>
      <c r="O757" s="180">
        <f t="shared" ref="O757" si="32">ROUND(E757*N757,2)</f>
        <v>0</v>
      </c>
      <c r="P757" s="180">
        <v>0</v>
      </c>
      <c r="Q757" s="180">
        <f t="shared" ref="Q757" si="33">ROUND(E757*P757,2)</f>
        <v>0</v>
      </c>
      <c r="R757" s="182"/>
      <c r="S757" s="182" t="s">
        <v>878</v>
      </c>
      <c r="T757" s="183" t="s">
        <v>879</v>
      </c>
      <c r="U757" s="159">
        <v>0</v>
      </c>
      <c r="V757" s="159">
        <f t="shared" ref="V757" si="34">ROUND(E757*U757,2)</f>
        <v>0</v>
      </c>
      <c r="W757" s="159"/>
      <c r="X757" s="159" t="s">
        <v>622</v>
      </c>
      <c r="Y757" s="159" t="s">
        <v>296</v>
      </c>
      <c r="Z757" s="148"/>
      <c r="AA757" s="148"/>
      <c r="AB757" s="148"/>
      <c r="AC757" s="148"/>
      <c r="AD757" s="148"/>
      <c r="AE757" s="148"/>
      <c r="AF757" s="148"/>
      <c r="AG757" s="148" t="s">
        <v>623</v>
      </c>
      <c r="AH757" s="148"/>
      <c r="AI757" s="148"/>
      <c r="AJ757" s="148"/>
      <c r="AK757" s="148"/>
      <c r="AL757" s="148"/>
      <c r="AM757" s="148"/>
      <c r="AN757" s="148"/>
      <c r="AO757" s="148"/>
      <c r="AP757" s="148"/>
      <c r="AQ757" s="148"/>
      <c r="AR757" s="148"/>
      <c r="AS757" s="148"/>
      <c r="AT757" s="148"/>
      <c r="AU757" s="148"/>
      <c r="AV757" s="148"/>
      <c r="AW757" s="148"/>
      <c r="AX757" s="148"/>
      <c r="AY757" s="148"/>
      <c r="AZ757" s="148"/>
      <c r="BA757" s="148"/>
      <c r="BB757" s="148"/>
      <c r="BC757" s="148"/>
      <c r="BD757" s="148"/>
      <c r="BE757" s="148"/>
      <c r="BF757" s="148"/>
      <c r="BG757" s="148"/>
      <c r="BH757" s="148"/>
    </row>
    <row r="758" spans="1:60" outlineLevel="1" x14ac:dyDescent="0.25">
      <c r="A758" s="155"/>
      <c r="B758" s="156"/>
      <c r="C758" s="195" t="s">
        <v>3801</v>
      </c>
      <c r="D758" s="161"/>
      <c r="E758" s="162">
        <v>2</v>
      </c>
      <c r="F758" s="160"/>
      <c r="G758" s="159"/>
      <c r="H758" s="160"/>
      <c r="I758" s="159"/>
      <c r="J758" s="160"/>
      <c r="K758" s="159"/>
      <c r="L758" s="159"/>
      <c r="M758" s="159"/>
      <c r="N758" s="158"/>
      <c r="O758" s="158"/>
      <c r="P758" s="158"/>
      <c r="Q758" s="158"/>
      <c r="R758" s="159"/>
      <c r="S758" s="159"/>
      <c r="T758" s="159"/>
      <c r="U758" s="159"/>
      <c r="V758" s="159"/>
      <c r="W758" s="159"/>
      <c r="X758" s="159"/>
      <c r="Y758" s="159"/>
      <c r="Z758" s="148"/>
      <c r="AA758" s="148"/>
      <c r="AB758" s="148"/>
      <c r="AC758" s="148"/>
      <c r="AD758" s="148"/>
      <c r="AE758" s="148"/>
      <c r="AF758" s="148"/>
      <c r="AG758" s="148"/>
      <c r="AH758" s="148"/>
      <c r="AI758" s="148"/>
      <c r="AJ758" s="148"/>
      <c r="AK758" s="148"/>
      <c r="AL758" s="148"/>
      <c r="AM758" s="148"/>
      <c r="AN758" s="148"/>
      <c r="AO758" s="148"/>
      <c r="AP758" s="148"/>
      <c r="AQ758" s="148"/>
      <c r="AR758" s="148"/>
      <c r="AS758" s="148"/>
      <c r="AT758" s="148"/>
      <c r="AU758" s="148"/>
      <c r="AV758" s="148"/>
      <c r="AW758" s="148"/>
      <c r="AX758" s="148"/>
      <c r="AY758" s="148"/>
      <c r="AZ758" s="148"/>
      <c r="BA758" s="148"/>
      <c r="BB758" s="148"/>
      <c r="BC758" s="148"/>
      <c r="BD758" s="148"/>
      <c r="BE758" s="148"/>
      <c r="BF758" s="148"/>
      <c r="BG758" s="148"/>
      <c r="BH758" s="148"/>
    </row>
    <row r="759" spans="1:60" outlineLevel="1" x14ac:dyDescent="0.25">
      <c r="A759" s="155">
        <v>201</v>
      </c>
      <c r="B759" s="156" t="s">
        <v>3527</v>
      </c>
      <c r="C759" s="201" t="s">
        <v>3528</v>
      </c>
      <c r="D759" s="157" t="s">
        <v>0</v>
      </c>
      <c r="E759" s="192"/>
      <c r="F759" s="160"/>
      <c r="G759" s="159">
        <f t="shared" si="7"/>
        <v>0</v>
      </c>
      <c r="H759" s="160"/>
      <c r="I759" s="159">
        <f t="shared" si="8"/>
        <v>0</v>
      </c>
      <c r="J759" s="160"/>
      <c r="K759" s="159">
        <f t="shared" si="9"/>
        <v>0</v>
      </c>
      <c r="L759" s="159">
        <v>21</v>
      </c>
      <c r="M759" s="159">
        <f t="shared" si="10"/>
        <v>0</v>
      </c>
      <c r="N759" s="158">
        <v>0</v>
      </c>
      <c r="O759" s="158">
        <f t="shared" si="11"/>
        <v>0</v>
      </c>
      <c r="P759" s="158">
        <v>0</v>
      </c>
      <c r="Q759" s="158">
        <f t="shared" si="12"/>
        <v>0</v>
      </c>
      <c r="R759" s="159" t="s">
        <v>1530</v>
      </c>
      <c r="S759" s="159" t="s">
        <v>294</v>
      </c>
      <c r="T759" s="159" t="s">
        <v>294</v>
      </c>
      <c r="U759" s="159">
        <v>0</v>
      </c>
      <c r="V759" s="159">
        <f t="shared" si="13"/>
        <v>0</v>
      </c>
      <c r="W759" s="159"/>
      <c r="X759" s="159" t="s">
        <v>1258</v>
      </c>
      <c r="Y759" s="159" t="s">
        <v>296</v>
      </c>
      <c r="Z759" s="148"/>
      <c r="AA759" s="148"/>
      <c r="AB759" s="148"/>
      <c r="AC759" s="148"/>
      <c r="AD759" s="148"/>
      <c r="AE759" s="148"/>
      <c r="AF759" s="148"/>
      <c r="AG759" s="148" t="s">
        <v>1306</v>
      </c>
      <c r="AH759" s="148"/>
      <c r="AI759" s="148"/>
      <c r="AJ759" s="148"/>
      <c r="AK759" s="148"/>
      <c r="AL759" s="148"/>
      <c r="AM759" s="148"/>
      <c r="AN759" s="148"/>
      <c r="AO759" s="148"/>
      <c r="AP759" s="148"/>
      <c r="AQ759" s="148"/>
      <c r="AR759" s="148"/>
      <c r="AS759" s="148"/>
      <c r="AT759" s="148"/>
      <c r="AU759" s="148"/>
      <c r="AV759" s="148"/>
      <c r="AW759" s="148"/>
      <c r="AX759" s="148"/>
      <c r="AY759" s="148"/>
      <c r="AZ759" s="148"/>
      <c r="BA759" s="148"/>
      <c r="BB759" s="148"/>
      <c r="BC759" s="148"/>
      <c r="BD759" s="148"/>
      <c r="BE759" s="148"/>
      <c r="BF759" s="148"/>
      <c r="BG759" s="148"/>
      <c r="BH759" s="148"/>
    </row>
    <row r="760" spans="1:60" outlineLevel="2" x14ac:dyDescent="0.25">
      <c r="A760" s="155"/>
      <c r="B760" s="156"/>
      <c r="C760" s="274" t="s">
        <v>1344</v>
      </c>
      <c r="D760" s="275"/>
      <c r="E760" s="275"/>
      <c r="F760" s="275"/>
      <c r="G760" s="275"/>
      <c r="H760" s="159"/>
      <c r="I760" s="159"/>
      <c r="J760" s="159"/>
      <c r="K760" s="159"/>
      <c r="L760" s="159"/>
      <c r="M760" s="159"/>
      <c r="N760" s="158"/>
      <c r="O760" s="158"/>
      <c r="P760" s="158"/>
      <c r="Q760" s="158"/>
      <c r="R760" s="159"/>
      <c r="S760" s="159"/>
      <c r="T760" s="159"/>
      <c r="U760" s="159"/>
      <c r="V760" s="159"/>
      <c r="W760" s="159"/>
      <c r="X760" s="159"/>
      <c r="Y760" s="159"/>
      <c r="Z760" s="148"/>
      <c r="AA760" s="148"/>
      <c r="AB760" s="148"/>
      <c r="AC760" s="148"/>
      <c r="AD760" s="148"/>
      <c r="AE760" s="148"/>
      <c r="AF760" s="148"/>
      <c r="AG760" s="148" t="s">
        <v>299</v>
      </c>
      <c r="AH760" s="148"/>
      <c r="AI760" s="148"/>
      <c r="AJ760" s="148"/>
      <c r="AK760" s="148"/>
      <c r="AL760" s="148"/>
      <c r="AM760" s="148"/>
      <c r="AN760" s="148"/>
      <c r="AO760" s="148"/>
      <c r="AP760" s="148"/>
      <c r="AQ760" s="148"/>
      <c r="AR760" s="148"/>
      <c r="AS760" s="148"/>
      <c r="AT760" s="148"/>
      <c r="AU760" s="148"/>
      <c r="AV760" s="148"/>
      <c r="AW760" s="148"/>
      <c r="AX760" s="148"/>
      <c r="AY760" s="148"/>
      <c r="AZ760" s="148"/>
      <c r="BA760" s="148"/>
      <c r="BB760" s="148"/>
      <c r="BC760" s="148"/>
      <c r="BD760" s="148"/>
      <c r="BE760" s="148"/>
      <c r="BF760" s="148"/>
      <c r="BG760" s="148"/>
      <c r="BH760" s="148"/>
    </row>
    <row r="761" spans="1:60" ht="13" x14ac:dyDescent="0.25">
      <c r="A761" s="170" t="s">
        <v>288</v>
      </c>
      <c r="B761" s="171" t="s">
        <v>227</v>
      </c>
      <c r="C761" s="193" t="s">
        <v>228</v>
      </c>
      <c r="D761" s="172"/>
      <c r="E761" s="173"/>
      <c r="F761" s="174"/>
      <c r="G761" s="174">
        <f>SUMIF(AG762:AG788,"&lt;&gt;NOR",G762:G788)</f>
        <v>0</v>
      </c>
      <c r="H761" s="174"/>
      <c r="I761" s="174">
        <f>SUM(I762:I788)</f>
        <v>0</v>
      </c>
      <c r="J761" s="174"/>
      <c r="K761" s="174">
        <f>SUM(K762:K788)</f>
        <v>0</v>
      </c>
      <c r="L761" s="174"/>
      <c r="M761" s="174">
        <f>SUM(M762:M788)</f>
        <v>0</v>
      </c>
      <c r="N761" s="173"/>
      <c r="O761" s="173">
        <f>SUM(O762:O788)</f>
        <v>0.04</v>
      </c>
      <c r="P761" s="173"/>
      <c r="Q761" s="173">
        <f>SUM(Q762:Q788)</f>
        <v>0.91</v>
      </c>
      <c r="R761" s="174"/>
      <c r="S761" s="174"/>
      <c r="T761" s="175"/>
      <c r="U761" s="169"/>
      <c r="V761" s="169">
        <f>SUM(V762:V788)</f>
        <v>79.889999999999986</v>
      </c>
      <c r="W761" s="169"/>
      <c r="X761" s="169"/>
      <c r="Y761" s="169"/>
      <c r="AG761" t="s">
        <v>289</v>
      </c>
    </row>
    <row r="762" spans="1:60" outlineLevel="1" x14ac:dyDescent="0.25">
      <c r="A762" s="177">
        <v>202</v>
      </c>
      <c r="B762" s="178" t="s">
        <v>3529</v>
      </c>
      <c r="C762" s="194" t="s">
        <v>3530</v>
      </c>
      <c r="D762" s="179" t="s">
        <v>310</v>
      </c>
      <c r="E762" s="180">
        <v>18.62</v>
      </c>
      <c r="F762" s="181"/>
      <c r="G762" s="182">
        <f>ROUND(E762*F762,2)</f>
        <v>0</v>
      </c>
      <c r="H762" s="181"/>
      <c r="I762" s="182">
        <f>ROUND(E762*H762,2)</f>
        <v>0</v>
      </c>
      <c r="J762" s="181"/>
      <c r="K762" s="182">
        <f>ROUND(E762*J762,2)</f>
        <v>0</v>
      </c>
      <c r="L762" s="182">
        <v>21</v>
      </c>
      <c r="M762" s="182">
        <f>G762*(1+L762/100)</f>
        <v>0</v>
      </c>
      <c r="N762" s="180">
        <v>0</v>
      </c>
      <c r="O762" s="180">
        <f>ROUND(E762*N762,2)</f>
        <v>0</v>
      </c>
      <c r="P762" s="180">
        <v>7.0000000000000001E-3</v>
      </c>
      <c r="Q762" s="180">
        <f>ROUND(E762*P762,2)</f>
        <v>0.13</v>
      </c>
      <c r="R762" s="182" t="s">
        <v>1658</v>
      </c>
      <c r="S762" s="182" t="s">
        <v>294</v>
      </c>
      <c r="T762" s="183" t="s">
        <v>294</v>
      </c>
      <c r="U762" s="159">
        <v>0.23799999999999999</v>
      </c>
      <c r="V762" s="159">
        <f>ROUND(E762*U762,2)</f>
        <v>4.43</v>
      </c>
      <c r="W762" s="159"/>
      <c r="X762" s="159" t="s">
        <v>295</v>
      </c>
      <c r="Y762" s="159" t="s">
        <v>296</v>
      </c>
      <c r="Z762" s="148"/>
      <c r="AA762" s="148"/>
      <c r="AB762" s="148"/>
      <c r="AC762" s="148"/>
      <c r="AD762" s="148"/>
      <c r="AE762" s="148"/>
      <c r="AF762" s="148"/>
      <c r="AG762" s="148" t="s">
        <v>297</v>
      </c>
      <c r="AH762" s="148"/>
      <c r="AI762" s="148"/>
      <c r="AJ762" s="148"/>
      <c r="AK762" s="148"/>
      <c r="AL762" s="148"/>
      <c r="AM762" s="148"/>
      <c r="AN762" s="148"/>
      <c r="AO762" s="148"/>
      <c r="AP762" s="148"/>
      <c r="AQ762" s="148"/>
      <c r="AR762" s="148"/>
      <c r="AS762" s="148"/>
      <c r="AT762" s="148"/>
      <c r="AU762" s="148"/>
      <c r="AV762" s="148"/>
      <c r="AW762" s="148"/>
      <c r="AX762" s="148"/>
      <c r="AY762" s="148"/>
      <c r="AZ762" s="148"/>
      <c r="BA762" s="148"/>
      <c r="BB762" s="148"/>
      <c r="BC762" s="148"/>
      <c r="BD762" s="148"/>
      <c r="BE762" s="148"/>
      <c r="BF762" s="148"/>
      <c r="BG762" s="148"/>
      <c r="BH762" s="148"/>
    </row>
    <row r="763" spans="1:60" outlineLevel="2" x14ac:dyDescent="0.25">
      <c r="A763" s="155"/>
      <c r="B763" s="156"/>
      <c r="C763" s="195" t="s">
        <v>3531</v>
      </c>
      <c r="D763" s="161"/>
      <c r="E763" s="162">
        <v>4.4000000000000004</v>
      </c>
      <c r="F763" s="159"/>
      <c r="G763" s="159"/>
      <c r="H763" s="159"/>
      <c r="I763" s="159"/>
      <c r="J763" s="159"/>
      <c r="K763" s="159"/>
      <c r="L763" s="159"/>
      <c r="M763" s="159"/>
      <c r="N763" s="158"/>
      <c r="O763" s="158"/>
      <c r="P763" s="158"/>
      <c r="Q763" s="158"/>
      <c r="R763" s="159"/>
      <c r="S763" s="159"/>
      <c r="T763" s="159"/>
      <c r="U763" s="159"/>
      <c r="V763" s="159"/>
      <c r="W763" s="159"/>
      <c r="X763" s="159"/>
      <c r="Y763" s="159"/>
      <c r="Z763" s="148"/>
      <c r="AA763" s="148"/>
      <c r="AB763" s="148"/>
      <c r="AC763" s="148"/>
      <c r="AD763" s="148"/>
      <c r="AE763" s="148"/>
      <c r="AF763" s="148"/>
      <c r="AG763" s="148" t="s">
        <v>314</v>
      </c>
      <c r="AH763" s="148">
        <v>0</v>
      </c>
      <c r="AI763" s="148"/>
      <c r="AJ763" s="148"/>
      <c r="AK763" s="148"/>
      <c r="AL763" s="148"/>
      <c r="AM763" s="148"/>
      <c r="AN763" s="148"/>
      <c r="AO763" s="148"/>
      <c r="AP763" s="148"/>
      <c r="AQ763" s="148"/>
      <c r="AR763" s="148"/>
      <c r="AS763" s="148"/>
      <c r="AT763" s="148"/>
      <c r="AU763" s="148"/>
      <c r="AV763" s="148"/>
      <c r="AW763" s="148"/>
      <c r="AX763" s="148"/>
      <c r="AY763" s="148"/>
      <c r="AZ763" s="148"/>
      <c r="BA763" s="148"/>
      <c r="BB763" s="148"/>
      <c r="BC763" s="148"/>
      <c r="BD763" s="148"/>
      <c r="BE763" s="148"/>
      <c r="BF763" s="148"/>
      <c r="BG763" s="148"/>
      <c r="BH763" s="148"/>
    </row>
    <row r="764" spans="1:60" outlineLevel="3" x14ac:dyDescent="0.25">
      <c r="A764" s="155"/>
      <c r="B764" s="156"/>
      <c r="C764" s="195" t="s">
        <v>3532</v>
      </c>
      <c r="D764" s="161"/>
      <c r="E764" s="162">
        <v>14.22</v>
      </c>
      <c r="F764" s="159"/>
      <c r="G764" s="159"/>
      <c r="H764" s="159"/>
      <c r="I764" s="159"/>
      <c r="J764" s="159"/>
      <c r="K764" s="159"/>
      <c r="L764" s="159"/>
      <c r="M764" s="159"/>
      <c r="N764" s="158"/>
      <c r="O764" s="158"/>
      <c r="P764" s="158"/>
      <c r="Q764" s="158"/>
      <c r="R764" s="159"/>
      <c r="S764" s="159"/>
      <c r="T764" s="159"/>
      <c r="U764" s="159"/>
      <c r="V764" s="159"/>
      <c r="W764" s="159"/>
      <c r="X764" s="159"/>
      <c r="Y764" s="159"/>
      <c r="Z764" s="148"/>
      <c r="AA764" s="148"/>
      <c r="AB764" s="148"/>
      <c r="AC764" s="148"/>
      <c r="AD764" s="148"/>
      <c r="AE764" s="148"/>
      <c r="AF764" s="148"/>
      <c r="AG764" s="148" t="s">
        <v>314</v>
      </c>
      <c r="AH764" s="148">
        <v>0</v>
      </c>
      <c r="AI764" s="148"/>
      <c r="AJ764" s="148"/>
      <c r="AK764" s="148"/>
      <c r="AL764" s="148"/>
      <c r="AM764" s="148"/>
      <c r="AN764" s="148"/>
      <c r="AO764" s="148"/>
      <c r="AP764" s="148"/>
      <c r="AQ764" s="148"/>
      <c r="AR764" s="148"/>
      <c r="AS764" s="148"/>
      <c r="AT764" s="148"/>
      <c r="AU764" s="148"/>
      <c r="AV764" s="148"/>
      <c r="AW764" s="148"/>
      <c r="AX764" s="148"/>
      <c r="AY764" s="148"/>
      <c r="AZ764" s="148"/>
      <c r="BA764" s="148"/>
      <c r="BB764" s="148"/>
      <c r="BC764" s="148"/>
      <c r="BD764" s="148"/>
      <c r="BE764" s="148"/>
      <c r="BF764" s="148"/>
      <c r="BG764" s="148"/>
      <c r="BH764" s="148"/>
    </row>
    <row r="765" spans="1:60" outlineLevel="1" x14ac:dyDescent="0.25">
      <c r="A765" s="177">
        <v>203</v>
      </c>
      <c r="B765" s="178" t="s">
        <v>1666</v>
      </c>
      <c r="C765" s="194" t="s">
        <v>1667</v>
      </c>
      <c r="D765" s="179" t="s">
        <v>1668</v>
      </c>
      <c r="E765" s="180">
        <v>777.94749999999999</v>
      </c>
      <c r="F765" s="181"/>
      <c r="G765" s="182">
        <f>ROUND(E765*F765,2)</f>
        <v>0</v>
      </c>
      <c r="H765" s="181"/>
      <c r="I765" s="182">
        <f>ROUND(E765*H765,2)</f>
        <v>0</v>
      </c>
      <c r="J765" s="181"/>
      <c r="K765" s="182">
        <f>ROUND(E765*J765,2)</f>
        <v>0</v>
      </c>
      <c r="L765" s="182">
        <v>21</v>
      </c>
      <c r="M765" s="182">
        <f>G765*(1+L765/100)</f>
        <v>0</v>
      </c>
      <c r="N765" s="180">
        <v>5.0000000000000002E-5</v>
      </c>
      <c r="O765" s="180">
        <f>ROUND(E765*N765,2)</f>
        <v>0.04</v>
      </c>
      <c r="P765" s="180">
        <v>1E-3</v>
      </c>
      <c r="Q765" s="180">
        <f>ROUND(E765*P765,2)</f>
        <v>0.78</v>
      </c>
      <c r="R765" s="182" t="s">
        <v>1658</v>
      </c>
      <c r="S765" s="182" t="s">
        <v>294</v>
      </c>
      <c r="T765" s="183" t="s">
        <v>294</v>
      </c>
      <c r="U765" s="159">
        <v>9.7000000000000003E-2</v>
      </c>
      <c r="V765" s="159">
        <f>ROUND(E765*U765,2)</f>
        <v>75.459999999999994</v>
      </c>
      <c r="W765" s="159"/>
      <c r="X765" s="159" t="s">
        <v>295</v>
      </c>
      <c r="Y765" s="159" t="s">
        <v>296</v>
      </c>
      <c r="Z765" s="148"/>
      <c r="AA765" s="148"/>
      <c r="AB765" s="148"/>
      <c r="AC765" s="148"/>
      <c r="AD765" s="148"/>
      <c r="AE765" s="148"/>
      <c r="AF765" s="148"/>
      <c r="AG765" s="148" t="s">
        <v>297</v>
      </c>
      <c r="AH765" s="148"/>
      <c r="AI765" s="148"/>
      <c r="AJ765" s="148"/>
      <c r="AK765" s="148"/>
      <c r="AL765" s="148"/>
      <c r="AM765" s="148"/>
      <c r="AN765" s="148"/>
      <c r="AO765" s="148"/>
      <c r="AP765" s="148"/>
      <c r="AQ765" s="148"/>
      <c r="AR765" s="148"/>
      <c r="AS765" s="148"/>
      <c r="AT765" s="148"/>
      <c r="AU765" s="148"/>
      <c r="AV765" s="148"/>
      <c r="AW765" s="148"/>
      <c r="AX765" s="148"/>
      <c r="AY765" s="148"/>
      <c r="AZ765" s="148"/>
      <c r="BA765" s="148"/>
      <c r="BB765" s="148"/>
      <c r="BC765" s="148"/>
      <c r="BD765" s="148"/>
      <c r="BE765" s="148"/>
      <c r="BF765" s="148"/>
      <c r="BG765" s="148"/>
      <c r="BH765" s="148"/>
    </row>
    <row r="766" spans="1:60" outlineLevel="2" x14ac:dyDescent="0.25">
      <c r="A766" s="155"/>
      <c r="B766" s="156"/>
      <c r="C766" s="195" t="s">
        <v>3533</v>
      </c>
      <c r="D766" s="161"/>
      <c r="E766" s="162">
        <v>377.95</v>
      </c>
      <c r="F766" s="159"/>
      <c r="G766" s="159"/>
      <c r="H766" s="159"/>
      <c r="I766" s="159"/>
      <c r="J766" s="159"/>
      <c r="K766" s="159"/>
      <c r="L766" s="159"/>
      <c r="M766" s="159"/>
      <c r="N766" s="158"/>
      <c r="O766" s="158"/>
      <c r="P766" s="158"/>
      <c r="Q766" s="158"/>
      <c r="R766" s="159"/>
      <c r="S766" s="159"/>
      <c r="T766" s="159"/>
      <c r="U766" s="159"/>
      <c r="V766" s="159"/>
      <c r="W766" s="159"/>
      <c r="X766" s="159"/>
      <c r="Y766" s="159"/>
      <c r="Z766" s="148"/>
      <c r="AA766" s="148"/>
      <c r="AB766" s="148"/>
      <c r="AC766" s="148"/>
      <c r="AD766" s="148"/>
      <c r="AE766" s="148"/>
      <c r="AF766" s="148"/>
      <c r="AG766" s="148" t="s">
        <v>314</v>
      </c>
      <c r="AH766" s="148">
        <v>0</v>
      </c>
      <c r="AI766" s="148"/>
      <c r="AJ766" s="148"/>
      <c r="AK766" s="148"/>
      <c r="AL766" s="148"/>
      <c r="AM766" s="148"/>
      <c r="AN766" s="148"/>
      <c r="AO766" s="148"/>
      <c r="AP766" s="148"/>
      <c r="AQ766" s="148"/>
      <c r="AR766" s="148"/>
      <c r="AS766" s="148"/>
      <c r="AT766" s="148"/>
      <c r="AU766" s="148"/>
      <c r="AV766" s="148"/>
      <c r="AW766" s="148"/>
      <c r="AX766" s="148"/>
      <c r="AY766" s="148"/>
      <c r="AZ766" s="148"/>
      <c r="BA766" s="148"/>
      <c r="BB766" s="148"/>
      <c r="BC766" s="148"/>
      <c r="BD766" s="148"/>
      <c r="BE766" s="148"/>
      <c r="BF766" s="148"/>
      <c r="BG766" s="148"/>
      <c r="BH766" s="148"/>
    </row>
    <row r="767" spans="1:60" outlineLevel="3" x14ac:dyDescent="0.25">
      <c r="A767" s="155"/>
      <c r="B767" s="156"/>
      <c r="C767" s="195" t="s">
        <v>3534</v>
      </c>
      <c r="D767" s="161"/>
      <c r="E767" s="162">
        <v>400</v>
      </c>
      <c r="F767" s="159"/>
      <c r="G767" s="159"/>
      <c r="H767" s="159"/>
      <c r="I767" s="159"/>
      <c r="J767" s="159"/>
      <c r="K767" s="159"/>
      <c r="L767" s="159"/>
      <c r="M767" s="159"/>
      <c r="N767" s="158"/>
      <c r="O767" s="158"/>
      <c r="P767" s="158"/>
      <c r="Q767" s="158"/>
      <c r="R767" s="159"/>
      <c r="S767" s="159"/>
      <c r="T767" s="159"/>
      <c r="U767" s="159"/>
      <c r="V767" s="159"/>
      <c r="W767" s="159"/>
      <c r="X767" s="159"/>
      <c r="Y767" s="159"/>
      <c r="Z767" s="148"/>
      <c r="AA767" s="148"/>
      <c r="AB767" s="148"/>
      <c r="AC767" s="148"/>
      <c r="AD767" s="148"/>
      <c r="AE767" s="148"/>
      <c r="AF767" s="148"/>
      <c r="AG767" s="148" t="s">
        <v>314</v>
      </c>
      <c r="AH767" s="148">
        <v>0</v>
      </c>
      <c r="AI767" s="148"/>
      <c r="AJ767" s="148"/>
      <c r="AK767" s="148"/>
      <c r="AL767" s="148"/>
      <c r="AM767" s="148"/>
      <c r="AN767" s="148"/>
      <c r="AO767" s="148"/>
      <c r="AP767" s="148"/>
      <c r="AQ767" s="148"/>
      <c r="AR767" s="148"/>
      <c r="AS767" s="148"/>
      <c r="AT767" s="148"/>
      <c r="AU767" s="148"/>
      <c r="AV767" s="148"/>
      <c r="AW767" s="148"/>
      <c r="AX767" s="148"/>
      <c r="AY767" s="148"/>
      <c r="AZ767" s="148"/>
      <c r="BA767" s="148"/>
      <c r="BB767" s="148"/>
      <c r="BC767" s="148"/>
      <c r="BD767" s="148"/>
      <c r="BE767" s="148"/>
      <c r="BF767" s="148"/>
      <c r="BG767" s="148"/>
      <c r="BH767" s="148"/>
    </row>
    <row r="768" spans="1:60" outlineLevel="1" x14ac:dyDescent="0.25">
      <c r="A768" s="177">
        <v>204</v>
      </c>
      <c r="B768" s="178" t="s">
        <v>1679</v>
      </c>
      <c r="C768" s="194" t="s">
        <v>1680</v>
      </c>
      <c r="D768" s="179" t="s">
        <v>1668</v>
      </c>
      <c r="E768" s="180">
        <v>1585.2</v>
      </c>
      <c r="F768" s="181"/>
      <c r="G768" s="182">
        <f>ROUND(E768*F768,2)</f>
        <v>0</v>
      </c>
      <c r="H768" s="181"/>
      <c r="I768" s="182">
        <f>ROUND(E768*H768,2)</f>
        <v>0</v>
      </c>
      <c r="J768" s="181"/>
      <c r="K768" s="182">
        <f>ROUND(E768*J768,2)</f>
        <v>0</v>
      </c>
      <c r="L768" s="182">
        <v>21</v>
      </c>
      <c r="M768" s="182">
        <f>G768*(1+L768/100)</f>
        <v>0</v>
      </c>
      <c r="N768" s="180">
        <v>0</v>
      </c>
      <c r="O768" s="180">
        <f>ROUND(E768*N768,2)</f>
        <v>0</v>
      </c>
      <c r="P768" s="180">
        <v>0</v>
      </c>
      <c r="Q768" s="180">
        <f>ROUND(E768*P768,2)</f>
        <v>0</v>
      </c>
      <c r="R768" s="182"/>
      <c r="S768" s="182" t="s">
        <v>878</v>
      </c>
      <c r="T768" s="183" t="s">
        <v>879</v>
      </c>
      <c r="U768" s="159">
        <v>0</v>
      </c>
      <c r="V768" s="159">
        <f>ROUND(E768*U768,2)</f>
        <v>0</v>
      </c>
      <c r="W768" s="159"/>
      <c r="X768" s="159" t="s">
        <v>295</v>
      </c>
      <c r="Y768" s="159" t="s">
        <v>296</v>
      </c>
      <c r="Z768" s="148"/>
      <c r="AA768" s="148"/>
      <c r="AB768" s="148"/>
      <c r="AC768" s="148"/>
      <c r="AD768" s="148"/>
      <c r="AE768" s="148"/>
      <c r="AF768" s="148"/>
      <c r="AG768" s="148" t="s">
        <v>297</v>
      </c>
      <c r="AH768" s="148"/>
      <c r="AI768" s="148"/>
      <c r="AJ768" s="148"/>
      <c r="AK768" s="148"/>
      <c r="AL768" s="148"/>
      <c r="AM768" s="148"/>
      <c r="AN768" s="148"/>
      <c r="AO768" s="148"/>
      <c r="AP768" s="148"/>
      <c r="AQ768" s="148"/>
      <c r="AR768" s="148"/>
      <c r="AS768" s="148"/>
      <c r="AT768" s="148"/>
      <c r="AU768" s="148"/>
      <c r="AV768" s="148"/>
      <c r="AW768" s="148"/>
      <c r="AX768" s="148"/>
      <c r="AY768" s="148"/>
      <c r="AZ768" s="148"/>
      <c r="BA768" s="148"/>
      <c r="BB768" s="148"/>
      <c r="BC768" s="148"/>
      <c r="BD768" s="148"/>
      <c r="BE768" s="148"/>
      <c r="BF768" s="148"/>
      <c r="BG768" s="148"/>
      <c r="BH768" s="148"/>
    </row>
    <row r="769" spans="1:60" outlineLevel="2" x14ac:dyDescent="0.25">
      <c r="A769" s="155"/>
      <c r="B769" s="156"/>
      <c r="C769" s="195" t="s">
        <v>3535</v>
      </c>
      <c r="D769" s="161"/>
      <c r="E769" s="162">
        <v>177.3</v>
      </c>
      <c r="F769" s="159"/>
      <c r="G769" s="159"/>
      <c r="H769" s="159"/>
      <c r="I769" s="159"/>
      <c r="J769" s="159"/>
      <c r="K769" s="159"/>
      <c r="L769" s="159"/>
      <c r="M769" s="159"/>
      <c r="N769" s="158"/>
      <c r="O769" s="158"/>
      <c r="P769" s="158"/>
      <c r="Q769" s="158"/>
      <c r="R769" s="159"/>
      <c r="S769" s="159"/>
      <c r="T769" s="159"/>
      <c r="U769" s="159"/>
      <c r="V769" s="159"/>
      <c r="W769" s="159"/>
      <c r="X769" s="159"/>
      <c r="Y769" s="159"/>
      <c r="Z769" s="148"/>
      <c r="AA769" s="148"/>
      <c r="AB769" s="148"/>
      <c r="AC769" s="148"/>
      <c r="AD769" s="148"/>
      <c r="AE769" s="148"/>
      <c r="AF769" s="148"/>
      <c r="AG769" s="148" t="s">
        <v>314</v>
      </c>
      <c r="AH769" s="148">
        <v>0</v>
      </c>
      <c r="AI769" s="148"/>
      <c r="AJ769" s="148"/>
      <c r="AK769" s="148"/>
      <c r="AL769" s="148"/>
      <c r="AM769" s="148"/>
      <c r="AN769" s="148"/>
      <c r="AO769" s="148"/>
      <c r="AP769" s="148"/>
      <c r="AQ769" s="148"/>
      <c r="AR769" s="148"/>
      <c r="AS769" s="148"/>
      <c r="AT769" s="148"/>
      <c r="AU769" s="148"/>
      <c r="AV769" s="148"/>
      <c r="AW769" s="148"/>
      <c r="AX769" s="148"/>
      <c r="AY769" s="148"/>
      <c r="AZ769" s="148"/>
      <c r="BA769" s="148"/>
      <c r="BB769" s="148"/>
      <c r="BC769" s="148"/>
      <c r="BD769" s="148"/>
      <c r="BE769" s="148"/>
      <c r="BF769" s="148"/>
      <c r="BG769" s="148"/>
      <c r="BH769" s="148"/>
    </row>
    <row r="770" spans="1:60" outlineLevel="3" x14ac:dyDescent="0.25">
      <c r="A770" s="155"/>
      <c r="B770" s="156"/>
      <c r="C770" s="195" t="s">
        <v>3536</v>
      </c>
      <c r="D770" s="161"/>
      <c r="E770" s="162">
        <v>301.60000000000002</v>
      </c>
      <c r="F770" s="159"/>
      <c r="G770" s="159"/>
      <c r="H770" s="159"/>
      <c r="I770" s="159"/>
      <c r="J770" s="159"/>
      <c r="K770" s="159"/>
      <c r="L770" s="159"/>
      <c r="M770" s="159"/>
      <c r="N770" s="158"/>
      <c r="O770" s="158"/>
      <c r="P770" s="158"/>
      <c r="Q770" s="158"/>
      <c r="R770" s="159"/>
      <c r="S770" s="159"/>
      <c r="T770" s="159"/>
      <c r="U770" s="159"/>
      <c r="V770" s="159"/>
      <c r="W770" s="159"/>
      <c r="X770" s="159"/>
      <c r="Y770" s="159"/>
      <c r="Z770" s="148"/>
      <c r="AA770" s="148"/>
      <c r="AB770" s="148"/>
      <c r="AC770" s="148"/>
      <c r="AD770" s="148"/>
      <c r="AE770" s="148"/>
      <c r="AF770" s="148"/>
      <c r="AG770" s="148" t="s">
        <v>314</v>
      </c>
      <c r="AH770" s="148">
        <v>0</v>
      </c>
      <c r="AI770" s="148"/>
      <c r="AJ770" s="148"/>
      <c r="AK770" s="148"/>
      <c r="AL770" s="148"/>
      <c r="AM770" s="148"/>
      <c r="AN770" s="148"/>
      <c r="AO770" s="148"/>
      <c r="AP770" s="148"/>
      <c r="AQ770" s="148"/>
      <c r="AR770" s="148"/>
      <c r="AS770" s="148"/>
      <c r="AT770" s="148"/>
      <c r="AU770" s="148"/>
      <c r="AV770" s="148"/>
      <c r="AW770" s="148"/>
      <c r="AX770" s="148"/>
      <c r="AY770" s="148"/>
      <c r="AZ770" s="148"/>
      <c r="BA770" s="148"/>
      <c r="BB770" s="148"/>
      <c r="BC770" s="148"/>
      <c r="BD770" s="148"/>
      <c r="BE770" s="148"/>
      <c r="BF770" s="148"/>
      <c r="BG770" s="148"/>
      <c r="BH770" s="148"/>
    </row>
    <row r="771" spans="1:60" outlineLevel="3" x14ac:dyDescent="0.25">
      <c r="A771" s="155"/>
      <c r="B771" s="156"/>
      <c r="C771" s="195" t="s">
        <v>3537</v>
      </c>
      <c r="D771" s="161"/>
      <c r="E771" s="162">
        <v>506.9</v>
      </c>
      <c r="F771" s="159"/>
      <c r="G771" s="159"/>
      <c r="H771" s="159"/>
      <c r="I771" s="159"/>
      <c r="J771" s="159"/>
      <c r="K771" s="159"/>
      <c r="L771" s="159"/>
      <c r="M771" s="159"/>
      <c r="N771" s="158"/>
      <c r="O771" s="158"/>
      <c r="P771" s="158"/>
      <c r="Q771" s="158"/>
      <c r="R771" s="159"/>
      <c r="S771" s="159"/>
      <c r="T771" s="159"/>
      <c r="U771" s="159"/>
      <c r="V771" s="159"/>
      <c r="W771" s="159"/>
      <c r="X771" s="159"/>
      <c r="Y771" s="159"/>
      <c r="Z771" s="148"/>
      <c r="AA771" s="148"/>
      <c r="AB771" s="148"/>
      <c r="AC771" s="148"/>
      <c r="AD771" s="148"/>
      <c r="AE771" s="148"/>
      <c r="AF771" s="148"/>
      <c r="AG771" s="148" t="s">
        <v>314</v>
      </c>
      <c r="AH771" s="148">
        <v>0</v>
      </c>
      <c r="AI771" s="148"/>
      <c r="AJ771" s="148"/>
      <c r="AK771" s="148"/>
      <c r="AL771" s="148"/>
      <c r="AM771" s="148"/>
      <c r="AN771" s="148"/>
      <c r="AO771" s="148"/>
      <c r="AP771" s="148"/>
      <c r="AQ771" s="148"/>
      <c r="AR771" s="148"/>
      <c r="AS771" s="148"/>
      <c r="AT771" s="148"/>
      <c r="AU771" s="148"/>
      <c r="AV771" s="148"/>
      <c r="AW771" s="148"/>
      <c r="AX771" s="148"/>
      <c r="AY771" s="148"/>
      <c r="AZ771" s="148"/>
      <c r="BA771" s="148"/>
      <c r="BB771" s="148"/>
      <c r="BC771" s="148"/>
      <c r="BD771" s="148"/>
      <c r="BE771" s="148"/>
      <c r="BF771" s="148"/>
      <c r="BG771" s="148"/>
      <c r="BH771" s="148"/>
    </row>
    <row r="772" spans="1:60" outlineLevel="3" x14ac:dyDescent="0.25">
      <c r="A772" s="155"/>
      <c r="B772" s="156"/>
      <c r="C772" s="195" t="s">
        <v>3538</v>
      </c>
      <c r="D772" s="161"/>
      <c r="E772" s="162">
        <v>179.7</v>
      </c>
      <c r="F772" s="159"/>
      <c r="G772" s="159"/>
      <c r="H772" s="159"/>
      <c r="I772" s="159"/>
      <c r="J772" s="159"/>
      <c r="K772" s="159"/>
      <c r="L772" s="159"/>
      <c r="M772" s="159"/>
      <c r="N772" s="158"/>
      <c r="O772" s="158"/>
      <c r="P772" s="158"/>
      <c r="Q772" s="158"/>
      <c r="R772" s="159"/>
      <c r="S772" s="159"/>
      <c r="T772" s="159"/>
      <c r="U772" s="159"/>
      <c r="V772" s="159"/>
      <c r="W772" s="159"/>
      <c r="X772" s="159"/>
      <c r="Y772" s="159"/>
      <c r="Z772" s="148"/>
      <c r="AA772" s="148"/>
      <c r="AB772" s="148"/>
      <c r="AC772" s="148"/>
      <c r="AD772" s="148"/>
      <c r="AE772" s="148"/>
      <c r="AF772" s="148"/>
      <c r="AG772" s="148" t="s">
        <v>314</v>
      </c>
      <c r="AH772" s="148">
        <v>0</v>
      </c>
      <c r="AI772" s="148"/>
      <c r="AJ772" s="148"/>
      <c r="AK772" s="148"/>
      <c r="AL772" s="148"/>
      <c r="AM772" s="148"/>
      <c r="AN772" s="148"/>
      <c r="AO772" s="148"/>
      <c r="AP772" s="148"/>
      <c r="AQ772" s="148"/>
      <c r="AR772" s="148"/>
      <c r="AS772" s="148"/>
      <c r="AT772" s="148"/>
      <c r="AU772" s="148"/>
      <c r="AV772" s="148"/>
      <c r="AW772" s="148"/>
      <c r="AX772" s="148"/>
      <c r="AY772" s="148"/>
      <c r="AZ772" s="148"/>
      <c r="BA772" s="148"/>
      <c r="BB772" s="148"/>
      <c r="BC772" s="148"/>
      <c r="BD772" s="148"/>
      <c r="BE772" s="148"/>
      <c r="BF772" s="148"/>
      <c r="BG772" s="148"/>
      <c r="BH772" s="148"/>
    </row>
    <row r="773" spans="1:60" outlineLevel="3" x14ac:dyDescent="0.25">
      <c r="A773" s="155"/>
      <c r="B773" s="156"/>
      <c r="C773" s="195" t="s">
        <v>3539</v>
      </c>
      <c r="D773" s="161"/>
      <c r="E773" s="162">
        <v>312.7</v>
      </c>
      <c r="F773" s="159"/>
      <c r="G773" s="159"/>
      <c r="H773" s="159"/>
      <c r="I773" s="159"/>
      <c r="J773" s="159"/>
      <c r="K773" s="159"/>
      <c r="L773" s="159"/>
      <c r="M773" s="159"/>
      <c r="N773" s="158"/>
      <c r="O773" s="158"/>
      <c r="P773" s="158"/>
      <c r="Q773" s="158"/>
      <c r="R773" s="159"/>
      <c r="S773" s="159"/>
      <c r="T773" s="159"/>
      <c r="U773" s="159"/>
      <c r="V773" s="159"/>
      <c r="W773" s="159"/>
      <c r="X773" s="159"/>
      <c r="Y773" s="159"/>
      <c r="Z773" s="148"/>
      <c r="AA773" s="148"/>
      <c r="AB773" s="148"/>
      <c r="AC773" s="148"/>
      <c r="AD773" s="148"/>
      <c r="AE773" s="148"/>
      <c r="AF773" s="148"/>
      <c r="AG773" s="148" t="s">
        <v>314</v>
      </c>
      <c r="AH773" s="148">
        <v>0</v>
      </c>
      <c r="AI773" s="148"/>
      <c r="AJ773" s="148"/>
      <c r="AK773" s="148"/>
      <c r="AL773" s="148"/>
      <c r="AM773" s="148"/>
      <c r="AN773" s="148"/>
      <c r="AO773" s="148"/>
      <c r="AP773" s="148"/>
      <c r="AQ773" s="148"/>
      <c r="AR773" s="148"/>
      <c r="AS773" s="148"/>
      <c r="AT773" s="148"/>
      <c r="AU773" s="148"/>
      <c r="AV773" s="148"/>
      <c r="AW773" s="148"/>
      <c r="AX773" s="148"/>
      <c r="AY773" s="148"/>
      <c r="AZ773" s="148"/>
      <c r="BA773" s="148"/>
      <c r="BB773" s="148"/>
      <c r="BC773" s="148"/>
      <c r="BD773" s="148"/>
      <c r="BE773" s="148"/>
      <c r="BF773" s="148"/>
      <c r="BG773" s="148"/>
      <c r="BH773" s="148"/>
    </row>
    <row r="774" spans="1:60" outlineLevel="3" x14ac:dyDescent="0.25">
      <c r="A774" s="155"/>
      <c r="B774" s="156"/>
      <c r="C774" s="195" t="s">
        <v>3540</v>
      </c>
      <c r="D774" s="161"/>
      <c r="E774" s="162">
        <v>107</v>
      </c>
      <c r="F774" s="159"/>
      <c r="G774" s="159"/>
      <c r="H774" s="159"/>
      <c r="I774" s="159"/>
      <c r="J774" s="159"/>
      <c r="K774" s="159"/>
      <c r="L774" s="159"/>
      <c r="M774" s="159"/>
      <c r="N774" s="158"/>
      <c r="O774" s="158"/>
      <c r="P774" s="158"/>
      <c r="Q774" s="158"/>
      <c r="R774" s="159"/>
      <c r="S774" s="159"/>
      <c r="T774" s="159"/>
      <c r="U774" s="159"/>
      <c r="V774" s="159"/>
      <c r="W774" s="159"/>
      <c r="X774" s="159"/>
      <c r="Y774" s="159"/>
      <c r="Z774" s="148"/>
      <c r="AA774" s="148"/>
      <c r="AB774" s="148"/>
      <c r="AC774" s="148"/>
      <c r="AD774" s="148"/>
      <c r="AE774" s="148"/>
      <c r="AF774" s="148"/>
      <c r="AG774" s="148" t="s">
        <v>314</v>
      </c>
      <c r="AH774" s="148">
        <v>0</v>
      </c>
      <c r="AI774" s="148"/>
      <c r="AJ774" s="148"/>
      <c r="AK774" s="148"/>
      <c r="AL774" s="148"/>
      <c r="AM774" s="148"/>
      <c r="AN774" s="148"/>
      <c r="AO774" s="148"/>
      <c r="AP774" s="148"/>
      <c r="AQ774" s="148"/>
      <c r="AR774" s="148"/>
      <c r="AS774" s="148"/>
      <c r="AT774" s="148"/>
      <c r="AU774" s="148"/>
      <c r="AV774" s="148"/>
      <c r="AW774" s="148"/>
      <c r="AX774" s="148"/>
      <c r="AY774" s="148"/>
      <c r="AZ774" s="148"/>
      <c r="BA774" s="148"/>
      <c r="BB774" s="148"/>
      <c r="BC774" s="148"/>
      <c r="BD774" s="148"/>
      <c r="BE774" s="148"/>
      <c r="BF774" s="148"/>
      <c r="BG774" s="148"/>
      <c r="BH774" s="148"/>
    </row>
    <row r="775" spans="1:60" outlineLevel="1" x14ac:dyDescent="0.25">
      <c r="A775" s="177">
        <v>205</v>
      </c>
      <c r="B775" s="178" t="s">
        <v>1705</v>
      </c>
      <c r="C775" s="194" t="s">
        <v>1706</v>
      </c>
      <c r="D775" s="179" t="s">
        <v>310</v>
      </c>
      <c r="E775" s="180">
        <v>1.71</v>
      </c>
      <c r="F775" s="181"/>
      <c r="G775" s="182">
        <f>ROUND(E775*F775,2)</f>
        <v>0</v>
      </c>
      <c r="H775" s="181"/>
      <c r="I775" s="182">
        <f>ROUND(E775*H775,2)</f>
        <v>0</v>
      </c>
      <c r="J775" s="181"/>
      <c r="K775" s="182">
        <f>ROUND(E775*J775,2)</f>
        <v>0</v>
      </c>
      <c r="L775" s="182">
        <v>21</v>
      </c>
      <c r="M775" s="182">
        <f>G775*(1+L775/100)</f>
        <v>0</v>
      </c>
      <c r="N775" s="180">
        <v>0</v>
      </c>
      <c r="O775" s="180">
        <f>ROUND(E775*N775,2)</f>
        <v>0</v>
      </c>
      <c r="P775" s="180">
        <v>0</v>
      </c>
      <c r="Q775" s="180">
        <f>ROUND(E775*P775,2)</f>
        <v>0</v>
      </c>
      <c r="R775" s="182"/>
      <c r="S775" s="182" t="s">
        <v>878</v>
      </c>
      <c r="T775" s="183" t="s">
        <v>879</v>
      </c>
      <c r="U775" s="159">
        <v>0</v>
      </c>
      <c r="V775" s="159">
        <f>ROUND(E775*U775,2)</f>
        <v>0</v>
      </c>
      <c r="W775" s="159"/>
      <c r="X775" s="159" t="s">
        <v>295</v>
      </c>
      <c r="Y775" s="159" t="s">
        <v>296</v>
      </c>
      <c r="Z775" s="148"/>
      <c r="AA775" s="148"/>
      <c r="AB775" s="148"/>
      <c r="AC775" s="148"/>
      <c r="AD775" s="148"/>
      <c r="AE775" s="148"/>
      <c r="AF775" s="148"/>
      <c r="AG775" s="148" t="s">
        <v>297</v>
      </c>
      <c r="AH775" s="148"/>
      <c r="AI775" s="148"/>
      <c r="AJ775" s="148"/>
      <c r="AK775" s="148"/>
      <c r="AL775" s="148"/>
      <c r="AM775" s="148"/>
      <c r="AN775" s="148"/>
      <c r="AO775" s="148"/>
      <c r="AP775" s="148"/>
      <c r="AQ775" s="148"/>
      <c r="AR775" s="148"/>
      <c r="AS775" s="148"/>
      <c r="AT775" s="148"/>
      <c r="AU775" s="148"/>
      <c r="AV775" s="148"/>
      <c r="AW775" s="148"/>
      <c r="AX775" s="148"/>
      <c r="AY775" s="148"/>
      <c r="AZ775" s="148"/>
      <c r="BA775" s="148"/>
      <c r="BB775" s="148"/>
      <c r="BC775" s="148"/>
      <c r="BD775" s="148"/>
      <c r="BE775" s="148"/>
      <c r="BF775" s="148"/>
      <c r="BG775" s="148"/>
      <c r="BH775" s="148"/>
    </row>
    <row r="776" spans="1:60" outlineLevel="2" x14ac:dyDescent="0.25">
      <c r="A776" s="155"/>
      <c r="B776" s="156"/>
      <c r="C776" s="195" t="s">
        <v>3541</v>
      </c>
      <c r="D776" s="161"/>
      <c r="E776" s="162">
        <v>1.71</v>
      </c>
      <c r="F776" s="159"/>
      <c r="G776" s="159"/>
      <c r="H776" s="159"/>
      <c r="I776" s="159"/>
      <c r="J776" s="159"/>
      <c r="K776" s="159"/>
      <c r="L776" s="159"/>
      <c r="M776" s="159"/>
      <c r="N776" s="158"/>
      <c r="O776" s="158"/>
      <c r="P776" s="158"/>
      <c r="Q776" s="158"/>
      <c r="R776" s="159"/>
      <c r="S776" s="159"/>
      <c r="T776" s="159"/>
      <c r="U776" s="159"/>
      <c r="V776" s="159"/>
      <c r="W776" s="159"/>
      <c r="X776" s="159"/>
      <c r="Y776" s="159"/>
      <c r="Z776" s="148"/>
      <c r="AA776" s="148"/>
      <c r="AB776" s="148"/>
      <c r="AC776" s="148"/>
      <c r="AD776" s="148"/>
      <c r="AE776" s="148"/>
      <c r="AF776" s="148"/>
      <c r="AG776" s="148" t="s">
        <v>314</v>
      </c>
      <c r="AH776" s="148">
        <v>0</v>
      </c>
      <c r="AI776" s="148"/>
      <c r="AJ776" s="148"/>
      <c r="AK776" s="148"/>
      <c r="AL776" s="148"/>
      <c r="AM776" s="148"/>
      <c r="AN776" s="148"/>
      <c r="AO776" s="148"/>
      <c r="AP776" s="148"/>
      <c r="AQ776" s="148"/>
      <c r="AR776" s="148"/>
      <c r="AS776" s="148"/>
      <c r="AT776" s="148"/>
      <c r="AU776" s="148"/>
      <c r="AV776" s="148"/>
      <c r="AW776" s="148"/>
      <c r="AX776" s="148"/>
      <c r="AY776" s="148"/>
      <c r="AZ776" s="148"/>
      <c r="BA776" s="148"/>
      <c r="BB776" s="148"/>
      <c r="BC776" s="148"/>
      <c r="BD776" s="148"/>
      <c r="BE776" s="148"/>
      <c r="BF776" s="148"/>
      <c r="BG776" s="148"/>
      <c r="BH776" s="148"/>
    </row>
    <row r="777" spans="1:60" outlineLevel="1" x14ac:dyDescent="0.25">
      <c r="A777" s="177">
        <v>206</v>
      </c>
      <c r="B777" s="178" t="s">
        <v>1709</v>
      </c>
      <c r="C777" s="194" t="s">
        <v>3542</v>
      </c>
      <c r="D777" s="179" t="s">
        <v>310</v>
      </c>
      <c r="E777" s="180">
        <v>3.9</v>
      </c>
      <c r="F777" s="181"/>
      <c r="G777" s="182">
        <f>ROUND(E777*F777,2)</f>
        <v>0</v>
      </c>
      <c r="H777" s="181"/>
      <c r="I777" s="182">
        <f>ROUND(E777*H777,2)</f>
        <v>0</v>
      </c>
      <c r="J777" s="181"/>
      <c r="K777" s="182">
        <f>ROUND(E777*J777,2)</f>
        <v>0</v>
      </c>
      <c r="L777" s="182">
        <v>21</v>
      </c>
      <c r="M777" s="182">
        <f>G777*(1+L777/100)</f>
        <v>0</v>
      </c>
      <c r="N777" s="180">
        <v>0</v>
      </c>
      <c r="O777" s="180">
        <f>ROUND(E777*N777,2)</f>
        <v>0</v>
      </c>
      <c r="P777" s="180">
        <v>0</v>
      </c>
      <c r="Q777" s="180">
        <f>ROUND(E777*P777,2)</f>
        <v>0</v>
      </c>
      <c r="R777" s="182"/>
      <c r="S777" s="182" t="s">
        <v>878</v>
      </c>
      <c r="T777" s="183" t="s">
        <v>879</v>
      </c>
      <c r="U777" s="159">
        <v>0</v>
      </c>
      <c r="V777" s="159">
        <f>ROUND(E777*U777,2)</f>
        <v>0</v>
      </c>
      <c r="W777" s="159"/>
      <c r="X777" s="159" t="s">
        <v>295</v>
      </c>
      <c r="Y777" s="159" t="s">
        <v>296</v>
      </c>
      <c r="Z777" s="148"/>
      <c r="AA777" s="148"/>
      <c r="AB777" s="148"/>
      <c r="AC777" s="148"/>
      <c r="AD777" s="148"/>
      <c r="AE777" s="148"/>
      <c r="AF777" s="148"/>
      <c r="AG777" s="148" t="s">
        <v>297</v>
      </c>
      <c r="AH777" s="148"/>
      <c r="AI777" s="148"/>
      <c r="AJ777" s="148"/>
      <c r="AK777" s="148"/>
      <c r="AL777" s="148"/>
      <c r="AM777" s="148"/>
      <c r="AN777" s="148"/>
      <c r="AO777" s="148"/>
      <c r="AP777" s="148"/>
      <c r="AQ777" s="148"/>
      <c r="AR777" s="148"/>
      <c r="AS777" s="148"/>
      <c r="AT777" s="148"/>
      <c r="AU777" s="148"/>
      <c r="AV777" s="148"/>
      <c r="AW777" s="148"/>
      <c r="AX777" s="148"/>
      <c r="AY777" s="148"/>
      <c r="AZ777" s="148"/>
      <c r="BA777" s="148"/>
      <c r="BB777" s="148"/>
      <c r="BC777" s="148"/>
      <c r="BD777" s="148"/>
      <c r="BE777" s="148"/>
      <c r="BF777" s="148"/>
      <c r="BG777" s="148"/>
      <c r="BH777" s="148"/>
    </row>
    <row r="778" spans="1:60" outlineLevel="2" x14ac:dyDescent="0.25">
      <c r="A778" s="155"/>
      <c r="B778" s="156"/>
      <c r="C778" s="195" t="s">
        <v>3543</v>
      </c>
      <c r="D778" s="161"/>
      <c r="E778" s="162">
        <v>3.9</v>
      </c>
      <c r="F778" s="159"/>
      <c r="G778" s="159"/>
      <c r="H778" s="159"/>
      <c r="I778" s="159"/>
      <c r="J778" s="159"/>
      <c r="K778" s="159"/>
      <c r="L778" s="159"/>
      <c r="M778" s="159"/>
      <c r="N778" s="158"/>
      <c r="O778" s="158"/>
      <c r="P778" s="158"/>
      <c r="Q778" s="158"/>
      <c r="R778" s="159"/>
      <c r="S778" s="159"/>
      <c r="T778" s="159"/>
      <c r="U778" s="159"/>
      <c r="V778" s="159"/>
      <c r="W778" s="159"/>
      <c r="X778" s="159"/>
      <c r="Y778" s="159"/>
      <c r="Z778" s="148"/>
      <c r="AA778" s="148"/>
      <c r="AB778" s="148"/>
      <c r="AC778" s="148"/>
      <c r="AD778" s="148"/>
      <c r="AE778" s="148"/>
      <c r="AF778" s="148"/>
      <c r="AG778" s="148" t="s">
        <v>314</v>
      </c>
      <c r="AH778" s="148">
        <v>0</v>
      </c>
      <c r="AI778" s="148"/>
      <c r="AJ778" s="148"/>
      <c r="AK778" s="148"/>
      <c r="AL778" s="148"/>
      <c r="AM778" s="148"/>
      <c r="AN778" s="148"/>
      <c r="AO778" s="148"/>
      <c r="AP778" s="148"/>
      <c r="AQ778" s="148"/>
      <c r="AR778" s="148"/>
      <c r="AS778" s="148"/>
      <c r="AT778" s="148"/>
      <c r="AU778" s="148"/>
      <c r="AV778" s="148"/>
      <c r="AW778" s="148"/>
      <c r="AX778" s="148"/>
      <c r="AY778" s="148"/>
      <c r="AZ778" s="148"/>
      <c r="BA778" s="148"/>
      <c r="BB778" s="148"/>
      <c r="BC778" s="148"/>
      <c r="BD778" s="148"/>
      <c r="BE778" s="148"/>
      <c r="BF778" s="148"/>
      <c r="BG778" s="148"/>
      <c r="BH778" s="148"/>
    </row>
    <row r="779" spans="1:60" ht="20" outlineLevel="1" x14ac:dyDescent="0.25">
      <c r="A779" s="185">
        <v>207</v>
      </c>
      <c r="B779" s="186" t="s">
        <v>1713</v>
      </c>
      <c r="C779" s="198" t="s">
        <v>1714</v>
      </c>
      <c r="D779" s="187" t="s">
        <v>292</v>
      </c>
      <c r="E779" s="188">
        <v>1</v>
      </c>
      <c r="F779" s="189"/>
      <c r="G779" s="190">
        <f>ROUND(E779*F779,2)</f>
        <v>0</v>
      </c>
      <c r="H779" s="189"/>
      <c r="I779" s="190">
        <f>ROUND(E779*H779,2)</f>
        <v>0</v>
      </c>
      <c r="J779" s="189"/>
      <c r="K779" s="190">
        <f>ROUND(E779*J779,2)</f>
        <v>0</v>
      </c>
      <c r="L779" s="190">
        <v>21</v>
      </c>
      <c r="M779" s="190">
        <f>G779*(1+L779/100)</f>
        <v>0</v>
      </c>
      <c r="N779" s="188">
        <v>0</v>
      </c>
      <c r="O779" s="188">
        <f>ROUND(E779*N779,2)</f>
        <v>0</v>
      </c>
      <c r="P779" s="188">
        <v>0</v>
      </c>
      <c r="Q779" s="188">
        <f>ROUND(E779*P779,2)</f>
        <v>0</v>
      </c>
      <c r="R779" s="190"/>
      <c r="S779" s="190" t="s">
        <v>878</v>
      </c>
      <c r="T779" s="191" t="s">
        <v>879</v>
      </c>
      <c r="U779" s="159">
        <v>0</v>
      </c>
      <c r="V779" s="159">
        <f>ROUND(E779*U779,2)</f>
        <v>0</v>
      </c>
      <c r="W779" s="159"/>
      <c r="X779" s="159" t="s">
        <v>295</v>
      </c>
      <c r="Y779" s="159" t="s">
        <v>296</v>
      </c>
      <c r="Z779" s="148"/>
      <c r="AA779" s="148"/>
      <c r="AB779" s="148"/>
      <c r="AC779" s="148"/>
      <c r="AD779" s="148"/>
      <c r="AE779" s="148"/>
      <c r="AF779" s="148"/>
      <c r="AG779" s="148" t="s">
        <v>297</v>
      </c>
      <c r="AH779" s="148"/>
      <c r="AI779" s="148"/>
      <c r="AJ779" s="148"/>
      <c r="AK779" s="148"/>
      <c r="AL779" s="148"/>
      <c r="AM779" s="148"/>
      <c r="AN779" s="148"/>
      <c r="AO779" s="148"/>
      <c r="AP779" s="148"/>
      <c r="AQ779" s="148"/>
      <c r="AR779" s="148"/>
      <c r="AS779" s="148"/>
      <c r="AT779" s="148"/>
      <c r="AU779" s="148"/>
      <c r="AV779" s="148"/>
      <c r="AW779" s="148"/>
      <c r="AX779" s="148"/>
      <c r="AY779" s="148"/>
      <c r="AZ779" s="148"/>
      <c r="BA779" s="148"/>
      <c r="BB779" s="148"/>
      <c r="BC779" s="148"/>
      <c r="BD779" s="148"/>
      <c r="BE779" s="148"/>
      <c r="BF779" s="148"/>
      <c r="BG779" s="148"/>
      <c r="BH779" s="148"/>
    </row>
    <row r="780" spans="1:60" outlineLevel="1" x14ac:dyDescent="0.25">
      <c r="A780" s="185">
        <v>208</v>
      </c>
      <c r="B780" s="186" t="s">
        <v>3544</v>
      </c>
      <c r="C780" s="198" t="s">
        <v>3545</v>
      </c>
      <c r="D780" s="187" t="s">
        <v>2406</v>
      </c>
      <c r="E780" s="188">
        <v>7</v>
      </c>
      <c r="F780" s="189"/>
      <c r="G780" s="190">
        <f>ROUND(E780*F780,2)</f>
        <v>0</v>
      </c>
      <c r="H780" s="189"/>
      <c r="I780" s="190">
        <f>ROUND(E780*H780,2)</f>
        <v>0</v>
      </c>
      <c r="J780" s="189"/>
      <c r="K780" s="190">
        <f>ROUND(E780*J780,2)</f>
        <v>0</v>
      </c>
      <c r="L780" s="190">
        <v>21</v>
      </c>
      <c r="M780" s="190">
        <f>G780*(1+L780/100)</f>
        <v>0</v>
      </c>
      <c r="N780" s="188">
        <v>0</v>
      </c>
      <c r="O780" s="188">
        <f>ROUND(E780*N780,2)</f>
        <v>0</v>
      </c>
      <c r="P780" s="188">
        <v>0</v>
      </c>
      <c r="Q780" s="188">
        <f>ROUND(E780*P780,2)</f>
        <v>0</v>
      </c>
      <c r="R780" s="190"/>
      <c r="S780" s="190" t="s">
        <v>878</v>
      </c>
      <c r="T780" s="191" t="s">
        <v>879</v>
      </c>
      <c r="U780" s="159">
        <v>0</v>
      </c>
      <c r="V780" s="159">
        <f>ROUND(E780*U780,2)</f>
        <v>0</v>
      </c>
      <c r="W780" s="159"/>
      <c r="X780" s="159" t="s">
        <v>295</v>
      </c>
      <c r="Y780" s="159" t="s">
        <v>296</v>
      </c>
      <c r="Z780" s="148"/>
      <c r="AA780" s="148"/>
      <c r="AB780" s="148"/>
      <c r="AC780" s="148"/>
      <c r="AD780" s="148"/>
      <c r="AE780" s="148"/>
      <c r="AF780" s="148"/>
      <c r="AG780" s="148" t="s">
        <v>297</v>
      </c>
      <c r="AH780" s="148"/>
      <c r="AI780" s="148"/>
      <c r="AJ780" s="148"/>
      <c r="AK780" s="148"/>
      <c r="AL780" s="148"/>
      <c r="AM780" s="148"/>
      <c r="AN780" s="148"/>
      <c r="AO780" s="148"/>
      <c r="AP780" s="148"/>
      <c r="AQ780" s="148"/>
      <c r="AR780" s="148"/>
      <c r="AS780" s="148"/>
      <c r="AT780" s="148"/>
      <c r="AU780" s="148"/>
      <c r="AV780" s="148"/>
      <c r="AW780" s="148"/>
      <c r="AX780" s="148"/>
      <c r="AY780" s="148"/>
      <c r="AZ780" s="148"/>
      <c r="BA780" s="148"/>
      <c r="BB780" s="148"/>
      <c r="BC780" s="148"/>
      <c r="BD780" s="148"/>
      <c r="BE780" s="148"/>
      <c r="BF780" s="148"/>
      <c r="BG780" s="148"/>
      <c r="BH780" s="148"/>
    </row>
    <row r="781" spans="1:60" outlineLevel="1" x14ac:dyDescent="0.25">
      <c r="A781" s="185">
        <v>209</v>
      </c>
      <c r="B781" s="186" t="s">
        <v>3546</v>
      </c>
      <c r="C781" s="198" t="s">
        <v>3547</v>
      </c>
      <c r="D781" s="187" t="s">
        <v>2406</v>
      </c>
      <c r="E781" s="188">
        <v>7.7</v>
      </c>
      <c r="F781" s="189"/>
      <c r="G781" s="190">
        <f>ROUND(E781*F781,2)</f>
        <v>0</v>
      </c>
      <c r="H781" s="189"/>
      <c r="I781" s="190">
        <f>ROUND(E781*H781,2)</f>
        <v>0</v>
      </c>
      <c r="J781" s="189"/>
      <c r="K781" s="190">
        <f>ROUND(E781*J781,2)</f>
        <v>0</v>
      </c>
      <c r="L781" s="190">
        <v>21</v>
      </c>
      <c r="M781" s="190">
        <f>G781*(1+L781/100)</f>
        <v>0</v>
      </c>
      <c r="N781" s="188">
        <v>0</v>
      </c>
      <c r="O781" s="188">
        <f>ROUND(E781*N781,2)</f>
        <v>0</v>
      </c>
      <c r="P781" s="188">
        <v>0</v>
      </c>
      <c r="Q781" s="188">
        <f>ROUND(E781*P781,2)</f>
        <v>0</v>
      </c>
      <c r="R781" s="190"/>
      <c r="S781" s="190" t="s">
        <v>878</v>
      </c>
      <c r="T781" s="191" t="s">
        <v>879</v>
      </c>
      <c r="U781" s="159">
        <v>0</v>
      </c>
      <c r="V781" s="159">
        <f>ROUND(E781*U781,2)</f>
        <v>0</v>
      </c>
      <c r="W781" s="159"/>
      <c r="X781" s="159" t="s">
        <v>295</v>
      </c>
      <c r="Y781" s="159" t="s">
        <v>296</v>
      </c>
      <c r="Z781" s="148"/>
      <c r="AA781" s="148"/>
      <c r="AB781" s="148"/>
      <c r="AC781" s="148"/>
      <c r="AD781" s="148"/>
      <c r="AE781" s="148"/>
      <c r="AF781" s="148"/>
      <c r="AG781" s="148" t="s">
        <v>297</v>
      </c>
      <c r="AH781" s="148"/>
      <c r="AI781" s="148"/>
      <c r="AJ781" s="148"/>
      <c r="AK781" s="148"/>
      <c r="AL781" s="148"/>
      <c r="AM781" s="148"/>
      <c r="AN781" s="148"/>
      <c r="AO781" s="148"/>
      <c r="AP781" s="148"/>
      <c r="AQ781" s="148"/>
      <c r="AR781" s="148"/>
      <c r="AS781" s="148"/>
      <c r="AT781" s="148"/>
      <c r="AU781" s="148"/>
      <c r="AV781" s="148"/>
      <c r="AW781" s="148"/>
      <c r="AX781" s="148"/>
      <c r="AY781" s="148"/>
      <c r="AZ781" s="148"/>
      <c r="BA781" s="148"/>
      <c r="BB781" s="148"/>
      <c r="BC781" s="148"/>
      <c r="BD781" s="148"/>
      <c r="BE781" s="148"/>
      <c r="BF781" s="148"/>
      <c r="BG781" s="148"/>
      <c r="BH781" s="148"/>
    </row>
    <row r="782" spans="1:60" outlineLevel="1" x14ac:dyDescent="0.25">
      <c r="A782" s="185">
        <v>210</v>
      </c>
      <c r="B782" s="186" t="s">
        <v>3548</v>
      </c>
      <c r="C782" s="198" t="s">
        <v>3549</v>
      </c>
      <c r="D782" s="187" t="s">
        <v>2406</v>
      </c>
      <c r="E782" s="188">
        <v>7.7</v>
      </c>
      <c r="F782" s="189"/>
      <c r="G782" s="190">
        <f>ROUND(E782*F782,2)</f>
        <v>0</v>
      </c>
      <c r="H782" s="189"/>
      <c r="I782" s="190">
        <f>ROUND(E782*H782,2)</f>
        <v>0</v>
      </c>
      <c r="J782" s="189"/>
      <c r="K782" s="190">
        <f>ROUND(E782*J782,2)</f>
        <v>0</v>
      </c>
      <c r="L782" s="190">
        <v>21</v>
      </c>
      <c r="M782" s="190">
        <f>G782*(1+L782/100)</f>
        <v>0</v>
      </c>
      <c r="N782" s="188">
        <v>0</v>
      </c>
      <c r="O782" s="188">
        <f>ROUND(E782*N782,2)</f>
        <v>0</v>
      </c>
      <c r="P782" s="188">
        <v>0</v>
      </c>
      <c r="Q782" s="188">
        <f>ROUND(E782*P782,2)</f>
        <v>0</v>
      </c>
      <c r="R782" s="190"/>
      <c r="S782" s="190" t="s">
        <v>878</v>
      </c>
      <c r="T782" s="191" t="s">
        <v>879</v>
      </c>
      <c r="U782" s="159">
        <v>0</v>
      </c>
      <c r="V782" s="159">
        <f>ROUND(E782*U782,2)</f>
        <v>0</v>
      </c>
      <c r="W782" s="159"/>
      <c r="X782" s="159" t="s">
        <v>295</v>
      </c>
      <c r="Y782" s="159" t="s">
        <v>296</v>
      </c>
      <c r="Z782" s="148"/>
      <c r="AA782" s="148"/>
      <c r="AB782" s="148"/>
      <c r="AC782" s="148"/>
      <c r="AD782" s="148"/>
      <c r="AE782" s="148"/>
      <c r="AF782" s="148"/>
      <c r="AG782" s="148" t="s">
        <v>297</v>
      </c>
      <c r="AH782" s="148"/>
      <c r="AI782" s="148"/>
      <c r="AJ782" s="148"/>
      <c r="AK782" s="148"/>
      <c r="AL782" s="148"/>
      <c r="AM782" s="148"/>
      <c r="AN782" s="148"/>
      <c r="AO782" s="148"/>
      <c r="AP782" s="148"/>
      <c r="AQ782" s="148"/>
      <c r="AR782" s="148"/>
      <c r="AS782" s="148"/>
      <c r="AT782" s="148"/>
      <c r="AU782" s="148"/>
      <c r="AV782" s="148"/>
      <c r="AW782" s="148"/>
      <c r="AX782" s="148"/>
      <c r="AY782" s="148"/>
      <c r="AZ782" s="148"/>
      <c r="BA782" s="148"/>
      <c r="BB782" s="148"/>
      <c r="BC782" s="148"/>
      <c r="BD782" s="148"/>
      <c r="BE782" s="148"/>
      <c r="BF782" s="148"/>
      <c r="BG782" s="148"/>
      <c r="BH782" s="148"/>
    </row>
    <row r="783" spans="1:60" outlineLevel="1" x14ac:dyDescent="0.25">
      <c r="A783" s="177">
        <v>211</v>
      </c>
      <c r="B783" s="178" t="s">
        <v>3550</v>
      </c>
      <c r="C783" s="194" t="s">
        <v>3547</v>
      </c>
      <c r="D783" s="179" t="s">
        <v>2406</v>
      </c>
      <c r="E783" s="180">
        <v>2.87</v>
      </c>
      <c r="F783" s="181"/>
      <c r="G783" s="182">
        <f>ROUND(E783*F783,2)</f>
        <v>0</v>
      </c>
      <c r="H783" s="181"/>
      <c r="I783" s="182">
        <f>ROUND(E783*H783,2)</f>
        <v>0</v>
      </c>
      <c r="J783" s="181"/>
      <c r="K783" s="182">
        <f>ROUND(E783*J783,2)</f>
        <v>0</v>
      </c>
      <c r="L783" s="182">
        <v>21</v>
      </c>
      <c r="M783" s="182">
        <f>G783*(1+L783/100)</f>
        <v>0</v>
      </c>
      <c r="N783" s="180">
        <v>0</v>
      </c>
      <c r="O783" s="180">
        <f>ROUND(E783*N783,2)</f>
        <v>0</v>
      </c>
      <c r="P783" s="180">
        <v>0</v>
      </c>
      <c r="Q783" s="180">
        <f>ROUND(E783*P783,2)</f>
        <v>0</v>
      </c>
      <c r="R783" s="182"/>
      <c r="S783" s="182" t="s">
        <v>878</v>
      </c>
      <c r="T783" s="183" t="s">
        <v>879</v>
      </c>
      <c r="U783" s="159">
        <v>0</v>
      </c>
      <c r="V783" s="159">
        <f>ROUND(E783*U783,2)</f>
        <v>0</v>
      </c>
      <c r="W783" s="159"/>
      <c r="X783" s="159" t="s">
        <v>295</v>
      </c>
      <c r="Y783" s="159" t="s">
        <v>296</v>
      </c>
      <c r="Z783" s="148"/>
      <c r="AA783" s="148"/>
      <c r="AB783" s="148"/>
      <c r="AC783" s="148"/>
      <c r="AD783" s="148"/>
      <c r="AE783" s="148"/>
      <c r="AF783" s="148"/>
      <c r="AG783" s="148" t="s">
        <v>297</v>
      </c>
      <c r="AH783" s="148"/>
      <c r="AI783" s="148"/>
      <c r="AJ783" s="148"/>
      <c r="AK783" s="148"/>
      <c r="AL783" s="148"/>
      <c r="AM783" s="148"/>
      <c r="AN783" s="148"/>
      <c r="AO783" s="148"/>
      <c r="AP783" s="148"/>
      <c r="AQ783" s="148"/>
      <c r="AR783" s="148"/>
      <c r="AS783" s="148"/>
      <c r="AT783" s="148"/>
      <c r="AU783" s="148"/>
      <c r="AV783" s="148"/>
      <c r="AW783" s="148"/>
      <c r="AX783" s="148"/>
      <c r="AY783" s="148"/>
      <c r="AZ783" s="148"/>
      <c r="BA783" s="148"/>
      <c r="BB783" s="148"/>
      <c r="BC783" s="148"/>
      <c r="BD783" s="148"/>
      <c r="BE783" s="148"/>
      <c r="BF783" s="148"/>
      <c r="BG783" s="148"/>
      <c r="BH783" s="148"/>
    </row>
    <row r="784" spans="1:60" outlineLevel="2" x14ac:dyDescent="0.25">
      <c r="A784" s="155"/>
      <c r="B784" s="156"/>
      <c r="C784" s="195" t="s">
        <v>3551</v>
      </c>
      <c r="D784" s="161"/>
      <c r="E784" s="162">
        <v>2.87</v>
      </c>
      <c r="F784" s="159"/>
      <c r="G784" s="159"/>
      <c r="H784" s="159"/>
      <c r="I784" s="159"/>
      <c r="J784" s="159"/>
      <c r="K784" s="159"/>
      <c r="L784" s="159"/>
      <c r="M784" s="159"/>
      <c r="N784" s="158"/>
      <c r="O784" s="158"/>
      <c r="P784" s="158"/>
      <c r="Q784" s="158"/>
      <c r="R784" s="159"/>
      <c r="S784" s="159"/>
      <c r="T784" s="159"/>
      <c r="U784" s="159"/>
      <c r="V784" s="159"/>
      <c r="W784" s="159"/>
      <c r="X784" s="159"/>
      <c r="Y784" s="159"/>
      <c r="Z784" s="148"/>
      <c r="AA784" s="148"/>
      <c r="AB784" s="148"/>
      <c r="AC784" s="148"/>
      <c r="AD784" s="148"/>
      <c r="AE784" s="148"/>
      <c r="AF784" s="148"/>
      <c r="AG784" s="148" t="s">
        <v>314</v>
      </c>
      <c r="AH784" s="148">
        <v>0</v>
      </c>
      <c r="AI784" s="148"/>
      <c r="AJ784" s="148"/>
      <c r="AK784" s="148"/>
      <c r="AL784" s="148"/>
      <c r="AM784" s="148"/>
      <c r="AN784" s="148"/>
      <c r="AO784" s="148"/>
      <c r="AP784" s="148"/>
      <c r="AQ784" s="148"/>
      <c r="AR784" s="148"/>
      <c r="AS784" s="148"/>
      <c r="AT784" s="148"/>
      <c r="AU784" s="148"/>
      <c r="AV784" s="148"/>
      <c r="AW784" s="148"/>
      <c r="AX784" s="148"/>
      <c r="AY784" s="148"/>
      <c r="AZ784" s="148"/>
      <c r="BA784" s="148"/>
      <c r="BB784" s="148"/>
      <c r="BC784" s="148"/>
      <c r="BD784" s="148"/>
      <c r="BE784" s="148"/>
      <c r="BF784" s="148"/>
      <c r="BG784" s="148"/>
      <c r="BH784" s="148"/>
    </row>
    <row r="785" spans="1:60" outlineLevel="2" x14ac:dyDescent="0.25">
      <c r="A785" s="177">
        <v>212</v>
      </c>
      <c r="B785" s="178" t="s">
        <v>3840</v>
      </c>
      <c r="C785" s="194" t="s">
        <v>3841</v>
      </c>
      <c r="D785" s="179" t="s">
        <v>2122</v>
      </c>
      <c r="E785" s="180">
        <v>1</v>
      </c>
      <c r="F785" s="181"/>
      <c r="G785" s="182">
        <f>ROUND(E785*F785,2)</f>
        <v>0</v>
      </c>
      <c r="H785" s="181"/>
      <c r="I785" s="182">
        <f>ROUND(E785*H785,2)</f>
        <v>0</v>
      </c>
      <c r="J785" s="181"/>
      <c r="K785" s="182">
        <f>ROUND(E785*J785,2)</f>
        <v>0</v>
      </c>
      <c r="L785" s="182">
        <v>21</v>
      </c>
      <c r="M785" s="182">
        <f>G785*(1+L785/100)</f>
        <v>0</v>
      </c>
      <c r="N785" s="180">
        <v>0</v>
      </c>
      <c r="O785" s="180">
        <f>ROUND(E785*N785,2)</f>
        <v>0</v>
      </c>
      <c r="P785" s="180">
        <v>0</v>
      </c>
      <c r="Q785" s="180">
        <f>ROUND(E785*P785,2)</f>
        <v>0</v>
      </c>
      <c r="R785" s="182"/>
      <c r="S785" s="182" t="s">
        <v>878</v>
      </c>
      <c r="T785" s="159"/>
      <c r="U785" s="159"/>
      <c r="V785" s="159"/>
      <c r="W785" s="159"/>
      <c r="X785" s="159"/>
      <c r="Y785" s="159"/>
      <c r="Z785" s="148"/>
      <c r="AA785" s="148"/>
      <c r="AB785" s="148"/>
      <c r="AC785" s="148"/>
      <c r="AD785" s="148"/>
      <c r="AE785" s="148"/>
      <c r="AF785" s="148"/>
      <c r="AG785" s="148"/>
      <c r="AH785" s="148"/>
      <c r="AI785" s="148"/>
      <c r="AJ785" s="148"/>
      <c r="AK785" s="148"/>
      <c r="AL785" s="148"/>
      <c r="AM785" s="148"/>
      <c r="AN785" s="148"/>
      <c r="AO785" s="148"/>
      <c r="AP785" s="148"/>
      <c r="AQ785" s="148"/>
      <c r="AR785" s="148"/>
      <c r="AS785" s="148"/>
      <c r="AT785" s="148"/>
      <c r="AU785" s="148"/>
      <c r="AV785" s="148"/>
      <c r="AW785" s="148"/>
      <c r="AX785" s="148"/>
      <c r="AY785" s="148"/>
      <c r="AZ785" s="148"/>
      <c r="BA785" s="148"/>
      <c r="BB785" s="148"/>
      <c r="BC785" s="148"/>
      <c r="BD785" s="148"/>
      <c r="BE785" s="148"/>
      <c r="BF785" s="148"/>
      <c r="BG785" s="148"/>
      <c r="BH785" s="148"/>
    </row>
    <row r="786" spans="1:60" outlineLevel="2" x14ac:dyDescent="0.25">
      <c r="A786" s="155"/>
      <c r="B786" s="156"/>
      <c r="C786" s="195" t="s">
        <v>136</v>
      </c>
      <c r="D786" s="161"/>
      <c r="E786" s="162">
        <v>1</v>
      </c>
      <c r="F786" s="159"/>
      <c r="G786" s="159"/>
      <c r="H786" s="159"/>
      <c r="I786" s="159"/>
      <c r="J786" s="159"/>
      <c r="K786" s="159"/>
      <c r="L786" s="159"/>
      <c r="M786" s="159"/>
      <c r="N786" s="158"/>
      <c r="O786" s="158"/>
      <c r="P786" s="158"/>
      <c r="Q786" s="158"/>
      <c r="R786" s="159"/>
      <c r="S786" s="159"/>
      <c r="T786" s="159"/>
      <c r="U786" s="159"/>
      <c r="V786" s="159"/>
      <c r="W786" s="159"/>
      <c r="X786" s="159"/>
      <c r="Y786" s="159"/>
      <c r="Z786" s="148"/>
      <c r="AA786" s="148"/>
      <c r="AB786" s="148"/>
      <c r="AC786" s="148"/>
      <c r="AD786" s="148"/>
      <c r="AE786" s="148"/>
      <c r="AF786" s="148"/>
      <c r="AG786" s="148"/>
      <c r="AH786" s="148"/>
      <c r="AI786" s="148"/>
      <c r="AJ786" s="148"/>
      <c r="AK786" s="148"/>
      <c r="AL786" s="148"/>
      <c r="AM786" s="148"/>
      <c r="AN786" s="148"/>
      <c r="AO786" s="148"/>
      <c r="AP786" s="148"/>
      <c r="AQ786" s="148"/>
      <c r="AR786" s="148"/>
      <c r="AS786" s="148"/>
      <c r="AT786" s="148"/>
      <c r="AU786" s="148"/>
      <c r="AV786" s="148"/>
      <c r="AW786" s="148"/>
      <c r="AX786" s="148"/>
      <c r="AY786" s="148"/>
      <c r="AZ786" s="148"/>
      <c r="BA786" s="148"/>
      <c r="BB786" s="148"/>
      <c r="BC786" s="148"/>
      <c r="BD786" s="148"/>
      <c r="BE786" s="148"/>
      <c r="BF786" s="148"/>
      <c r="BG786" s="148"/>
      <c r="BH786" s="148"/>
    </row>
    <row r="787" spans="1:60" outlineLevel="1" x14ac:dyDescent="0.25">
      <c r="A787" s="155">
        <v>212</v>
      </c>
      <c r="B787" s="156" t="s">
        <v>3552</v>
      </c>
      <c r="C787" s="201" t="s">
        <v>3553</v>
      </c>
      <c r="D787" s="157" t="s">
        <v>0</v>
      </c>
      <c r="E787" s="192"/>
      <c r="F787" s="160"/>
      <c r="G787" s="159">
        <f>ROUND(E787*F787,2)</f>
        <v>0</v>
      </c>
      <c r="H787" s="160"/>
      <c r="I787" s="159">
        <f>ROUND(E787*H787,2)</f>
        <v>0</v>
      </c>
      <c r="J787" s="160"/>
      <c r="K787" s="159">
        <f>ROUND(E787*J787,2)</f>
        <v>0</v>
      </c>
      <c r="L787" s="159">
        <v>21</v>
      </c>
      <c r="M787" s="159">
        <f>G787*(1+L787/100)</f>
        <v>0</v>
      </c>
      <c r="N787" s="158">
        <v>0</v>
      </c>
      <c r="O787" s="158">
        <f>ROUND(E787*N787,2)</f>
        <v>0</v>
      </c>
      <c r="P787" s="158">
        <v>0</v>
      </c>
      <c r="Q787" s="158">
        <f>ROUND(E787*P787,2)</f>
        <v>0</v>
      </c>
      <c r="R787" s="159" t="s">
        <v>1658</v>
      </c>
      <c r="S787" s="159" t="s">
        <v>294</v>
      </c>
      <c r="T787" s="159" t="s">
        <v>294</v>
      </c>
      <c r="U787" s="159">
        <v>0</v>
      </c>
      <c r="V787" s="159">
        <f>ROUND(E787*U787,2)</f>
        <v>0</v>
      </c>
      <c r="W787" s="159"/>
      <c r="X787" s="159" t="s">
        <v>1258</v>
      </c>
      <c r="Y787" s="159" t="s">
        <v>296</v>
      </c>
      <c r="Z787" s="148"/>
      <c r="AA787" s="148"/>
      <c r="AB787" s="148"/>
      <c r="AC787" s="148"/>
      <c r="AD787" s="148"/>
      <c r="AE787" s="148"/>
      <c r="AF787" s="148"/>
      <c r="AG787" s="148" t="s">
        <v>1306</v>
      </c>
      <c r="AH787" s="148"/>
      <c r="AI787" s="148"/>
      <c r="AJ787" s="148"/>
      <c r="AK787" s="148"/>
      <c r="AL787" s="148"/>
      <c r="AM787" s="148"/>
      <c r="AN787" s="148"/>
      <c r="AO787" s="148"/>
      <c r="AP787" s="148"/>
      <c r="AQ787" s="148"/>
      <c r="AR787" s="148"/>
      <c r="AS787" s="148"/>
      <c r="AT787" s="148"/>
      <c r="AU787" s="148"/>
      <c r="AV787" s="148"/>
      <c r="AW787" s="148"/>
      <c r="AX787" s="148"/>
      <c r="AY787" s="148"/>
      <c r="AZ787" s="148"/>
      <c r="BA787" s="148"/>
      <c r="BB787" s="148"/>
      <c r="BC787" s="148"/>
      <c r="BD787" s="148"/>
      <c r="BE787" s="148"/>
      <c r="BF787" s="148"/>
      <c r="BG787" s="148"/>
      <c r="BH787" s="148"/>
    </row>
    <row r="788" spans="1:60" outlineLevel="2" x14ac:dyDescent="0.25">
      <c r="A788" s="155"/>
      <c r="B788" s="156"/>
      <c r="C788" s="274" t="s">
        <v>1344</v>
      </c>
      <c r="D788" s="275"/>
      <c r="E788" s="275"/>
      <c r="F788" s="275"/>
      <c r="G788" s="275"/>
      <c r="H788" s="159"/>
      <c r="I788" s="159"/>
      <c r="J788" s="159"/>
      <c r="K788" s="159"/>
      <c r="L788" s="159"/>
      <c r="M788" s="159"/>
      <c r="N788" s="158"/>
      <c r="O788" s="158"/>
      <c r="P788" s="158"/>
      <c r="Q788" s="158"/>
      <c r="R788" s="159"/>
      <c r="S788" s="159"/>
      <c r="T788" s="159"/>
      <c r="U788" s="159"/>
      <c r="V788" s="159"/>
      <c r="W788" s="159"/>
      <c r="X788" s="159"/>
      <c r="Y788" s="159"/>
      <c r="Z788" s="148"/>
      <c r="AA788" s="148"/>
      <c r="AB788" s="148"/>
      <c r="AC788" s="148"/>
      <c r="AD788" s="148"/>
      <c r="AE788" s="148"/>
      <c r="AF788" s="148"/>
      <c r="AG788" s="148" t="s">
        <v>299</v>
      </c>
      <c r="AH788" s="148"/>
      <c r="AI788" s="148"/>
      <c r="AJ788" s="148"/>
      <c r="AK788" s="148"/>
      <c r="AL788" s="148"/>
      <c r="AM788" s="148"/>
      <c r="AN788" s="148"/>
      <c r="AO788" s="148"/>
      <c r="AP788" s="148"/>
      <c r="AQ788" s="148"/>
      <c r="AR788" s="148"/>
      <c r="AS788" s="148"/>
      <c r="AT788" s="148"/>
      <c r="AU788" s="148"/>
      <c r="AV788" s="148"/>
      <c r="AW788" s="148"/>
      <c r="AX788" s="148"/>
      <c r="AY788" s="148"/>
      <c r="AZ788" s="148"/>
      <c r="BA788" s="148"/>
      <c r="BB788" s="148"/>
      <c r="BC788" s="148"/>
      <c r="BD788" s="148"/>
      <c r="BE788" s="148"/>
      <c r="BF788" s="148"/>
      <c r="BG788" s="148"/>
      <c r="BH788" s="148"/>
    </row>
    <row r="789" spans="1:60" ht="13" x14ac:dyDescent="0.25">
      <c r="A789" s="170" t="s">
        <v>288</v>
      </c>
      <c r="B789" s="171" t="s">
        <v>229</v>
      </c>
      <c r="C789" s="193" t="s">
        <v>230</v>
      </c>
      <c r="D789" s="172"/>
      <c r="E789" s="173"/>
      <c r="F789" s="174"/>
      <c r="G789" s="174">
        <f>SUMIF(AG791:AG798,"&lt;&gt;NOR",G791:G798)</f>
        <v>0</v>
      </c>
      <c r="H789" s="174"/>
      <c r="I789" s="174">
        <f>SUM(I791:I798)</f>
        <v>0</v>
      </c>
      <c r="J789" s="174"/>
      <c r="K789" s="174">
        <f>SUM(K791:K798)</f>
        <v>0</v>
      </c>
      <c r="L789" s="174"/>
      <c r="M789" s="174">
        <f>SUM(M791:M798)</f>
        <v>0</v>
      </c>
      <c r="N789" s="173"/>
      <c r="O789" s="173">
        <f>SUM(O791:O798)</f>
        <v>1.06</v>
      </c>
      <c r="P789" s="173"/>
      <c r="Q789" s="173">
        <f>SUM(Q791:Q798)</f>
        <v>0</v>
      </c>
      <c r="R789" s="174"/>
      <c r="S789" s="174"/>
      <c r="T789" s="175"/>
      <c r="U789" s="169"/>
      <c r="V789" s="169">
        <f>SUM(V791:V798)</f>
        <v>247</v>
      </c>
      <c r="W789" s="169"/>
      <c r="X789" s="169"/>
      <c r="Y789" s="169"/>
      <c r="AG789" t="s">
        <v>289</v>
      </c>
    </row>
    <row r="790" spans="1:60" ht="13" x14ac:dyDescent="0.25">
      <c r="A790" s="177">
        <v>324</v>
      </c>
      <c r="B790" s="178" t="s">
        <v>3814</v>
      </c>
      <c r="C790" s="194" t="s">
        <v>3815</v>
      </c>
      <c r="D790" s="179" t="s">
        <v>310</v>
      </c>
      <c r="E790" s="180">
        <v>198.54</v>
      </c>
      <c r="F790" s="181"/>
      <c r="G790" s="182">
        <f>ROUND(E790*F790,2)</f>
        <v>0</v>
      </c>
      <c r="H790" s="181"/>
      <c r="I790" s="182">
        <f>ROUND(E790*H790,2)</f>
        <v>0</v>
      </c>
      <c r="J790" s="181"/>
      <c r="K790" s="182">
        <f>ROUND(E790*J790,2)</f>
        <v>0</v>
      </c>
      <c r="L790" s="182">
        <v>21</v>
      </c>
      <c r="M790" s="182">
        <f>G790*(1+L790/100)</f>
        <v>0</v>
      </c>
      <c r="N790" s="180">
        <v>5.3600000000000002E-3</v>
      </c>
      <c r="O790" s="180">
        <f>ROUND(E790*N790,2)</f>
        <v>1.06</v>
      </c>
      <c r="P790" s="180">
        <v>0</v>
      </c>
      <c r="Q790" s="180">
        <f>ROUND(E790*P790,2)</f>
        <v>0</v>
      </c>
      <c r="R790" s="182" t="s">
        <v>1723</v>
      </c>
      <c r="S790" s="182" t="s">
        <v>294</v>
      </c>
      <c r="T790" s="175"/>
      <c r="U790" s="169"/>
      <c r="V790" s="169"/>
      <c r="W790" s="169"/>
      <c r="X790" s="169"/>
      <c r="Y790" s="169"/>
    </row>
    <row r="791" spans="1:60" outlineLevel="1" x14ac:dyDescent="0.25">
      <c r="A791" s="177">
        <v>213</v>
      </c>
      <c r="B791" s="178" t="s">
        <v>1721</v>
      </c>
      <c r="C791" s="194" t="s">
        <v>1722</v>
      </c>
      <c r="D791" s="179" t="s">
        <v>310</v>
      </c>
      <c r="E791" s="180">
        <v>198.54</v>
      </c>
      <c r="F791" s="181"/>
      <c r="G791" s="182">
        <f>ROUND(E791*F791,2)</f>
        <v>0</v>
      </c>
      <c r="H791" s="181"/>
      <c r="I791" s="182">
        <f>ROUND(E791*H791,2)</f>
        <v>0</v>
      </c>
      <c r="J791" s="181"/>
      <c r="K791" s="182">
        <f>ROUND(E791*J791,2)</f>
        <v>0</v>
      </c>
      <c r="L791" s="182">
        <v>21</v>
      </c>
      <c r="M791" s="182">
        <f>G791*(1+L791/100)</f>
        <v>0</v>
      </c>
      <c r="N791" s="180">
        <v>5.3600000000000002E-3</v>
      </c>
      <c r="O791" s="180">
        <f>ROUND(E791*N791,2)</f>
        <v>1.06</v>
      </c>
      <c r="P791" s="180">
        <v>0</v>
      </c>
      <c r="Q791" s="180">
        <f>ROUND(E791*P791,2)</f>
        <v>0</v>
      </c>
      <c r="R791" s="182" t="s">
        <v>1723</v>
      </c>
      <c r="S791" s="182" t="s">
        <v>294</v>
      </c>
      <c r="T791" s="183" t="s">
        <v>294</v>
      </c>
      <c r="U791" s="159">
        <v>1.2440800000000001</v>
      </c>
      <c r="V791" s="159">
        <f>ROUND(E791*U791,2)</f>
        <v>247</v>
      </c>
      <c r="W791" s="159"/>
      <c r="X791" s="159" t="s">
        <v>675</v>
      </c>
      <c r="Y791" s="159" t="s">
        <v>296</v>
      </c>
      <c r="Z791" s="148"/>
      <c r="AA791" s="148"/>
      <c r="AB791" s="148"/>
      <c r="AC791" s="148"/>
      <c r="AD791" s="148"/>
      <c r="AE791" s="148"/>
      <c r="AF791" s="148"/>
      <c r="AG791" s="148" t="s">
        <v>676</v>
      </c>
      <c r="AH791" s="148"/>
      <c r="AI791" s="148"/>
      <c r="AJ791" s="148"/>
      <c r="AK791" s="148"/>
      <c r="AL791" s="148"/>
      <c r="AM791" s="148"/>
      <c r="AN791" s="148"/>
      <c r="AO791" s="148"/>
      <c r="AP791" s="148"/>
      <c r="AQ791" s="148"/>
      <c r="AR791" s="148"/>
      <c r="AS791" s="148"/>
      <c r="AT791" s="148"/>
      <c r="AU791" s="148"/>
      <c r="AV791" s="148"/>
      <c r="AW791" s="148"/>
      <c r="AX791" s="148"/>
      <c r="AY791" s="148"/>
      <c r="AZ791" s="148"/>
      <c r="BA791" s="148"/>
      <c r="BB791" s="148"/>
      <c r="BC791" s="148"/>
      <c r="BD791" s="148"/>
      <c r="BE791" s="148"/>
      <c r="BF791" s="148"/>
      <c r="BG791" s="148"/>
      <c r="BH791" s="148"/>
    </row>
    <row r="792" spans="1:60" outlineLevel="2" x14ac:dyDescent="0.25">
      <c r="A792" s="155"/>
      <c r="B792" s="156"/>
      <c r="C792" s="272" t="s">
        <v>3818</v>
      </c>
      <c r="D792" s="273"/>
      <c r="E792" s="273"/>
      <c r="F792" s="273"/>
      <c r="G792" s="273"/>
      <c r="H792" s="159"/>
      <c r="I792" s="159"/>
      <c r="J792" s="159"/>
      <c r="K792" s="159"/>
      <c r="L792" s="159"/>
      <c r="M792" s="159"/>
      <c r="N792" s="158"/>
      <c r="O792" s="158"/>
      <c r="P792" s="158"/>
      <c r="Q792" s="158"/>
      <c r="R792" s="159"/>
      <c r="S792" s="159"/>
      <c r="T792" s="159"/>
      <c r="U792" s="159"/>
      <c r="V792" s="159"/>
      <c r="W792" s="159"/>
      <c r="X792" s="159"/>
      <c r="Y792" s="159"/>
      <c r="Z792" s="148"/>
      <c r="AA792" s="148"/>
      <c r="AB792" s="148"/>
      <c r="AC792" s="148"/>
      <c r="AD792" s="148"/>
      <c r="AE792" s="148"/>
      <c r="AF792" s="148"/>
      <c r="AG792" s="148" t="s">
        <v>300</v>
      </c>
      <c r="AH792" s="148"/>
      <c r="AI792" s="148"/>
      <c r="AJ792" s="148"/>
      <c r="AK792" s="148"/>
      <c r="AL792" s="148"/>
      <c r="AM792" s="148"/>
      <c r="AN792" s="148"/>
      <c r="AO792" s="148"/>
      <c r="AP792" s="148"/>
      <c r="AQ792" s="148"/>
      <c r="AR792" s="148"/>
      <c r="AS792" s="148"/>
      <c r="AT792" s="148"/>
      <c r="AU792" s="148"/>
      <c r="AV792" s="148"/>
      <c r="AW792" s="148"/>
      <c r="AX792" s="148"/>
      <c r="AY792" s="148"/>
      <c r="AZ792" s="148"/>
      <c r="BA792" s="148"/>
      <c r="BB792" s="148"/>
      <c r="BC792" s="148"/>
      <c r="BD792" s="148"/>
      <c r="BE792" s="148"/>
      <c r="BF792" s="148"/>
      <c r="BG792" s="148"/>
      <c r="BH792" s="148"/>
    </row>
    <row r="793" spans="1:60" outlineLevel="1" x14ac:dyDescent="0.25">
      <c r="A793" s="177">
        <v>214</v>
      </c>
      <c r="B793" s="178" t="s">
        <v>1732</v>
      </c>
      <c r="C793" s="194" t="s">
        <v>1733</v>
      </c>
      <c r="D793" s="179" t="s">
        <v>310</v>
      </c>
      <c r="E793" s="180">
        <v>228.321</v>
      </c>
      <c r="F793" s="181"/>
      <c r="G793" s="182">
        <f>ROUND(E793*F793,2)</f>
        <v>0</v>
      </c>
      <c r="H793" s="181"/>
      <c r="I793" s="182">
        <f>ROUND(E793*H793,2)</f>
        <v>0</v>
      </c>
      <c r="J793" s="181"/>
      <c r="K793" s="182">
        <f>ROUND(E793*J793,2)</f>
        <v>0</v>
      </c>
      <c r="L793" s="182">
        <v>21</v>
      </c>
      <c r="M793" s="182">
        <f>G793*(1+L793/100)</f>
        <v>0</v>
      </c>
      <c r="N793" s="180">
        <v>0</v>
      </c>
      <c r="O793" s="180">
        <f>ROUND(E793*N793,2)</f>
        <v>0</v>
      </c>
      <c r="P793" s="180">
        <v>0</v>
      </c>
      <c r="Q793" s="180">
        <f>ROUND(E793*P793,2)</f>
        <v>0</v>
      </c>
      <c r="R793" s="182"/>
      <c r="S793" s="182" t="s">
        <v>878</v>
      </c>
      <c r="T793" s="183" t="s">
        <v>879</v>
      </c>
      <c r="U793" s="159">
        <v>0</v>
      </c>
      <c r="V793" s="159">
        <f>ROUND(E793*U793,2)</f>
        <v>0</v>
      </c>
      <c r="W793" s="159"/>
      <c r="X793" s="159" t="s">
        <v>622</v>
      </c>
      <c r="Y793" s="159" t="s">
        <v>296</v>
      </c>
      <c r="Z793" s="148"/>
      <c r="AA793" s="148"/>
      <c r="AB793" s="148"/>
      <c r="AC793" s="148"/>
      <c r="AD793" s="148"/>
      <c r="AE793" s="148"/>
      <c r="AF793" s="148"/>
      <c r="AG793" s="148" t="s">
        <v>623</v>
      </c>
      <c r="AH793" s="148"/>
      <c r="AI793" s="148"/>
      <c r="AJ793" s="148"/>
      <c r="AK793" s="148"/>
      <c r="AL793" s="148"/>
      <c r="AM793" s="148"/>
      <c r="AN793" s="148"/>
      <c r="AO793" s="148"/>
      <c r="AP793" s="148"/>
      <c r="AQ793" s="148"/>
      <c r="AR793" s="148"/>
      <c r="AS793" s="148"/>
      <c r="AT793" s="148"/>
      <c r="AU793" s="148"/>
      <c r="AV793" s="148"/>
      <c r="AW793" s="148"/>
      <c r="AX793" s="148"/>
      <c r="AY793" s="148"/>
      <c r="AZ793" s="148"/>
      <c r="BA793" s="148"/>
      <c r="BB793" s="148"/>
      <c r="BC793" s="148"/>
      <c r="BD793" s="148"/>
      <c r="BE793" s="148"/>
      <c r="BF793" s="148"/>
      <c r="BG793" s="148"/>
      <c r="BH793" s="148"/>
    </row>
    <row r="794" spans="1:60" outlineLevel="2" x14ac:dyDescent="0.25">
      <c r="A794" s="155"/>
      <c r="B794" s="156"/>
      <c r="C794" s="272" t="s">
        <v>3554</v>
      </c>
      <c r="D794" s="273"/>
      <c r="E794" s="273"/>
      <c r="F794" s="273"/>
      <c r="G794" s="273"/>
      <c r="H794" s="159"/>
      <c r="I794" s="159"/>
      <c r="J794" s="159"/>
      <c r="K794" s="159"/>
      <c r="L794" s="159"/>
      <c r="M794" s="159"/>
      <c r="N794" s="158"/>
      <c r="O794" s="158"/>
      <c r="P794" s="158"/>
      <c r="Q794" s="158"/>
      <c r="R794" s="159"/>
      <c r="S794" s="159"/>
      <c r="T794" s="159"/>
      <c r="U794" s="159"/>
      <c r="V794" s="159"/>
      <c r="W794" s="159"/>
      <c r="X794" s="159"/>
      <c r="Y794" s="159"/>
      <c r="Z794" s="148"/>
      <c r="AA794" s="148"/>
      <c r="AB794" s="148"/>
      <c r="AC794" s="148"/>
      <c r="AD794" s="148"/>
      <c r="AE794" s="148"/>
      <c r="AF794" s="148"/>
      <c r="AG794" s="148" t="s">
        <v>300</v>
      </c>
      <c r="AH794" s="148"/>
      <c r="AI794" s="148"/>
      <c r="AJ794" s="148"/>
      <c r="AK794" s="148"/>
      <c r="AL794" s="148"/>
      <c r="AM794" s="148"/>
      <c r="AN794" s="148"/>
      <c r="AO794" s="148"/>
      <c r="AP794" s="148"/>
      <c r="AQ794" s="148"/>
      <c r="AR794" s="148"/>
      <c r="AS794" s="148"/>
      <c r="AT794" s="148"/>
      <c r="AU794" s="148"/>
      <c r="AV794" s="148"/>
      <c r="AW794" s="148"/>
      <c r="AX794" s="148"/>
      <c r="AY794" s="148"/>
      <c r="AZ794" s="148"/>
      <c r="BA794" s="148"/>
      <c r="BB794" s="148"/>
      <c r="BC794" s="148"/>
      <c r="BD794" s="148"/>
      <c r="BE794" s="148"/>
      <c r="BF794" s="148"/>
      <c r="BG794" s="148"/>
      <c r="BH794" s="148"/>
    </row>
    <row r="795" spans="1:60" outlineLevel="2" x14ac:dyDescent="0.25">
      <c r="A795" s="155"/>
      <c r="B795" s="156"/>
      <c r="C795" s="195" t="s">
        <v>3555</v>
      </c>
      <c r="D795" s="161"/>
      <c r="E795" s="162">
        <v>198.54</v>
      </c>
      <c r="F795" s="159"/>
      <c r="G795" s="159"/>
      <c r="H795" s="159"/>
      <c r="I795" s="159"/>
      <c r="J795" s="159"/>
      <c r="K795" s="159"/>
      <c r="L795" s="159"/>
      <c r="M795" s="159"/>
      <c r="N795" s="158"/>
      <c r="O795" s="158"/>
      <c r="P795" s="158"/>
      <c r="Q795" s="158"/>
      <c r="R795" s="159"/>
      <c r="S795" s="159"/>
      <c r="T795" s="159"/>
      <c r="U795" s="159"/>
      <c r="V795" s="159"/>
      <c r="W795" s="159"/>
      <c r="X795" s="159"/>
      <c r="Y795" s="159"/>
      <c r="Z795" s="148"/>
      <c r="AA795" s="148"/>
      <c r="AB795" s="148"/>
      <c r="AC795" s="148"/>
      <c r="AD795" s="148"/>
      <c r="AE795" s="148"/>
      <c r="AF795" s="148"/>
      <c r="AG795" s="148" t="s">
        <v>314</v>
      </c>
      <c r="AH795" s="148">
        <v>0</v>
      </c>
      <c r="AI795" s="148"/>
      <c r="AJ795" s="148"/>
      <c r="AK795" s="148"/>
      <c r="AL795" s="148"/>
      <c r="AM795" s="148"/>
      <c r="AN795" s="148"/>
      <c r="AO795" s="148"/>
      <c r="AP795" s="148"/>
      <c r="AQ795" s="148"/>
      <c r="AR795" s="148"/>
      <c r="AS795" s="148"/>
      <c r="AT795" s="148"/>
      <c r="AU795" s="148"/>
      <c r="AV795" s="148"/>
      <c r="AW795" s="148"/>
      <c r="AX795" s="148"/>
      <c r="AY795" s="148"/>
      <c r="AZ795" s="148"/>
      <c r="BA795" s="148"/>
      <c r="BB795" s="148"/>
      <c r="BC795" s="148"/>
      <c r="BD795" s="148"/>
      <c r="BE795" s="148"/>
      <c r="BF795" s="148"/>
      <c r="BG795" s="148"/>
      <c r="BH795" s="148"/>
    </row>
    <row r="796" spans="1:60" outlineLevel="3" x14ac:dyDescent="0.25">
      <c r="A796" s="155"/>
      <c r="B796" s="156"/>
      <c r="C796" s="197" t="s">
        <v>1303</v>
      </c>
      <c r="D796" s="165"/>
      <c r="E796" s="166">
        <v>29.78</v>
      </c>
      <c r="F796" s="159"/>
      <c r="G796" s="159"/>
      <c r="H796" s="159"/>
      <c r="I796" s="159"/>
      <c r="J796" s="159"/>
      <c r="K796" s="159"/>
      <c r="L796" s="159"/>
      <c r="M796" s="159"/>
      <c r="N796" s="158"/>
      <c r="O796" s="158"/>
      <c r="P796" s="158"/>
      <c r="Q796" s="158"/>
      <c r="R796" s="159"/>
      <c r="S796" s="159"/>
      <c r="T796" s="159"/>
      <c r="U796" s="159"/>
      <c r="V796" s="159"/>
      <c r="W796" s="159"/>
      <c r="X796" s="159"/>
      <c r="Y796" s="159"/>
      <c r="Z796" s="148"/>
      <c r="AA796" s="148"/>
      <c r="AB796" s="148"/>
      <c r="AC796" s="148"/>
      <c r="AD796" s="148"/>
      <c r="AE796" s="148"/>
      <c r="AF796" s="148"/>
      <c r="AG796" s="148" t="s">
        <v>314</v>
      </c>
      <c r="AH796" s="148">
        <v>4</v>
      </c>
      <c r="AI796" s="148"/>
      <c r="AJ796" s="148"/>
      <c r="AK796" s="148"/>
      <c r="AL796" s="148"/>
      <c r="AM796" s="148"/>
      <c r="AN796" s="148"/>
      <c r="AO796" s="148"/>
      <c r="AP796" s="148"/>
      <c r="AQ796" s="148"/>
      <c r="AR796" s="148"/>
      <c r="AS796" s="148"/>
      <c r="AT796" s="148"/>
      <c r="AU796" s="148"/>
      <c r="AV796" s="148"/>
      <c r="AW796" s="148"/>
      <c r="AX796" s="148"/>
      <c r="AY796" s="148"/>
      <c r="AZ796" s="148"/>
      <c r="BA796" s="148"/>
      <c r="BB796" s="148"/>
      <c r="BC796" s="148"/>
      <c r="BD796" s="148"/>
      <c r="BE796" s="148"/>
      <c r="BF796" s="148"/>
      <c r="BG796" s="148"/>
      <c r="BH796" s="148"/>
    </row>
    <row r="797" spans="1:60" outlineLevel="1" x14ac:dyDescent="0.25">
      <c r="A797" s="155">
        <v>215</v>
      </c>
      <c r="B797" s="156" t="s">
        <v>1734</v>
      </c>
      <c r="C797" s="201" t="s">
        <v>1735</v>
      </c>
      <c r="D797" s="157" t="s">
        <v>0</v>
      </c>
      <c r="E797" s="192"/>
      <c r="F797" s="160"/>
      <c r="G797" s="159">
        <f>ROUND(E797*F797,2)</f>
        <v>0</v>
      </c>
      <c r="H797" s="160"/>
      <c r="I797" s="159">
        <f>ROUND(E797*H797,2)</f>
        <v>0</v>
      </c>
      <c r="J797" s="160"/>
      <c r="K797" s="159">
        <f>ROUND(E797*J797,2)</f>
        <v>0</v>
      </c>
      <c r="L797" s="159">
        <v>21</v>
      </c>
      <c r="M797" s="159">
        <f>G797*(1+L797/100)</f>
        <v>0</v>
      </c>
      <c r="N797" s="158">
        <v>0</v>
      </c>
      <c r="O797" s="158">
        <f>ROUND(E797*N797,2)</f>
        <v>0</v>
      </c>
      <c r="P797" s="158">
        <v>0</v>
      </c>
      <c r="Q797" s="158">
        <f>ROUND(E797*P797,2)</f>
        <v>0</v>
      </c>
      <c r="R797" s="159" t="s">
        <v>1736</v>
      </c>
      <c r="S797" s="159" t="s">
        <v>294</v>
      </c>
      <c r="T797" s="159" t="s">
        <v>294</v>
      </c>
      <c r="U797" s="159">
        <v>0</v>
      </c>
      <c r="V797" s="159">
        <f>ROUND(E797*U797,2)</f>
        <v>0</v>
      </c>
      <c r="W797" s="159"/>
      <c r="X797" s="159" t="s">
        <v>1258</v>
      </c>
      <c r="Y797" s="159" t="s">
        <v>296</v>
      </c>
      <c r="Z797" s="148"/>
      <c r="AA797" s="148"/>
      <c r="AB797" s="148"/>
      <c r="AC797" s="148"/>
      <c r="AD797" s="148"/>
      <c r="AE797" s="148"/>
      <c r="AF797" s="148"/>
      <c r="AG797" s="148" t="s">
        <v>1306</v>
      </c>
      <c r="AH797" s="148"/>
      <c r="AI797" s="148"/>
      <c r="AJ797" s="148"/>
      <c r="AK797" s="148"/>
      <c r="AL797" s="148"/>
      <c r="AM797" s="148"/>
      <c r="AN797" s="148"/>
      <c r="AO797" s="148"/>
      <c r="AP797" s="148"/>
      <c r="AQ797" s="148"/>
      <c r="AR797" s="148"/>
      <c r="AS797" s="148"/>
      <c r="AT797" s="148"/>
      <c r="AU797" s="148"/>
      <c r="AV797" s="148"/>
      <c r="AW797" s="148"/>
      <c r="AX797" s="148"/>
      <c r="AY797" s="148"/>
      <c r="AZ797" s="148"/>
      <c r="BA797" s="148"/>
      <c r="BB797" s="148"/>
      <c r="BC797" s="148"/>
      <c r="BD797" s="148"/>
      <c r="BE797" s="148"/>
      <c r="BF797" s="148"/>
      <c r="BG797" s="148"/>
      <c r="BH797" s="148"/>
    </row>
    <row r="798" spans="1:60" outlineLevel="2" x14ac:dyDescent="0.25">
      <c r="A798" s="155"/>
      <c r="B798" s="156"/>
      <c r="C798" s="274" t="s">
        <v>1344</v>
      </c>
      <c r="D798" s="275"/>
      <c r="E798" s="275"/>
      <c r="F798" s="275"/>
      <c r="G798" s="275"/>
      <c r="H798" s="159"/>
      <c r="I798" s="159"/>
      <c r="J798" s="159"/>
      <c r="K798" s="159"/>
      <c r="L798" s="159"/>
      <c r="M798" s="159"/>
      <c r="N798" s="158"/>
      <c r="O798" s="158"/>
      <c r="P798" s="158"/>
      <c r="Q798" s="158"/>
      <c r="R798" s="159"/>
      <c r="S798" s="159"/>
      <c r="T798" s="159"/>
      <c r="U798" s="159"/>
      <c r="V798" s="159"/>
      <c r="W798" s="159"/>
      <c r="X798" s="159"/>
      <c r="Y798" s="159"/>
      <c r="Z798" s="148"/>
      <c r="AA798" s="148"/>
      <c r="AB798" s="148"/>
      <c r="AC798" s="148"/>
      <c r="AD798" s="148"/>
      <c r="AE798" s="148"/>
      <c r="AF798" s="148"/>
      <c r="AG798" s="148" t="s">
        <v>299</v>
      </c>
      <c r="AH798" s="148"/>
      <c r="AI798" s="148"/>
      <c r="AJ798" s="148"/>
      <c r="AK798" s="148"/>
      <c r="AL798" s="148"/>
      <c r="AM798" s="148"/>
      <c r="AN798" s="148"/>
      <c r="AO798" s="148"/>
      <c r="AP798" s="148"/>
      <c r="AQ798" s="148"/>
      <c r="AR798" s="148"/>
      <c r="AS798" s="148"/>
      <c r="AT798" s="148"/>
      <c r="AU798" s="148"/>
      <c r="AV798" s="148"/>
      <c r="AW798" s="148"/>
      <c r="AX798" s="148"/>
      <c r="AY798" s="148"/>
      <c r="AZ798" s="148"/>
      <c r="BA798" s="148"/>
      <c r="BB798" s="148"/>
      <c r="BC798" s="148"/>
      <c r="BD798" s="148"/>
      <c r="BE798" s="148"/>
      <c r="BF798" s="148"/>
      <c r="BG798" s="148"/>
      <c r="BH798" s="148"/>
    </row>
    <row r="799" spans="1:60" ht="13" x14ac:dyDescent="0.25">
      <c r="A799" s="170" t="s">
        <v>288</v>
      </c>
      <c r="B799" s="171" t="s">
        <v>233</v>
      </c>
      <c r="C799" s="193" t="s">
        <v>235</v>
      </c>
      <c r="D799" s="172"/>
      <c r="E799" s="173"/>
      <c r="F799" s="174"/>
      <c r="G799" s="174">
        <f>SUMIF(AG800:AG807,"&lt;&gt;NOR",G800:G807)</f>
        <v>0</v>
      </c>
      <c r="H799" s="174"/>
      <c r="I799" s="174">
        <f>SUM(I800:I807)</f>
        <v>0</v>
      </c>
      <c r="J799" s="174"/>
      <c r="K799" s="174">
        <f>SUM(K800:K807)</f>
        <v>0</v>
      </c>
      <c r="L799" s="174"/>
      <c r="M799" s="174">
        <f>SUM(M800:M807)</f>
        <v>0</v>
      </c>
      <c r="N799" s="173"/>
      <c r="O799" s="173">
        <f>SUM(O800:O807)</f>
        <v>0</v>
      </c>
      <c r="P799" s="173"/>
      <c r="Q799" s="173">
        <f>SUM(Q800:Q807)</f>
        <v>0.13</v>
      </c>
      <c r="R799" s="174"/>
      <c r="S799" s="174"/>
      <c r="T799" s="175"/>
      <c r="U799" s="169"/>
      <c r="V799" s="169">
        <f>SUM(V800:V807)</f>
        <v>5.68</v>
      </c>
      <c r="W799" s="169"/>
      <c r="X799" s="169"/>
      <c r="Y799" s="169"/>
      <c r="AG799" t="s">
        <v>289</v>
      </c>
    </row>
    <row r="800" spans="1:60" outlineLevel="1" x14ac:dyDescent="0.25">
      <c r="A800" s="177">
        <v>216</v>
      </c>
      <c r="B800" s="178" t="s">
        <v>1752</v>
      </c>
      <c r="C800" s="194" t="s">
        <v>1753</v>
      </c>
      <c r="D800" s="179" t="s">
        <v>331</v>
      </c>
      <c r="E800" s="180">
        <v>53.7</v>
      </c>
      <c r="F800" s="181"/>
      <c r="G800" s="182">
        <f>ROUND(E800*F800,2)</f>
        <v>0</v>
      </c>
      <c r="H800" s="181"/>
      <c r="I800" s="182">
        <f>ROUND(E800*H800,2)</f>
        <v>0</v>
      </c>
      <c r="J800" s="181"/>
      <c r="K800" s="182">
        <f>ROUND(E800*J800,2)</f>
        <v>0</v>
      </c>
      <c r="L800" s="182">
        <v>21</v>
      </c>
      <c r="M800" s="182">
        <f>G800*(1+L800/100)</f>
        <v>0</v>
      </c>
      <c r="N800" s="180">
        <v>0</v>
      </c>
      <c r="O800" s="180">
        <f>ROUND(E800*N800,2)</f>
        <v>0</v>
      </c>
      <c r="P800" s="180">
        <v>8.0000000000000007E-5</v>
      </c>
      <c r="Q800" s="180">
        <f>ROUND(E800*P800,2)</f>
        <v>0</v>
      </c>
      <c r="R800" s="182" t="s">
        <v>1745</v>
      </c>
      <c r="S800" s="182" t="s">
        <v>294</v>
      </c>
      <c r="T800" s="183" t="s">
        <v>294</v>
      </c>
      <c r="U800" s="159">
        <v>3.5000000000000003E-2</v>
      </c>
      <c r="V800" s="159">
        <f>ROUND(E800*U800,2)</f>
        <v>1.88</v>
      </c>
      <c r="W800" s="159"/>
      <c r="X800" s="159" t="s">
        <v>295</v>
      </c>
      <c r="Y800" s="159" t="s">
        <v>296</v>
      </c>
      <c r="Z800" s="148"/>
      <c r="AA800" s="148"/>
      <c r="AB800" s="148"/>
      <c r="AC800" s="148"/>
      <c r="AD800" s="148"/>
      <c r="AE800" s="148"/>
      <c r="AF800" s="148"/>
      <c r="AG800" s="148" t="s">
        <v>297</v>
      </c>
      <c r="AH800" s="148"/>
      <c r="AI800" s="148"/>
      <c r="AJ800" s="148"/>
      <c r="AK800" s="148"/>
      <c r="AL800" s="148"/>
      <c r="AM800" s="148"/>
      <c r="AN800" s="148"/>
      <c r="AO800" s="148"/>
      <c r="AP800" s="148"/>
      <c r="AQ800" s="148"/>
      <c r="AR800" s="148"/>
      <c r="AS800" s="148"/>
      <c r="AT800" s="148"/>
      <c r="AU800" s="148"/>
      <c r="AV800" s="148"/>
      <c r="AW800" s="148"/>
      <c r="AX800" s="148"/>
      <c r="AY800" s="148"/>
      <c r="AZ800" s="148"/>
      <c r="BA800" s="148"/>
      <c r="BB800" s="148"/>
      <c r="BC800" s="148"/>
      <c r="BD800" s="148"/>
      <c r="BE800" s="148"/>
      <c r="BF800" s="148"/>
      <c r="BG800" s="148"/>
      <c r="BH800" s="148"/>
    </row>
    <row r="801" spans="1:60" outlineLevel="2" x14ac:dyDescent="0.25">
      <c r="A801" s="155"/>
      <c r="B801" s="156"/>
      <c r="C801" s="195" t="s">
        <v>3556</v>
      </c>
      <c r="D801" s="161"/>
      <c r="E801" s="162">
        <v>11.58</v>
      </c>
      <c r="F801" s="159"/>
      <c r="G801" s="159"/>
      <c r="H801" s="159"/>
      <c r="I801" s="159"/>
      <c r="J801" s="159"/>
      <c r="K801" s="159"/>
      <c r="L801" s="159"/>
      <c r="M801" s="159"/>
      <c r="N801" s="158"/>
      <c r="O801" s="158"/>
      <c r="P801" s="158"/>
      <c r="Q801" s="158"/>
      <c r="R801" s="159"/>
      <c r="S801" s="159"/>
      <c r="T801" s="159"/>
      <c r="U801" s="159"/>
      <c r="V801" s="159"/>
      <c r="W801" s="159"/>
      <c r="X801" s="159"/>
      <c r="Y801" s="159"/>
      <c r="Z801" s="148"/>
      <c r="AA801" s="148"/>
      <c r="AB801" s="148"/>
      <c r="AC801" s="148"/>
      <c r="AD801" s="148"/>
      <c r="AE801" s="148"/>
      <c r="AF801" s="148"/>
      <c r="AG801" s="148" t="s">
        <v>314</v>
      </c>
      <c r="AH801" s="148">
        <v>0</v>
      </c>
      <c r="AI801" s="148"/>
      <c r="AJ801" s="148"/>
      <c r="AK801" s="148"/>
      <c r="AL801" s="148"/>
      <c r="AM801" s="148"/>
      <c r="AN801" s="148"/>
      <c r="AO801" s="148"/>
      <c r="AP801" s="148"/>
      <c r="AQ801" s="148"/>
      <c r="AR801" s="148"/>
      <c r="AS801" s="148"/>
      <c r="AT801" s="148"/>
      <c r="AU801" s="148"/>
      <c r="AV801" s="148"/>
      <c r="AW801" s="148"/>
      <c r="AX801" s="148"/>
      <c r="AY801" s="148"/>
      <c r="AZ801" s="148"/>
      <c r="BA801" s="148"/>
      <c r="BB801" s="148"/>
      <c r="BC801" s="148"/>
      <c r="BD801" s="148"/>
      <c r="BE801" s="148"/>
      <c r="BF801" s="148"/>
      <c r="BG801" s="148"/>
      <c r="BH801" s="148"/>
    </row>
    <row r="802" spans="1:60" outlineLevel="3" x14ac:dyDescent="0.25">
      <c r="A802" s="155"/>
      <c r="B802" s="156"/>
      <c r="C802" s="195" t="s">
        <v>3557</v>
      </c>
      <c r="D802" s="161"/>
      <c r="E802" s="162">
        <v>15.58</v>
      </c>
      <c r="F802" s="159"/>
      <c r="G802" s="159"/>
      <c r="H802" s="159"/>
      <c r="I802" s="159"/>
      <c r="J802" s="159"/>
      <c r="K802" s="159"/>
      <c r="L802" s="159"/>
      <c r="M802" s="159"/>
      <c r="N802" s="158"/>
      <c r="O802" s="158"/>
      <c r="P802" s="158"/>
      <c r="Q802" s="158"/>
      <c r="R802" s="159"/>
      <c r="S802" s="159"/>
      <c r="T802" s="159"/>
      <c r="U802" s="159"/>
      <c r="V802" s="159"/>
      <c r="W802" s="159"/>
      <c r="X802" s="159"/>
      <c r="Y802" s="159"/>
      <c r="Z802" s="148"/>
      <c r="AA802" s="148"/>
      <c r="AB802" s="148"/>
      <c r="AC802" s="148"/>
      <c r="AD802" s="148"/>
      <c r="AE802" s="148"/>
      <c r="AF802" s="148"/>
      <c r="AG802" s="148" t="s">
        <v>314</v>
      </c>
      <c r="AH802" s="148">
        <v>0</v>
      </c>
      <c r="AI802" s="148"/>
      <c r="AJ802" s="148"/>
      <c r="AK802" s="148"/>
      <c r="AL802" s="148"/>
      <c r="AM802" s="148"/>
      <c r="AN802" s="148"/>
      <c r="AO802" s="148"/>
      <c r="AP802" s="148"/>
      <c r="AQ802" s="148"/>
      <c r="AR802" s="148"/>
      <c r="AS802" s="148"/>
      <c r="AT802" s="148"/>
      <c r="AU802" s="148"/>
      <c r="AV802" s="148"/>
      <c r="AW802" s="148"/>
      <c r="AX802" s="148"/>
      <c r="AY802" s="148"/>
      <c r="AZ802" s="148"/>
      <c r="BA802" s="148"/>
      <c r="BB802" s="148"/>
      <c r="BC802" s="148"/>
      <c r="BD802" s="148"/>
      <c r="BE802" s="148"/>
      <c r="BF802" s="148"/>
      <c r="BG802" s="148"/>
      <c r="BH802" s="148"/>
    </row>
    <row r="803" spans="1:60" outlineLevel="3" x14ac:dyDescent="0.25">
      <c r="A803" s="155"/>
      <c r="B803" s="156"/>
      <c r="C803" s="195" t="s">
        <v>3558</v>
      </c>
      <c r="D803" s="161"/>
      <c r="E803" s="162">
        <v>10.88</v>
      </c>
      <c r="F803" s="159"/>
      <c r="G803" s="159"/>
      <c r="H803" s="159"/>
      <c r="I803" s="159"/>
      <c r="J803" s="159"/>
      <c r="K803" s="159"/>
      <c r="L803" s="159"/>
      <c r="M803" s="159"/>
      <c r="N803" s="158"/>
      <c r="O803" s="158"/>
      <c r="P803" s="158"/>
      <c r="Q803" s="158"/>
      <c r="R803" s="159"/>
      <c r="S803" s="159"/>
      <c r="T803" s="159"/>
      <c r="U803" s="159"/>
      <c r="V803" s="159"/>
      <c r="W803" s="159"/>
      <c r="X803" s="159"/>
      <c r="Y803" s="159"/>
      <c r="Z803" s="148"/>
      <c r="AA803" s="148"/>
      <c r="AB803" s="148"/>
      <c r="AC803" s="148"/>
      <c r="AD803" s="148"/>
      <c r="AE803" s="148"/>
      <c r="AF803" s="148"/>
      <c r="AG803" s="148" t="s">
        <v>314</v>
      </c>
      <c r="AH803" s="148">
        <v>0</v>
      </c>
      <c r="AI803" s="148"/>
      <c r="AJ803" s="148"/>
      <c r="AK803" s="148"/>
      <c r="AL803" s="148"/>
      <c r="AM803" s="148"/>
      <c r="AN803" s="148"/>
      <c r="AO803" s="148"/>
      <c r="AP803" s="148"/>
      <c r="AQ803" s="148"/>
      <c r="AR803" s="148"/>
      <c r="AS803" s="148"/>
      <c r="AT803" s="148"/>
      <c r="AU803" s="148"/>
      <c r="AV803" s="148"/>
      <c r="AW803" s="148"/>
      <c r="AX803" s="148"/>
      <c r="AY803" s="148"/>
      <c r="AZ803" s="148"/>
      <c r="BA803" s="148"/>
      <c r="BB803" s="148"/>
      <c r="BC803" s="148"/>
      <c r="BD803" s="148"/>
      <c r="BE803" s="148"/>
      <c r="BF803" s="148"/>
      <c r="BG803" s="148"/>
      <c r="BH803" s="148"/>
    </row>
    <row r="804" spans="1:60" outlineLevel="3" x14ac:dyDescent="0.25">
      <c r="A804" s="155"/>
      <c r="B804" s="156"/>
      <c r="C804" s="195" t="s">
        <v>3559</v>
      </c>
      <c r="D804" s="161"/>
      <c r="E804" s="162">
        <v>12.2</v>
      </c>
      <c r="F804" s="159"/>
      <c r="G804" s="159"/>
      <c r="H804" s="159"/>
      <c r="I804" s="159"/>
      <c r="J804" s="159"/>
      <c r="K804" s="159"/>
      <c r="L804" s="159"/>
      <c r="M804" s="159"/>
      <c r="N804" s="158"/>
      <c r="O804" s="158"/>
      <c r="P804" s="158"/>
      <c r="Q804" s="158"/>
      <c r="R804" s="159"/>
      <c r="S804" s="159"/>
      <c r="T804" s="159"/>
      <c r="U804" s="159"/>
      <c r="V804" s="159"/>
      <c r="W804" s="159"/>
      <c r="X804" s="159"/>
      <c r="Y804" s="159"/>
      <c r="Z804" s="148"/>
      <c r="AA804" s="148"/>
      <c r="AB804" s="148"/>
      <c r="AC804" s="148"/>
      <c r="AD804" s="148"/>
      <c r="AE804" s="148"/>
      <c r="AF804" s="148"/>
      <c r="AG804" s="148" t="s">
        <v>314</v>
      </c>
      <c r="AH804" s="148">
        <v>0</v>
      </c>
      <c r="AI804" s="148"/>
      <c r="AJ804" s="148"/>
      <c r="AK804" s="148"/>
      <c r="AL804" s="148"/>
      <c r="AM804" s="148"/>
      <c r="AN804" s="148"/>
      <c r="AO804" s="148"/>
      <c r="AP804" s="148"/>
      <c r="AQ804" s="148"/>
      <c r="AR804" s="148"/>
      <c r="AS804" s="148"/>
      <c r="AT804" s="148"/>
      <c r="AU804" s="148"/>
      <c r="AV804" s="148"/>
      <c r="AW804" s="148"/>
      <c r="AX804" s="148"/>
      <c r="AY804" s="148"/>
      <c r="AZ804" s="148"/>
      <c r="BA804" s="148"/>
      <c r="BB804" s="148"/>
      <c r="BC804" s="148"/>
      <c r="BD804" s="148"/>
      <c r="BE804" s="148"/>
      <c r="BF804" s="148"/>
      <c r="BG804" s="148"/>
      <c r="BH804" s="148"/>
    </row>
    <row r="805" spans="1:60" outlineLevel="3" x14ac:dyDescent="0.25">
      <c r="A805" s="155"/>
      <c r="B805" s="156"/>
      <c r="C805" s="195" t="s">
        <v>3560</v>
      </c>
      <c r="D805" s="161"/>
      <c r="E805" s="162">
        <v>3.46</v>
      </c>
      <c r="F805" s="159"/>
      <c r="G805" s="159"/>
      <c r="H805" s="159"/>
      <c r="I805" s="159"/>
      <c r="J805" s="159"/>
      <c r="K805" s="159"/>
      <c r="L805" s="159"/>
      <c r="M805" s="159"/>
      <c r="N805" s="158"/>
      <c r="O805" s="158"/>
      <c r="P805" s="158"/>
      <c r="Q805" s="158"/>
      <c r="R805" s="159"/>
      <c r="S805" s="159"/>
      <c r="T805" s="159"/>
      <c r="U805" s="159"/>
      <c r="V805" s="159"/>
      <c r="W805" s="159"/>
      <c r="X805" s="159"/>
      <c r="Y805" s="159"/>
      <c r="Z805" s="148"/>
      <c r="AA805" s="148"/>
      <c r="AB805" s="148"/>
      <c r="AC805" s="148"/>
      <c r="AD805" s="148"/>
      <c r="AE805" s="148"/>
      <c r="AF805" s="148"/>
      <c r="AG805" s="148" t="s">
        <v>314</v>
      </c>
      <c r="AH805" s="148">
        <v>0</v>
      </c>
      <c r="AI805" s="148"/>
      <c r="AJ805" s="148"/>
      <c r="AK805" s="148"/>
      <c r="AL805" s="148"/>
      <c r="AM805" s="148"/>
      <c r="AN805" s="148"/>
      <c r="AO805" s="148"/>
      <c r="AP805" s="148"/>
      <c r="AQ805" s="148"/>
      <c r="AR805" s="148"/>
      <c r="AS805" s="148"/>
      <c r="AT805" s="148"/>
      <c r="AU805" s="148"/>
      <c r="AV805" s="148"/>
      <c r="AW805" s="148"/>
      <c r="AX805" s="148"/>
      <c r="AY805" s="148"/>
      <c r="AZ805" s="148"/>
      <c r="BA805" s="148"/>
      <c r="BB805" s="148"/>
      <c r="BC805" s="148"/>
      <c r="BD805" s="148"/>
      <c r="BE805" s="148"/>
      <c r="BF805" s="148"/>
      <c r="BG805" s="148"/>
      <c r="BH805" s="148"/>
    </row>
    <row r="806" spans="1:60" outlineLevel="1" x14ac:dyDescent="0.25">
      <c r="A806" s="177">
        <v>217</v>
      </c>
      <c r="B806" s="178" t="s">
        <v>1771</v>
      </c>
      <c r="C806" s="194" t="s">
        <v>1772</v>
      </c>
      <c r="D806" s="179" t="s">
        <v>310</v>
      </c>
      <c r="E806" s="180">
        <v>36.159999999999997</v>
      </c>
      <c r="F806" s="181"/>
      <c r="G806" s="182">
        <f>ROUND(E806*F806,2)</f>
        <v>0</v>
      </c>
      <c r="H806" s="181"/>
      <c r="I806" s="182">
        <f>ROUND(E806*H806,2)</f>
        <v>0</v>
      </c>
      <c r="J806" s="181"/>
      <c r="K806" s="182">
        <f>ROUND(E806*J806,2)</f>
        <v>0</v>
      </c>
      <c r="L806" s="182">
        <v>21</v>
      </c>
      <c r="M806" s="182">
        <f>G806*(1+L806/100)</f>
        <v>0</v>
      </c>
      <c r="N806" s="180">
        <v>0</v>
      </c>
      <c r="O806" s="180">
        <f>ROUND(E806*N806,2)</f>
        <v>0</v>
      </c>
      <c r="P806" s="180">
        <v>3.5000000000000001E-3</v>
      </c>
      <c r="Q806" s="180">
        <f>ROUND(E806*P806,2)</f>
        <v>0.13</v>
      </c>
      <c r="R806" s="182" t="s">
        <v>1745</v>
      </c>
      <c r="S806" s="182" t="s">
        <v>294</v>
      </c>
      <c r="T806" s="183" t="s">
        <v>294</v>
      </c>
      <c r="U806" s="159">
        <v>0.105</v>
      </c>
      <c r="V806" s="159">
        <f>ROUND(E806*U806,2)</f>
        <v>3.8</v>
      </c>
      <c r="W806" s="159"/>
      <c r="X806" s="159" t="s">
        <v>295</v>
      </c>
      <c r="Y806" s="159" t="s">
        <v>296</v>
      </c>
      <c r="Z806" s="148"/>
      <c r="AA806" s="148"/>
      <c r="AB806" s="148"/>
      <c r="AC806" s="148"/>
      <c r="AD806" s="148"/>
      <c r="AE806" s="148"/>
      <c r="AF806" s="148"/>
      <c r="AG806" s="148" t="s">
        <v>297</v>
      </c>
      <c r="AH806" s="148"/>
      <c r="AI806" s="148"/>
      <c r="AJ806" s="148"/>
      <c r="AK806" s="148"/>
      <c r="AL806" s="148"/>
      <c r="AM806" s="148"/>
      <c r="AN806" s="148"/>
      <c r="AO806" s="148"/>
      <c r="AP806" s="148"/>
      <c r="AQ806" s="148"/>
      <c r="AR806" s="148"/>
      <c r="AS806" s="148"/>
      <c r="AT806" s="148"/>
      <c r="AU806" s="148"/>
      <c r="AV806" s="148"/>
      <c r="AW806" s="148"/>
      <c r="AX806" s="148"/>
      <c r="AY806" s="148"/>
      <c r="AZ806" s="148"/>
      <c r="BA806" s="148"/>
      <c r="BB806" s="148"/>
      <c r="BC806" s="148"/>
      <c r="BD806" s="148"/>
      <c r="BE806" s="148"/>
      <c r="BF806" s="148"/>
      <c r="BG806" s="148"/>
      <c r="BH806" s="148"/>
    </row>
    <row r="807" spans="1:60" outlineLevel="2" x14ac:dyDescent="0.25">
      <c r="A807" s="155"/>
      <c r="B807" s="156"/>
      <c r="C807" s="195" t="s">
        <v>3561</v>
      </c>
      <c r="D807" s="161"/>
      <c r="E807" s="162">
        <v>36.159999999999997</v>
      </c>
      <c r="F807" s="159"/>
      <c r="G807" s="159"/>
      <c r="H807" s="159"/>
      <c r="I807" s="159"/>
      <c r="J807" s="159"/>
      <c r="K807" s="159"/>
      <c r="L807" s="159"/>
      <c r="M807" s="159"/>
      <c r="N807" s="158"/>
      <c r="O807" s="158"/>
      <c r="P807" s="158"/>
      <c r="Q807" s="158"/>
      <c r="R807" s="159"/>
      <c r="S807" s="159"/>
      <c r="T807" s="159"/>
      <c r="U807" s="159"/>
      <c r="V807" s="159"/>
      <c r="W807" s="159"/>
      <c r="X807" s="159"/>
      <c r="Y807" s="159"/>
      <c r="Z807" s="148"/>
      <c r="AA807" s="148"/>
      <c r="AB807" s="148"/>
      <c r="AC807" s="148"/>
      <c r="AD807" s="148"/>
      <c r="AE807" s="148"/>
      <c r="AF807" s="148"/>
      <c r="AG807" s="148" t="s">
        <v>314</v>
      </c>
      <c r="AH807" s="148">
        <v>0</v>
      </c>
      <c r="AI807" s="148"/>
      <c r="AJ807" s="148"/>
      <c r="AK807" s="148"/>
      <c r="AL807" s="148"/>
      <c r="AM807" s="148"/>
      <c r="AN807" s="148"/>
      <c r="AO807" s="148"/>
      <c r="AP807" s="148"/>
      <c r="AQ807" s="148"/>
      <c r="AR807" s="148"/>
      <c r="AS807" s="148"/>
      <c r="AT807" s="148"/>
      <c r="AU807" s="148"/>
      <c r="AV807" s="148"/>
      <c r="AW807" s="148"/>
      <c r="AX807" s="148"/>
      <c r="AY807" s="148"/>
      <c r="AZ807" s="148"/>
      <c r="BA807" s="148"/>
      <c r="BB807" s="148"/>
      <c r="BC807" s="148"/>
      <c r="BD807" s="148"/>
      <c r="BE807" s="148"/>
      <c r="BF807" s="148"/>
      <c r="BG807" s="148"/>
      <c r="BH807" s="148"/>
    </row>
    <row r="808" spans="1:60" ht="13" x14ac:dyDescent="0.25">
      <c r="A808" s="170" t="s">
        <v>288</v>
      </c>
      <c r="B808" s="171" t="s">
        <v>236</v>
      </c>
      <c r="C808" s="193" t="s">
        <v>237</v>
      </c>
      <c r="D808" s="172"/>
      <c r="E808" s="173"/>
      <c r="F808" s="174"/>
      <c r="G808" s="174">
        <f>SUMIF(AG810:AG821,"&lt;&gt;NOR",G810:G821)</f>
        <v>0</v>
      </c>
      <c r="H808" s="174"/>
      <c r="I808" s="174">
        <f>SUM(I810:I821)</f>
        <v>0</v>
      </c>
      <c r="J808" s="174"/>
      <c r="K808" s="174">
        <f>SUM(K810:K821)</f>
        <v>0</v>
      </c>
      <c r="L808" s="174"/>
      <c r="M808" s="174">
        <f>SUM(M810:M821)</f>
        <v>0</v>
      </c>
      <c r="N808" s="173"/>
      <c r="O808" s="173">
        <f>SUM(O810:O821)</f>
        <v>1.72</v>
      </c>
      <c r="P808" s="173"/>
      <c r="Q808" s="173">
        <f>SUM(Q810:Q821)</f>
        <v>0</v>
      </c>
      <c r="R808" s="174"/>
      <c r="S808" s="174"/>
      <c r="T808" s="175"/>
      <c r="U808" s="169"/>
      <c r="V808" s="169">
        <f>SUM(V810:V821)</f>
        <v>31.77</v>
      </c>
      <c r="W808" s="169"/>
      <c r="X808" s="169"/>
      <c r="Y808" s="169"/>
      <c r="AG808" t="s">
        <v>289</v>
      </c>
    </row>
    <row r="809" spans="1:60" ht="13" x14ac:dyDescent="0.25">
      <c r="A809" s="177">
        <v>338</v>
      </c>
      <c r="B809" s="178" t="s">
        <v>3816</v>
      </c>
      <c r="C809" s="194" t="s">
        <v>3817</v>
      </c>
      <c r="D809" s="179" t="s">
        <v>310</v>
      </c>
      <c r="E809" s="180">
        <v>21.065999999999999</v>
      </c>
      <c r="F809" s="181"/>
      <c r="G809" s="182">
        <f>ROUND(E809*F809,2)</f>
        <v>0</v>
      </c>
      <c r="H809" s="181"/>
      <c r="I809" s="182">
        <f>ROUND(E809*H809,2)</f>
        <v>0</v>
      </c>
      <c r="J809" s="181"/>
      <c r="K809" s="182">
        <f>ROUND(E809*J809,2)</f>
        <v>0</v>
      </c>
      <c r="L809" s="182">
        <v>21</v>
      </c>
      <c r="M809" s="182">
        <f>G809*(1+L809/100)</f>
        <v>0</v>
      </c>
      <c r="N809" s="180">
        <v>1.7000000000000001E-4</v>
      </c>
      <c r="O809" s="180">
        <f>ROUND(E809*N809,2)</f>
        <v>0</v>
      </c>
      <c r="P809" s="180">
        <v>0</v>
      </c>
      <c r="Q809" s="180">
        <f>ROUND(E809*P809,2)</f>
        <v>0</v>
      </c>
      <c r="R809" s="182" t="s">
        <v>1736</v>
      </c>
      <c r="S809" s="182" t="s">
        <v>294</v>
      </c>
      <c r="T809" s="175"/>
      <c r="U809" s="169"/>
      <c r="V809" s="169"/>
      <c r="W809" s="169"/>
      <c r="X809" s="169"/>
      <c r="Y809" s="169"/>
    </row>
    <row r="810" spans="1:60" outlineLevel="1" x14ac:dyDescent="0.25">
      <c r="A810" s="177">
        <v>218</v>
      </c>
      <c r="B810" s="178" t="s">
        <v>1781</v>
      </c>
      <c r="C810" s="194" t="s">
        <v>1782</v>
      </c>
      <c r="D810" s="179" t="s">
        <v>331</v>
      </c>
      <c r="E810" s="180">
        <v>22.5</v>
      </c>
      <c r="F810" s="181"/>
      <c r="G810" s="182">
        <f>ROUND(E810*F810,2)</f>
        <v>0</v>
      </c>
      <c r="H810" s="181"/>
      <c r="I810" s="182">
        <f>ROUND(E810*H810,2)</f>
        <v>0</v>
      </c>
      <c r="J810" s="181"/>
      <c r="K810" s="182">
        <f>ROUND(E810*J810,2)</f>
        <v>0</v>
      </c>
      <c r="L810" s="182">
        <v>21</v>
      </c>
      <c r="M810" s="182">
        <f>G810*(1+L810/100)</f>
        <v>0</v>
      </c>
      <c r="N810" s="180">
        <v>1.7000000000000001E-4</v>
      </c>
      <c r="O810" s="180">
        <f>ROUND(E810*N810,2)</f>
        <v>0</v>
      </c>
      <c r="P810" s="180">
        <v>0</v>
      </c>
      <c r="Q810" s="180">
        <f>ROUND(E810*P810,2)</f>
        <v>0</v>
      </c>
      <c r="R810" s="182" t="s">
        <v>1736</v>
      </c>
      <c r="S810" s="182" t="s">
        <v>294</v>
      </c>
      <c r="T810" s="183" t="s">
        <v>294</v>
      </c>
      <c r="U810" s="159">
        <v>0.12</v>
      </c>
      <c r="V810" s="159">
        <f>ROUND(E810*U810,2)</f>
        <v>2.7</v>
      </c>
      <c r="W810" s="159"/>
      <c r="X810" s="159" t="s">
        <v>295</v>
      </c>
      <c r="Y810" s="159" t="s">
        <v>296</v>
      </c>
      <c r="Z810" s="148"/>
      <c r="AA810" s="148"/>
      <c r="AB810" s="148"/>
      <c r="AC810" s="148"/>
      <c r="AD810" s="148"/>
      <c r="AE810" s="148"/>
      <c r="AF810" s="148"/>
      <c r="AG810" s="148" t="s">
        <v>297</v>
      </c>
      <c r="AH810" s="148"/>
      <c r="AI810" s="148"/>
      <c r="AJ810" s="148"/>
      <c r="AK810" s="148"/>
      <c r="AL810" s="148"/>
      <c r="AM810" s="148"/>
      <c r="AN810" s="148"/>
      <c r="AO810" s="148"/>
      <c r="AP810" s="148"/>
      <c r="AQ810" s="148"/>
      <c r="AR810" s="148"/>
      <c r="AS810" s="148"/>
      <c r="AT810" s="148"/>
      <c r="AU810" s="148"/>
      <c r="AV810" s="148"/>
      <c r="AW810" s="148"/>
      <c r="AX810" s="148"/>
      <c r="AY810" s="148"/>
      <c r="AZ810" s="148"/>
      <c r="BA810" s="148"/>
      <c r="BB810" s="148"/>
      <c r="BC810" s="148"/>
      <c r="BD810" s="148"/>
      <c r="BE810" s="148"/>
      <c r="BF810" s="148"/>
      <c r="BG810" s="148"/>
      <c r="BH810" s="148"/>
    </row>
    <row r="811" spans="1:60" outlineLevel="2" x14ac:dyDescent="0.25">
      <c r="A811" s="155"/>
      <c r="B811" s="156"/>
      <c r="C811" s="195" t="s">
        <v>3562</v>
      </c>
      <c r="D811" s="161"/>
      <c r="E811" s="162">
        <v>13.5</v>
      </c>
      <c r="F811" s="159"/>
      <c r="G811" s="159"/>
      <c r="H811" s="159"/>
      <c r="I811" s="159"/>
      <c r="J811" s="159"/>
      <c r="K811" s="159"/>
      <c r="L811" s="159"/>
      <c r="M811" s="159"/>
      <c r="N811" s="158"/>
      <c r="O811" s="158"/>
      <c r="P811" s="158"/>
      <c r="Q811" s="158"/>
      <c r="R811" s="159"/>
      <c r="S811" s="159"/>
      <c r="T811" s="159"/>
      <c r="U811" s="159"/>
      <c r="V811" s="159"/>
      <c r="W811" s="159"/>
      <c r="X811" s="159"/>
      <c r="Y811" s="159"/>
      <c r="Z811" s="148"/>
      <c r="AA811" s="148"/>
      <c r="AB811" s="148"/>
      <c r="AC811" s="148"/>
      <c r="AD811" s="148"/>
      <c r="AE811" s="148"/>
      <c r="AF811" s="148"/>
      <c r="AG811" s="148" t="s">
        <v>314</v>
      </c>
      <c r="AH811" s="148">
        <v>0</v>
      </c>
      <c r="AI811" s="148"/>
      <c r="AJ811" s="148"/>
      <c r="AK811" s="148"/>
      <c r="AL811" s="148"/>
      <c r="AM811" s="148"/>
      <c r="AN811" s="148"/>
      <c r="AO811" s="148"/>
      <c r="AP811" s="148"/>
      <c r="AQ811" s="148"/>
      <c r="AR811" s="148"/>
      <c r="AS811" s="148"/>
      <c r="AT811" s="148"/>
      <c r="AU811" s="148"/>
      <c r="AV811" s="148"/>
      <c r="AW811" s="148"/>
      <c r="AX811" s="148"/>
      <c r="AY811" s="148"/>
      <c r="AZ811" s="148"/>
      <c r="BA811" s="148"/>
      <c r="BB811" s="148"/>
      <c r="BC811" s="148"/>
      <c r="BD811" s="148"/>
      <c r="BE811" s="148"/>
      <c r="BF811" s="148"/>
      <c r="BG811" s="148"/>
      <c r="BH811" s="148"/>
    </row>
    <row r="812" spans="1:60" outlineLevel="3" x14ac:dyDescent="0.25">
      <c r="A812" s="155"/>
      <c r="B812" s="156"/>
      <c r="C812" s="195" t="s">
        <v>3563</v>
      </c>
      <c r="D812" s="161"/>
      <c r="E812" s="162">
        <v>9</v>
      </c>
      <c r="F812" s="159"/>
      <c r="G812" s="159"/>
      <c r="H812" s="159"/>
      <c r="I812" s="159"/>
      <c r="J812" s="159"/>
      <c r="K812" s="159"/>
      <c r="L812" s="159"/>
      <c r="M812" s="159"/>
      <c r="N812" s="158"/>
      <c r="O812" s="158"/>
      <c r="P812" s="158"/>
      <c r="Q812" s="158"/>
      <c r="R812" s="159"/>
      <c r="S812" s="159"/>
      <c r="T812" s="159"/>
      <c r="U812" s="159"/>
      <c r="V812" s="159"/>
      <c r="W812" s="159"/>
      <c r="X812" s="159"/>
      <c r="Y812" s="159"/>
      <c r="Z812" s="148"/>
      <c r="AA812" s="148"/>
      <c r="AB812" s="148"/>
      <c r="AC812" s="148"/>
      <c r="AD812" s="148"/>
      <c r="AE812" s="148"/>
      <c r="AF812" s="148"/>
      <c r="AG812" s="148" t="s">
        <v>314</v>
      </c>
      <c r="AH812" s="148">
        <v>0</v>
      </c>
      <c r="AI812" s="148"/>
      <c r="AJ812" s="148"/>
      <c r="AK812" s="148"/>
      <c r="AL812" s="148"/>
      <c r="AM812" s="148"/>
      <c r="AN812" s="148"/>
      <c r="AO812" s="148"/>
      <c r="AP812" s="148"/>
      <c r="AQ812" s="148"/>
      <c r="AR812" s="148"/>
      <c r="AS812" s="148"/>
      <c r="AT812" s="148"/>
      <c r="AU812" s="148"/>
      <c r="AV812" s="148"/>
      <c r="AW812" s="148"/>
      <c r="AX812" s="148"/>
      <c r="AY812" s="148"/>
      <c r="AZ812" s="148"/>
      <c r="BA812" s="148"/>
      <c r="BB812" s="148"/>
      <c r="BC812" s="148"/>
      <c r="BD812" s="148"/>
      <c r="BE812" s="148"/>
      <c r="BF812" s="148"/>
      <c r="BG812" s="148"/>
      <c r="BH812" s="148"/>
    </row>
    <row r="813" spans="1:60" outlineLevel="1" x14ac:dyDescent="0.25">
      <c r="A813" s="177">
        <v>219</v>
      </c>
      <c r="B813" s="178" t="s">
        <v>1799</v>
      </c>
      <c r="C813" s="194" t="s">
        <v>1800</v>
      </c>
      <c r="D813" s="179" t="s">
        <v>310</v>
      </c>
      <c r="E813" s="180">
        <v>21.065999999999999</v>
      </c>
      <c r="F813" s="181"/>
      <c r="G813" s="182">
        <f>ROUND(E813*F813,2)</f>
        <v>0</v>
      </c>
      <c r="H813" s="181"/>
      <c r="I813" s="182">
        <f>ROUND(E813*H813,2)</f>
        <v>0</v>
      </c>
      <c r="J813" s="181"/>
      <c r="K813" s="182">
        <f>ROUND(E813*J813,2)</f>
        <v>0</v>
      </c>
      <c r="L813" s="182">
        <v>21</v>
      </c>
      <c r="M813" s="182">
        <f>G813*(1+L813/100)</f>
        <v>0</v>
      </c>
      <c r="N813" s="180">
        <v>6.6949999999999996E-2</v>
      </c>
      <c r="O813" s="180">
        <f>ROUND(E813*N813,2)</f>
        <v>1.41</v>
      </c>
      <c r="P813" s="180">
        <v>0</v>
      </c>
      <c r="Q813" s="180">
        <f>ROUND(E813*P813,2)</f>
        <v>0</v>
      </c>
      <c r="R813" s="182" t="s">
        <v>1723</v>
      </c>
      <c r="S813" s="182" t="s">
        <v>294</v>
      </c>
      <c r="T813" s="183" t="s">
        <v>294</v>
      </c>
      <c r="U813" s="159">
        <v>1.3799399999999999</v>
      </c>
      <c r="V813" s="159">
        <f>ROUND(E813*U813,2)</f>
        <v>29.07</v>
      </c>
      <c r="W813" s="159"/>
      <c r="X813" s="159" t="s">
        <v>675</v>
      </c>
      <c r="Y813" s="159" t="s">
        <v>296</v>
      </c>
      <c r="Z813" s="148"/>
      <c r="AA813" s="148"/>
      <c r="AB813" s="148"/>
      <c r="AC813" s="148"/>
      <c r="AD813" s="148"/>
      <c r="AE813" s="148"/>
      <c r="AF813" s="148"/>
      <c r="AG813" s="148" t="s">
        <v>676</v>
      </c>
      <c r="AH813" s="148"/>
      <c r="AI813" s="148"/>
      <c r="AJ813" s="148"/>
      <c r="AK813" s="148"/>
      <c r="AL813" s="148"/>
      <c r="AM813" s="148"/>
      <c r="AN813" s="148"/>
      <c r="AO813" s="148"/>
      <c r="AP813" s="148"/>
      <c r="AQ813" s="148"/>
      <c r="AR813" s="148"/>
      <c r="AS813" s="148"/>
      <c r="AT813" s="148"/>
      <c r="AU813" s="148"/>
      <c r="AV813" s="148"/>
      <c r="AW813" s="148"/>
      <c r="AX813" s="148"/>
      <c r="AY813" s="148"/>
      <c r="AZ813" s="148"/>
      <c r="BA813" s="148"/>
      <c r="BB813" s="148"/>
      <c r="BC813" s="148"/>
      <c r="BD813" s="148"/>
      <c r="BE813" s="148"/>
      <c r="BF813" s="148"/>
      <c r="BG813" s="148"/>
      <c r="BH813" s="148"/>
    </row>
    <row r="814" spans="1:60" outlineLevel="2" x14ac:dyDescent="0.25">
      <c r="A814" s="155"/>
      <c r="B814" s="156"/>
      <c r="C814" s="276" t="s">
        <v>1801</v>
      </c>
      <c r="D814" s="277"/>
      <c r="E814" s="277"/>
      <c r="F814" s="277"/>
      <c r="G814" s="277"/>
      <c r="H814" s="159"/>
      <c r="I814" s="159"/>
      <c r="J814" s="159"/>
      <c r="K814" s="159"/>
      <c r="L814" s="159"/>
      <c r="M814" s="159"/>
      <c r="N814" s="158"/>
      <c r="O814" s="158"/>
      <c r="P814" s="158"/>
      <c r="Q814" s="158"/>
      <c r="R814" s="159"/>
      <c r="S814" s="159"/>
      <c r="T814" s="159"/>
      <c r="U814" s="159"/>
      <c r="V814" s="159"/>
      <c r="W814" s="159"/>
      <c r="X814" s="159"/>
      <c r="Y814" s="159"/>
      <c r="Z814" s="148"/>
      <c r="AA814" s="148"/>
      <c r="AB814" s="148"/>
      <c r="AC814" s="148"/>
      <c r="AD814" s="148"/>
      <c r="AE814" s="148"/>
      <c r="AF814" s="148"/>
      <c r="AG814" s="148" t="s">
        <v>299</v>
      </c>
      <c r="AH814" s="148"/>
      <c r="AI814" s="148"/>
      <c r="AJ814" s="148"/>
      <c r="AK814" s="148"/>
      <c r="AL814" s="148"/>
      <c r="AM814" s="148"/>
      <c r="AN814" s="148"/>
      <c r="AO814" s="148"/>
      <c r="AP814" s="148"/>
      <c r="AQ814" s="148"/>
      <c r="AR814" s="148"/>
      <c r="AS814" s="148"/>
      <c r="AT814" s="148"/>
      <c r="AU814" s="148"/>
      <c r="AV814" s="148"/>
      <c r="AW814" s="148"/>
      <c r="AX814" s="148"/>
      <c r="AY814" s="148"/>
      <c r="AZ814" s="148"/>
      <c r="BA814" s="184" t="str">
        <f>C814</f>
        <v>z dlaždic keramických kladených do malty, včetně spárování a podílu práce v omezeném prostoru a na malých plochách.</v>
      </c>
      <c r="BB814" s="148"/>
      <c r="BC814" s="148"/>
      <c r="BD814" s="148"/>
      <c r="BE814" s="148"/>
      <c r="BF814" s="148"/>
      <c r="BG814" s="148"/>
      <c r="BH814" s="148"/>
    </row>
    <row r="815" spans="1:60" ht="20.5" outlineLevel="2" x14ac:dyDescent="0.25">
      <c r="A815" s="155"/>
      <c r="B815" s="156"/>
      <c r="C815" s="270" t="s">
        <v>3819</v>
      </c>
      <c r="D815" s="271"/>
      <c r="E815" s="271"/>
      <c r="F815" s="271"/>
      <c r="G815" s="271"/>
      <c r="H815" s="159"/>
      <c r="I815" s="159"/>
      <c r="J815" s="159"/>
      <c r="K815" s="159"/>
      <c r="L815" s="159"/>
      <c r="M815" s="159"/>
      <c r="N815" s="158"/>
      <c r="O815" s="158"/>
      <c r="P815" s="158"/>
      <c r="Q815" s="158"/>
      <c r="R815" s="159"/>
      <c r="S815" s="159"/>
      <c r="T815" s="159"/>
      <c r="U815" s="159"/>
      <c r="V815" s="159"/>
      <c r="W815" s="159"/>
      <c r="X815" s="159"/>
      <c r="Y815" s="159"/>
      <c r="Z815" s="148"/>
      <c r="AA815" s="148"/>
      <c r="AB815" s="148"/>
      <c r="AC815" s="148"/>
      <c r="AD815" s="148"/>
      <c r="AE815" s="148"/>
      <c r="AF815" s="148"/>
      <c r="AG815" s="148" t="s">
        <v>300</v>
      </c>
      <c r="AH815" s="148"/>
      <c r="AI815" s="148"/>
      <c r="AJ815" s="148"/>
      <c r="AK815" s="148"/>
      <c r="AL815" s="148"/>
      <c r="AM815" s="148"/>
      <c r="AN815" s="148"/>
      <c r="AO815" s="148"/>
      <c r="AP815" s="148"/>
      <c r="AQ815" s="148"/>
      <c r="AR815" s="148"/>
      <c r="AS815" s="148"/>
      <c r="AT815" s="148"/>
      <c r="AU815" s="148"/>
      <c r="AV815" s="148"/>
      <c r="AW815" s="148"/>
      <c r="AX815" s="148"/>
      <c r="AY815" s="148"/>
      <c r="AZ815" s="148"/>
      <c r="BA815" s="184" t="str">
        <f>C815</f>
        <v>z dlaždic keramických kladených do malty, včetně spárování a podílu práce v omezeném prostoru a na malých plochách. Vč. vykružování otvorů do obkladů</v>
      </c>
      <c r="BB815" s="148"/>
      <c r="BC815" s="148"/>
      <c r="BD815" s="148"/>
      <c r="BE815" s="148"/>
      <c r="BF815" s="148"/>
      <c r="BG815" s="148"/>
      <c r="BH815" s="148"/>
    </row>
    <row r="816" spans="1:60" outlineLevel="2" x14ac:dyDescent="0.25">
      <c r="A816" s="155"/>
      <c r="B816" s="156"/>
      <c r="C816" s="195" t="s">
        <v>3188</v>
      </c>
      <c r="D816" s="161"/>
      <c r="E816" s="162">
        <v>11.04</v>
      </c>
      <c r="F816" s="159"/>
      <c r="G816" s="159"/>
      <c r="H816" s="159"/>
      <c r="I816" s="159"/>
      <c r="J816" s="159"/>
      <c r="K816" s="159"/>
      <c r="L816" s="159"/>
      <c r="M816" s="159"/>
      <c r="N816" s="158"/>
      <c r="O816" s="158"/>
      <c r="P816" s="158"/>
      <c r="Q816" s="158"/>
      <c r="R816" s="159"/>
      <c r="S816" s="159"/>
      <c r="T816" s="159"/>
      <c r="U816" s="159"/>
      <c r="V816" s="159"/>
      <c r="W816" s="159"/>
      <c r="X816" s="159"/>
      <c r="Y816" s="159"/>
      <c r="Z816" s="148"/>
      <c r="AA816" s="148"/>
      <c r="AB816" s="148"/>
      <c r="AC816" s="148"/>
      <c r="AD816" s="148"/>
      <c r="AE816" s="148"/>
      <c r="AF816" s="148"/>
      <c r="AG816" s="148" t="s">
        <v>314</v>
      </c>
      <c r="AH816" s="148">
        <v>0</v>
      </c>
      <c r="AI816" s="148"/>
      <c r="AJ816" s="148"/>
      <c r="AK816" s="148"/>
      <c r="AL816" s="148"/>
      <c r="AM816" s="148"/>
      <c r="AN816" s="148"/>
      <c r="AO816" s="148"/>
      <c r="AP816" s="148"/>
      <c r="AQ816" s="148"/>
      <c r="AR816" s="148"/>
      <c r="AS816" s="148"/>
      <c r="AT816" s="148"/>
      <c r="AU816" s="148"/>
      <c r="AV816" s="148"/>
      <c r="AW816" s="148"/>
      <c r="AX816" s="148"/>
      <c r="AY816" s="148"/>
      <c r="AZ816" s="148"/>
      <c r="BA816" s="148"/>
      <c r="BB816" s="148"/>
      <c r="BC816" s="148"/>
      <c r="BD816" s="148"/>
      <c r="BE816" s="148"/>
      <c r="BF816" s="148"/>
      <c r="BG816" s="148"/>
      <c r="BH816" s="148"/>
    </row>
    <row r="817" spans="1:60" outlineLevel="3" x14ac:dyDescent="0.25">
      <c r="A817" s="155"/>
      <c r="B817" s="156"/>
      <c r="C817" s="195" t="s">
        <v>3189</v>
      </c>
      <c r="D817" s="161"/>
      <c r="E817" s="162">
        <v>10.02</v>
      </c>
      <c r="F817" s="159"/>
      <c r="G817" s="159"/>
      <c r="H817" s="159"/>
      <c r="I817" s="159"/>
      <c r="J817" s="159"/>
      <c r="K817" s="159"/>
      <c r="L817" s="159"/>
      <c r="M817" s="159"/>
      <c r="N817" s="158"/>
      <c r="O817" s="158"/>
      <c r="P817" s="158"/>
      <c r="Q817" s="158"/>
      <c r="R817" s="159"/>
      <c r="S817" s="159"/>
      <c r="T817" s="159"/>
      <c r="U817" s="159"/>
      <c r="V817" s="159"/>
      <c r="W817" s="159"/>
      <c r="X817" s="159"/>
      <c r="Y817" s="159"/>
      <c r="Z817" s="148"/>
      <c r="AA817" s="148"/>
      <c r="AB817" s="148"/>
      <c r="AC817" s="148"/>
      <c r="AD817" s="148"/>
      <c r="AE817" s="148"/>
      <c r="AF817" s="148"/>
      <c r="AG817" s="148" t="s">
        <v>314</v>
      </c>
      <c r="AH817" s="148">
        <v>0</v>
      </c>
      <c r="AI817" s="148"/>
      <c r="AJ817" s="148"/>
      <c r="AK817" s="148"/>
      <c r="AL817" s="148"/>
      <c r="AM817" s="148"/>
      <c r="AN817" s="148"/>
      <c r="AO817" s="148"/>
      <c r="AP817" s="148"/>
      <c r="AQ817" s="148"/>
      <c r="AR817" s="148"/>
      <c r="AS817" s="148"/>
      <c r="AT817" s="148"/>
      <c r="AU817" s="148"/>
      <c r="AV817" s="148"/>
      <c r="AW817" s="148"/>
      <c r="AX817" s="148"/>
      <c r="AY817" s="148"/>
      <c r="AZ817" s="148"/>
      <c r="BA817" s="148"/>
      <c r="BB817" s="148"/>
      <c r="BC817" s="148"/>
      <c r="BD817" s="148"/>
      <c r="BE817" s="148"/>
      <c r="BF817" s="148"/>
      <c r="BG817" s="148"/>
      <c r="BH817" s="148"/>
    </row>
    <row r="818" spans="1:60" ht="20" outlineLevel="1" x14ac:dyDescent="0.25">
      <c r="A818" s="177">
        <v>220</v>
      </c>
      <c r="B818" s="178" t="s">
        <v>1802</v>
      </c>
      <c r="C818" s="194" t="s">
        <v>1803</v>
      </c>
      <c r="D818" s="179" t="s">
        <v>310</v>
      </c>
      <c r="E818" s="180">
        <v>22.751280000000001</v>
      </c>
      <c r="F818" s="181"/>
      <c r="G818" s="182">
        <f>ROUND(E818*F818,2)</f>
        <v>0</v>
      </c>
      <c r="H818" s="181"/>
      <c r="I818" s="182">
        <f>ROUND(E818*H818,2)</f>
        <v>0</v>
      </c>
      <c r="J818" s="181"/>
      <c r="K818" s="182">
        <f>ROUND(E818*J818,2)</f>
        <v>0</v>
      </c>
      <c r="L818" s="182">
        <v>21</v>
      </c>
      <c r="M818" s="182">
        <f>G818*(1+L818/100)</f>
        <v>0</v>
      </c>
      <c r="N818" s="180">
        <v>1.3599999999999999E-2</v>
      </c>
      <c r="O818" s="180">
        <f>ROUND(E818*N818,2)</f>
        <v>0.31</v>
      </c>
      <c r="P818" s="180">
        <v>0</v>
      </c>
      <c r="Q818" s="180">
        <f>ROUND(E818*P818,2)</f>
        <v>0</v>
      </c>
      <c r="R818" s="182" t="s">
        <v>621</v>
      </c>
      <c r="S818" s="182" t="s">
        <v>853</v>
      </c>
      <c r="T818" s="183" t="s">
        <v>853</v>
      </c>
      <c r="U818" s="159">
        <v>0</v>
      </c>
      <c r="V818" s="159">
        <f>ROUND(E818*U818,2)</f>
        <v>0</v>
      </c>
      <c r="W818" s="159"/>
      <c r="X818" s="159" t="s">
        <v>622</v>
      </c>
      <c r="Y818" s="159" t="s">
        <v>296</v>
      </c>
      <c r="Z818" s="148"/>
      <c r="AA818" s="148"/>
      <c r="AB818" s="148"/>
      <c r="AC818" s="148"/>
      <c r="AD818" s="148"/>
      <c r="AE818" s="148"/>
      <c r="AF818" s="148"/>
      <c r="AG818" s="148" t="s">
        <v>623</v>
      </c>
      <c r="AH818" s="148"/>
      <c r="AI818" s="148"/>
      <c r="AJ818" s="148"/>
      <c r="AK818" s="148"/>
      <c r="AL818" s="148"/>
      <c r="AM818" s="148"/>
      <c r="AN818" s="148"/>
      <c r="AO818" s="148"/>
      <c r="AP818" s="148"/>
      <c r="AQ818" s="148"/>
      <c r="AR818" s="148"/>
      <c r="AS818" s="148"/>
      <c r="AT818" s="148"/>
      <c r="AU818" s="148"/>
      <c r="AV818" s="148"/>
      <c r="AW818" s="148"/>
      <c r="AX818" s="148"/>
      <c r="AY818" s="148"/>
      <c r="AZ818" s="148"/>
      <c r="BA818" s="148"/>
      <c r="BB818" s="148"/>
      <c r="BC818" s="148"/>
      <c r="BD818" s="148"/>
      <c r="BE818" s="148"/>
      <c r="BF818" s="148"/>
      <c r="BG818" s="148"/>
      <c r="BH818" s="148"/>
    </row>
    <row r="819" spans="1:60" outlineLevel="2" x14ac:dyDescent="0.25">
      <c r="A819" s="155"/>
      <c r="B819" s="156"/>
      <c r="C819" s="195" t="s">
        <v>3564</v>
      </c>
      <c r="D819" s="161"/>
      <c r="E819" s="162">
        <v>21.07</v>
      </c>
      <c r="F819" s="159"/>
      <c r="G819" s="159"/>
      <c r="H819" s="159"/>
      <c r="I819" s="159"/>
      <c r="J819" s="159"/>
      <c r="K819" s="159"/>
      <c r="L819" s="159"/>
      <c r="M819" s="159"/>
      <c r="N819" s="158"/>
      <c r="O819" s="158"/>
      <c r="P819" s="158"/>
      <c r="Q819" s="158"/>
      <c r="R819" s="159"/>
      <c r="S819" s="159"/>
      <c r="T819" s="159"/>
      <c r="U819" s="159"/>
      <c r="V819" s="159"/>
      <c r="W819" s="159"/>
      <c r="X819" s="159"/>
      <c r="Y819" s="159"/>
      <c r="Z819" s="148"/>
      <c r="AA819" s="148"/>
      <c r="AB819" s="148"/>
      <c r="AC819" s="148"/>
      <c r="AD819" s="148"/>
      <c r="AE819" s="148"/>
      <c r="AF819" s="148"/>
      <c r="AG819" s="148" t="s">
        <v>314</v>
      </c>
      <c r="AH819" s="148">
        <v>0</v>
      </c>
      <c r="AI819" s="148"/>
      <c r="AJ819" s="148"/>
      <c r="AK819" s="148"/>
      <c r="AL819" s="148"/>
      <c r="AM819" s="148"/>
      <c r="AN819" s="148"/>
      <c r="AO819" s="148"/>
      <c r="AP819" s="148"/>
      <c r="AQ819" s="148"/>
      <c r="AR819" s="148"/>
      <c r="AS819" s="148"/>
      <c r="AT819" s="148"/>
      <c r="AU819" s="148"/>
      <c r="AV819" s="148"/>
      <c r="AW819" s="148"/>
      <c r="AX819" s="148"/>
      <c r="AY819" s="148"/>
      <c r="AZ819" s="148"/>
      <c r="BA819" s="148"/>
      <c r="BB819" s="148"/>
      <c r="BC819" s="148"/>
      <c r="BD819" s="148"/>
      <c r="BE819" s="148"/>
      <c r="BF819" s="148"/>
      <c r="BG819" s="148"/>
      <c r="BH819" s="148"/>
    </row>
    <row r="820" spans="1:60" outlineLevel="3" x14ac:dyDescent="0.25">
      <c r="A820" s="155"/>
      <c r="B820" s="156"/>
      <c r="C820" s="197" t="s">
        <v>893</v>
      </c>
      <c r="D820" s="165"/>
      <c r="E820" s="166">
        <v>1.69</v>
      </c>
      <c r="F820" s="159"/>
      <c r="G820" s="159"/>
      <c r="H820" s="159"/>
      <c r="I820" s="159"/>
      <c r="J820" s="159"/>
      <c r="K820" s="159"/>
      <c r="L820" s="159"/>
      <c r="M820" s="159"/>
      <c r="N820" s="158"/>
      <c r="O820" s="158"/>
      <c r="P820" s="158"/>
      <c r="Q820" s="158"/>
      <c r="R820" s="159"/>
      <c r="S820" s="159"/>
      <c r="T820" s="159"/>
      <c r="U820" s="159"/>
      <c r="V820" s="159"/>
      <c r="W820" s="159"/>
      <c r="X820" s="159"/>
      <c r="Y820" s="159"/>
      <c r="Z820" s="148"/>
      <c r="AA820" s="148"/>
      <c r="AB820" s="148"/>
      <c r="AC820" s="148"/>
      <c r="AD820" s="148"/>
      <c r="AE820" s="148"/>
      <c r="AF820" s="148"/>
      <c r="AG820" s="148" t="s">
        <v>314</v>
      </c>
      <c r="AH820" s="148">
        <v>4</v>
      </c>
      <c r="AI820" s="148"/>
      <c r="AJ820" s="148"/>
      <c r="AK820" s="148"/>
      <c r="AL820" s="148"/>
      <c r="AM820" s="148"/>
      <c r="AN820" s="148"/>
      <c r="AO820" s="148"/>
      <c r="AP820" s="148"/>
      <c r="AQ820" s="148"/>
      <c r="AR820" s="148"/>
      <c r="AS820" s="148"/>
      <c r="AT820" s="148"/>
      <c r="AU820" s="148"/>
      <c r="AV820" s="148"/>
      <c r="AW820" s="148"/>
      <c r="AX820" s="148"/>
      <c r="AY820" s="148"/>
      <c r="AZ820" s="148"/>
      <c r="BA820" s="148"/>
      <c r="BB820" s="148"/>
      <c r="BC820" s="148"/>
      <c r="BD820" s="148"/>
      <c r="BE820" s="148"/>
      <c r="BF820" s="148"/>
      <c r="BG820" s="148"/>
      <c r="BH820" s="148"/>
    </row>
    <row r="821" spans="1:60" outlineLevel="1" x14ac:dyDescent="0.25">
      <c r="A821" s="155">
        <v>221</v>
      </c>
      <c r="B821" s="156" t="s">
        <v>1805</v>
      </c>
      <c r="C821" s="201" t="s">
        <v>1806</v>
      </c>
      <c r="D821" s="157" t="s">
        <v>0</v>
      </c>
      <c r="E821" s="192"/>
      <c r="F821" s="160"/>
      <c r="G821" s="159">
        <f>ROUND(E821*F821,2)</f>
        <v>0</v>
      </c>
      <c r="H821" s="160"/>
      <c r="I821" s="159">
        <f>ROUND(E821*H821,2)</f>
        <v>0</v>
      </c>
      <c r="J821" s="160"/>
      <c r="K821" s="159">
        <f>ROUND(E821*J821,2)</f>
        <v>0</v>
      </c>
      <c r="L821" s="159">
        <v>21</v>
      </c>
      <c r="M821" s="159">
        <f>G821*(1+L821/100)</f>
        <v>0</v>
      </c>
      <c r="N821" s="158">
        <v>0</v>
      </c>
      <c r="O821" s="158">
        <f>ROUND(E821*N821,2)</f>
        <v>0</v>
      </c>
      <c r="P821" s="158">
        <v>0</v>
      </c>
      <c r="Q821" s="158">
        <f>ROUND(E821*P821,2)</f>
        <v>0</v>
      </c>
      <c r="R821" s="159" t="s">
        <v>1736</v>
      </c>
      <c r="S821" s="159" t="s">
        <v>294</v>
      </c>
      <c r="T821" s="159" t="s">
        <v>294</v>
      </c>
      <c r="U821" s="159">
        <v>0</v>
      </c>
      <c r="V821" s="159">
        <f>ROUND(E821*U821,2)</f>
        <v>0</v>
      </c>
      <c r="W821" s="159"/>
      <c r="X821" s="159" t="s">
        <v>1258</v>
      </c>
      <c r="Y821" s="159" t="s">
        <v>296</v>
      </c>
      <c r="Z821" s="148"/>
      <c r="AA821" s="148"/>
      <c r="AB821" s="148"/>
      <c r="AC821" s="148"/>
      <c r="AD821" s="148"/>
      <c r="AE821" s="148"/>
      <c r="AF821" s="148"/>
      <c r="AG821" s="148" t="s">
        <v>1306</v>
      </c>
      <c r="AH821" s="148"/>
      <c r="AI821" s="148"/>
      <c r="AJ821" s="148"/>
      <c r="AK821" s="148"/>
      <c r="AL821" s="148"/>
      <c r="AM821" s="148"/>
      <c r="AN821" s="148"/>
      <c r="AO821" s="148"/>
      <c r="AP821" s="148"/>
      <c r="AQ821" s="148"/>
      <c r="AR821" s="148"/>
      <c r="AS821" s="148"/>
      <c r="AT821" s="148"/>
      <c r="AU821" s="148"/>
      <c r="AV821" s="148"/>
      <c r="AW821" s="148"/>
      <c r="AX821" s="148"/>
      <c r="AY821" s="148"/>
      <c r="AZ821" s="148"/>
      <c r="BA821" s="148"/>
      <c r="BB821" s="148"/>
      <c r="BC821" s="148"/>
      <c r="BD821" s="148"/>
      <c r="BE821" s="148"/>
      <c r="BF821" s="148"/>
      <c r="BG821" s="148"/>
      <c r="BH821" s="148"/>
    </row>
    <row r="822" spans="1:60" ht="13" x14ac:dyDescent="0.25">
      <c r="A822" s="170" t="s">
        <v>288</v>
      </c>
      <c r="B822" s="171" t="s">
        <v>238</v>
      </c>
      <c r="C822" s="193" t="s">
        <v>239</v>
      </c>
      <c r="D822" s="172"/>
      <c r="E822" s="173"/>
      <c r="F822" s="174"/>
      <c r="G822" s="174">
        <f>SUMIF(AG823:AG825,"&lt;&gt;NOR",G823:G825)</f>
        <v>0</v>
      </c>
      <c r="H822" s="174"/>
      <c r="I822" s="174">
        <f>SUM(I823:I825)</f>
        <v>0</v>
      </c>
      <c r="J822" s="174"/>
      <c r="K822" s="174">
        <f>SUM(K823:K825)</f>
        <v>0</v>
      </c>
      <c r="L822" s="174"/>
      <c r="M822" s="174">
        <f>SUM(M823:M825)</f>
        <v>0</v>
      </c>
      <c r="N822" s="173"/>
      <c r="O822" s="173">
        <f>SUM(O823:O825)</f>
        <v>0</v>
      </c>
      <c r="P822" s="173"/>
      <c r="Q822" s="173">
        <f>SUM(Q823:Q825)</f>
        <v>0</v>
      </c>
      <c r="R822" s="174"/>
      <c r="S822" s="174"/>
      <c r="T822" s="175"/>
      <c r="U822" s="169"/>
      <c r="V822" s="169">
        <f>SUM(V823:V825)</f>
        <v>4.8499999999999996</v>
      </c>
      <c r="W822" s="169"/>
      <c r="X822" s="169"/>
      <c r="Y822" s="169"/>
      <c r="AG822" t="s">
        <v>289</v>
      </c>
    </row>
    <row r="823" spans="1:60" outlineLevel="1" x14ac:dyDescent="0.25">
      <c r="A823" s="177">
        <v>222</v>
      </c>
      <c r="B823" s="178" t="s">
        <v>1816</v>
      </c>
      <c r="C823" s="194" t="s">
        <v>1817</v>
      </c>
      <c r="D823" s="179" t="s">
        <v>310</v>
      </c>
      <c r="E823" s="180">
        <v>11.25</v>
      </c>
      <c r="F823" s="181"/>
      <c r="G823" s="182">
        <f>ROUND(E823*F823,2)</f>
        <v>0</v>
      </c>
      <c r="H823" s="181"/>
      <c r="I823" s="182">
        <f>ROUND(E823*H823,2)</f>
        <v>0</v>
      </c>
      <c r="J823" s="181"/>
      <c r="K823" s="182">
        <f>ROUND(E823*J823,2)</f>
        <v>0</v>
      </c>
      <c r="L823" s="182">
        <v>21</v>
      </c>
      <c r="M823" s="182">
        <f>G823*(1+L823/100)</f>
        <v>0</v>
      </c>
      <c r="N823" s="180">
        <v>4.2000000000000002E-4</v>
      </c>
      <c r="O823" s="180">
        <f>ROUND(E823*N823,2)</f>
        <v>0</v>
      </c>
      <c r="P823" s="180">
        <v>0</v>
      </c>
      <c r="Q823" s="180">
        <f>ROUND(E823*P823,2)</f>
        <v>0</v>
      </c>
      <c r="R823" s="182" t="s">
        <v>1818</v>
      </c>
      <c r="S823" s="182" t="s">
        <v>294</v>
      </c>
      <c r="T823" s="183" t="s">
        <v>294</v>
      </c>
      <c r="U823" s="159">
        <v>0.28699999999999998</v>
      </c>
      <c r="V823" s="159">
        <f>ROUND(E823*U823,2)</f>
        <v>3.23</v>
      </c>
      <c r="W823" s="159"/>
      <c r="X823" s="159" t="s">
        <v>295</v>
      </c>
      <c r="Y823" s="159" t="s">
        <v>296</v>
      </c>
      <c r="Z823" s="148"/>
      <c r="AA823" s="148"/>
      <c r="AB823" s="148"/>
      <c r="AC823" s="148"/>
      <c r="AD823" s="148"/>
      <c r="AE823" s="148"/>
      <c r="AF823" s="148"/>
      <c r="AG823" s="148" t="s">
        <v>297</v>
      </c>
      <c r="AH823" s="148"/>
      <c r="AI823" s="148"/>
      <c r="AJ823" s="148"/>
      <c r="AK823" s="148"/>
      <c r="AL823" s="148"/>
      <c r="AM823" s="148"/>
      <c r="AN823" s="148"/>
      <c r="AO823" s="148"/>
      <c r="AP823" s="148"/>
      <c r="AQ823" s="148"/>
      <c r="AR823" s="148"/>
      <c r="AS823" s="148"/>
      <c r="AT823" s="148"/>
      <c r="AU823" s="148"/>
      <c r="AV823" s="148"/>
      <c r="AW823" s="148"/>
      <c r="AX823" s="148"/>
      <c r="AY823" s="148"/>
      <c r="AZ823" s="148"/>
      <c r="BA823" s="148"/>
      <c r="BB823" s="148"/>
      <c r="BC823" s="148"/>
      <c r="BD823" s="148"/>
      <c r="BE823" s="148"/>
      <c r="BF823" s="148"/>
      <c r="BG823" s="148"/>
      <c r="BH823" s="148"/>
    </row>
    <row r="824" spans="1:60" outlineLevel="2" x14ac:dyDescent="0.25">
      <c r="A824" s="155"/>
      <c r="B824" s="156"/>
      <c r="C824" s="195" t="s">
        <v>3565</v>
      </c>
      <c r="D824" s="161"/>
      <c r="E824" s="162">
        <v>11.25</v>
      </c>
      <c r="F824" s="159"/>
      <c r="G824" s="159"/>
      <c r="H824" s="159"/>
      <c r="I824" s="159"/>
      <c r="J824" s="159"/>
      <c r="K824" s="159"/>
      <c r="L824" s="159"/>
      <c r="M824" s="159"/>
      <c r="N824" s="158"/>
      <c r="O824" s="158"/>
      <c r="P824" s="158"/>
      <c r="Q824" s="158"/>
      <c r="R824" s="159"/>
      <c r="S824" s="159"/>
      <c r="T824" s="159"/>
      <c r="U824" s="159"/>
      <c r="V824" s="159"/>
      <c r="W824" s="159"/>
      <c r="X824" s="159"/>
      <c r="Y824" s="159"/>
      <c r="Z824" s="148"/>
      <c r="AA824" s="148"/>
      <c r="AB824" s="148"/>
      <c r="AC824" s="148"/>
      <c r="AD824" s="148"/>
      <c r="AE824" s="148"/>
      <c r="AF824" s="148"/>
      <c r="AG824" s="148" t="s">
        <v>314</v>
      </c>
      <c r="AH824" s="148">
        <v>0</v>
      </c>
      <c r="AI824" s="148"/>
      <c r="AJ824" s="148"/>
      <c r="AK824" s="148"/>
      <c r="AL824" s="148"/>
      <c r="AM824" s="148"/>
      <c r="AN824" s="148"/>
      <c r="AO824" s="148"/>
      <c r="AP824" s="148"/>
      <c r="AQ824" s="148"/>
      <c r="AR824" s="148"/>
      <c r="AS824" s="148"/>
      <c r="AT824" s="148"/>
      <c r="AU824" s="148"/>
      <c r="AV824" s="148"/>
      <c r="AW824" s="148"/>
      <c r="AX824" s="148"/>
      <c r="AY824" s="148"/>
      <c r="AZ824" s="148"/>
      <c r="BA824" s="148"/>
      <c r="BB824" s="148"/>
      <c r="BC824" s="148"/>
      <c r="BD824" s="148"/>
      <c r="BE824" s="148"/>
      <c r="BF824" s="148"/>
      <c r="BG824" s="148"/>
      <c r="BH824" s="148"/>
    </row>
    <row r="825" spans="1:60" outlineLevel="1" x14ac:dyDescent="0.25">
      <c r="A825" s="185">
        <v>223</v>
      </c>
      <c r="B825" s="186" t="s">
        <v>1820</v>
      </c>
      <c r="C825" s="198" t="s">
        <v>1821</v>
      </c>
      <c r="D825" s="187" t="s">
        <v>310</v>
      </c>
      <c r="E825" s="188">
        <v>11.25</v>
      </c>
      <c r="F825" s="189"/>
      <c r="G825" s="190">
        <f>ROUND(E825*F825,2)</f>
        <v>0</v>
      </c>
      <c r="H825" s="189"/>
      <c r="I825" s="190">
        <f>ROUND(E825*H825,2)</f>
        <v>0</v>
      </c>
      <c r="J825" s="189"/>
      <c r="K825" s="190">
        <f>ROUND(E825*J825,2)</f>
        <v>0</v>
      </c>
      <c r="L825" s="190">
        <v>21</v>
      </c>
      <c r="M825" s="190">
        <f>G825*(1+L825/100)</f>
        <v>0</v>
      </c>
      <c r="N825" s="188">
        <v>6.9999999999999994E-5</v>
      </c>
      <c r="O825" s="188">
        <f>ROUND(E825*N825,2)</f>
        <v>0</v>
      </c>
      <c r="P825" s="188">
        <v>0</v>
      </c>
      <c r="Q825" s="188">
        <f>ROUND(E825*P825,2)</f>
        <v>0</v>
      </c>
      <c r="R825" s="190" t="s">
        <v>1818</v>
      </c>
      <c r="S825" s="190" t="s">
        <v>294</v>
      </c>
      <c r="T825" s="191" t="s">
        <v>294</v>
      </c>
      <c r="U825" s="159">
        <v>0.14399999999999999</v>
      </c>
      <c r="V825" s="159">
        <f>ROUND(E825*U825,2)</f>
        <v>1.62</v>
      </c>
      <c r="W825" s="159"/>
      <c r="X825" s="159" t="s">
        <v>295</v>
      </c>
      <c r="Y825" s="159" t="s">
        <v>296</v>
      </c>
      <c r="Z825" s="148"/>
      <c r="AA825" s="148"/>
      <c r="AB825" s="148"/>
      <c r="AC825" s="148"/>
      <c r="AD825" s="148"/>
      <c r="AE825" s="148"/>
      <c r="AF825" s="148"/>
      <c r="AG825" s="148" t="s">
        <v>297</v>
      </c>
      <c r="AH825" s="148"/>
      <c r="AI825" s="148"/>
      <c r="AJ825" s="148"/>
      <c r="AK825" s="148"/>
      <c r="AL825" s="148"/>
      <c r="AM825" s="148"/>
      <c r="AN825" s="148"/>
      <c r="AO825" s="148"/>
      <c r="AP825" s="148"/>
      <c r="AQ825" s="148"/>
      <c r="AR825" s="148"/>
      <c r="AS825" s="148"/>
      <c r="AT825" s="148"/>
      <c r="AU825" s="148"/>
      <c r="AV825" s="148"/>
      <c r="AW825" s="148"/>
      <c r="AX825" s="148"/>
      <c r="AY825" s="148"/>
      <c r="AZ825" s="148"/>
      <c r="BA825" s="148"/>
      <c r="BB825" s="148"/>
      <c r="BC825" s="148"/>
      <c r="BD825" s="148"/>
      <c r="BE825" s="148"/>
      <c r="BF825" s="148"/>
      <c r="BG825" s="148"/>
      <c r="BH825" s="148"/>
    </row>
    <row r="826" spans="1:60" ht="13" x14ac:dyDescent="0.25">
      <c r="A826" s="170" t="s">
        <v>288</v>
      </c>
      <c r="B826" s="171" t="s">
        <v>240</v>
      </c>
      <c r="C826" s="193" t="s">
        <v>241</v>
      </c>
      <c r="D826" s="172"/>
      <c r="E826" s="173"/>
      <c r="F826" s="174"/>
      <c r="G826" s="174">
        <f>SUMIF(AG827:AG833,"&lt;&gt;NOR",G827:G833)</f>
        <v>0</v>
      </c>
      <c r="H826" s="174"/>
      <c r="I826" s="174">
        <f>SUM(I827:I833)</f>
        <v>0</v>
      </c>
      <c r="J826" s="174"/>
      <c r="K826" s="174">
        <f>SUM(K827:K833)</f>
        <v>0</v>
      </c>
      <c r="L826" s="174"/>
      <c r="M826" s="174">
        <f>SUM(M827:M833)</f>
        <v>0</v>
      </c>
      <c r="N826" s="173"/>
      <c r="O826" s="173">
        <f>SUM(O827:O833)</f>
        <v>0.18</v>
      </c>
      <c r="P826" s="173"/>
      <c r="Q826" s="173">
        <f>SUM(Q827:Q833)</f>
        <v>0</v>
      </c>
      <c r="R826" s="174"/>
      <c r="S826" s="174"/>
      <c r="T826" s="175"/>
      <c r="U826" s="169"/>
      <c r="V826" s="169">
        <f>SUM(V827:V833)</f>
        <v>93.1</v>
      </c>
      <c r="W826" s="169"/>
      <c r="X826" s="169"/>
      <c r="Y826" s="169"/>
      <c r="AG826" t="s">
        <v>289</v>
      </c>
    </row>
    <row r="827" spans="1:60" outlineLevel="1" x14ac:dyDescent="0.25">
      <c r="A827" s="177">
        <v>224</v>
      </c>
      <c r="B827" s="178" t="s">
        <v>1823</v>
      </c>
      <c r="C827" s="194" t="s">
        <v>1824</v>
      </c>
      <c r="D827" s="179" t="s">
        <v>310</v>
      </c>
      <c r="E827" s="180">
        <v>626.21199999999999</v>
      </c>
      <c r="F827" s="181"/>
      <c r="G827" s="182">
        <f>ROUND(E827*F827,2)</f>
        <v>0</v>
      </c>
      <c r="H827" s="181"/>
      <c r="I827" s="182">
        <f>ROUND(E827*H827,2)</f>
        <v>0</v>
      </c>
      <c r="J827" s="181"/>
      <c r="K827" s="182">
        <f>ROUND(E827*J827,2)</f>
        <v>0</v>
      </c>
      <c r="L827" s="182">
        <v>21</v>
      </c>
      <c r="M827" s="182">
        <f>G827*(1+L827/100)</f>
        <v>0</v>
      </c>
      <c r="N827" s="180">
        <v>1.2999999999999999E-4</v>
      </c>
      <c r="O827" s="180">
        <f>ROUND(E827*N827,2)</f>
        <v>0.08</v>
      </c>
      <c r="P827" s="180">
        <v>0</v>
      </c>
      <c r="Q827" s="180">
        <f>ROUND(E827*P827,2)</f>
        <v>0</v>
      </c>
      <c r="R827" s="182" t="s">
        <v>1825</v>
      </c>
      <c r="S827" s="182" t="s">
        <v>294</v>
      </c>
      <c r="T827" s="183" t="s">
        <v>294</v>
      </c>
      <c r="U827" s="159">
        <v>3.2480000000000002E-2</v>
      </c>
      <c r="V827" s="159">
        <f>ROUND(E827*U827,2)</f>
        <v>20.34</v>
      </c>
      <c r="W827" s="159"/>
      <c r="X827" s="159" t="s">
        <v>295</v>
      </c>
      <c r="Y827" s="159" t="s">
        <v>296</v>
      </c>
      <c r="Z827" s="148"/>
      <c r="AA827" s="148"/>
      <c r="AB827" s="148"/>
      <c r="AC827" s="148"/>
      <c r="AD827" s="148"/>
      <c r="AE827" s="148"/>
      <c r="AF827" s="148"/>
      <c r="AG827" s="148" t="s">
        <v>297</v>
      </c>
      <c r="AH827" s="148"/>
      <c r="AI827" s="148"/>
      <c r="AJ827" s="148"/>
      <c r="AK827" s="148"/>
      <c r="AL827" s="148"/>
      <c r="AM827" s="148"/>
      <c r="AN827" s="148"/>
      <c r="AO827" s="148"/>
      <c r="AP827" s="148"/>
      <c r="AQ827" s="148"/>
      <c r="AR827" s="148"/>
      <c r="AS827" s="148"/>
      <c r="AT827" s="148"/>
      <c r="AU827" s="148"/>
      <c r="AV827" s="148"/>
      <c r="AW827" s="148"/>
      <c r="AX827" s="148"/>
      <c r="AY827" s="148"/>
      <c r="AZ827" s="148"/>
      <c r="BA827" s="148"/>
      <c r="BB827" s="148"/>
      <c r="BC827" s="148"/>
      <c r="BD827" s="148"/>
      <c r="BE827" s="148"/>
      <c r="BF827" s="148"/>
      <c r="BG827" s="148"/>
      <c r="BH827" s="148"/>
    </row>
    <row r="828" spans="1:60" outlineLevel="2" x14ac:dyDescent="0.25">
      <c r="A828" s="155"/>
      <c r="B828" s="156"/>
      <c r="C828" s="195" t="s">
        <v>3566</v>
      </c>
      <c r="D828" s="161"/>
      <c r="E828" s="162">
        <v>198.54</v>
      </c>
      <c r="F828" s="159"/>
      <c r="G828" s="159"/>
      <c r="H828" s="159"/>
      <c r="I828" s="159"/>
      <c r="J828" s="159"/>
      <c r="K828" s="159"/>
      <c r="L828" s="159"/>
      <c r="M828" s="159"/>
      <c r="N828" s="158"/>
      <c r="O828" s="158"/>
      <c r="P828" s="158"/>
      <c r="Q828" s="158"/>
      <c r="R828" s="159"/>
      <c r="S828" s="159"/>
      <c r="T828" s="159"/>
      <c r="U828" s="159"/>
      <c r="V828" s="159"/>
      <c r="W828" s="159"/>
      <c r="X828" s="159"/>
      <c r="Y828" s="159"/>
      <c r="Z828" s="148"/>
      <c r="AA828" s="148"/>
      <c r="AB828" s="148"/>
      <c r="AC828" s="148"/>
      <c r="AD828" s="148"/>
      <c r="AE828" s="148"/>
      <c r="AF828" s="148"/>
      <c r="AG828" s="148" t="s">
        <v>314</v>
      </c>
      <c r="AH828" s="148">
        <v>0</v>
      </c>
      <c r="AI828" s="148"/>
      <c r="AJ828" s="148"/>
      <c r="AK828" s="148"/>
      <c r="AL828" s="148"/>
      <c r="AM828" s="148"/>
      <c r="AN828" s="148"/>
      <c r="AO828" s="148"/>
      <c r="AP828" s="148"/>
      <c r="AQ828" s="148"/>
      <c r="AR828" s="148"/>
      <c r="AS828" s="148"/>
      <c r="AT828" s="148"/>
      <c r="AU828" s="148"/>
      <c r="AV828" s="148"/>
      <c r="AW828" s="148"/>
      <c r="AX828" s="148"/>
      <c r="AY828" s="148"/>
      <c r="AZ828" s="148"/>
      <c r="BA828" s="148"/>
      <c r="BB828" s="148"/>
      <c r="BC828" s="148"/>
      <c r="BD828" s="148"/>
      <c r="BE828" s="148"/>
      <c r="BF828" s="148"/>
      <c r="BG828" s="148"/>
      <c r="BH828" s="148"/>
    </row>
    <row r="829" spans="1:60" outlineLevel="3" x14ac:dyDescent="0.25">
      <c r="A829" s="155"/>
      <c r="B829" s="156"/>
      <c r="C829" s="195" t="s">
        <v>3567</v>
      </c>
      <c r="D829" s="161"/>
      <c r="E829" s="162">
        <v>427.67</v>
      </c>
      <c r="F829" s="159"/>
      <c r="G829" s="159"/>
      <c r="H829" s="159"/>
      <c r="I829" s="159"/>
      <c r="J829" s="159"/>
      <c r="K829" s="159"/>
      <c r="L829" s="159"/>
      <c r="M829" s="159"/>
      <c r="N829" s="158"/>
      <c r="O829" s="158"/>
      <c r="P829" s="158"/>
      <c r="Q829" s="158"/>
      <c r="R829" s="159"/>
      <c r="S829" s="159"/>
      <c r="T829" s="159"/>
      <c r="U829" s="159"/>
      <c r="V829" s="159"/>
      <c r="W829" s="159"/>
      <c r="X829" s="159"/>
      <c r="Y829" s="159"/>
      <c r="Z829" s="148"/>
      <c r="AA829" s="148"/>
      <c r="AB829" s="148"/>
      <c r="AC829" s="148"/>
      <c r="AD829" s="148"/>
      <c r="AE829" s="148"/>
      <c r="AF829" s="148"/>
      <c r="AG829" s="148" t="s">
        <v>314</v>
      </c>
      <c r="AH829" s="148">
        <v>0</v>
      </c>
      <c r="AI829" s="148"/>
      <c r="AJ829" s="148"/>
      <c r="AK829" s="148"/>
      <c r="AL829" s="148"/>
      <c r="AM829" s="148"/>
      <c r="AN829" s="148"/>
      <c r="AO829" s="148"/>
      <c r="AP829" s="148"/>
      <c r="AQ829" s="148"/>
      <c r="AR829" s="148"/>
      <c r="AS829" s="148"/>
      <c r="AT829" s="148"/>
      <c r="AU829" s="148"/>
      <c r="AV829" s="148"/>
      <c r="AW829" s="148"/>
      <c r="AX829" s="148"/>
      <c r="AY829" s="148"/>
      <c r="AZ829" s="148"/>
      <c r="BA829" s="148"/>
      <c r="BB829" s="148"/>
      <c r="BC829" s="148"/>
      <c r="BD829" s="148"/>
      <c r="BE829" s="148"/>
      <c r="BF829" s="148"/>
      <c r="BG829" s="148"/>
      <c r="BH829" s="148"/>
    </row>
    <row r="830" spans="1:60" outlineLevel="1" x14ac:dyDescent="0.25">
      <c r="A830" s="177">
        <v>225</v>
      </c>
      <c r="B830" s="178" t="s">
        <v>1831</v>
      </c>
      <c r="C830" s="194" t="s">
        <v>1832</v>
      </c>
      <c r="D830" s="179" t="s">
        <v>310</v>
      </c>
      <c r="E830" s="180">
        <v>626.21199999999999</v>
      </c>
      <c r="F830" s="181"/>
      <c r="G830" s="182">
        <f>ROUND(E830*F830,2)</f>
        <v>0</v>
      </c>
      <c r="H830" s="181"/>
      <c r="I830" s="182">
        <f>ROUND(E830*H830,2)</f>
        <v>0</v>
      </c>
      <c r="J830" s="181"/>
      <c r="K830" s="182">
        <f>ROUND(E830*J830,2)</f>
        <v>0</v>
      </c>
      <c r="L830" s="182">
        <v>21</v>
      </c>
      <c r="M830" s="182">
        <f>G830*(1+L830/100)</f>
        <v>0</v>
      </c>
      <c r="N830" s="180">
        <v>1.6000000000000001E-4</v>
      </c>
      <c r="O830" s="180">
        <f>ROUND(E830*N830,2)</f>
        <v>0.1</v>
      </c>
      <c r="P830" s="180">
        <v>0</v>
      </c>
      <c r="Q830" s="180">
        <f>ROUND(E830*P830,2)</f>
        <v>0</v>
      </c>
      <c r="R830" s="182" t="s">
        <v>1825</v>
      </c>
      <c r="S830" s="182" t="s">
        <v>294</v>
      </c>
      <c r="T830" s="183" t="s">
        <v>294</v>
      </c>
      <c r="U830" s="159">
        <v>0.10902000000000001</v>
      </c>
      <c r="V830" s="159">
        <f>ROUND(E830*U830,2)</f>
        <v>68.27</v>
      </c>
      <c r="W830" s="159"/>
      <c r="X830" s="159" t="s">
        <v>295</v>
      </c>
      <c r="Y830" s="159" t="s">
        <v>296</v>
      </c>
      <c r="Z830" s="148"/>
      <c r="AA830" s="148"/>
      <c r="AB830" s="148"/>
      <c r="AC830" s="148"/>
      <c r="AD830" s="148"/>
      <c r="AE830" s="148"/>
      <c r="AF830" s="148"/>
      <c r="AG830" s="148" t="s">
        <v>297</v>
      </c>
      <c r="AH830" s="148"/>
      <c r="AI830" s="148"/>
      <c r="AJ830" s="148"/>
      <c r="AK830" s="148"/>
      <c r="AL830" s="148"/>
      <c r="AM830" s="148"/>
      <c r="AN830" s="148"/>
      <c r="AO830" s="148"/>
      <c r="AP830" s="148"/>
      <c r="AQ830" s="148"/>
      <c r="AR830" s="148"/>
      <c r="AS830" s="148"/>
      <c r="AT830" s="148"/>
      <c r="AU830" s="148"/>
      <c r="AV830" s="148"/>
      <c r="AW830" s="148"/>
      <c r="AX830" s="148"/>
      <c r="AY830" s="148"/>
      <c r="AZ830" s="148"/>
      <c r="BA830" s="148"/>
      <c r="BB830" s="148"/>
      <c r="BC830" s="148"/>
      <c r="BD830" s="148"/>
      <c r="BE830" s="148"/>
      <c r="BF830" s="148"/>
      <c r="BG830" s="148"/>
      <c r="BH830" s="148"/>
    </row>
    <row r="831" spans="1:60" outlineLevel="2" x14ac:dyDescent="0.25">
      <c r="A831" s="155"/>
      <c r="B831" s="156"/>
      <c r="C831" s="195" t="s">
        <v>3568</v>
      </c>
      <c r="D831" s="161"/>
      <c r="E831" s="162">
        <v>626.21</v>
      </c>
      <c r="F831" s="159"/>
      <c r="G831" s="159"/>
      <c r="H831" s="159"/>
      <c r="I831" s="159"/>
      <c r="J831" s="159"/>
      <c r="K831" s="159"/>
      <c r="L831" s="159"/>
      <c r="M831" s="159"/>
      <c r="N831" s="158"/>
      <c r="O831" s="158"/>
      <c r="P831" s="158"/>
      <c r="Q831" s="158"/>
      <c r="R831" s="159"/>
      <c r="S831" s="159"/>
      <c r="T831" s="159"/>
      <c r="U831" s="159"/>
      <c r="V831" s="159"/>
      <c r="W831" s="159"/>
      <c r="X831" s="159"/>
      <c r="Y831" s="159"/>
      <c r="Z831" s="148"/>
      <c r="AA831" s="148"/>
      <c r="AB831" s="148"/>
      <c r="AC831" s="148"/>
      <c r="AD831" s="148"/>
      <c r="AE831" s="148"/>
      <c r="AF831" s="148"/>
      <c r="AG831" s="148" t="s">
        <v>314</v>
      </c>
      <c r="AH831" s="148">
        <v>0</v>
      </c>
      <c r="AI831" s="148"/>
      <c r="AJ831" s="148"/>
      <c r="AK831" s="148"/>
      <c r="AL831" s="148"/>
      <c r="AM831" s="148"/>
      <c r="AN831" s="148"/>
      <c r="AO831" s="148"/>
      <c r="AP831" s="148"/>
      <c r="AQ831" s="148"/>
      <c r="AR831" s="148"/>
      <c r="AS831" s="148"/>
      <c r="AT831" s="148"/>
      <c r="AU831" s="148"/>
      <c r="AV831" s="148"/>
      <c r="AW831" s="148"/>
      <c r="AX831" s="148"/>
      <c r="AY831" s="148"/>
      <c r="AZ831" s="148"/>
      <c r="BA831" s="148"/>
      <c r="BB831" s="148"/>
      <c r="BC831" s="148"/>
      <c r="BD831" s="148"/>
      <c r="BE831" s="148"/>
      <c r="BF831" s="148"/>
      <c r="BG831" s="148"/>
      <c r="BH831" s="148"/>
    </row>
    <row r="832" spans="1:60" outlineLevel="1" x14ac:dyDescent="0.25">
      <c r="A832" s="177">
        <v>226</v>
      </c>
      <c r="B832" s="178" t="s">
        <v>3569</v>
      </c>
      <c r="C832" s="194" t="s">
        <v>3570</v>
      </c>
      <c r="D832" s="179" t="s">
        <v>331</v>
      </c>
      <c r="E832" s="180">
        <v>123.88</v>
      </c>
      <c r="F832" s="181"/>
      <c r="G832" s="182">
        <f>ROUND(E832*F832,2)</f>
        <v>0</v>
      </c>
      <c r="H832" s="181"/>
      <c r="I832" s="182">
        <f>ROUND(E832*H832,2)</f>
        <v>0</v>
      </c>
      <c r="J832" s="181"/>
      <c r="K832" s="182">
        <f>ROUND(E832*J832,2)</f>
        <v>0</v>
      </c>
      <c r="L832" s="182">
        <v>21</v>
      </c>
      <c r="M832" s="182">
        <f>G832*(1+L832/100)</f>
        <v>0</v>
      </c>
      <c r="N832" s="180">
        <v>0</v>
      </c>
      <c r="O832" s="180">
        <f>ROUND(E832*N832,2)</f>
        <v>0</v>
      </c>
      <c r="P832" s="180">
        <v>0</v>
      </c>
      <c r="Q832" s="180">
        <f>ROUND(E832*P832,2)</f>
        <v>0</v>
      </c>
      <c r="R832" s="182" t="s">
        <v>1825</v>
      </c>
      <c r="S832" s="182" t="s">
        <v>294</v>
      </c>
      <c r="T832" s="183" t="s">
        <v>294</v>
      </c>
      <c r="U832" s="159">
        <v>3.6249999999999998E-2</v>
      </c>
      <c r="V832" s="159">
        <f>ROUND(E832*U832,2)</f>
        <v>4.49</v>
      </c>
      <c r="W832" s="159"/>
      <c r="X832" s="159" t="s">
        <v>295</v>
      </c>
      <c r="Y832" s="159" t="s">
        <v>296</v>
      </c>
      <c r="Z832" s="148"/>
      <c r="AA832" s="148"/>
      <c r="AB832" s="148"/>
      <c r="AC832" s="148"/>
      <c r="AD832" s="148"/>
      <c r="AE832" s="148"/>
      <c r="AF832" s="148"/>
      <c r="AG832" s="148" t="s">
        <v>297</v>
      </c>
      <c r="AH832" s="148"/>
      <c r="AI832" s="148"/>
      <c r="AJ832" s="148"/>
      <c r="AK832" s="148"/>
      <c r="AL832" s="148"/>
      <c r="AM832" s="148"/>
      <c r="AN832" s="148"/>
      <c r="AO832" s="148"/>
      <c r="AP832" s="148"/>
      <c r="AQ832" s="148"/>
      <c r="AR832" s="148"/>
      <c r="AS832" s="148"/>
      <c r="AT832" s="148"/>
      <c r="AU832" s="148"/>
      <c r="AV832" s="148"/>
      <c r="AW832" s="148"/>
      <c r="AX832" s="148"/>
      <c r="AY832" s="148"/>
      <c r="AZ832" s="148"/>
      <c r="BA832" s="148"/>
      <c r="BB832" s="148"/>
      <c r="BC832" s="148"/>
      <c r="BD832" s="148"/>
      <c r="BE832" s="148"/>
      <c r="BF832" s="148"/>
      <c r="BG832" s="148"/>
      <c r="BH832" s="148"/>
    </row>
    <row r="833" spans="1:60" outlineLevel="2" x14ac:dyDescent="0.25">
      <c r="A833" s="155"/>
      <c r="B833" s="156"/>
      <c r="C833" s="195" t="s">
        <v>3571</v>
      </c>
      <c r="D833" s="161"/>
      <c r="E833" s="162">
        <v>123.88</v>
      </c>
      <c r="F833" s="159"/>
      <c r="G833" s="159"/>
      <c r="H833" s="159"/>
      <c r="I833" s="159"/>
      <c r="J833" s="159"/>
      <c r="K833" s="159"/>
      <c r="L833" s="159"/>
      <c r="M833" s="159"/>
      <c r="N833" s="158"/>
      <c r="O833" s="158"/>
      <c r="P833" s="158"/>
      <c r="Q833" s="158"/>
      <c r="R833" s="159"/>
      <c r="S833" s="159"/>
      <c r="T833" s="159"/>
      <c r="U833" s="159"/>
      <c r="V833" s="159"/>
      <c r="W833" s="159"/>
      <c r="X833" s="159"/>
      <c r="Y833" s="159"/>
      <c r="Z833" s="148"/>
      <c r="AA833" s="148"/>
      <c r="AB833" s="148"/>
      <c r="AC833" s="148"/>
      <c r="AD833" s="148"/>
      <c r="AE833" s="148"/>
      <c r="AF833" s="148"/>
      <c r="AG833" s="148" t="s">
        <v>314</v>
      </c>
      <c r="AH833" s="148">
        <v>0</v>
      </c>
      <c r="AI833" s="148"/>
      <c r="AJ833" s="148"/>
      <c r="AK833" s="148"/>
      <c r="AL833" s="148"/>
      <c r="AM833" s="148"/>
      <c r="AN833" s="148"/>
      <c r="AO833" s="148"/>
      <c r="AP833" s="148"/>
      <c r="AQ833" s="148"/>
      <c r="AR833" s="148"/>
      <c r="AS833" s="148"/>
      <c r="AT833" s="148"/>
      <c r="AU833" s="148"/>
      <c r="AV833" s="148"/>
      <c r="AW833" s="148"/>
      <c r="AX833" s="148"/>
      <c r="AY833" s="148"/>
      <c r="AZ833" s="148"/>
      <c r="BA833" s="148"/>
      <c r="BB833" s="148"/>
      <c r="BC833" s="148"/>
      <c r="BD833" s="148"/>
      <c r="BE833" s="148"/>
      <c r="BF833" s="148"/>
      <c r="BG833" s="148"/>
      <c r="BH833" s="148"/>
    </row>
    <row r="834" spans="1:60" ht="13" x14ac:dyDescent="0.25">
      <c r="A834" s="170" t="s">
        <v>288</v>
      </c>
      <c r="B834" s="171" t="s">
        <v>243</v>
      </c>
      <c r="C834" s="193" t="s">
        <v>244</v>
      </c>
      <c r="D834" s="172"/>
      <c r="E834" s="173"/>
      <c r="F834" s="174"/>
      <c r="G834" s="174">
        <f>SUMIF(AG835:AG835,"&lt;&gt;NOR",G835:G835)</f>
        <v>0</v>
      </c>
      <c r="H834" s="174"/>
      <c r="I834" s="174">
        <f>SUM(I835:I835)</f>
        <v>0</v>
      </c>
      <c r="J834" s="174"/>
      <c r="K834" s="174">
        <f>SUM(K835:K835)</f>
        <v>0</v>
      </c>
      <c r="L834" s="174"/>
      <c r="M834" s="174">
        <f>SUM(M835:M835)</f>
        <v>0</v>
      </c>
      <c r="N834" s="173"/>
      <c r="O834" s="173">
        <f>SUM(O835:O835)</f>
        <v>0</v>
      </c>
      <c r="P834" s="173"/>
      <c r="Q834" s="173">
        <f>SUM(Q835:Q835)</f>
        <v>0</v>
      </c>
      <c r="R834" s="174"/>
      <c r="S834" s="174"/>
      <c r="T834" s="175"/>
      <c r="U834" s="169"/>
      <c r="V834" s="169">
        <f>SUM(V835:V835)</f>
        <v>0</v>
      </c>
      <c r="W834" s="169"/>
      <c r="X834" s="169"/>
      <c r="Y834" s="169"/>
      <c r="AG834" t="s">
        <v>289</v>
      </c>
    </row>
    <row r="835" spans="1:60" outlineLevel="1" x14ac:dyDescent="0.25">
      <c r="A835" s="185">
        <v>227</v>
      </c>
      <c r="B835" s="186" t="s">
        <v>1836</v>
      </c>
      <c r="C835" s="198" t="s">
        <v>1837</v>
      </c>
      <c r="D835" s="187" t="s">
        <v>331</v>
      </c>
      <c r="E835" s="188">
        <v>10</v>
      </c>
      <c r="F835" s="189"/>
      <c r="G835" s="190">
        <f>ROUND(E835*F835,2)</f>
        <v>0</v>
      </c>
      <c r="H835" s="189"/>
      <c r="I835" s="190">
        <f>ROUND(E835*H835,2)</f>
        <v>0</v>
      </c>
      <c r="J835" s="189"/>
      <c r="K835" s="190">
        <f>ROUND(E835*J835,2)</f>
        <v>0</v>
      </c>
      <c r="L835" s="190">
        <v>21</v>
      </c>
      <c r="M835" s="190">
        <f>G835*(1+L835/100)</f>
        <v>0</v>
      </c>
      <c r="N835" s="188">
        <v>0</v>
      </c>
      <c r="O835" s="188">
        <f>ROUND(E835*N835,2)</f>
        <v>0</v>
      </c>
      <c r="P835" s="188">
        <v>0</v>
      </c>
      <c r="Q835" s="188">
        <f>ROUND(E835*P835,2)</f>
        <v>0</v>
      </c>
      <c r="R835" s="190"/>
      <c r="S835" s="190" t="s">
        <v>878</v>
      </c>
      <c r="T835" s="191" t="s">
        <v>879</v>
      </c>
      <c r="U835" s="159">
        <v>0</v>
      </c>
      <c r="V835" s="159">
        <f>ROUND(E835*U835,2)</f>
        <v>0</v>
      </c>
      <c r="W835" s="159"/>
      <c r="X835" s="159" t="s">
        <v>295</v>
      </c>
      <c r="Y835" s="159" t="s">
        <v>296</v>
      </c>
      <c r="Z835" s="148"/>
      <c r="AA835" s="148"/>
      <c r="AB835" s="148"/>
      <c r="AC835" s="148"/>
      <c r="AD835" s="148"/>
      <c r="AE835" s="148"/>
      <c r="AF835" s="148"/>
      <c r="AG835" s="148" t="s">
        <v>297</v>
      </c>
      <c r="AH835" s="148"/>
      <c r="AI835" s="148"/>
      <c r="AJ835" s="148"/>
      <c r="AK835" s="148"/>
      <c r="AL835" s="148"/>
      <c r="AM835" s="148"/>
      <c r="AN835" s="148"/>
      <c r="AO835" s="148"/>
      <c r="AP835" s="148"/>
      <c r="AQ835" s="148"/>
      <c r="AR835" s="148"/>
      <c r="AS835" s="148"/>
      <c r="AT835" s="148"/>
      <c r="AU835" s="148"/>
      <c r="AV835" s="148"/>
      <c r="AW835" s="148"/>
      <c r="AX835" s="148"/>
      <c r="AY835" s="148"/>
      <c r="AZ835" s="148"/>
      <c r="BA835" s="148"/>
      <c r="BB835" s="148"/>
      <c r="BC835" s="148"/>
      <c r="BD835" s="148"/>
      <c r="BE835" s="148"/>
      <c r="BF835" s="148"/>
      <c r="BG835" s="148"/>
      <c r="BH835" s="148"/>
    </row>
    <row r="836" spans="1:60" ht="13" x14ac:dyDescent="0.25">
      <c r="A836" s="170" t="s">
        <v>288</v>
      </c>
      <c r="B836" s="171" t="s">
        <v>257</v>
      </c>
      <c r="C836" s="193" t="s">
        <v>171</v>
      </c>
      <c r="D836" s="172"/>
      <c r="E836" s="173"/>
      <c r="F836" s="174"/>
      <c r="G836" s="174">
        <f>SUMIF(AG837:AG848,"&lt;&gt;NOR",G837:G848)</f>
        <v>0</v>
      </c>
      <c r="H836" s="174"/>
      <c r="I836" s="174">
        <f>SUM(I837:I848)</f>
        <v>0</v>
      </c>
      <c r="J836" s="174"/>
      <c r="K836" s="174">
        <f>SUM(K837:K848)</f>
        <v>0</v>
      </c>
      <c r="L836" s="174"/>
      <c r="M836" s="174">
        <f>SUM(M837:M848)</f>
        <v>0</v>
      </c>
      <c r="N836" s="173"/>
      <c r="O836" s="173">
        <f>SUM(O837:O848)</f>
        <v>0</v>
      </c>
      <c r="P836" s="173"/>
      <c r="Q836" s="173">
        <f>SUM(Q837:Q848)</f>
        <v>0</v>
      </c>
      <c r="R836" s="174"/>
      <c r="S836" s="174"/>
      <c r="T836" s="175"/>
      <c r="U836" s="169"/>
      <c r="V836" s="169">
        <f>SUM(V837:V848)</f>
        <v>895.84999999999991</v>
      </c>
      <c r="W836" s="169"/>
      <c r="X836" s="169"/>
      <c r="Y836" s="169"/>
      <c r="AG836" t="s">
        <v>289</v>
      </c>
    </row>
    <row r="837" spans="1:60" ht="20" outlineLevel="1" x14ac:dyDescent="0.25">
      <c r="A837" s="177">
        <v>228</v>
      </c>
      <c r="B837" s="178" t="s">
        <v>1843</v>
      </c>
      <c r="C837" s="194" t="s">
        <v>1844</v>
      </c>
      <c r="D837" s="179" t="s">
        <v>424</v>
      </c>
      <c r="E837" s="180">
        <v>297.08314999999999</v>
      </c>
      <c r="F837" s="181"/>
      <c r="G837" s="182">
        <f>ROUND(E837*F837,2)</f>
        <v>0</v>
      </c>
      <c r="H837" s="181"/>
      <c r="I837" s="182">
        <f>ROUND(E837*H837,2)</f>
        <v>0</v>
      </c>
      <c r="J837" s="181"/>
      <c r="K837" s="182">
        <f>ROUND(E837*J837,2)</f>
        <v>0</v>
      </c>
      <c r="L837" s="182">
        <v>21</v>
      </c>
      <c r="M837" s="182">
        <f>G837*(1+L837/100)</f>
        <v>0</v>
      </c>
      <c r="N837" s="180">
        <v>0</v>
      </c>
      <c r="O837" s="180">
        <f>ROUND(E837*N837,2)</f>
        <v>0</v>
      </c>
      <c r="P837" s="180">
        <v>0</v>
      </c>
      <c r="Q837" s="180">
        <f>ROUND(E837*P837,2)</f>
        <v>0</v>
      </c>
      <c r="R837" s="182"/>
      <c r="S837" s="182" t="s">
        <v>878</v>
      </c>
      <c r="T837" s="183" t="s">
        <v>879</v>
      </c>
      <c r="U837" s="159">
        <v>0.27700000000000002</v>
      </c>
      <c r="V837" s="159">
        <f>ROUND(E837*U837,2)</f>
        <v>82.29</v>
      </c>
      <c r="W837" s="159"/>
      <c r="X837" s="159" t="s">
        <v>295</v>
      </c>
      <c r="Y837" s="159" t="s">
        <v>296</v>
      </c>
      <c r="Z837" s="148"/>
      <c r="AA837" s="148"/>
      <c r="AB837" s="148"/>
      <c r="AC837" s="148"/>
      <c r="AD837" s="148"/>
      <c r="AE837" s="148"/>
      <c r="AF837" s="148"/>
      <c r="AG837" s="148" t="s">
        <v>1845</v>
      </c>
      <c r="AH837" s="148"/>
      <c r="AI837" s="148"/>
      <c r="AJ837" s="148"/>
      <c r="AK837" s="148"/>
      <c r="AL837" s="148"/>
      <c r="AM837" s="148"/>
      <c r="AN837" s="148"/>
      <c r="AO837" s="148"/>
      <c r="AP837" s="148"/>
      <c r="AQ837" s="148"/>
      <c r="AR837" s="148"/>
      <c r="AS837" s="148"/>
      <c r="AT837" s="148"/>
      <c r="AU837" s="148"/>
      <c r="AV837" s="148"/>
      <c r="AW837" s="148"/>
      <c r="AX837" s="148"/>
      <c r="AY837" s="148"/>
      <c r="AZ837" s="148"/>
      <c r="BA837" s="148"/>
      <c r="BB837" s="148"/>
      <c r="BC837" s="148"/>
      <c r="BD837" s="148"/>
      <c r="BE837" s="148"/>
      <c r="BF837" s="148"/>
      <c r="BG837" s="148"/>
      <c r="BH837" s="148"/>
    </row>
    <row r="838" spans="1:60" outlineLevel="2" x14ac:dyDescent="0.25">
      <c r="A838" s="155"/>
      <c r="B838" s="156"/>
      <c r="C838" s="272" t="s">
        <v>1846</v>
      </c>
      <c r="D838" s="273"/>
      <c r="E838" s="273"/>
      <c r="F838" s="273"/>
      <c r="G838" s="273"/>
      <c r="H838" s="159"/>
      <c r="I838" s="159"/>
      <c r="J838" s="159"/>
      <c r="K838" s="159"/>
      <c r="L838" s="159"/>
      <c r="M838" s="159"/>
      <c r="N838" s="158"/>
      <c r="O838" s="158"/>
      <c r="P838" s="158"/>
      <c r="Q838" s="158"/>
      <c r="R838" s="159"/>
      <c r="S838" s="159"/>
      <c r="T838" s="159"/>
      <c r="U838" s="159"/>
      <c r="V838" s="159"/>
      <c r="W838" s="159"/>
      <c r="X838" s="159"/>
      <c r="Y838" s="159"/>
      <c r="Z838" s="148"/>
      <c r="AA838" s="148"/>
      <c r="AB838" s="148"/>
      <c r="AC838" s="148"/>
      <c r="AD838" s="148"/>
      <c r="AE838" s="148"/>
      <c r="AF838" s="148"/>
      <c r="AG838" s="148" t="s">
        <v>300</v>
      </c>
      <c r="AH838" s="148"/>
      <c r="AI838" s="148"/>
      <c r="AJ838" s="148"/>
      <c r="AK838" s="148"/>
      <c r="AL838" s="148"/>
      <c r="AM838" s="148"/>
      <c r="AN838" s="148"/>
      <c r="AO838" s="148"/>
      <c r="AP838" s="148"/>
      <c r="AQ838" s="148"/>
      <c r="AR838" s="148"/>
      <c r="AS838" s="148"/>
      <c r="AT838" s="148"/>
      <c r="AU838" s="148"/>
      <c r="AV838" s="148"/>
      <c r="AW838" s="148"/>
      <c r="AX838" s="148"/>
      <c r="AY838" s="148"/>
      <c r="AZ838" s="148"/>
      <c r="BA838" s="148"/>
      <c r="BB838" s="148"/>
      <c r="BC838" s="148"/>
      <c r="BD838" s="148"/>
      <c r="BE838" s="148"/>
      <c r="BF838" s="148"/>
      <c r="BG838" s="148"/>
      <c r="BH838" s="148"/>
    </row>
    <row r="839" spans="1:60" outlineLevel="1" x14ac:dyDescent="0.25">
      <c r="A839" s="185">
        <v>229</v>
      </c>
      <c r="B839" s="186" t="s">
        <v>1847</v>
      </c>
      <c r="C839" s="198" t="s">
        <v>1848</v>
      </c>
      <c r="D839" s="187" t="s">
        <v>424</v>
      </c>
      <c r="E839" s="188">
        <v>148.54157000000001</v>
      </c>
      <c r="F839" s="189"/>
      <c r="G839" s="190">
        <f t="shared" ref="G839:G848" si="35">ROUND(E839*F839,2)</f>
        <v>0</v>
      </c>
      <c r="H839" s="189"/>
      <c r="I839" s="190">
        <f t="shared" ref="I839:I848" si="36">ROUND(E839*H839,2)</f>
        <v>0</v>
      </c>
      <c r="J839" s="189"/>
      <c r="K839" s="190">
        <f t="shared" ref="K839:K848" si="37">ROUND(E839*J839,2)</f>
        <v>0</v>
      </c>
      <c r="L839" s="190">
        <v>21</v>
      </c>
      <c r="M839" s="190">
        <f t="shared" ref="M839:M848" si="38">G839*(1+L839/100)</f>
        <v>0</v>
      </c>
      <c r="N839" s="188">
        <v>0</v>
      </c>
      <c r="O839" s="188">
        <f t="shared" ref="O839:O848" si="39">ROUND(E839*N839,2)</f>
        <v>0</v>
      </c>
      <c r="P839" s="188">
        <v>0</v>
      </c>
      <c r="Q839" s="188">
        <f t="shared" ref="Q839:Q848" si="40">ROUND(E839*P839,2)</f>
        <v>0</v>
      </c>
      <c r="R839" s="190" t="s">
        <v>1023</v>
      </c>
      <c r="S839" s="190" t="s">
        <v>294</v>
      </c>
      <c r="T839" s="191" t="s">
        <v>294</v>
      </c>
      <c r="U839" s="159">
        <v>0.93300000000000005</v>
      </c>
      <c r="V839" s="159">
        <f t="shared" ref="V839:V848" si="41">ROUND(E839*U839,2)</f>
        <v>138.59</v>
      </c>
      <c r="W839" s="159"/>
      <c r="X839" s="159" t="s">
        <v>295</v>
      </c>
      <c r="Y839" s="159" t="s">
        <v>296</v>
      </c>
      <c r="Z839" s="148"/>
      <c r="AA839" s="148"/>
      <c r="AB839" s="148"/>
      <c r="AC839" s="148"/>
      <c r="AD839" s="148"/>
      <c r="AE839" s="148"/>
      <c r="AF839" s="148"/>
      <c r="AG839" s="148" t="s">
        <v>1845</v>
      </c>
      <c r="AH839" s="148"/>
      <c r="AI839" s="148"/>
      <c r="AJ839" s="148"/>
      <c r="AK839" s="148"/>
      <c r="AL839" s="148"/>
      <c r="AM839" s="148"/>
      <c r="AN839" s="148"/>
      <c r="AO839" s="148"/>
      <c r="AP839" s="148"/>
      <c r="AQ839" s="148"/>
      <c r="AR839" s="148"/>
      <c r="AS839" s="148"/>
      <c r="AT839" s="148"/>
      <c r="AU839" s="148"/>
      <c r="AV839" s="148"/>
      <c r="AW839" s="148"/>
      <c r="AX839" s="148"/>
      <c r="AY839" s="148"/>
      <c r="AZ839" s="148"/>
      <c r="BA839" s="148"/>
      <c r="BB839" s="148"/>
      <c r="BC839" s="148"/>
      <c r="BD839" s="148"/>
      <c r="BE839" s="148"/>
      <c r="BF839" s="148"/>
      <c r="BG839" s="148"/>
      <c r="BH839" s="148"/>
    </row>
    <row r="840" spans="1:60" outlineLevel="1" x14ac:dyDescent="0.25">
      <c r="A840" s="185">
        <v>230</v>
      </c>
      <c r="B840" s="186" t="s">
        <v>1849</v>
      </c>
      <c r="C840" s="198" t="s">
        <v>1850</v>
      </c>
      <c r="D840" s="187" t="s">
        <v>424</v>
      </c>
      <c r="E840" s="188">
        <v>297.08314999999999</v>
      </c>
      <c r="F840" s="189"/>
      <c r="G840" s="190">
        <f t="shared" si="35"/>
        <v>0</v>
      </c>
      <c r="H840" s="189"/>
      <c r="I840" s="190">
        <f t="shared" si="36"/>
        <v>0</v>
      </c>
      <c r="J840" s="189"/>
      <c r="K840" s="190">
        <f t="shared" si="37"/>
        <v>0</v>
      </c>
      <c r="L840" s="190">
        <v>21</v>
      </c>
      <c r="M840" s="190">
        <f t="shared" si="38"/>
        <v>0</v>
      </c>
      <c r="N840" s="188">
        <v>0</v>
      </c>
      <c r="O840" s="188">
        <f t="shared" si="39"/>
        <v>0</v>
      </c>
      <c r="P840" s="188">
        <v>0</v>
      </c>
      <c r="Q840" s="188">
        <f t="shared" si="40"/>
        <v>0</v>
      </c>
      <c r="R840" s="190" t="s">
        <v>1023</v>
      </c>
      <c r="S840" s="190" t="s">
        <v>294</v>
      </c>
      <c r="T840" s="191" t="s">
        <v>294</v>
      </c>
      <c r="U840" s="159">
        <v>0.49</v>
      </c>
      <c r="V840" s="159">
        <f t="shared" si="41"/>
        <v>145.57</v>
      </c>
      <c r="W840" s="159"/>
      <c r="X840" s="159" t="s">
        <v>295</v>
      </c>
      <c r="Y840" s="159" t="s">
        <v>296</v>
      </c>
      <c r="Z840" s="148"/>
      <c r="AA840" s="148"/>
      <c r="AB840" s="148"/>
      <c r="AC840" s="148"/>
      <c r="AD840" s="148"/>
      <c r="AE840" s="148"/>
      <c r="AF840" s="148"/>
      <c r="AG840" s="148" t="s">
        <v>1845</v>
      </c>
      <c r="AH840" s="148"/>
      <c r="AI840" s="148"/>
      <c r="AJ840" s="148"/>
      <c r="AK840" s="148"/>
      <c r="AL840" s="148"/>
      <c r="AM840" s="148"/>
      <c r="AN840" s="148"/>
      <c r="AO840" s="148"/>
      <c r="AP840" s="148"/>
      <c r="AQ840" s="148"/>
      <c r="AR840" s="148"/>
      <c r="AS840" s="148"/>
      <c r="AT840" s="148"/>
      <c r="AU840" s="148"/>
      <c r="AV840" s="148"/>
      <c r="AW840" s="148"/>
      <c r="AX840" s="148"/>
      <c r="AY840" s="148"/>
      <c r="AZ840" s="148"/>
      <c r="BA840" s="148"/>
      <c r="BB840" s="148"/>
      <c r="BC840" s="148"/>
      <c r="BD840" s="148"/>
      <c r="BE840" s="148"/>
      <c r="BF840" s="148"/>
      <c r="BG840" s="148"/>
      <c r="BH840" s="148"/>
    </row>
    <row r="841" spans="1:60" outlineLevel="1" x14ac:dyDescent="0.25">
      <c r="A841" s="185">
        <v>231</v>
      </c>
      <c r="B841" s="186" t="s">
        <v>1851</v>
      </c>
      <c r="C841" s="198" t="s">
        <v>1852</v>
      </c>
      <c r="D841" s="187" t="s">
        <v>424</v>
      </c>
      <c r="E841" s="188">
        <v>2970.8314999999998</v>
      </c>
      <c r="F841" s="189"/>
      <c r="G841" s="190">
        <f t="shared" si="35"/>
        <v>0</v>
      </c>
      <c r="H841" s="189"/>
      <c r="I841" s="190">
        <f t="shared" si="36"/>
        <v>0</v>
      </c>
      <c r="J841" s="189"/>
      <c r="K841" s="190">
        <f t="shared" si="37"/>
        <v>0</v>
      </c>
      <c r="L841" s="190">
        <v>21</v>
      </c>
      <c r="M841" s="190">
        <f t="shared" si="38"/>
        <v>0</v>
      </c>
      <c r="N841" s="188">
        <v>0</v>
      </c>
      <c r="O841" s="188">
        <f t="shared" si="39"/>
        <v>0</v>
      </c>
      <c r="P841" s="188">
        <v>0</v>
      </c>
      <c r="Q841" s="188">
        <f t="shared" si="40"/>
        <v>0</v>
      </c>
      <c r="R841" s="190" t="s">
        <v>1023</v>
      </c>
      <c r="S841" s="190" t="s">
        <v>294</v>
      </c>
      <c r="T841" s="191" t="s">
        <v>294</v>
      </c>
      <c r="U841" s="159">
        <v>0</v>
      </c>
      <c r="V841" s="159">
        <f t="shared" si="41"/>
        <v>0</v>
      </c>
      <c r="W841" s="159"/>
      <c r="X841" s="159" t="s">
        <v>295</v>
      </c>
      <c r="Y841" s="159" t="s">
        <v>296</v>
      </c>
      <c r="Z841" s="148"/>
      <c r="AA841" s="148"/>
      <c r="AB841" s="148"/>
      <c r="AC841" s="148"/>
      <c r="AD841" s="148"/>
      <c r="AE841" s="148"/>
      <c r="AF841" s="148"/>
      <c r="AG841" s="148" t="s">
        <v>1845</v>
      </c>
      <c r="AH841" s="148"/>
      <c r="AI841" s="148"/>
      <c r="AJ841" s="148"/>
      <c r="AK841" s="148"/>
      <c r="AL841" s="148"/>
      <c r="AM841" s="148"/>
      <c r="AN841" s="148"/>
      <c r="AO841" s="148"/>
      <c r="AP841" s="148"/>
      <c r="AQ841" s="148"/>
      <c r="AR841" s="148"/>
      <c r="AS841" s="148"/>
      <c r="AT841" s="148"/>
      <c r="AU841" s="148"/>
      <c r="AV841" s="148"/>
      <c r="AW841" s="148"/>
      <c r="AX841" s="148"/>
      <c r="AY841" s="148"/>
      <c r="AZ841" s="148"/>
      <c r="BA841" s="148"/>
      <c r="BB841" s="148"/>
      <c r="BC841" s="148"/>
      <c r="BD841" s="148"/>
      <c r="BE841" s="148"/>
      <c r="BF841" s="148"/>
      <c r="BG841" s="148"/>
      <c r="BH841" s="148"/>
    </row>
    <row r="842" spans="1:60" outlineLevel="1" x14ac:dyDescent="0.25">
      <c r="A842" s="185">
        <v>232</v>
      </c>
      <c r="B842" s="186" t="s">
        <v>1853</v>
      </c>
      <c r="C842" s="198" t="s">
        <v>1854</v>
      </c>
      <c r="D842" s="187" t="s">
        <v>424</v>
      </c>
      <c r="E842" s="188">
        <v>297.08314999999999</v>
      </c>
      <c r="F842" s="189"/>
      <c r="G842" s="190">
        <f t="shared" si="35"/>
        <v>0</v>
      </c>
      <c r="H842" s="189"/>
      <c r="I842" s="190">
        <f t="shared" si="36"/>
        <v>0</v>
      </c>
      <c r="J842" s="189"/>
      <c r="K842" s="190">
        <f t="shared" si="37"/>
        <v>0</v>
      </c>
      <c r="L842" s="190">
        <v>21</v>
      </c>
      <c r="M842" s="190">
        <f t="shared" si="38"/>
        <v>0</v>
      </c>
      <c r="N842" s="188">
        <v>0</v>
      </c>
      <c r="O842" s="188">
        <f t="shared" si="39"/>
        <v>0</v>
      </c>
      <c r="P842" s="188">
        <v>0</v>
      </c>
      <c r="Q842" s="188">
        <f t="shared" si="40"/>
        <v>0</v>
      </c>
      <c r="R842" s="190" t="s">
        <v>1023</v>
      </c>
      <c r="S842" s="190" t="s">
        <v>294</v>
      </c>
      <c r="T842" s="191" t="s">
        <v>294</v>
      </c>
      <c r="U842" s="159">
        <v>0.94199999999999995</v>
      </c>
      <c r="V842" s="159">
        <f t="shared" si="41"/>
        <v>279.85000000000002</v>
      </c>
      <c r="W842" s="159"/>
      <c r="X842" s="159" t="s">
        <v>295</v>
      </c>
      <c r="Y842" s="159" t="s">
        <v>296</v>
      </c>
      <c r="Z842" s="148"/>
      <c r="AA842" s="148"/>
      <c r="AB842" s="148"/>
      <c r="AC842" s="148"/>
      <c r="AD842" s="148"/>
      <c r="AE842" s="148"/>
      <c r="AF842" s="148"/>
      <c r="AG842" s="148" t="s">
        <v>1845</v>
      </c>
      <c r="AH842" s="148"/>
      <c r="AI842" s="148"/>
      <c r="AJ842" s="148"/>
      <c r="AK842" s="148"/>
      <c r="AL842" s="148"/>
      <c r="AM842" s="148"/>
      <c r="AN842" s="148"/>
      <c r="AO842" s="148"/>
      <c r="AP842" s="148"/>
      <c r="AQ842" s="148"/>
      <c r="AR842" s="148"/>
      <c r="AS842" s="148"/>
      <c r="AT842" s="148"/>
      <c r="AU842" s="148"/>
      <c r="AV842" s="148"/>
      <c r="AW842" s="148"/>
      <c r="AX842" s="148"/>
      <c r="AY842" s="148"/>
      <c r="AZ842" s="148"/>
      <c r="BA842" s="148"/>
      <c r="BB842" s="148"/>
      <c r="BC842" s="148"/>
      <c r="BD842" s="148"/>
      <c r="BE842" s="148"/>
      <c r="BF842" s="148"/>
      <c r="BG842" s="148"/>
      <c r="BH842" s="148"/>
    </row>
    <row r="843" spans="1:60" outlineLevel="1" x14ac:dyDescent="0.25">
      <c r="A843" s="185">
        <v>233</v>
      </c>
      <c r="B843" s="186" t="s">
        <v>1855</v>
      </c>
      <c r="C843" s="198" t="s">
        <v>1856</v>
      </c>
      <c r="D843" s="187" t="s">
        <v>424</v>
      </c>
      <c r="E843" s="188">
        <v>2376.6651999999999</v>
      </c>
      <c r="F843" s="189"/>
      <c r="G843" s="190">
        <f t="shared" si="35"/>
        <v>0</v>
      </c>
      <c r="H843" s="189"/>
      <c r="I843" s="190">
        <f t="shared" si="36"/>
        <v>0</v>
      </c>
      <c r="J843" s="189"/>
      <c r="K843" s="190">
        <f t="shared" si="37"/>
        <v>0</v>
      </c>
      <c r="L843" s="190">
        <v>21</v>
      </c>
      <c r="M843" s="190">
        <f t="shared" si="38"/>
        <v>0</v>
      </c>
      <c r="N843" s="188">
        <v>0</v>
      </c>
      <c r="O843" s="188">
        <f t="shared" si="39"/>
        <v>0</v>
      </c>
      <c r="P843" s="188">
        <v>0</v>
      </c>
      <c r="Q843" s="188">
        <f t="shared" si="40"/>
        <v>0</v>
      </c>
      <c r="R843" s="190" t="s">
        <v>1023</v>
      </c>
      <c r="S843" s="190" t="s">
        <v>294</v>
      </c>
      <c r="T843" s="191" t="s">
        <v>294</v>
      </c>
      <c r="U843" s="159">
        <v>0.105</v>
      </c>
      <c r="V843" s="159">
        <f t="shared" si="41"/>
        <v>249.55</v>
      </c>
      <c r="W843" s="159"/>
      <c r="X843" s="159" t="s">
        <v>295</v>
      </c>
      <c r="Y843" s="159" t="s">
        <v>296</v>
      </c>
      <c r="Z843" s="148"/>
      <c r="AA843" s="148"/>
      <c r="AB843" s="148"/>
      <c r="AC843" s="148"/>
      <c r="AD843" s="148"/>
      <c r="AE843" s="148"/>
      <c r="AF843" s="148"/>
      <c r="AG843" s="148" t="s">
        <v>1845</v>
      </c>
      <c r="AH843" s="148"/>
      <c r="AI843" s="148"/>
      <c r="AJ843" s="148"/>
      <c r="AK843" s="148"/>
      <c r="AL843" s="148"/>
      <c r="AM843" s="148"/>
      <c r="AN843" s="148"/>
      <c r="AO843" s="148"/>
      <c r="AP843" s="148"/>
      <c r="AQ843" s="148"/>
      <c r="AR843" s="148"/>
      <c r="AS843" s="148"/>
      <c r="AT843" s="148"/>
      <c r="AU843" s="148"/>
      <c r="AV843" s="148"/>
      <c r="AW843" s="148"/>
      <c r="AX843" s="148"/>
      <c r="AY843" s="148"/>
      <c r="AZ843" s="148"/>
      <c r="BA843" s="148"/>
      <c r="BB843" s="148"/>
      <c r="BC843" s="148"/>
      <c r="BD843" s="148"/>
      <c r="BE843" s="148"/>
      <c r="BF843" s="148"/>
      <c r="BG843" s="148"/>
      <c r="BH843" s="148"/>
    </row>
    <row r="844" spans="1:60" outlineLevel="1" x14ac:dyDescent="0.25">
      <c r="A844" s="185">
        <v>234</v>
      </c>
      <c r="B844" s="186" t="s">
        <v>1857</v>
      </c>
      <c r="C844" s="198" t="s">
        <v>1858</v>
      </c>
      <c r="D844" s="187" t="s">
        <v>424</v>
      </c>
      <c r="E844" s="188">
        <v>291.28606000000002</v>
      </c>
      <c r="F844" s="189"/>
      <c r="G844" s="190">
        <f t="shared" si="35"/>
        <v>0</v>
      </c>
      <c r="H844" s="189"/>
      <c r="I844" s="190">
        <f t="shared" si="36"/>
        <v>0</v>
      </c>
      <c r="J844" s="189"/>
      <c r="K844" s="190">
        <f t="shared" si="37"/>
        <v>0</v>
      </c>
      <c r="L844" s="190">
        <v>21</v>
      </c>
      <c r="M844" s="190">
        <f t="shared" si="38"/>
        <v>0</v>
      </c>
      <c r="N844" s="188">
        <v>0</v>
      </c>
      <c r="O844" s="188">
        <f t="shared" si="39"/>
        <v>0</v>
      </c>
      <c r="P844" s="188">
        <v>0</v>
      </c>
      <c r="Q844" s="188">
        <f t="shared" si="40"/>
        <v>0</v>
      </c>
      <c r="R844" s="190" t="s">
        <v>1023</v>
      </c>
      <c r="S844" s="190" t="s">
        <v>1859</v>
      </c>
      <c r="T844" s="191" t="s">
        <v>1859</v>
      </c>
      <c r="U844" s="159">
        <v>0</v>
      </c>
      <c r="V844" s="159">
        <f t="shared" si="41"/>
        <v>0</v>
      </c>
      <c r="W844" s="159"/>
      <c r="X844" s="159" t="s">
        <v>295</v>
      </c>
      <c r="Y844" s="159" t="s">
        <v>296</v>
      </c>
      <c r="Z844" s="148"/>
      <c r="AA844" s="148"/>
      <c r="AB844" s="148"/>
      <c r="AC844" s="148"/>
      <c r="AD844" s="148"/>
      <c r="AE844" s="148"/>
      <c r="AF844" s="148"/>
      <c r="AG844" s="148" t="s">
        <v>1845</v>
      </c>
      <c r="AH844" s="148"/>
      <c r="AI844" s="148"/>
      <c r="AJ844" s="148"/>
      <c r="AK844" s="148"/>
      <c r="AL844" s="148"/>
      <c r="AM844" s="148"/>
      <c r="AN844" s="148"/>
      <c r="AO844" s="148"/>
      <c r="AP844" s="148"/>
      <c r="AQ844" s="148"/>
      <c r="AR844" s="148"/>
      <c r="AS844" s="148"/>
      <c r="AT844" s="148"/>
      <c r="AU844" s="148"/>
      <c r="AV844" s="148"/>
      <c r="AW844" s="148"/>
      <c r="AX844" s="148"/>
      <c r="AY844" s="148"/>
      <c r="AZ844" s="148"/>
      <c r="BA844" s="148"/>
      <c r="BB844" s="148"/>
      <c r="BC844" s="148"/>
      <c r="BD844" s="148"/>
      <c r="BE844" s="148"/>
      <c r="BF844" s="148"/>
      <c r="BG844" s="148"/>
      <c r="BH844" s="148"/>
    </row>
    <row r="845" spans="1:60" outlineLevel="1" x14ac:dyDescent="0.25">
      <c r="A845" s="185">
        <v>235</v>
      </c>
      <c r="B845" s="186" t="s">
        <v>1860</v>
      </c>
      <c r="C845" s="198" t="s">
        <v>1861</v>
      </c>
      <c r="D845" s="187" t="s">
        <v>424</v>
      </c>
      <c r="E845" s="188">
        <v>0.61851</v>
      </c>
      <c r="F845" s="189"/>
      <c r="G845" s="190">
        <f t="shared" si="35"/>
        <v>0</v>
      </c>
      <c r="H845" s="189"/>
      <c r="I845" s="190">
        <f t="shared" si="36"/>
        <v>0</v>
      </c>
      <c r="J845" s="189"/>
      <c r="K845" s="190">
        <f t="shared" si="37"/>
        <v>0</v>
      </c>
      <c r="L845" s="190">
        <v>21</v>
      </c>
      <c r="M845" s="190">
        <f t="shared" si="38"/>
        <v>0</v>
      </c>
      <c r="N845" s="188">
        <v>0</v>
      </c>
      <c r="O845" s="188">
        <f t="shared" si="39"/>
        <v>0</v>
      </c>
      <c r="P845" s="188">
        <v>0</v>
      </c>
      <c r="Q845" s="188">
        <f t="shared" si="40"/>
        <v>0</v>
      </c>
      <c r="R845" s="190" t="s">
        <v>1023</v>
      </c>
      <c r="S845" s="190" t="s">
        <v>1859</v>
      </c>
      <c r="T845" s="191" t="s">
        <v>1859</v>
      </c>
      <c r="U845" s="159">
        <v>0</v>
      </c>
      <c r="V845" s="159">
        <f t="shared" si="41"/>
        <v>0</v>
      </c>
      <c r="W845" s="159"/>
      <c r="X845" s="159" t="s">
        <v>295</v>
      </c>
      <c r="Y845" s="159" t="s">
        <v>296</v>
      </c>
      <c r="Z845" s="148"/>
      <c r="AA845" s="148"/>
      <c r="AB845" s="148"/>
      <c r="AC845" s="148"/>
      <c r="AD845" s="148"/>
      <c r="AE845" s="148"/>
      <c r="AF845" s="148"/>
      <c r="AG845" s="148" t="s">
        <v>1845</v>
      </c>
      <c r="AH845" s="148"/>
      <c r="AI845" s="148"/>
      <c r="AJ845" s="148"/>
      <c r="AK845" s="148"/>
      <c r="AL845" s="148"/>
      <c r="AM845" s="148"/>
      <c r="AN845" s="148"/>
      <c r="AO845" s="148"/>
      <c r="AP845" s="148"/>
      <c r="AQ845" s="148"/>
      <c r="AR845" s="148"/>
      <c r="AS845" s="148"/>
      <c r="AT845" s="148"/>
      <c r="AU845" s="148"/>
      <c r="AV845" s="148"/>
      <c r="AW845" s="148"/>
      <c r="AX845" s="148"/>
      <c r="AY845" s="148"/>
      <c r="AZ845" s="148"/>
      <c r="BA845" s="148"/>
      <c r="BB845" s="148"/>
      <c r="BC845" s="148"/>
      <c r="BD845" s="148"/>
      <c r="BE845" s="148"/>
      <c r="BF845" s="148"/>
      <c r="BG845" s="148"/>
      <c r="BH845" s="148"/>
    </row>
    <row r="846" spans="1:60" outlineLevel="1" x14ac:dyDescent="0.25">
      <c r="A846" s="185">
        <v>236</v>
      </c>
      <c r="B846" s="186" t="s">
        <v>1862</v>
      </c>
      <c r="C846" s="198" t="s">
        <v>1863</v>
      </c>
      <c r="D846" s="187" t="s">
        <v>424</v>
      </c>
      <c r="E846" s="188">
        <v>2.2828499999999998</v>
      </c>
      <c r="F846" s="189"/>
      <c r="G846" s="190">
        <f t="shared" si="35"/>
        <v>0</v>
      </c>
      <c r="H846" s="189"/>
      <c r="I846" s="190">
        <f t="shared" si="36"/>
        <v>0</v>
      </c>
      <c r="J846" s="189"/>
      <c r="K846" s="190">
        <f t="shared" si="37"/>
        <v>0</v>
      </c>
      <c r="L846" s="190">
        <v>21</v>
      </c>
      <c r="M846" s="190">
        <f t="shared" si="38"/>
        <v>0</v>
      </c>
      <c r="N846" s="188">
        <v>0</v>
      </c>
      <c r="O846" s="188">
        <f t="shared" si="39"/>
        <v>0</v>
      </c>
      <c r="P846" s="188">
        <v>0</v>
      </c>
      <c r="Q846" s="188">
        <f t="shared" si="40"/>
        <v>0</v>
      </c>
      <c r="R846" s="190" t="s">
        <v>1023</v>
      </c>
      <c r="S846" s="190" t="s">
        <v>294</v>
      </c>
      <c r="T846" s="191" t="s">
        <v>294</v>
      </c>
      <c r="U846" s="159">
        <v>0</v>
      </c>
      <c r="V846" s="159">
        <f t="shared" si="41"/>
        <v>0</v>
      </c>
      <c r="W846" s="159"/>
      <c r="X846" s="159" t="s">
        <v>295</v>
      </c>
      <c r="Y846" s="159" t="s">
        <v>296</v>
      </c>
      <c r="Z846" s="148"/>
      <c r="AA846" s="148"/>
      <c r="AB846" s="148"/>
      <c r="AC846" s="148"/>
      <c r="AD846" s="148"/>
      <c r="AE846" s="148"/>
      <c r="AF846" s="148"/>
      <c r="AG846" s="148" t="s">
        <v>1845</v>
      </c>
      <c r="AH846" s="148"/>
      <c r="AI846" s="148"/>
      <c r="AJ846" s="148"/>
      <c r="AK846" s="148"/>
      <c r="AL846" s="148"/>
      <c r="AM846" s="148"/>
      <c r="AN846" s="148"/>
      <c r="AO846" s="148"/>
      <c r="AP846" s="148"/>
      <c r="AQ846" s="148"/>
      <c r="AR846" s="148"/>
      <c r="AS846" s="148"/>
      <c r="AT846" s="148"/>
      <c r="AU846" s="148"/>
      <c r="AV846" s="148"/>
      <c r="AW846" s="148"/>
      <c r="AX846" s="148"/>
      <c r="AY846" s="148"/>
      <c r="AZ846" s="148"/>
      <c r="BA846" s="148"/>
      <c r="BB846" s="148"/>
      <c r="BC846" s="148"/>
      <c r="BD846" s="148"/>
      <c r="BE846" s="148"/>
      <c r="BF846" s="148"/>
      <c r="BG846" s="148"/>
      <c r="BH846" s="148"/>
    </row>
    <row r="847" spans="1:60" outlineLevel="1" x14ac:dyDescent="0.25">
      <c r="A847" s="185">
        <v>237</v>
      </c>
      <c r="B847" s="186" t="s">
        <v>1866</v>
      </c>
      <c r="C847" s="198" t="s">
        <v>1867</v>
      </c>
      <c r="D847" s="187" t="s">
        <v>424</v>
      </c>
      <c r="E847" s="188">
        <v>2.8563700000000001</v>
      </c>
      <c r="F847" s="189"/>
      <c r="G847" s="190">
        <f t="shared" si="35"/>
        <v>0</v>
      </c>
      <c r="H847" s="189"/>
      <c r="I847" s="190">
        <f t="shared" si="36"/>
        <v>0</v>
      </c>
      <c r="J847" s="189"/>
      <c r="K847" s="190">
        <f t="shared" si="37"/>
        <v>0</v>
      </c>
      <c r="L847" s="190">
        <v>21</v>
      </c>
      <c r="M847" s="190">
        <f t="shared" si="38"/>
        <v>0</v>
      </c>
      <c r="N847" s="188">
        <v>0</v>
      </c>
      <c r="O847" s="188">
        <f t="shared" si="39"/>
        <v>0</v>
      </c>
      <c r="P847" s="188">
        <v>0</v>
      </c>
      <c r="Q847" s="188">
        <f t="shared" si="40"/>
        <v>0</v>
      </c>
      <c r="R847" s="190" t="s">
        <v>1023</v>
      </c>
      <c r="S847" s="190" t="s">
        <v>294</v>
      </c>
      <c r="T847" s="191" t="s">
        <v>294</v>
      </c>
      <c r="U847" s="159">
        <v>0</v>
      </c>
      <c r="V847" s="159">
        <f t="shared" si="41"/>
        <v>0</v>
      </c>
      <c r="W847" s="159"/>
      <c r="X847" s="159" t="s">
        <v>295</v>
      </c>
      <c r="Y847" s="159" t="s">
        <v>296</v>
      </c>
      <c r="Z847" s="148"/>
      <c r="AA847" s="148"/>
      <c r="AB847" s="148"/>
      <c r="AC847" s="148"/>
      <c r="AD847" s="148"/>
      <c r="AE847" s="148"/>
      <c r="AF847" s="148"/>
      <c r="AG847" s="148" t="s">
        <v>1845</v>
      </c>
      <c r="AH847" s="148"/>
      <c r="AI847" s="148"/>
      <c r="AJ847" s="148"/>
      <c r="AK847" s="148"/>
      <c r="AL847" s="148"/>
      <c r="AM847" s="148"/>
      <c r="AN847" s="148"/>
      <c r="AO847" s="148"/>
      <c r="AP847" s="148"/>
      <c r="AQ847" s="148"/>
      <c r="AR847" s="148"/>
      <c r="AS847" s="148"/>
      <c r="AT847" s="148"/>
      <c r="AU847" s="148"/>
      <c r="AV847" s="148"/>
      <c r="AW847" s="148"/>
      <c r="AX847" s="148"/>
      <c r="AY847" s="148"/>
      <c r="AZ847" s="148"/>
      <c r="BA847" s="148"/>
      <c r="BB847" s="148"/>
      <c r="BC847" s="148"/>
      <c r="BD847" s="148"/>
      <c r="BE847" s="148"/>
      <c r="BF847" s="148"/>
      <c r="BG847" s="148"/>
      <c r="BH847" s="148"/>
    </row>
    <row r="848" spans="1:60" outlineLevel="1" x14ac:dyDescent="0.25">
      <c r="A848" s="185">
        <v>238</v>
      </c>
      <c r="B848" s="186" t="s">
        <v>1868</v>
      </c>
      <c r="C848" s="198" t="s">
        <v>1869</v>
      </c>
      <c r="D848" s="187" t="s">
        <v>424</v>
      </c>
      <c r="E848" s="188">
        <v>3.9359999999999999E-2</v>
      </c>
      <c r="F848" s="189"/>
      <c r="G848" s="190">
        <f t="shared" si="35"/>
        <v>0</v>
      </c>
      <c r="H848" s="189"/>
      <c r="I848" s="190">
        <f t="shared" si="36"/>
        <v>0</v>
      </c>
      <c r="J848" s="189"/>
      <c r="K848" s="190">
        <f t="shared" si="37"/>
        <v>0</v>
      </c>
      <c r="L848" s="190">
        <v>21</v>
      </c>
      <c r="M848" s="190">
        <f t="shared" si="38"/>
        <v>0</v>
      </c>
      <c r="N848" s="188">
        <v>0</v>
      </c>
      <c r="O848" s="188">
        <f t="shared" si="39"/>
        <v>0</v>
      </c>
      <c r="P848" s="188">
        <v>0</v>
      </c>
      <c r="Q848" s="188">
        <f t="shared" si="40"/>
        <v>0</v>
      </c>
      <c r="R848" s="190" t="s">
        <v>1023</v>
      </c>
      <c r="S848" s="190" t="s">
        <v>294</v>
      </c>
      <c r="T848" s="191" t="s">
        <v>294</v>
      </c>
      <c r="U848" s="159">
        <v>0</v>
      </c>
      <c r="V848" s="159">
        <f t="shared" si="41"/>
        <v>0</v>
      </c>
      <c r="W848" s="159"/>
      <c r="X848" s="159" t="s">
        <v>295</v>
      </c>
      <c r="Y848" s="159" t="s">
        <v>296</v>
      </c>
      <c r="Z848" s="148"/>
      <c r="AA848" s="148"/>
      <c r="AB848" s="148"/>
      <c r="AC848" s="148"/>
      <c r="AD848" s="148"/>
      <c r="AE848" s="148"/>
      <c r="AF848" s="148"/>
      <c r="AG848" s="148" t="s">
        <v>1845</v>
      </c>
      <c r="AH848" s="148"/>
      <c r="AI848" s="148"/>
      <c r="AJ848" s="148"/>
      <c r="AK848" s="148"/>
      <c r="AL848" s="148"/>
      <c r="AM848" s="148"/>
      <c r="AN848" s="148"/>
      <c r="AO848" s="148"/>
      <c r="AP848" s="148"/>
      <c r="AQ848" s="148"/>
      <c r="AR848" s="148"/>
      <c r="AS848" s="148"/>
      <c r="AT848" s="148"/>
      <c r="AU848" s="148"/>
      <c r="AV848" s="148"/>
      <c r="AW848" s="148"/>
      <c r="AX848" s="148"/>
      <c r="AY848" s="148"/>
      <c r="AZ848" s="148"/>
      <c r="BA848" s="148"/>
      <c r="BB848" s="148"/>
      <c r="BC848" s="148"/>
      <c r="BD848" s="148"/>
      <c r="BE848" s="148"/>
      <c r="BF848" s="148"/>
      <c r="BG848" s="148"/>
      <c r="BH848" s="148"/>
    </row>
    <row r="849" spans="1:60" ht="13" x14ac:dyDescent="0.25">
      <c r="A849" s="170" t="s">
        <v>288</v>
      </c>
      <c r="B849" s="171" t="s">
        <v>260</v>
      </c>
      <c r="C849" s="193" t="s">
        <v>28</v>
      </c>
      <c r="D849" s="172"/>
      <c r="E849" s="173"/>
      <c r="F849" s="174"/>
      <c r="G849" s="174">
        <f>SUMIF(AG850:AG860,"&lt;&gt;NOR",G850:G860)</f>
        <v>0</v>
      </c>
      <c r="H849" s="174"/>
      <c r="I849" s="174">
        <f>SUM(I850:I860)</f>
        <v>0</v>
      </c>
      <c r="J849" s="174"/>
      <c r="K849" s="174">
        <f>SUM(K850:K860)</f>
        <v>0</v>
      </c>
      <c r="L849" s="174"/>
      <c r="M849" s="174">
        <f>SUM(M850:M860)</f>
        <v>0</v>
      </c>
      <c r="N849" s="173"/>
      <c r="O849" s="173">
        <f>SUM(O850:O860)</f>
        <v>0</v>
      </c>
      <c r="P849" s="173"/>
      <c r="Q849" s="173">
        <f>SUM(Q850:Q860)</f>
        <v>0</v>
      </c>
      <c r="R849" s="174"/>
      <c r="S849" s="174"/>
      <c r="T849" s="175"/>
      <c r="U849" s="169"/>
      <c r="V849" s="169">
        <f>SUM(V850:V860)</f>
        <v>0</v>
      </c>
      <c r="W849" s="169"/>
      <c r="X849" s="169"/>
      <c r="Y849" s="169"/>
      <c r="AG849" t="s">
        <v>289</v>
      </c>
    </row>
    <row r="850" spans="1:60" outlineLevel="1" x14ac:dyDescent="0.25">
      <c r="A850" s="177">
        <v>239</v>
      </c>
      <c r="B850" s="178" t="s">
        <v>1870</v>
      </c>
      <c r="C850" s="194" t="s">
        <v>1871</v>
      </c>
      <c r="D850" s="179" t="s">
        <v>1872</v>
      </c>
      <c r="E850" s="180">
        <v>1</v>
      </c>
      <c r="F850" s="181"/>
      <c r="G850" s="182">
        <f>ROUND(E850*F850,2)</f>
        <v>0</v>
      </c>
      <c r="H850" s="181"/>
      <c r="I850" s="182">
        <f>ROUND(E850*H850,2)</f>
        <v>0</v>
      </c>
      <c r="J850" s="181"/>
      <c r="K850" s="182">
        <f>ROUND(E850*J850,2)</f>
        <v>0</v>
      </c>
      <c r="L850" s="182">
        <v>21</v>
      </c>
      <c r="M850" s="182">
        <f>G850*(1+L850/100)</f>
        <v>0</v>
      </c>
      <c r="N850" s="180">
        <v>0</v>
      </c>
      <c r="O850" s="180">
        <f>ROUND(E850*N850,2)</f>
        <v>0</v>
      </c>
      <c r="P850" s="180">
        <v>0</v>
      </c>
      <c r="Q850" s="180">
        <f>ROUND(E850*P850,2)</f>
        <v>0</v>
      </c>
      <c r="R850" s="182"/>
      <c r="S850" s="182" t="s">
        <v>878</v>
      </c>
      <c r="T850" s="183" t="s">
        <v>879</v>
      </c>
      <c r="U850" s="159">
        <v>0</v>
      </c>
      <c r="V850" s="159">
        <f>ROUND(E850*U850,2)</f>
        <v>0</v>
      </c>
      <c r="W850" s="159"/>
      <c r="X850" s="159" t="s">
        <v>1873</v>
      </c>
      <c r="Y850" s="159" t="s">
        <v>296</v>
      </c>
      <c r="Z850" s="148"/>
      <c r="AA850" s="148"/>
      <c r="AB850" s="148"/>
      <c r="AC850" s="148"/>
      <c r="AD850" s="148"/>
      <c r="AE850" s="148"/>
      <c r="AF850" s="148"/>
      <c r="AG850" s="148" t="s">
        <v>1874</v>
      </c>
      <c r="AH850" s="148"/>
      <c r="AI850" s="148"/>
      <c r="AJ850" s="148"/>
      <c r="AK850" s="148"/>
      <c r="AL850" s="148"/>
      <c r="AM850" s="148"/>
      <c r="AN850" s="148"/>
      <c r="AO850" s="148"/>
      <c r="AP850" s="148"/>
      <c r="AQ850" s="148"/>
      <c r="AR850" s="148"/>
      <c r="AS850" s="148"/>
      <c r="AT850" s="148"/>
      <c r="AU850" s="148"/>
      <c r="AV850" s="148"/>
      <c r="AW850" s="148"/>
      <c r="AX850" s="148"/>
      <c r="AY850" s="148"/>
      <c r="AZ850" s="148"/>
      <c r="BA850" s="148"/>
      <c r="BB850" s="148"/>
      <c r="BC850" s="148"/>
      <c r="BD850" s="148"/>
      <c r="BE850" s="148"/>
      <c r="BF850" s="148"/>
      <c r="BG850" s="148"/>
      <c r="BH850" s="148"/>
    </row>
    <row r="851" spans="1:60" outlineLevel="2" x14ac:dyDescent="0.25">
      <c r="A851" s="155"/>
      <c r="B851" s="156"/>
      <c r="C851" s="272" t="s">
        <v>1875</v>
      </c>
      <c r="D851" s="273"/>
      <c r="E851" s="273"/>
      <c r="F851" s="273"/>
      <c r="G851" s="273"/>
      <c r="H851" s="159"/>
      <c r="I851" s="159"/>
      <c r="J851" s="159"/>
      <c r="K851" s="159"/>
      <c r="L851" s="159"/>
      <c r="M851" s="159"/>
      <c r="N851" s="158"/>
      <c r="O851" s="158"/>
      <c r="P851" s="158"/>
      <c r="Q851" s="158"/>
      <c r="R851" s="159"/>
      <c r="S851" s="159"/>
      <c r="T851" s="159"/>
      <c r="U851" s="159"/>
      <c r="V851" s="159"/>
      <c r="W851" s="159"/>
      <c r="X851" s="159"/>
      <c r="Y851" s="159"/>
      <c r="Z851" s="148"/>
      <c r="AA851" s="148"/>
      <c r="AB851" s="148"/>
      <c r="AC851" s="148"/>
      <c r="AD851" s="148"/>
      <c r="AE851" s="148"/>
      <c r="AF851" s="148"/>
      <c r="AG851" s="148" t="s">
        <v>300</v>
      </c>
      <c r="AH851" s="148"/>
      <c r="AI851" s="148"/>
      <c r="AJ851" s="148"/>
      <c r="AK851" s="148"/>
      <c r="AL851" s="148"/>
      <c r="AM851" s="148"/>
      <c r="AN851" s="148"/>
      <c r="AO851" s="148"/>
      <c r="AP851" s="148"/>
      <c r="AQ851" s="148"/>
      <c r="AR851" s="148"/>
      <c r="AS851" s="148"/>
      <c r="AT851" s="148"/>
      <c r="AU851" s="148"/>
      <c r="AV851" s="148"/>
      <c r="AW851" s="148"/>
      <c r="AX851" s="148"/>
      <c r="AY851" s="148"/>
      <c r="AZ851" s="148"/>
      <c r="BA851" s="148"/>
      <c r="BB851" s="148"/>
      <c r="BC851" s="148"/>
      <c r="BD851" s="148"/>
      <c r="BE851" s="148"/>
      <c r="BF851" s="148"/>
      <c r="BG851" s="148"/>
      <c r="BH851" s="148"/>
    </row>
    <row r="852" spans="1:60" outlineLevel="3" x14ac:dyDescent="0.25">
      <c r="A852" s="155"/>
      <c r="B852" s="156"/>
      <c r="C852" s="270" t="s">
        <v>1876</v>
      </c>
      <c r="D852" s="271"/>
      <c r="E852" s="271"/>
      <c r="F852" s="271"/>
      <c r="G852" s="271"/>
      <c r="H852" s="159"/>
      <c r="I852" s="159"/>
      <c r="J852" s="159"/>
      <c r="K852" s="159"/>
      <c r="L852" s="159"/>
      <c r="M852" s="159"/>
      <c r="N852" s="158"/>
      <c r="O852" s="158"/>
      <c r="P852" s="158"/>
      <c r="Q852" s="158"/>
      <c r="R852" s="159"/>
      <c r="S852" s="159"/>
      <c r="T852" s="159"/>
      <c r="U852" s="159"/>
      <c r="V852" s="159"/>
      <c r="W852" s="159"/>
      <c r="X852" s="159"/>
      <c r="Y852" s="159"/>
      <c r="Z852" s="148"/>
      <c r="AA852" s="148"/>
      <c r="AB852" s="148"/>
      <c r="AC852" s="148"/>
      <c r="AD852" s="148"/>
      <c r="AE852" s="148"/>
      <c r="AF852" s="148"/>
      <c r="AG852" s="148" t="s">
        <v>300</v>
      </c>
      <c r="AH852" s="148"/>
      <c r="AI852" s="148"/>
      <c r="AJ852" s="148"/>
      <c r="AK852" s="148"/>
      <c r="AL852" s="148"/>
      <c r="AM852" s="148"/>
      <c r="AN852" s="148"/>
      <c r="AO852" s="148"/>
      <c r="AP852" s="148"/>
      <c r="AQ852" s="148"/>
      <c r="AR852" s="148"/>
      <c r="AS852" s="148"/>
      <c r="AT852" s="148"/>
      <c r="AU852" s="148"/>
      <c r="AV852" s="148"/>
      <c r="AW852" s="148"/>
      <c r="AX852" s="148"/>
      <c r="AY852" s="148"/>
      <c r="AZ852" s="148"/>
      <c r="BA852" s="148"/>
      <c r="BB852" s="148"/>
      <c r="BC852" s="148"/>
      <c r="BD852" s="148"/>
      <c r="BE852" s="148"/>
      <c r="BF852" s="148"/>
      <c r="BG852" s="148"/>
      <c r="BH852" s="148"/>
    </row>
    <row r="853" spans="1:60" outlineLevel="3" x14ac:dyDescent="0.25">
      <c r="A853" s="155"/>
      <c r="B853" s="156"/>
      <c r="C853" s="270" t="s">
        <v>1877</v>
      </c>
      <c r="D853" s="271"/>
      <c r="E853" s="271"/>
      <c r="F853" s="271"/>
      <c r="G853" s="271"/>
      <c r="H853" s="159"/>
      <c r="I853" s="159"/>
      <c r="J853" s="159"/>
      <c r="K853" s="159"/>
      <c r="L853" s="159"/>
      <c r="M853" s="159"/>
      <c r="N853" s="158"/>
      <c r="O853" s="158"/>
      <c r="P853" s="158"/>
      <c r="Q853" s="158"/>
      <c r="R853" s="159"/>
      <c r="S853" s="159"/>
      <c r="T853" s="159"/>
      <c r="U853" s="159"/>
      <c r="V853" s="159"/>
      <c r="W853" s="159"/>
      <c r="X853" s="159"/>
      <c r="Y853" s="159"/>
      <c r="Z853" s="148"/>
      <c r="AA853" s="148"/>
      <c r="AB853" s="148"/>
      <c r="AC853" s="148"/>
      <c r="AD853" s="148"/>
      <c r="AE853" s="148"/>
      <c r="AF853" s="148"/>
      <c r="AG853" s="148" t="s">
        <v>300</v>
      </c>
      <c r="AH853" s="148"/>
      <c r="AI853" s="148"/>
      <c r="AJ853" s="148"/>
      <c r="AK853" s="148"/>
      <c r="AL853" s="148"/>
      <c r="AM853" s="148"/>
      <c r="AN853" s="148"/>
      <c r="AO853" s="148"/>
      <c r="AP853" s="148"/>
      <c r="AQ853" s="148"/>
      <c r="AR853" s="148"/>
      <c r="AS853" s="148"/>
      <c r="AT853" s="148"/>
      <c r="AU853" s="148"/>
      <c r="AV853" s="148"/>
      <c r="AW853" s="148"/>
      <c r="AX853" s="148"/>
      <c r="AY853" s="148"/>
      <c r="AZ853" s="148"/>
      <c r="BA853" s="148"/>
      <c r="BB853" s="148"/>
      <c r="BC853" s="148"/>
      <c r="BD853" s="148"/>
      <c r="BE853" s="148"/>
      <c r="BF853" s="148"/>
      <c r="BG853" s="148"/>
      <c r="BH853" s="148"/>
    </row>
    <row r="854" spans="1:60" outlineLevel="3" x14ac:dyDescent="0.25">
      <c r="A854" s="155"/>
      <c r="B854" s="156"/>
      <c r="C854" s="270" t="s">
        <v>1878</v>
      </c>
      <c r="D854" s="271"/>
      <c r="E854" s="271"/>
      <c r="F854" s="271"/>
      <c r="G854" s="271"/>
      <c r="H854" s="159"/>
      <c r="I854" s="159"/>
      <c r="J854" s="159"/>
      <c r="K854" s="159"/>
      <c r="L854" s="159"/>
      <c r="M854" s="159"/>
      <c r="N854" s="158"/>
      <c r="O854" s="158"/>
      <c r="P854" s="158"/>
      <c r="Q854" s="158"/>
      <c r="R854" s="159"/>
      <c r="S854" s="159"/>
      <c r="T854" s="159"/>
      <c r="U854" s="159"/>
      <c r="V854" s="159"/>
      <c r="W854" s="159"/>
      <c r="X854" s="159"/>
      <c r="Y854" s="159"/>
      <c r="Z854" s="148"/>
      <c r="AA854" s="148"/>
      <c r="AB854" s="148"/>
      <c r="AC854" s="148"/>
      <c r="AD854" s="148"/>
      <c r="AE854" s="148"/>
      <c r="AF854" s="148"/>
      <c r="AG854" s="148" t="s">
        <v>300</v>
      </c>
      <c r="AH854" s="148"/>
      <c r="AI854" s="148"/>
      <c r="AJ854" s="148"/>
      <c r="AK854" s="148"/>
      <c r="AL854" s="148"/>
      <c r="AM854" s="148"/>
      <c r="AN854" s="148"/>
      <c r="AO854" s="148"/>
      <c r="AP854" s="148"/>
      <c r="AQ854" s="148"/>
      <c r="AR854" s="148"/>
      <c r="AS854" s="148"/>
      <c r="AT854" s="148"/>
      <c r="AU854" s="148"/>
      <c r="AV854" s="148"/>
      <c r="AW854" s="148"/>
      <c r="AX854" s="148"/>
      <c r="AY854" s="148"/>
      <c r="AZ854" s="148"/>
      <c r="BA854" s="148"/>
      <c r="BB854" s="148"/>
      <c r="BC854" s="148"/>
      <c r="BD854" s="148"/>
      <c r="BE854" s="148"/>
      <c r="BF854" s="148"/>
      <c r="BG854" s="148"/>
      <c r="BH854" s="148"/>
    </row>
    <row r="855" spans="1:60" outlineLevel="1" x14ac:dyDescent="0.25">
      <c r="A855" s="177">
        <v>240</v>
      </c>
      <c r="B855" s="178" t="s">
        <v>1879</v>
      </c>
      <c r="C855" s="194" t="s">
        <v>1880</v>
      </c>
      <c r="D855" s="179" t="s">
        <v>1872</v>
      </c>
      <c r="E855" s="180">
        <v>1</v>
      </c>
      <c r="F855" s="181"/>
      <c r="G855" s="182">
        <f>ROUND(E855*F855,2)</f>
        <v>0</v>
      </c>
      <c r="H855" s="181"/>
      <c r="I855" s="182">
        <f>ROUND(E855*H855,2)</f>
        <v>0</v>
      </c>
      <c r="J855" s="181"/>
      <c r="K855" s="182">
        <f>ROUND(E855*J855,2)</f>
        <v>0</v>
      </c>
      <c r="L855" s="182">
        <v>21</v>
      </c>
      <c r="M855" s="182">
        <f>G855*(1+L855/100)</f>
        <v>0</v>
      </c>
      <c r="N855" s="180">
        <v>0</v>
      </c>
      <c r="O855" s="180">
        <f>ROUND(E855*N855,2)</f>
        <v>0</v>
      </c>
      <c r="P855" s="180">
        <v>0</v>
      </c>
      <c r="Q855" s="180">
        <f>ROUND(E855*P855,2)</f>
        <v>0</v>
      </c>
      <c r="R855" s="182"/>
      <c r="S855" s="182" t="s">
        <v>878</v>
      </c>
      <c r="T855" s="183" t="s">
        <v>879</v>
      </c>
      <c r="U855" s="159">
        <v>0</v>
      </c>
      <c r="V855" s="159">
        <f>ROUND(E855*U855,2)</f>
        <v>0</v>
      </c>
      <c r="W855" s="159"/>
      <c r="X855" s="159" t="s">
        <v>1873</v>
      </c>
      <c r="Y855" s="159" t="s">
        <v>296</v>
      </c>
      <c r="Z855" s="148"/>
      <c r="AA855" s="148"/>
      <c r="AB855" s="148"/>
      <c r="AC855" s="148"/>
      <c r="AD855" s="148"/>
      <c r="AE855" s="148"/>
      <c r="AF855" s="148"/>
      <c r="AG855" s="148" t="s">
        <v>1874</v>
      </c>
      <c r="AH855" s="148"/>
      <c r="AI855" s="148"/>
      <c r="AJ855" s="148"/>
      <c r="AK855" s="148"/>
      <c r="AL855" s="148"/>
      <c r="AM855" s="148"/>
      <c r="AN855" s="148"/>
      <c r="AO855" s="148"/>
      <c r="AP855" s="148"/>
      <c r="AQ855" s="148"/>
      <c r="AR855" s="148"/>
      <c r="AS855" s="148"/>
      <c r="AT855" s="148"/>
      <c r="AU855" s="148"/>
      <c r="AV855" s="148"/>
      <c r="AW855" s="148"/>
      <c r="AX855" s="148"/>
      <c r="AY855" s="148"/>
      <c r="AZ855" s="148"/>
      <c r="BA855" s="148"/>
      <c r="BB855" s="148"/>
      <c r="BC855" s="148"/>
      <c r="BD855" s="148"/>
      <c r="BE855" s="148"/>
      <c r="BF855" s="148"/>
      <c r="BG855" s="148"/>
      <c r="BH855" s="148"/>
    </row>
    <row r="856" spans="1:60" outlineLevel="2" x14ac:dyDescent="0.25">
      <c r="A856" s="155"/>
      <c r="B856" s="156"/>
      <c r="C856" s="272" t="s">
        <v>1881</v>
      </c>
      <c r="D856" s="273"/>
      <c r="E856" s="273"/>
      <c r="F856" s="273"/>
      <c r="G856" s="273"/>
      <c r="H856" s="159"/>
      <c r="I856" s="159"/>
      <c r="J856" s="159"/>
      <c r="K856" s="159"/>
      <c r="L856" s="159"/>
      <c r="M856" s="159"/>
      <c r="N856" s="158"/>
      <c r="O856" s="158"/>
      <c r="P856" s="158"/>
      <c r="Q856" s="158"/>
      <c r="R856" s="159"/>
      <c r="S856" s="159"/>
      <c r="T856" s="159"/>
      <c r="U856" s="159"/>
      <c r="V856" s="159"/>
      <c r="W856" s="159"/>
      <c r="X856" s="159"/>
      <c r="Y856" s="159"/>
      <c r="Z856" s="148"/>
      <c r="AA856" s="148"/>
      <c r="AB856" s="148"/>
      <c r="AC856" s="148"/>
      <c r="AD856" s="148"/>
      <c r="AE856" s="148"/>
      <c r="AF856" s="148"/>
      <c r="AG856" s="148" t="s">
        <v>300</v>
      </c>
      <c r="AH856" s="148"/>
      <c r="AI856" s="148"/>
      <c r="AJ856" s="148"/>
      <c r="AK856" s="148"/>
      <c r="AL856" s="148"/>
      <c r="AM856" s="148"/>
      <c r="AN856" s="148"/>
      <c r="AO856" s="148"/>
      <c r="AP856" s="148"/>
      <c r="AQ856" s="148"/>
      <c r="AR856" s="148"/>
      <c r="AS856" s="148"/>
      <c r="AT856" s="148"/>
      <c r="AU856" s="148"/>
      <c r="AV856" s="148"/>
      <c r="AW856" s="148"/>
      <c r="AX856" s="148"/>
      <c r="AY856" s="148"/>
      <c r="AZ856" s="148"/>
      <c r="BA856" s="148"/>
      <c r="BB856" s="148"/>
      <c r="BC856" s="148"/>
      <c r="BD856" s="148"/>
      <c r="BE856" s="148"/>
      <c r="BF856" s="148"/>
      <c r="BG856" s="148"/>
      <c r="BH856" s="148"/>
    </row>
    <row r="857" spans="1:60" outlineLevel="1" x14ac:dyDescent="0.25">
      <c r="A857" s="177">
        <v>241</v>
      </c>
      <c r="B857" s="178" t="s">
        <v>1882</v>
      </c>
      <c r="C857" s="194" t="s">
        <v>1883</v>
      </c>
      <c r="D857" s="179" t="s">
        <v>1872</v>
      </c>
      <c r="E857" s="180">
        <v>1</v>
      </c>
      <c r="F857" s="181"/>
      <c r="G857" s="182">
        <f>ROUND(E857*F857,2)</f>
        <v>0</v>
      </c>
      <c r="H857" s="181"/>
      <c r="I857" s="182">
        <f>ROUND(E857*H857,2)</f>
        <v>0</v>
      </c>
      <c r="J857" s="181"/>
      <c r="K857" s="182">
        <f>ROUND(E857*J857,2)</f>
        <v>0</v>
      </c>
      <c r="L857" s="182">
        <v>21</v>
      </c>
      <c r="M857" s="182">
        <f>G857*(1+L857/100)</f>
        <v>0</v>
      </c>
      <c r="N857" s="180">
        <v>0</v>
      </c>
      <c r="O857" s="180">
        <f>ROUND(E857*N857,2)</f>
        <v>0</v>
      </c>
      <c r="P857" s="180">
        <v>0</v>
      </c>
      <c r="Q857" s="180">
        <f>ROUND(E857*P857,2)</f>
        <v>0</v>
      </c>
      <c r="R857" s="182"/>
      <c r="S857" s="182" t="s">
        <v>294</v>
      </c>
      <c r="T857" s="183" t="s">
        <v>879</v>
      </c>
      <c r="U857" s="159">
        <v>0</v>
      </c>
      <c r="V857" s="159">
        <f>ROUND(E857*U857,2)</f>
        <v>0</v>
      </c>
      <c r="W857" s="159"/>
      <c r="X857" s="159" t="s">
        <v>1873</v>
      </c>
      <c r="Y857" s="159" t="s">
        <v>296</v>
      </c>
      <c r="Z857" s="148"/>
      <c r="AA857" s="148"/>
      <c r="AB857" s="148"/>
      <c r="AC857" s="148"/>
      <c r="AD857" s="148"/>
      <c r="AE857" s="148"/>
      <c r="AF857" s="148"/>
      <c r="AG857" s="148" t="s">
        <v>1874</v>
      </c>
      <c r="AH857" s="148"/>
      <c r="AI857" s="148"/>
      <c r="AJ857" s="148"/>
      <c r="AK857" s="148"/>
      <c r="AL857" s="148"/>
      <c r="AM857" s="148"/>
      <c r="AN857" s="148"/>
      <c r="AO857" s="148"/>
      <c r="AP857" s="148"/>
      <c r="AQ857" s="148"/>
      <c r="AR857" s="148"/>
      <c r="AS857" s="148"/>
      <c r="AT857" s="148"/>
      <c r="AU857" s="148"/>
      <c r="AV857" s="148"/>
      <c r="AW857" s="148"/>
      <c r="AX857" s="148"/>
      <c r="AY857" s="148"/>
      <c r="AZ857" s="148"/>
      <c r="BA857" s="148"/>
      <c r="BB857" s="148"/>
      <c r="BC857" s="148"/>
      <c r="BD857" s="148"/>
      <c r="BE857" s="148"/>
      <c r="BF857" s="148"/>
      <c r="BG857" s="148"/>
      <c r="BH857" s="148"/>
    </row>
    <row r="858" spans="1:60" outlineLevel="2" x14ac:dyDescent="0.25">
      <c r="A858" s="155"/>
      <c r="B858" s="156"/>
      <c r="C858" s="272" t="s">
        <v>1884</v>
      </c>
      <c r="D858" s="273"/>
      <c r="E858" s="273"/>
      <c r="F858" s="273"/>
      <c r="G858" s="273"/>
      <c r="H858" s="159"/>
      <c r="I858" s="159"/>
      <c r="J858" s="159"/>
      <c r="K858" s="159"/>
      <c r="L858" s="159"/>
      <c r="M858" s="159"/>
      <c r="N858" s="158"/>
      <c r="O858" s="158"/>
      <c r="P858" s="158"/>
      <c r="Q858" s="158"/>
      <c r="R858" s="159"/>
      <c r="S858" s="159"/>
      <c r="T858" s="159"/>
      <c r="U858" s="159"/>
      <c r="V858" s="159"/>
      <c r="W858" s="159"/>
      <c r="X858" s="159"/>
      <c r="Y858" s="159"/>
      <c r="Z858" s="148"/>
      <c r="AA858" s="148"/>
      <c r="AB858" s="148"/>
      <c r="AC858" s="148"/>
      <c r="AD858" s="148"/>
      <c r="AE858" s="148"/>
      <c r="AF858" s="148"/>
      <c r="AG858" s="148" t="s">
        <v>300</v>
      </c>
      <c r="AH858" s="148"/>
      <c r="AI858" s="148"/>
      <c r="AJ858" s="148"/>
      <c r="AK858" s="148"/>
      <c r="AL858" s="148"/>
      <c r="AM858" s="148"/>
      <c r="AN858" s="148"/>
      <c r="AO858" s="148"/>
      <c r="AP858" s="148"/>
      <c r="AQ858" s="148"/>
      <c r="AR858" s="148"/>
      <c r="AS858" s="148"/>
      <c r="AT858" s="148"/>
      <c r="AU858" s="148"/>
      <c r="AV858" s="148"/>
      <c r="AW858" s="148"/>
      <c r="AX858" s="148"/>
      <c r="AY858" s="148"/>
      <c r="AZ858" s="148"/>
      <c r="BA858" s="148"/>
      <c r="BB858" s="148"/>
      <c r="BC858" s="148"/>
      <c r="BD858" s="148"/>
      <c r="BE858" s="148"/>
      <c r="BF858" s="148"/>
      <c r="BG858" s="148"/>
      <c r="BH858" s="148"/>
    </row>
    <row r="859" spans="1:60" outlineLevel="1" x14ac:dyDescent="0.25">
      <c r="A859" s="177">
        <v>242</v>
      </c>
      <c r="B859" s="178" t="s">
        <v>1885</v>
      </c>
      <c r="C859" s="194" t="s">
        <v>1886</v>
      </c>
      <c r="D859" s="179" t="s">
        <v>1872</v>
      </c>
      <c r="E859" s="180">
        <v>1</v>
      </c>
      <c r="F859" s="181"/>
      <c r="G859" s="182">
        <f>ROUND(E859*F859,2)</f>
        <v>0</v>
      </c>
      <c r="H859" s="181"/>
      <c r="I859" s="182">
        <f>ROUND(E859*H859,2)</f>
        <v>0</v>
      </c>
      <c r="J859" s="181"/>
      <c r="K859" s="182">
        <f>ROUND(E859*J859,2)</f>
        <v>0</v>
      </c>
      <c r="L859" s="182">
        <v>21</v>
      </c>
      <c r="M859" s="182">
        <f>G859*(1+L859/100)</f>
        <v>0</v>
      </c>
      <c r="N859" s="180">
        <v>0</v>
      </c>
      <c r="O859" s="180">
        <f>ROUND(E859*N859,2)</f>
        <v>0</v>
      </c>
      <c r="P859" s="180">
        <v>0</v>
      </c>
      <c r="Q859" s="180">
        <f>ROUND(E859*P859,2)</f>
        <v>0</v>
      </c>
      <c r="R859" s="182"/>
      <c r="S859" s="182" t="s">
        <v>294</v>
      </c>
      <c r="T859" s="183" t="s">
        <v>879</v>
      </c>
      <c r="U859" s="159">
        <v>0</v>
      </c>
      <c r="V859" s="159">
        <f>ROUND(E859*U859,2)</f>
        <v>0</v>
      </c>
      <c r="W859" s="159"/>
      <c r="X859" s="159" t="s">
        <v>1873</v>
      </c>
      <c r="Y859" s="159" t="s">
        <v>296</v>
      </c>
      <c r="Z859" s="148"/>
      <c r="AA859" s="148"/>
      <c r="AB859" s="148"/>
      <c r="AC859" s="148"/>
      <c r="AD859" s="148"/>
      <c r="AE859" s="148"/>
      <c r="AF859" s="148"/>
      <c r="AG859" s="148" t="s">
        <v>1874</v>
      </c>
      <c r="AH859" s="148"/>
      <c r="AI859" s="148"/>
      <c r="AJ859" s="148"/>
      <c r="AK859" s="148"/>
      <c r="AL859" s="148"/>
      <c r="AM859" s="148"/>
      <c r="AN859" s="148"/>
      <c r="AO859" s="148"/>
      <c r="AP859" s="148"/>
      <c r="AQ859" s="148"/>
      <c r="AR859" s="148"/>
      <c r="AS859" s="148"/>
      <c r="AT859" s="148"/>
      <c r="AU859" s="148"/>
      <c r="AV859" s="148"/>
      <c r="AW859" s="148"/>
      <c r="AX859" s="148"/>
      <c r="AY859" s="148"/>
      <c r="AZ859" s="148"/>
      <c r="BA859" s="148"/>
      <c r="BB859" s="148"/>
      <c r="BC859" s="148"/>
      <c r="BD859" s="148"/>
      <c r="BE859" s="148"/>
      <c r="BF859" s="148"/>
      <c r="BG859" s="148"/>
      <c r="BH859" s="148"/>
    </row>
    <row r="860" spans="1:60" outlineLevel="2" x14ac:dyDescent="0.25">
      <c r="A860" s="155"/>
      <c r="B860" s="156"/>
      <c r="C860" s="272" t="s">
        <v>1887</v>
      </c>
      <c r="D860" s="273"/>
      <c r="E860" s="273"/>
      <c r="F860" s="273"/>
      <c r="G860" s="273"/>
      <c r="H860" s="159"/>
      <c r="I860" s="159"/>
      <c r="J860" s="159"/>
      <c r="K860" s="159"/>
      <c r="L860" s="159"/>
      <c r="M860" s="159"/>
      <c r="N860" s="158"/>
      <c r="O860" s="158"/>
      <c r="P860" s="158"/>
      <c r="Q860" s="158"/>
      <c r="R860" s="159"/>
      <c r="S860" s="159"/>
      <c r="T860" s="159"/>
      <c r="U860" s="159"/>
      <c r="V860" s="159"/>
      <c r="W860" s="159"/>
      <c r="X860" s="159"/>
      <c r="Y860" s="159"/>
      <c r="Z860" s="148"/>
      <c r="AA860" s="148"/>
      <c r="AB860" s="148"/>
      <c r="AC860" s="148"/>
      <c r="AD860" s="148"/>
      <c r="AE860" s="148"/>
      <c r="AF860" s="148"/>
      <c r="AG860" s="148" t="s">
        <v>300</v>
      </c>
      <c r="AH860" s="148"/>
      <c r="AI860" s="148"/>
      <c r="AJ860" s="148"/>
      <c r="AK860" s="148"/>
      <c r="AL860" s="148"/>
      <c r="AM860" s="148"/>
      <c r="AN860" s="148"/>
      <c r="AO860" s="148"/>
      <c r="AP860" s="148"/>
      <c r="AQ860" s="148"/>
      <c r="AR860" s="148"/>
      <c r="AS860" s="148"/>
      <c r="AT860" s="148"/>
      <c r="AU860" s="148"/>
      <c r="AV860" s="148"/>
      <c r="AW860" s="148"/>
      <c r="AX860" s="148"/>
      <c r="AY860" s="148"/>
      <c r="AZ860" s="148"/>
      <c r="BA860" s="148"/>
      <c r="BB860" s="148"/>
      <c r="BC860" s="148"/>
      <c r="BD860" s="148"/>
      <c r="BE860" s="148"/>
      <c r="BF860" s="148"/>
      <c r="BG860" s="148"/>
      <c r="BH860" s="148"/>
    </row>
    <row r="861" spans="1:60" x14ac:dyDescent="0.25">
      <c r="A861" s="3"/>
      <c r="B861" s="4"/>
      <c r="C861" s="202"/>
      <c r="D861" s="6"/>
      <c r="E861" s="3"/>
      <c r="F861" s="3"/>
      <c r="G861" s="3"/>
      <c r="H861" s="3"/>
      <c r="I861" s="3"/>
      <c r="J861" s="3"/>
      <c r="K861" s="3"/>
      <c r="L861" s="3"/>
      <c r="M861" s="3"/>
      <c r="N861" s="3"/>
      <c r="O861" s="3"/>
      <c r="P861" s="3"/>
      <c r="Q861" s="3"/>
      <c r="R861" s="3"/>
      <c r="S861" s="3"/>
      <c r="T861" s="3"/>
      <c r="U861" s="3"/>
      <c r="V861" s="3"/>
      <c r="W861" s="3"/>
      <c r="X861" s="3"/>
      <c r="Y861" s="3"/>
      <c r="AE861">
        <v>12</v>
      </c>
      <c r="AF861">
        <v>21</v>
      </c>
      <c r="AG861" t="s">
        <v>274</v>
      </c>
    </row>
    <row r="862" spans="1:60" ht="13" x14ac:dyDescent="0.25">
      <c r="A862" s="151"/>
      <c r="B862" s="152" t="s">
        <v>29</v>
      </c>
      <c r="C862" s="203"/>
      <c r="D862" s="153"/>
      <c r="E862" s="154"/>
      <c r="F862" s="154"/>
      <c r="G862" s="176">
        <f>G8+G38+G74+G131+G156+G161+G168+G211+G300+G313+G348+G356+G377+G384+G553+G556+G580+G611+G652+G657+G664+G678+G709+G761+G789+G799+G808+G822+G826+G834+G836+G849</f>
        <v>0</v>
      </c>
      <c r="H862" s="3"/>
      <c r="I862" s="3"/>
      <c r="J862" s="3"/>
      <c r="K862" s="3"/>
      <c r="L862" s="3"/>
      <c r="M862" s="3"/>
      <c r="N862" s="3"/>
      <c r="O862" s="3"/>
      <c r="P862" s="3"/>
      <c r="Q862" s="3"/>
      <c r="R862" s="3"/>
      <c r="S862" s="3"/>
      <c r="T862" s="3"/>
      <c r="U862" s="3"/>
      <c r="V862" s="3"/>
      <c r="W862" s="3"/>
      <c r="X862" s="3"/>
      <c r="Y862" s="3"/>
      <c r="AE862">
        <f>SUMIF(L7:L860,AE861,G7:G860)</f>
        <v>0</v>
      </c>
      <c r="AF862">
        <f>SUMIF(L7:L860,AF861,G7:G860)</f>
        <v>0</v>
      </c>
      <c r="AG862" t="s">
        <v>1888</v>
      </c>
    </row>
    <row r="863" spans="1:60" x14ac:dyDescent="0.25">
      <c r="C863" s="204"/>
      <c r="D863" s="10"/>
      <c r="AG863" t="s">
        <v>1889</v>
      </c>
    </row>
    <row r="864" spans="1:60"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row r="5001" spans="4:4" x14ac:dyDescent="0.25">
      <c r="D5001" s="10"/>
    </row>
    <row r="5002" spans="4:4" x14ac:dyDescent="0.25">
      <c r="D5002" s="10"/>
    </row>
    <row r="5003" spans="4:4" x14ac:dyDescent="0.25">
      <c r="D5003" s="10"/>
    </row>
    <row r="5004" spans="4:4" x14ac:dyDescent="0.25">
      <c r="D5004" s="10"/>
    </row>
    <row r="5005" spans="4:4" x14ac:dyDescent="0.25">
      <c r="D5005" s="10"/>
    </row>
    <row r="5006" spans="4:4" x14ac:dyDescent="0.25">
      <c r="D5006" s="10"/>
    </row>
    <row r="5007" spans="4:4" x14ac:dyDescent="0.25">
      <c r="D5007" s="10"/>
    </row>
    <row r="5008" spans="4:4" x14ac:dyDescent="0.25">
      <c r="D5008" s="10"/>
    </row>
    <row r="5009" spans="4:4" x14ac:dyDescent="0.25">
      <c r="D5009" s="10"/>
    </row>
    <row r="5010" spans="4:4" x14ac:dyDescent="0.25">
      <c r="D5010" s="10"/>
    </row>
    <row r="5011" spans="4:4" x14ac:dyDescent="0.25">
      <c r="D5011" s="10"/>
    </row>
    <row r="5012" spans="4:4" x14ac:dyDescent="0.25">
      <c r="D5012" s="10"/>
    </row>
    <row r="5013" spans="4:4" x14ac:dyDescent="0.25">
      <c r="D5013" s="10"/>
    </row>
    <row r="5014" spans="4:4" x14ac:dyDescent="0.25">
      <c r="D5014" s="10"/>
    </row>
    <row r="5015" spans="4:4" x14ac:dyDescent="0.25">
      <c r="D5015" s="10"/>
    </row>
    <row r="5016" spans="4:4" x14ac:dyDescent="0.25">
      <c r="D5016" s="10"/>
    </row>
    <row r="5017" spans="4:4" x14ac:dyDescent="0.25">
      <c r="D5017" s="10"/>
    </row>
    <row r="5018" spans="4:4" x14ac:dyDescent="0.25">
      <c r="D5018" s="10"/>
    </row>
    <row r="5019" spans="4:4" x14ac:dyDescent="0.25">
      <c r="D5019" s="10"/>
    </row>
    <row r="5020" spans="4:4" x14ac:dyDescent="0.25">
      <c r="D5020" s="10"/>
    </row>
    <row r="5021" spans="4:4" x14ac:dyDescent="0.25">
      <c r="D5021" s="10"/>
    </row>
    <row r="5022" spans="4:4" x14ac:dyDescent="0.25">
      <c r="D5022" s="10"/>
    </row>
    <row r="5023" spans="4:4" x14ac:dyDescent="0.25">
      <c r="D5023" s="10"/>
    </row>
    <row r="5024" spans="4:4" x14ac:dyDescent="0.25">
      <c r="D5024" s="10"/>
    </row>
    <row r="5025" spans="4:4" x14ac:dyDescent="0.25">
      <c r="D5025" s="10"/>
    </row>
  </sheetData>
  <sheetProtection algorithmName="SHA-512" hashValue="ozadO+b/1xc4VSNKRf3dnNCL491kILwE9Syip5t30aw7X71R+uT4NPrmcNLpYn6tXCZTkcrIoTzmqstWn/9byg==" saltValue="xoGpPxaDAKAYo1chjNgylg==" spinCount="100000" sheet="1" formatRows="0"/>
  <mergeCells count="169">
    <mergeCell ref="C14:G14"/>
    <mergeCell ref="C15:G15"/>
    <mergeCell ref="C18:G18"/>
    <mergeCell ref="C19:G19"/>
    <mergeCell ref="C24:G24"/>
    <mergeCell ref="C25:G25"/>
    <mergeCell ref="A1:G1"/>
    <mergeCell ref="C2:G2"/>
    <mergeCell ref="C3:G3"/>
    <mergeCell ref="C4:G4"/>
    <mergeCell ref="C10:G10"/>
    <mergeCell ref="C11:G11"/>
    <mergeCell ref="C52:G52"/>
    <mergeCell ref="C53:G53"/>
    <mergeCell ref="C56:G56"/>
    <mergeCell ref="C57:G57"/>
    <mergeCell ref="C60:G60"/>
    <mergeCell ref="C61:G61"/>
    <mergeCell ref="C33:G33"/>
    <mergeCell ref="C34:G34"/>
    <mergeCell ref="C44:G44"/>
    <mergeCell ref="C45:G45"/>
    <mergeCell ref="C48:G48"/>
    <mergeCell ref="C49:G49"/>
    <mergeCell ref="C98:G98"/>
    <mergeCell ref="C99:G99"/>
    <mergeCell ref="C102:G102"/>
    <mergeCell ref="C103:G103"/>
    <mergeCell ref="C108:G108"/>
    <mergeCell ref="C109:G109"/>
    <mergeCell ref="C67:G67"/>
    <mergeCell ref="C68:G68"/>
    <mergeCell ref="C88:G88"/>
    <mergeCell ref="C89:G89"/>
    <mergeCell ref="C92:G92"/>
    <mergeCell ref="C93:G93"/>
    <mergeCell ref="C136:G136"/>
    <mergeCell ref="C137:G137"/>
    <mergeCell ref="C140:G140"/>
    <mergeCell ref="C141:G141"/>
    <mergeCell ref="C144:G144"/>
    <mergeCell ref="C145:G145"/>
    <mergeCell ref="C114:G114"/>
    <mergeCell ref="C115:G115"/>
    <mergeCell ref="C121:G121"/>
    <mergeCell ref="C122:G122"/>
    <mergeCell ref="C126:G126"/>
    <mergeCell ref="C127:G127"/>
    <mergeCell ref="C164:G164"/>
    <mergeCell ref="C170:G170"/>
    <mergeCell ref="C171:G171"/>
    <mergeCell ref="C173:G173"/>
    <mergeCell ref="C184:G184"/>
    <mergeCell ref="C185:G185"/>
    <mergeCell ref="C148:G148"/>
    <mergeCell ref="C149:G149"/>
    <mergeCell ref="C153:G153"/>
    <mergeCell ref="C158:G158"/>
    <mergeCell ref="C159:G159"/>
    <mergeCell ref="C163:G163"/>
    <mergeCell ref="C240:G240"/>
    <mergeCell ref="C243:G243"/>
    <mergeCell ref="C244:G244"/>
    <mergeCell ref="C248:G248"/>
    <mergeCell ref="C249:G249"/>
    <mergeCell ref="C252:G252"/>
    <mergeCell ref="C193:G193"/>
    <mergeCell ref="C194:G194"/>
    <mergeCell ref="C213:G213"/>
    <mergeCell ref="C220:G220"/>
    <mergeCell ref="C221:G221"/>
    <mergeCell ref="C239:G239"/>
    <mergeCell ref="C277:G277"/>
    <mergeCell ref="C280:G280"/>
    <mergeCell ref="C281:G281"/>
    <mergeCell ref="C282:G282"/>
    <mergeCell ref="C283:G283"/>
    <mergeCell ref="C298:G298"/>
    <mergeCell ref="C253:G253"/>
    <mergeCell ref="C256:G256"/>
    <mergeCell ref="C257:G257"/>
    <mergeCell ref="C267:G267"/>
    <mergeCell ref="C268:G268"/>
    <mergeCell ref="C276:G276"/>
    <mergeCell ref="C315:G315"/>
    <mergeCell ref="C316:G316"/>
    <mergeCell ref="C318:G318"/>
    <mergeCell ref="C321:G321"/>
    <mergeCell ref="C325:G325"/>
    <mergeCell ref="C328:G328"/>
    <mergeCell ref="C302:G302"/>
    <mergeCell ref="C303:G303"/>
    <mergeCell ref="C306:G306"/>
    <mergeCell ref="C307:G307"/>
    <mergeCell ref="C310:G310"/>
    <mergeCell ref="C311:G311"/>
    <mergeCell ref="C363:G363"/>
    <mergeCell ref="C379:G379"/>
    <mergeCell ref="C381:G381"/>
    <mergeCell ref="C382:G382"/>
    <mergeCell ref="C386:G386"/>
    <mergeCell ref="C389:G389"/>
    <mergeCell ref="C331:G331"/>
    <mergeCell ref="C350:G350"/>
    <mergeCell ref="C351:G351"/>
    <mergeCell ref="C358:G358"/>
    <mergeCell ref="C359:G359"/>
    <mergeCell ref="C362:G362"/>
    <mergeCell ref="C416:G416"/>
    <mergeCell ref="C431:G431"/>
    <mergeCell ref="C432:G432"/>
    <mergeCell ref="C459:G459"/>
    <mergeCell ref="C460:G460"/>
    <mergeCell ref="C463:G463"/>
    <mergeCell ref="C390:G390"/>
    <mergeCell ref="C400:G400"/>
    <mergeCell ref="C401:G401"/>
    <mergeCell ref="C405:G405"/>
    <mergeCell ref="C406:G406"/>
    <mergeCell ref="C415:G415"/>
    <mergeCell ref="C477:G477"/>
    <mergeCell ref="C481:G481"/>
    <mergeCell ref="C482:G482"/>
    <mergeCell ref="C486:G486"/>
    <mergeCell ref="C487:G487"/>
    <mergeCell ref="C537:G537"/>
    <mergeCell ref="C464:G464"/>
    <mergeCell ref="C467:G467"/>
    <mergeCell ref="C468:G468"/>
    <mergeCell ref="C472:G472"/>
    <mergeCell ref="C473:G473"/>
    <mergeCell ref="C476:G476"/>
    <mergeCell ref="C572:G572"/>
    <mergeCell ref="C579:G579"/>
    <mergeCell ref="C610:G610"/>
    <mergeCell ref="C616:G616"/>
    <mergeCell ref="C630:G630"/>
    <mergeCell ref="C651:G651"/>
    <mergeCell ref="C538:G538"/>
    <mergeCell ref="C550:G550"/>
    <mergeCell ref="C551:G551"/>
    <mergeCell ref="C555:G555"/>
    <mergeCell ref="C560:G560"/>
    <mergeCell ref="C571:G571"/>
    <mergeCell ref="C683:G683"/>
    <mergeCell ref="C689:G689"/>
    <mergeCell ref="C690:G690"/>
    <mergeCell ref="C708:G708"/>
    <mergeCell ref="C760:G760"/>
    <mergeCell ref="C788:G788"/>
    <mergeCell ref="C656:G656"/>
    <mergeCell ref="C663:G663"/>
    <mergeCell ref="C670:G670"/>
    <mergeCell ref="C671:G671"/>
    <mergeCell ref="C677:G677"/>
    <mergeCell ref="C682:G682"/>
    <mergeCell ref="C860:G860"/>
    <mergeCell ref="C851:G851"/>
    <mergeCell ref="C852:G852"/>
    <mergeCell ref="C853:G853"/>
    <mergeCell ref="C854:G854"/>
    <mergeCell ref="C856:G856"/>
    <mergeCell ref="C858:G858"/>
    <mergeCell ref="C792:G792"/>
    <mergeCell ref="C794:G794"/>
    <mergeCell ref="C798:G798"/>
    <mergeCell ref="C814:G814"/>
    <mergeCell ref="C815:G815"/>
    <mergeCell ref="C838:G838"/>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heetPr>
  <dimension ref="A1:BH5001"/>
  <sheetViews>
    <sheetView workbookViewId="0">
      <pane ySplit="7" topLeftCell="A8" activePane="bottomLeft" state="frozen"/>
      <selection pane="bottomLeft" activeCell="AR39" sqref="AR39"/>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8" t="s">
        <v>261</v>
      </c>
      <c r="B1" s="278"/>
      <c r="C1" s="278"/>
      <c r="D1" s="278"/>
      <c r="E1" s="278"/>
      <c r="F1" s="278"/>
      <c r="G1" s="278"/>
      <c r="AG1" t="s">
        <v>262</v>
      </c>
    </row>
    <row r="2" spans="1:60" ht="25" customHeight="1" x14ac:dyDescent="0.25">
      <c r="A2" s="140" t="s">
        <v>7</v>
      </c>
      <c r="B2" s="49" t="s">
        <v>43</v>
      </c>
      <c r="C2" s="279" t="s">
        <v>44</v>
      </c>
      <c r="D2" s="280"/>
      <c r="E2" s="280"/>
      <c r="F2" s="280"/>
      <c r="G2" s="281"/>
      <c r="AG2" t="s">
        <v>263</v>
      </c>
    </row>
    <row r="3" spans="1:60" ht="25" customHeight="1" x14ac:dyDescent="0.25">
      <c r="A3" s="140" t="s">
        <v>8</v>
      </c>
      <c r="B3" s="49" t="s">
        <v>67</v>
      </c>
      <c r="C3" s="279" t="s">
        <v>68</v>
      </c>
      <c r="D3" s="280"/>
      <c r="E3" s="280"/>
      <c r="F3" s="280"/>
      <c r="G3" s="281"/>
      <c r="AC3" s="121" t="s">
        <v>263</v>
      </c>
      <c r="AG3" t="s">
        <v>264</v>
      </c>
    </row>
    <row r="4" spans="1:60" ht="25" customHeight="1" x14ac:dyDescent="0.25">
      <c r="A4" s="141" t="s">
        <v>9</v>
      </c>
      <c r="B4" s="142" t="s">
        <v>71</v>
      </c>
      <c r="C4" s="282" t="s">
        <v>72</v>
      </c>
      <c r="D4" s="283"/>
      <c r="E4" s="283"/>
      <c r="F4" s="283"/>
      <c r="G4" s="28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SUMIF(AG9:AG43,"&lt;&gt;NOR",G9:G43)</f>
        <v>0</v>
      </c>
      <c r="H8" s="174"/>
      <c r="I8" s="174">
        <f>SUM(I9:I43)</f>
        <v>0</v>
      </c>
      <c r="J8" s="174"/>
      <c r="K8" s="174">
        <f>SUM(K9:K43)</f>
        <v>0</v>
      </c>
      <c r="L8" s="174"/>
      <c r="M8" s="174">
        <f>SUM(M9:M43)</f>
        <v>0</v>
      </c>
      <c r="N8" s="173"/>
      <c r="O8" s="173">
        <f>SUM(O9:O43)</f>
        <v>0</v>
      </c>
      <c r="P8" s="173"/>
      <c r="Q8" s="173">
        <f>SUM(Q9:Q43)</f>
        <v>0</v>
      </c>
      <c r="R8" s="174"/>
      <c r="S8" s="174"/>
      <c r="T8" s="175"/>
      <c r="U8" s="169"/>
      <c r="V8" s="169">
        <f>SUM(V9:V43)</f>
        <v>8.11</v>
      </c>
      <c r="W8" s="169"/>
      <c r="X8" s="169"/>
      <c r="Y8" s="169"/>
      <c r="AG8" t="s">
        <v>289</v>
      </c>
    </row>
    <row r="9" spans="1:60" outlineLevel="1" x14ac:dyDescent="0.25">
      <c r="A9" s="177">
        <v>1</v>
      </c>
      <c r="B9" s="178" t="s">
        <v>3835</v>
      </c>
      <c r="C9" s="194" t="s">
        <v>3836</v>
      </c>
      <c r="D9" s="179" t="s">
        <v>338</v>
      </c>
      <c r="E9" s="180">
        <v>16.993600000000001</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0.223</v>
      </c>
      <c r="V9" s="159">
        <f>ROUND(E9*U9,2)</f>
        <v>3.79</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5">
      <c r="A10" s="155"/>
      <c r="B10" s="156"/>
      <c r="C10" s="276" t="s">
        <v>1892</v>
      </c>
      <c r="D10" s="277"/>
      <c r="E10" s="277"/>
      <c r="F10" s="277"/>
      <c r="G10" s="27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přemístěním výkopku v příčných profilech na vzdálenost do 15 m nebo s naložením na dopravní prostředek.</v>
      </c>
      <c r="BB10" s="148"/>
      <c r="BC10" s="148"/>
      <c r="BD10" s="148"/>
      <c r="BE10" s="148"/>
      <c r="BF10" s="148"/>
      <c r="BG10" s="148"/>
      <c r="BH10" s="148"/>
    </row>
    <row r="11" spans="1:60" outlineLevel="2" x14ac:dyDescent="0.25">
      <c r="A11" s="155"/>
      <c r="B11" s="156"/>
      <c r="C11" s="270" t="s">
        <v>1892</v>
      </c>
      <c r="D11" s="271"/>
      <c r="E11" s="271"/>
      <c r="F11" s="271"/>
      <c r="G11" s="271"/>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s přemístěním výkopku v příčných profilech na vzdálenost do 15 m nebo s naložením na dopravní prostředek.</v>
      </c>
      <c r="BB11" s="148"/>
      <c r="BC11" s="148"/>
      <c r="BD11" s="148"/>
      <c r="BE11" s="148"/>
      <c r="BF11" s="148"/>
      <c r="BG11" s="148"/>
      <c r="BH11" s="148"/>
    </row>
    <row r="12" spans="1:60" outlineLevel="2" x14ac:dyDescent="0.25">
      <c r="A12" s="155"/>
      <c r="B12" s="156"/>
      <c r="C12" s="195" t="s">
        <v>3572</v>
      </c>
      <c r="D12" s="161"/>
      <c r="E12" s="162">
        <v>16.989999999999998</v>
      </c>
      <c r="F12" s="159"/>
      <c r="G12" s="159"/>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314</v>
      </c>
      <c r="AH12" s="148">
        <v>0</v>
      </c>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77">
        <v>2</v>
      </c>
      <c r="B13" s="178" t="s">
        <v>1897</v>
      </c>
      <c r="C13" s="194" t="s">
        <v>1898</v>
      </c>
      <c r="D13" s="179" t="s">
        <v>338</v>
      </c>
      <c r="E13" s="180">
        <v>16.993600000000001</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8.7999999999999995E-2</v>
      </c>
      <c r="V13" s="159">
        <f>ROUND(E13*U13,2)</f>
        <v>1.5</v>
      </c>
      <c r="W13" s="159"/>
      <c r="X13" s="159" t="s">
        <v>295</v>
      </c>
      <c r="Y13" s="159" t="s">
        <v>296</v>
      </c>
      <c r="Z13" s="148"/>
      <c r="AA13" s="148"/>
      <c r="AB13" s="148"/>
      <c r="AC13" s="148"/>
      <c r="AD13" s="148"/>
      <c r="AE13" s="148"/>
      <c r="AF13" s="148"/>
      <c r="AG13" s="148" t="s">
        <v>297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5">
      <c r="A14" s="155"/>
      <c r="B14" s="156"/>
      <c r="C14" s="276" t="s">
        <v>1892</v>
      </c>
      <c r="D14" s="277"/>
      <c r="E14" s="277"/>
      <c r="F14" s="277"/>
      <c r="G14" s="277"/>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84" t="str">
        <f>C14</f>
        <v>s přemístěním výkopku v příčných profilech na vzdálenost do 15 m nebo s naložením na dopravní prostředek.</v>
      </c>
      <c r="BB14" s="148"/>
      <c r="BC14" s="148"/>
      <c r="BD14" s="148"/>
      <c r="BE14" s="148"/>
      <c r="BF14" s="148"/>
      <c r="BG14" s="148"/>
      <c r="BH14" s="148"/>
    </row>
    <row r="15" spans="1:60" outlineLevel="2" x14ac:dyDescent="0.25">
      <c r="A15" s="155"/>
      <c r="B15" s="156"/>
      <c r="C15" s="270" t="s">
        <v>1892</v>
      </c>
      <c r="D15" s="271"/>
      <c r="E15" s="271"/>
      <c r="F15" s="271"/>
      <c r="G15" s="271"/>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300</v>
      </c>
      <c r="AH15" s="148"/>
      <c r="AI15" s="148"/>
      <c r="AJ15" s="148"/>
      <c r="AK15" s="148"/>
      <c r="AL15" s="148"/>
      <c r="AM15" s="148"/>
      <c r="AN15" s="148"/>
      <c r="AO15" s="148"/>
      <c r="AP15" s="148"/>
      <c r="AQ15" s="148"/>
      <c r="AR15" s="148"/>
      <c r="AS15" s="148"/>
      <c r="AT15" s="148"/>
      <c r="AU15" s="148"/>
      <c r="AV15" s="148"/>
      <c r="AW15" s="148"/>
      <c r="AX15" s="148"/>
      <c r="AY15" s="148"/>
      <c r="AZ15" s="148"/>
      <c r="BA15" s="184" t="str">
        <f>C15</f>
        <v>s přemístěním výkopku v příčných profilech na vzdálenost do 15 m nebo s naložením na dopravní prostředek.</v>
      </c>
      <c r="BB15" s="148"/>
      <c r="BC15" s="148"/>
      <c r="BD15" s="148"/>
      <c r="BE15" s="148"/>
      <c r="BF15" s="148"/>
      <c r="BG15" s="148"/>
      <c r="BH15" s="148"/>
    </row>
    <row r="16" spans="1:60" outlineLevel="2" x14ac:dyDescent="0.25">
      <c r="A16" s="155"/>
      <c r="B16" s="156"/>
      <c r="C16" s="195" t="s">
        <v>3573</v>
      </c>
      <c r="D16" s="161"/>
      <c r="E16" s="162">
        <v>16.989999999999998</v>
      </c>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314</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77">
        <v>3</v>
      </c>
      <c r="B17" s="178" t="s">
        <v>373</v>
      </c>
      <c r="C17" s="194" t="s">
        <v>374</v>
      </c>
      <c r="D17" s="179" t="s">
        <v>338</v>
      </c>
      <c r="E17" s="180">
        <v>16.993600000000001</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1.0999999999999999E-2</v>
      </c>
      <c r="V17" s="159">
        <f>ROUND(E17*U17,2)</f>
        <v>0.19</v>
      </c>
      <c r="W17" s="159"/>
      <c r="X17" s="159" t="s">
        <v>295</v>
      </c>
      <c r="Y17" s="159" t="s">
        <v>296</v>
      </c>
      <c r="Z17" s="148"/>
      <c r="AA17" s="148"/>
      <c r="AB17" s="148"/>
      <c r="AC17" s="148"/>
      <c r="AD17" s="148"/>
      <c r="AE17" s="148"/>
      <c r="AF17" s="148"/>
      <c r="AG17" s="148" t="s">
        <v>297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5">
      <c r="A18" s="155"/>
      <c r="B18" s="156"/>
      <c r="C18" s="276" t="s">
        <v>375</v>
      </c>
      <c r="D18" s="277"/>
      <c r="E18" s="277"/>
      <c r="F18" s="277"/>
      <c r="G18" s="277"/>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5">
      <c r="A19" s="155"/>
      <c r="B19" s="156"/>
      <c r="C19" s="270" t="s">
        <v>375</v>
      </c>
      <c r="D19" s="271"/>
      <c r="E19" s="271"/>
      <c r="F19" s="271"/>
      <c r="G19" s="271"/>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300</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5">
      <c r="A20" s="155"/>
      <c r="B20" s="156"/>
      <c r="C20" s="195" t="s">
        <v>3573</v>
      </c>
      <c r="D20" s="161"/>
      <c r="E20" s="162">
        <v>16.989999999999998</v>
      </c>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314</v>
      </c>
      <c r="AH20" s="148">
        <v>0</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ht="20" outlineLevel="1" x14ac:dyDescent="0.25">
      <c r="A21" s="177">
        <v>4</v>
      </c>
      <c r="B21" s="178" t="s">
        <v>379</v>
      </c>
      <c r="C21" s="194" t="s">
        <v>380</v>
      </c>
      <c r="D21" s="179" t="s">
        <v>338</v>
      </c>
      <c r="E21" s="180">
        <v>16.993600000000001</v>
      </c>
      <c r="F21" s="181"/>
      <c r="G21" s="182">
        <f>ROUND(E21*F21,2)</f>
        <v>0</v>
      </c>
      <c r="H21" s="181"/>
      <c r="I21" s="182">
        <f>ROUND(E21*H21,2)</f>
        <v>0</v>
      </c>
      <c r="J21" s="181"/>
      <c r="K21" s="182">
        <f>ROUND(E21*J21,2)</f>
        <v>0</v>
      </c>
      <c r="L21" s="182">
        <v>21</v>
      </c>
      <c r="M21" s="182">
        <f>G21*(1+L21/100)</f>
        <v>0</v>
      </c>
      <c r="N21" s="180">
        <v>0</v>
      </c>
      <c r="O21" s="180">
        <f>ROUND(E21*N21,2)</f>
        <v>0</v>
      </c>
      <c r="P21" s="180">
        <v>0</v>
      </c>
      <c r="Q21" s="180">
        <f>ROUND(E21*P21,2)</f>
        <v>0</v>
      </c>
      <c r="R21" s="182" t="s">
        <v>293</v>
      </c>
      <c r="S21" s="182" t="s">
        <v>294</v>
      </c>
      <c r="T21" s="183" t="s">
        <v>294</v>
      </c>
      <c r="U21" s="159">
        <v>8.9999999999999993E-3</v>
      </c>
      <c r="V21" s="159">
        <f>ROUND(E21*U21,2)</f>
        <v>0.15</v>
      </c>
      <c r="W21" s="159"/>
      <c r="X21" s="159" t="s">
        <v>295</v>
      </c>
      <c r="Y21" s="159" t="s">
        <v>296</v>
      </c>
      <c r="Z21" s="148"/>
      <c r="AA21" s="148"/>
      <c r="AB21" s="148"/>
      <c r="AC21" s="148"/>
      <c r="AD21" s="148"/>
      <c r="AE21" s="148"/>
      <c r="AF21" s="148"/>
      <c r="AG21" s="148" t="s">
        <v>297</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5">
      <c r="A22" s="155"/>
      <c r="B22" s="156"/>
      <c r="C22" s="195" t="s">
        <v>3574</v>
      </c>
      <c r="D22" s="161"/>
      <c r="E22" s="162">
        <v>16.989999999999998</v>
      </c>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314</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77">
        <v>5</v>
      </c>
      <c r="B23" s="178" t="s">
        <v>1905</v>
      </c>
      <c r="C23" s="194" t="s">
        <v>1906</v>
      </c>
      <c r="D23" s="179" t="s">
        <v>310</v>
      </c>
      <c r="E23" s="180">
        <v>12.75</v>
      </c>
      <c r="F23" s="181"/>
      <c r="G23" s="182">
        <f>ROUND(E23*F23,2)</f>
        <v>0</v>
      </c>
      <c r="H23" s="181"/>
      <c r="I23" s="182">
        <f>ROUND(E23*H23,2)</f>
        <v>0</v>
      </c>
      <c r="J23" s="181"/>
      <c r="K23" s="182">
        <f>ROUND(E23*J23,2)</f>
        <v>0</v>
      </c>
      <c r="L23" s="182">
        <v>21</v>
      </c>
      <c r="M23" s="182">
        <f>G23*(1+L23/100)</f>
        <v>0</v>
      </c>
      <c r="N23" s="180">
        <v>0</v>
      </c>
      <c r="O23" s="180">
        <f>ROUND(E23*N23,2)</f>
        <v>0</v>
      </c>
      <c r="P23" s="180">
        <v>0</v>
      </c>
      <c r="Q23" s="180">
        <f>ROUND(E23*P23,2)</f>
        <v>0</v>
      </c>
      <c r="R23" s="182" t="s">
        <v>1907</v>
      </c>
      <c r="S23" s="182" t="s">
        <v>294</v>
      </c>
      <c r="T23" s="183" t="s">
        <v>294</v>
      </c>
      <c r="U23" s="159">
        <v>0.06</v>
      </c>
      <c r="V23" s="159">
        <f>ROUND(E23*U23,2)</f>
        <v>0.77</v>
      </c>
      <c r="W23" s="159"/>
      <c r="X23" s="159" t="s">
        <v>295</v>
      </c>
      <c r="Y23" s="159" t="s">
        <v>296</v>
      </c>
      <c r="Z23" s="148"/>
      <c r="AA23" s="148"/>
      <c r="AB23" s="148"/>
      <c r="AC23" s="148"/>
      <c r="AD23" s="148"/>
      <c r="AE23" s="148"/>
      <c r="AF23" s="148"/>
      <c r="AG23" s="148" t="s">
        <v>297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5">
      <c r="A24" s="155"/>
      <c r="B24" s="156"/>
      <c r="C24" s="276" t="s">
        <v>1908</v>
      </c>
      <c r="D24" s="277"/>
      <c r="E24" s="277"/>
      <c r="F24" s="277"/>
      <c r="G24" s="277"/>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299</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70" t="s">
        <v>1908</v>
      </c>
      <c r="D25" s="271"/>
      <c r="E25" s="271"/>
      <c r="F25" s="271"/>
      <c r="G25" s="271"/>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300</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5">
      <c r="A26" s="155"/>
      <c r="B26" s="156"/>
      <c r="C26" s="195" t="s">
        <v>3575</v>
      </c>
      <c r="D26" s="161"/>
      <c r="E26" s="162">
        <v>12.75</v>
      </c>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314</v>
      </c>
      <c r="AH26" s="148">
        <v>0</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77">
        <v>6</v>
      </c>
      <c r="B27" s="178" t="s">
        <v>1909</v>
      </c>
      <c r="C27" s="194" t="s">
        <v>1910</v>
      </c>
      <c r="D27" s="179" t="s">
        <v>310</v>
      </c>
      <c r="E27" s="180">
        <v>12.75</v>
      </c>
      <c r="F27" s="181"/>
      <c r="G27" s="182">
        <f>ROUND(E27*F27,2)</f>
        <v>0</v>
      </c>
      <c r="H27" s="181"/>
      <c r="I27" s="182">
        <f>ROUND(E27*H27,2)</f>
        <v>0</v>
      </c>
      <c r="J27" s="181"/>
      <c r="K27" s="182">
        <f>ROUND(E27*J27,2)</f>
        <v>0</v>
      </c>
      <c r="L27" s="182">
        <v>21</v>
      </c>
      <c r="M27" s="182">
        <f>G27*(1+L27/100)</f>
        <v>0</v>
      </c>
      <c r="N27" s="180">
        <v>0</v>
      </c>
      <c r="O27" s="180">
        <f>ROUND(E27*N27,2)</f>
        <v>0</v>
      </c>
      <c r="P27" s="180">
        <v>0</v>
      </c>
      <c r="Q27" s="180">
        <f>ROUND(E27*P27,2)</f>
        <v>0</v>
      </c>
      <c r="R27" s="182" t="s">
        <v>303</v>
      </c>
      <c r="S27" s="182" t="s">
        <v>294</v>
      </c>
      <c r="T27" s="183" t="s">
        <v>294</v>
      </c>
      <c r="U27" s="159">
        <v>0.01</v>
      </c>
      <c r="V27" s="159">
        <f>ROUND(E27*U27,2)</f>
        <v>0.13</v>
      </c>
      <c r="W27" s="159"/>
      <c r="X27" s="159" t="s">
        <v>295</v>
      </c>
      <c r="Y27" s="159" t="s">
        <v>296</v>
      </c>
      <c r="Z27" s="148"/>
      <c r="AA27" s="148"/>
      <c r="AB27" s="148"/>
      <c r="AC27" s="148"/>
      <c r="AD27" s="148"/>
      <c r="AE27" s="148"/>
      <c r="AF27" s="148"/>
      <c r="AG27" s="148" t="s">
        <v>297</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5">
      <c r="A28" s="155"/>
      <c r="B28" s="156"/>
      <c r="C28" s="276" t="s">
        <v>1911</v>
      </c>
      <c r="D28" s="277"/>
      <c r="E28" s="277"/>
      <c r="F28" s="277"/>
      <c r="G28" s="277"/>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299</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270" t="s">
        <v>1911</v>
      </c>
      <c r="D29" s="271"/>
      <c r="E29" s="271"/>
      <c r="F29" s="271"/>
      <c r="G29" s="271"/>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300</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195" t="s">
        <v>3576</v>
      </c>
      <c r="D30" s="161"/>
      <c r="E30" s="162">
        <v>12.75</v>
      </c>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314</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77">
        <v>7</v>
      </c>
      <c r="B31" s="178" t="s">
        <v>387</v>
      </c>
      <c r="C31" s="194" t="s">
        <v>388</v>
      </c>
      <c r="D31" s="179" t="s">
        <v>310</v>
      </c>
      <c r="E31" s="180">
        <v>63.91</v>
      </c>
      <c r="F31" s="181"/>
      <c r="G31" s="182">
        <f>ROUND(E31*F31,2)</f>
        <v>0</v>
      </c>
      <c r="H31" s="181"/>
      <c r="I31" s="182">
        <f>ROUND(E31*H31,2)</f>
        <v>0</v>
      </c>
      <c r="J31" s="181"/>
      <c r="K31" s="182">
        <f>ROUND(E31*J31,2)</f>
        <v>0</v>
      </c>
      <c r="L31" s="182">
        <v>21</v>
      </c>
      <c r="M31" s="182">
        <f>G31*(1+L31/100)</f>
        <v>0</v>
      </c>
      <c r="N31" s="180">
        <v>0</v>
      </c>
      <c r="O31" s="180">
        <f>ROUND(E31*N31,2)</f>
        <v>0</v>
      </c>
      <c r="P31" s="180">
        <v>0</v>
      </c>
      <c r="Q31" s="180">
        <f>ROUND(E31*P31,2)</f>
        <v>0</v>
      </c>
      <c r="R31" s="182" t="s">
        <v>293</v>
      </c>
      <c r="S31" s="182" t="s">
        <v>294</v>
      </c>
      <c r="T31" s="183" t="s">
        <v>294</v>
      </c>
      <c r="U31" s="159">
        <v>1.7999999999999999E-2</v>
      </c>
      <c r="V31" s="159">
        <f>ROUND(E31*U31,2)</f>
        <v>1.1499999999999999</v>
      </c>
      <c r="W31" s="159"/>
      <c r="X31" s="159" t="s">
        <v>295</v>
      </c>
      <c r="Y31" s="159" t="s">
        <v>296</v>
      </c>
      <c r="Z31" s="148"/>
      <c r="AA31" s="148"/>
      <c r="AB31" s="148"/>
      <c r="AC31" s="148"/>
      <c r="AD31" s="148"/>
      <c r="AE31" s="148"/>
      <c r="AF31" s="148"/>
      <c r="AG31" s="148" t="s">
        <v>297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5">
      <c r="A32" s="155"/>
      <c r="B32" s="156"/>
      <c r="C32" s="276" t="s">
        <v>389</v>
      </c>
      <c r="D32" s="277"/>
      <c r="E32" s="277"/>
      <c r="F32" s="277"/>
      <c r="G32" s="277"/>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299</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5">
      <c r="A33" s="155"/>
      <c r="B33" s="156"/>
      <c r="C33" s="270" t="s">
        <v>389</v>
      </c>
      <c r="D33" s="271"/>
      <c r="E33" s="271"/>
      <c r="F33" s="271"/>
      <c r="G33" s="271"/>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300</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5">
      <c r="A34" s="155"/>
      <c r="B34" s="156"/>
      <c r="C34" s="195" t="s">
        <v>3577</v>
      </c>
      <c r="D34" s="161"/>
      <c r="E34" s="162">
        <v>63.91</v>
      </c>
      <c r="F34" s="159"/>
      <c r="G34" s="159"/>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314</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77">
        <v>8</v>
      </c>
      <c r="B35" s="178" t="s">
        <v>1917</v>
      </c>
      <c r="C35" s="194" t="s">
        <v>1918</v>
      </c>
      <c r="D35" s="179" t="s">
        <v>310</v>
      </c>
      <c r="E35" s="180">
        <v>12.75</v>
      </c>
      <c r="F35" s="181"/>
      <c r="G35" s="182">
        <f>ROUND(E35*F35,2)</f>
        <v>0</v>
      </c>
      <c r="H35" s="181"/>
      <c r="I35" s="182">
        <f>ROUND(E35*H35,2)</f>
        <v>0</v>
      </c>
      <c r="J35" s="181"/>
      <c r="K35" s="182">
        <f>ROUND(E35*J35,2)</f>
        <v>0</v>
      </c>
      <c r="L35" s="182">
        <v>21</v>
      </c>
      <c r="M35" s="182">
        <f>G35*(1+L35/100)</f>
        <v>0</v>
      </c>
      <c r="N35" s="180">
        <v>0</v>
      </c>
      <c r="O35" s="180">
        <f>ROUND(E35*N35,2)</f>
        <v>0</v>
      </c>
      <c r="P35" s="180">
        <v>0</v>
      </c>
      <c r="Q35" s="180">
        <f>ROUND(E35*P35,2)</f>
        <v>0</v>
      </c>
      <c r="R35" s="182" t="s">
        <v>1907</v>
      </c>
      <c r="S35" s="182" t="s">
        <v>294</v>
      </c>
      <c r="T35" s="183" t="s">
        <v>294</v>
      </c>
      <c r="U35" s="159">
        <v>1E-3</v>
      </c>
      <c r="V35" s="159">
        <f>ROUND(E35*U35,2)</f>
        <v>0.01</v>
      </c>
      <c r="W35" s="159"/>
      <c r="X35" s="159" t="s">
        <v>295</v>
      </c>
      <c r="Y35" s="159" t="s">
        <v>296</v>
      </c>
      <c r="Z35" s="148"/>
      <c r="AA35" s="148"/>
      <c r="AB35" s="148"/>
      <c r="AC35" s="148"/>
      <c r="AD35" s="148"/>
      <c r="AE35" s="148"/>
      <c r="AF35" s="148"/>
      <c r="AG35" s="148" t="s">
        <v>297</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5">
      <c r="A36" s="155"/>
      <c r="B36" s="156"/>
      <c r="C36" s="195" t="s">
        <v>3576</v>
      </c>
      <c r="D36" s="161"/>
      <c r="E36" s="162">
        <v>12.75</v>
      </c>
      <c r="F36" s="159"/>
      <c r="G36" s="159"/>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314</v>
      </c>
      <c r="AH36" s="148">
        <v>0</v>
      </c>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77">
        <v>9</v>
      </c>
      <c r="B37" s="178" t="s">
        <v>1922</v>
      </c>
      <c r="C37" s="194" t="s">
        <v>1923</v>
      </c>
      <c r="D37" s="179" t="s">
        <v>310</v>
      </c>
      <c r="E37" s="180">
        <v>38.25</v>
      </c>
      <c r="F37" s="181"/>
      <c r="G37" s="182">
        <f>ROUND(E37*F37,2)</f>
        <v>0</v>
      </c>
      <c r="H37" s="181"/>
      <c r="I37" s="182">
        <f>ROUND(E37*H37,2)</f>
        <v>0</v>
      </c>
      <c r="J37" s="181"/>
      <c r="K37" s="182">
        <f>ROUND(E37*J37,2)</f>
        <v>0</v>
      </c>
      <c r="L37" s="182">
        <v>21</v>
      </c>
      <c r="M37" s="182">
        <f>G37*(1+L37/100)</f>
        <v>0</v>
      </c>
      <c r="N37" s="180">
        <v>0</v>
      </c>
      <c r="O37" s="180">
        <f>ROUND(E37*N37,2)</f>
        <v>0</v>
      </c>
      <c r="P37" s="180">
        <v>0</v>
      </c>
      <c r="Q37" s="180">
        <f>ROUND(E37*P37,2)</f>
        <v>0</v>
      </c>
      <c r="R37" s="182" t="s">
        <v>1907</v>
      </c>
      <c r="S37" s="182" t="s">
        <v>294</v>
      </c>
      <c r="T37" s="183" t="s">
        <v>294</v>
      </c>
      <c r="U37" s="159">
        <v>1.0999999999999999E-2</v>
      </c>
      <c r="V37" s="159">
        <f>ROUND(E37*U37,2)</f>
        <v>0.42</v>
      </c>
      <c r="W37" s="159"/>
      <c r="X37" s="159" t="s">
        <v>295</v>
      </c>
      <c r="Y37" s="159" t="s">
        <v>296</v>
      </c>
      <c r="Z37" s="148"/>
      <c r="AA37" s="148"/>
      <c r="AB37" s="148"/>
      <c r="AC37" s="148"/>
      <c r="AD37" s="148"/>
      <c r="AE37" s="148"/>
      <c r="AF37" s="148"/>
      <c r="AG37" s="148" t="s">
        <v>297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5">
      <c r="A38" s="155"/>
      <c r="B38" s="156"/>
      <c r="C38" s="276" t="s">
        <v>1924</v>
      </c>
      <c r="D38" s="277"/>
      <c r="E38" s="277"/>
      <c r="F38" s="277"/>
      <c r="G38" s="277"/>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299</v>
      </c>
      <c r="AH38" s="148"/>
      <c r="AI38" s="148"/>
      <c r="AJ38" s="148"/>
      <c r="AK38" s="148"/>
      <c r="AL38" s="148"/>
      <c r="AM38" s="148"/>
      <c r="AN38" s="148"/>
      <c r="AO38" s="148"/>
      <c r="AP38" s="148"/>
      <c r="AQ38" s="148"/>
      <c r="AR38" s="148"/>
      <c r="AS38" s="148"/>
      <c r="AT38" s="148"/>
      <c r="AU38" s="148"/>
      <c r="AV38" s="148"/>
      <c r="AW38" s="148"/>
      <c r="AX38" s="148"/>
      <c r="AY38" s="148"/>
      <c r="AZ38" s="148"/>
      <c r="BA38" s="184" t="str">
        <f>C38</f>
        <v>bez ohledu na způsob založení, tj. pokosení se shrabáním, naložením shrabků na dopravní prostředek s odvezením do 20 km a se složením,</v>
      </c>
      <c r="BB38" s="148"/>
      <c r="BC38" s="148"/>
      <c r="BD38" s="148"/>
      <c r="BE38" s="148"/>
      <c r="BF38" s="148"/>
      <c r="BG38" s="148"/>
      <c r="BH38" s="148"/>
    </row>
    <row r="39" spans="1:60" outlineLevel="2" x14ac:dyDescent="0.25">
      <c r="A39" s="155"/>
      <c r="B39" s="156"/>
      <c r="C39" s="270" t="s">
        <v>1924</v>
      </c>
      <c r="D39" s="271"/>
      <c r="E39" s="271"/>
      <c r="F39" s="271"/>
      <c r="G39" s="271"/>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84" t="str">
        <f>C39</f>
        <v>bez ohledu na způsob založení, tj. pokosení se shrabáním, naložením shrabků na dopravní prostředek s odvezením do 20 km a se složením,</v>
      </c>
      <c r="BB39" s="148"/>
      <c r="BC39" s="148"/>
      <c r="BD39" s="148"/>
      <c r="BE39" s="148"/>
      <c r="BF39" s="148"/>
      <c r="BG39" s="148"/>
      <c r="BH39" s="148"/>
    </row>
    <row r="40" spans="1:60" outlineLevel="2" x14ac:dyDescent="0.25">
      <c r="A40" s="155"/>
      <c r="B40" s="156"/>
      <c r="C40" s="195" t="s">
        <v>3578</v>
      </c>
      <c r="D40" s="161"/>
      <c r="E40" s="162">
        <v>38.25</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314</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77">
        <v>10</v>
      </c>
      <c r="B41" s="178" t="s">
        <v>391</v>
      </c>
      <c r="C41" s="194" t="s">
        <v>392</v>
      </c>
      <c r="D41" s="179" t="s">
        <v>338</v>
      </c>
      <c r="E41" s="180">
        <v>16.993600000000001</v>
      </c>
      <c r="F41" s="181"/>
      <c r="G41" s="182">
        <f>ROUND(E41*F41,2)</f>
        <v>0</v>
      </c>
      <c r="H41" s="181"/>
      <c r="I41" s="182">
        <f>ROUND(E41*H41,2)</f>
        <v>0</v>
      </c>
      <c r="J41" s="181"/>
      <c r="K41" s="182">
        <f>ROUND(E41*J41,2)</f>
        <v>0</v>
      </c>
      <c r="L41" s="182">
        <v>21</v>
      </c>
      <c r="M41" s="182">
        <f>G41*(1+L41/100)</f>
        <v>0</v>
      </c>
      <c r="N41" s="180">
        <v>0</v>
      </c>
      <c r="O41" s="180">
        <f>ROUND(E41*N41,2)</f>
        <v>0</v>
      </c>
      <c r="P41" s="180">
        <v>0</v>
      </c>
      <c r="Q41" s="180">
        <f>ROUND(E41*P41,2)</f>
        <v>0</v>
      </c>
      <c r="R41" s="182" t="s">
        <v>293</v>
      </c>
      <c r="S41" s="182" t="s">
        <v>294</v>
      </c>
      <c r="T41" s="183" t="s">
        <v>294</v>
      </c>
      <c r="U41" s="159">
        <v>0</v>
      </c>
      <c r="V41" s="159">
        <f>ROUND(E41*U41,2)</f>
        <v>0</v>
      </c>
      <c r="W41" s="159"/>
      <c r="X41" s="159" t="s">
        <v>295</v>
      </c>
      <c r="Y41" s="159" t="s">
        <v>296</v>
      </c>
      <c r="Z41" s="148"/>
      <c r="AA41" s="148"/>
      <c r="AB41" s="148"/>
      <c r="AC41" s="148"/>
      <c r="AD41" s="148"/>
      <c r="AE41" s="148"/>
      <c r="AF41" s="148"/>
      <c r="AG41" s="148" t="s">
        <v>297</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2" x14ac:dyDescent="0.25">
      <c r="A42" s="155"/>
      <c r="B42" s="156"/>
      <c r="C42" s="195" t="s">
        <v>3574</v>
      </c>
      <c r="D42" s="161"/>
      <c r="E42" s="162">
        <v>16.989999999999998</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314</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85">
        <v>11</v>
      </c>
      <c r="B43" s="186" t="s">
        <v>1926</v>
      </c>
      <c r="C43" s="198" t="s">
        <v>1927</v>
      </c>
      <c r="D43" s="187" t="s">
        <v>1668</v>
      </c>
      <c r="E43" s="188">
        <v>2.5</v>
      </c>
      <c r="F43" s="189"/>
      <c r="G43" s="190">
        <f>ROUND(E43*F43,2)</f>
        <v>0</v>
      </c>
      <c r="H43" s="189"/>
      <c r="I43" s="190">
        <f>ROUND(E43*H43,2)</f>
        <v>0</v>
      </c>
      <c r="J43" s="189"/>
      <c r="K43" s="190">
        <f>ROUND(E43*J43,2)</f>
        <v>0</v>
      </c>
      <c r="L43" s="190">
        <v>21</v>
      </c>
      <c r="M43" s="190">
        <f>G43*(1+L43/100)</f>
        <v>0</v>
      </c>
      <c r="N43" s="188">
        <v>1E-3</v>
      </c>
      <c r="O43" s="188">
        <f>ROUND(E43*N43,2)</f>
        <v>0</v>
      </c>
      <c r="P43" s="188">
        <v>0</v>
      </c>
      <c r="Q43" s="188">
        <f>ROUND(E43*P43,2)</f>
        <v>0</v>
      </c>
      <c r="R43" s="190" t="s">
        <v>621</v>
      </c>
      <c r="S43" s="190" t="s">
        <v>294</v>
      </c>
      <c r="T43" s="191" t="s">
        <v>294</v>
      </c>
      <c r="U43" s="159">
        <v>0</v>
      </c>
      <c r="V43" s="159">
        <f>ROUND(E43*U43,2)</f>
        <v>0</v>
      </c>
      <c r="W43" s="159"/>
      <c r="X43" s="159" t="s">
        <v>622</v>
      </c>
      <c r="Y43" s="159" t="s">
        <v>296</v>
      </c>
      <c r="Z43" s="148"/>
      <c r="AA43" s="148"/>
      <c r="AB43" s="148"/>
      <c r="AC43" s="148"/>
      <c r="AD43" s="148"/>
      <c r="AE43" s="148"/>
      <c r="AF43" s="148"/>
      <c r="AG43" s="148" t="s">
        <v>623</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13" x14ac:dyDescent="0.25">
      <c r="A44" s="170" t="s">
        <v>288</v>
      </c>
      <c r="B44" s="171" t="s">
        <v>146</v>
      </c>
      <c r="C44" s="193" t="s">
        <v>147</v>
      </c>
      <c r="D44" s="172"/>
      <c r="E44" s="173"/>
      <c r="F44" s="174"/>
      <c r="G44" s="174">
        <f>SUMIF(AG45:AG52,"&lt;&gt;NOR",G45:G52)</f>
        <v>0</v>
      </c>
      <c r="H44" s="174"/>
      <c r="I44" s="174">
        <f>SUM(I45:I52)</f>
        <v>0</v>
      </c>
      <c r="J44" s="174"/>
      <c r="K44" s="174">
        <f>SUM(K45:K52)</f>
        <v>0</v>
      </c>
      <c r="L44" s="174"/>
      <c r="M44" s="174">
        <f>SUM(M45:M52)</f>
        <v>0</v>
      </c>
      <c r="N44" s="173"/>
      <c r="O44" s="173">
        <f>SUM(O45:O52)</f>
        <v>36.75</v>
      </c>
      <c r="P44" s="173"/>
      <c r="Q44" s="173">
        <f>SUM(Q45:Q52)</f>
        <v>0</v>
      </c>
      <c r="R44" s="174"/>
      <c r="S44" s="174"/>
      <c r="T44" s="175"/>
      <c r="U44" s="169"/>
      <c r="V44" s="169">
        <f>SUM(V45:V52)</f>
        <v>27.72</v>
      </c>
      <c r="W44" s="169"/>
      <c r="X44" s="169"/>
      <c r="Y44" s="169"/>
      <c r="AG44" t="s">
        <v>289</v>
      </c>
    </row>
    <row r="45" spans="1:60" outlineLevel="1" x14ac:dyDescent="0.25">
      <c r="A45" s="177">
        <v>12</v>
      </c>
      <c r="B45" s="178" t="s">
        <v>1937</v>
      </c>
      <c r="C45" s="194" t="s">
        <v>1938</v>
      </c>
      <c r="D45" s="179" t="s">
        <v>310</v>
      </c>
      <c r="E45" s="180">
        <v>63.91</v>
      </c>
      <c r="F45" s="181"/>
      <c r="G45" s="182">
        <f>ROUND(E45*F45,2)</f>
        <v>0</v>
      </c>
      <c r="H45" s="181"/>
      <c r="I45" s="182">
        <f>ROUND(E45*H45,2)</f>
        <v>0</v>
      </c>
      <c r="J45" s="181"/>
      <c r="K45" s="182">
        <f>ROUND(E45*J45,2)</f>
        <v>0</v>
      </c>
      <c r="L45" s="182">
        <v>21</v>
      </c>
      <c r="M45" s="182">
        <f>G45*(1+L45/100)</f>
        <v>0</v>
      </c>
      <c r="N45" s="180">
        <v>0.34499999999999997</v>
      </c>
      <c r="O45" s="180">
        <f>ROUND(E45*N45,2)</f>
        <v>22.05</v>
      </c>
      <c r="P45" s="180">
        <v>0</v>
      </c>
      <c r="Q45" s="180">
        <f>ROUND(E45*P45,2)</f>
        <v>0</v>
      </c>
      <c r="R45" s="182" t="s">
        <v>311</v>
      </c>
      <c r="S45" s="182" t="s">
        <v>294</v>
      </c>
      <c r="T45" s="183" t="s">
        <v>294</v>
      </c>
      <c r="U45" s="159">
        <v>2.5999999999999999E-2</v>
      </c>
      <c r="V45" s="159">
        <f>ROUND(E45*U45,2)</f>
        <v>1.66</v>
      </c>
      <c r="W45" s="159"/>
      <c r="X45" s="159" t="s">
        <v>295</v>
      </c>
      <c r="Y45" s="159" t="s">
        <v>296</v>
      </c>
      <c r="Z45" s="148"/>
      <c r="AA45" s="148"/>
      <c r="AB45" s="148"/>
      <c r="AC45" s="148"/>
      <c r="AD45" s="148"/>
      <c r="AE45" s="148"/>
      <c r="AF45" s="148"/>
      <c r="AG45" s="148" t="s">
        <v>297</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5">
      <c r="A46" s="155"/>
      <c r="B46" s="156"/>
      <c r="C46" s="195" t="s">
        <v>3579</v>
      </c>
      <c r="D46" s="161"/>
      <c r="E46" s="162">
        <v>63.91</v>
      </c>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314</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77">
        <v>13</v>
      </c>
      <c r="B47" s="178" t="s">
        <v>1953</v>
      </c>
      <c r="C47" s="194" t="s">
        <v>1954</v>
      </c>
      <c r="D47" s="179" t="s">
        <v>310</v>
      </c>
      <c r="E47" s="180">
        <v>57.65</v>
      </c>
      <c r="F47" s="181"/>
      <c r="G47" s="182">
        <f>ROUND(E47*F47,2)</f>
        <v>0</v>
      </c>
      <c r="H47" s="181"/>
      <c r="I47" s="182">
        <f>ROUND(E47*H47,2)</f>
        <v>0</v>
      </c>
      <c r="J47" s="181"/>
      <c r="K47" s="182">
        <f>ROUND(E47*J47,2)</f>
        <v>0</v>
      </c>
      <c r="L47" s="182">
        <v>21</v>
      </c>
      <c r="M47" s="182">
        <f>G47*(1+L47/100)</f>
        <v>0</v>
      </c>
      <c r="N47" s="180">
        <v>7.3899999999999993E-2</v>
      </c>
      <c r="O47" s="180">
        <f>ROUND(E47*N47,2)</f>
        <v>4.26</v>
      </c>
      <c r="P47" s="180">
        <v>0</v>
      </c>
      <c r="Q47" s="180">
        <f>ROUND(E47*P47,2)</f>
        <v>0</v>
      </c>
      <c r="R47" s="182"/>
      <c r="S47" s="182" t="s">
        <v>878</v>
      </c>
      <c r="T47" s="183" t="s">
        <v>879</v>
      </c>
      <c r="U47" s="159">
        <v>0.45200000000000001</v>
      </c>
      <c r="V47" s="159">
        <f>ROUND(E47*U47,2)</f>
        <v>26.06</v>
      </c>
      <c r="W47" s="159"/>
      <c r="X47" s="159" t="s">
        <v>295</v>
      </c>
      <c r="Y47" s="159" t="s">
        <v>296</v>
      </c>
      <c r="Z47" s="148"/>
      <c r="AA47" s="148"/>
      <c r="AB47" s="148"/>
      <c r="AC47" s="148"/>
      <c r="AD47" s="148"/>
      <c r="AE47" s="148"/>
      <c r="AF47" s="148"/>
      <c r="AG47" s="148" t="s">
        <v>297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5">
      <c r="A48" s="155"/>
      <c r="B48" s="156"/>
      <c r="C48" s="195" t="s">
        <v>3580</v>
      </c>
      <c r="D48" s="161"/>
      <c r="E48" s="162">
        <v>57.65</v>
      </c>
      <c r="F48" s="159"/>
      <c r="G48" s="159"/>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314</v>
      </c>
      <c r="AH48" s="148">
        <v>0</v>
      </c>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2" x14ac:dyDescent="0.25">
      <c r="A49" s="177">
        <v>13</v>
      </c>
      <c r="B49" s="178" t="s">
        <v>3829</v>
      </c>
      <c r="C49" s="194" t="s">
        <v>3830</v>
      </c>
      <c r="D49" s="179" t="s">
        <v>331</v>
      </c>
      <c r="E49" s="180">
        <v>36</v>
      </c>
      <c r="F49" s="181"/>
      <c r="G49" s="182">
        <f>ROUND(E49*F49,2)</f>
        <v>0</v>
      </c>
      <c r="H49" s="181"/>
      <c r="I49" s="182">
        <f>ROUND(E49*H49,2)</f>
        <v>0</v>
      </c>
      <c r="J49" s="181"/>
      <c r="K49" s="182">
        <f>ROUND(E49*J49,2)</f>
        <v>0</v>
      </c>
      <c r="L49" s="182">
        <v>21</v>
      </c>
      <c r="M49" s="182">
        <f>G49*(1+L49/100)</f>
        <v>0</v>
      </c>
      <c r="N49" s="180">
        <v>7.3899999999999993E-2</v>
      </c>
      <c r="O49" s="180">
        <f>ROUND(E49*N49,2)</f>
        <v>2.66</v>
      </c>
      <c r="P49" s="180">
        <v>0</v>
      </c>
      <c r="Q49" s="180">
        <f>ROUND(E49*P49,2)</f>
        <v>0</v>
      </c>
      <c r="R49" s="182" t="s">
        <v>311</v>
      </c>
      <c r="S49" s="182" t="s">
        <v>294</v>
      </c>
      <c r="T49" s="159"/>
      <c r="U49" s="159"/>
      <c r="V49" s="159"/>
      <c r="W49" s="159"/>
      <c r="X49" s="159"/>
      <c r="Y49" s="159"/>
      <c r="Z49" s="148"/>
      <c r="AA49" s="148"/>
      <c r="AB49" s="148"/>
      <c r="AC49" s="148"/>
      <c r="AD49" s="148"/>
      <c r="AE49" s="148"/>
      <c r="AF49" s="148"/>
      <c r="AG49" s="148"/>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77">
        <v>14</v>
      </c>
      <c r="B50" s="178" t="s">
        <v>1962</v>
      </c>
      <c r="C50" s="194" t="s">
        <v>1963</v>
      </c>
      <c r="D50" s="179" t="s">
        <v>310</v>
      </c>
      <c r="E50" s="180">
        <v>59.3795</v>
      </c>
      <c r="F50" s="181"/>
      <c r="G50" s="182">
        <f>ROUND(E50*F50,2)</f>
        <v>0</v>
      </c>
      <c r="H50" s="181"/>
      <c r="I50" s="182">
        <f>ROUND(E50*H50,2)</f>
        <v>0</v>
      </c>
      <c r="J50" s="181"/>
      <c r="K50" s="182">
        <f>ROUND(E50*J50,2)</f>
        <v>0</v>
      </c>
      <c r="L50" s="182">
        <v>21</v>
      </c>
      <c r="M50" s="182">
        <f>G50*(1+L50/100)</f>
        <v>0</v>
      </c>
      <c r="N50" s="180">
        <v>0.13100000000000001</v>
      </c>
      <c r="O50" s="180">
        <f>ROUND(E50*N50,2)</f>
        <v>7.78</v>
      </c>
      <c r="P50" s="180">
        <v>0</v>
      </c>
      <c r="Q50" s="180">
        <f>ROUND(E50*P50,2)</f>
        <v>0</v>
      </c>
      <c r="R50" s="182" t="s">
        <v>621</v>
      </c>
      <c r="S50" s="182" t="s">
        <v>294</v>
      </c>
      <c r="T50" s="183" t="s">
        <v>294</v>
      </c>
      <c r="U50" s="159">
        <v>0</v>
      </c>
      <c r="V50" s="159">
        <f>ROUND(E50*U50,2)</f>
        <v>0</v>
      </c>
      <c r="W50" s="159"/>
      <c r="X50" s="159" t="s">
        <v>622</v>
      </c>
      <c r="Y50" s="159" t="s">
        <v>296</v>
      </c>
      <c r="Z50" s="148"/>
      <c r="AA50" s="148"/>
      <c r="AB50" s="148"/>
      <c r="AC50" s="148"/>
      <c r="AD50" s="148"/>
      <c r="AE50" s="148"/>
      <c r="AF50" s="148"/>
      <c r="AG50" s="148" t="s">
        <v>623</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5">
      <c r="A51" s="155"/>
      <c r="B51" s="156"/>
      <c r="C51" s="195" t="s">
        <v>3581</v>
      </c>
      <c r="D51" s="161"/>
      <c r="E51" s="162">
        <v>57.65</v>
      </c>
      <c r="F51" s="159"/>
      <c r="G51" s="159"/>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314</v>
      </c>
      <c r="AH51" s="148">
        <v>0</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3" x14ac:dyDescent="0.25">
      <c r="A52" s="155"/>
      <c r="B52" s="156"/>
      <c r="C52" s="197" t="s">
        <v>1392</v>
      </c>
      <c r="D52" s="165"/>
      <c r="E52" s="166">
        <v>1.73</v>
      </c>
      <c r="F52" s="159"/>
      <c r="G52" s="159"/>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314</v>
      </c>
      <c r="AH52" s="148">
        <v>4</v>
      </c>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ht="13" x14ac:dyDescent="0.25">
      <c r="A53" s="170" t="s">
        <v>288</v>
      </c>
      <c r="B53" s="171" t="s">
        <v>162</v>
      </c>
      <c r="C53" s="193" t="s">
        <v>163</v>
      </c>
      <c r="D53" s="172"/>
      <c r="E53" s="173"/>
      <c r="F53" s="174"/>
      <c r="G53" s="174">
        <f>SUMIF(AG54:AG64,"&lt;&gt;NOR",G54:G64)</f>
        <v>0</v>
      </c>
      <c r="H53" s="174"/>
      <c r="I53" s="174">
        <f>SUM(I54:I64)</f>
        <v>0</v>
      </c>
      <c r="J53" s="174"/>
      <c r="K53" s="174">
        <f>SUM(K54:K64)</f>
        <v>0</v>
      </c>
      <c r="L53" s="174"/>
      <c r="M53" s="174">
        <f>SUM(M54:M64)</f>
        <v>0</v>
      </c>
      <c r="N53" s="173"/>
      <c r="O53" s="173">
        <f>SUM(O54:O64)</f>
        <v>11.81</v>
      </c>
      <c r="P53" s="173"/>
      <c r="Q53" s="173">
        <f>SUM(Q54:Q64)</f>
        <v>0</v>
      </c>
      <c r="R53" s="174"/>
      <c r="S53" s="174"/>
      <c r="T53" s="175"/>
      <c r="U53" s="169"/>
      <c r="V53" s="169">
        <f>SUM(V54:V64)</f>
        <v>13.74</v>
      </c>
      <c r="W53" s="169"/>
      <c r="X53" s="169"/>
      <c r="Y53" s="169"/>
      <c r="AG53" t="s">
        <v>289</v>
      </c>
    </row>
    <row r="54" spans="1:60" ht="20" outlineLevel="1" x14ac:dyDescent="0.25">
      <c r="A54" s="177">
        <v>15</v>
      </c>
      <c r="B54" s="178" t="s">
        <v>3278</v>
      </c>
      <c r="C54" s="194" t="s">
        <v>3279</v>
      </c>
      <c r="D54" s="179" t="s">
        <v>331</v>
      </c>
      <c r="E54" s="180">
        <v>50.5</v>
      </c>
      <c r="F54" s="181"/>
      <c r="G54" s="182">
        <f>ROUND(E54*F54,2)</f>
        <v>0</v>
      </c>
      <c r="H54" s="181"/>
      <c r="I54" s="182">
        <f>ROUND(E54*H54,2)</f>
        <v>0</v>
      </c>
      <c r="J54" s="181"/>
      <c r="K54" s="182">
        <f>ROUND(E54*J54,2)</f>
        <v>0</v>
      </c>
      <c r="L54" s="182">
        <v>21</v>
      </c>
      <c r="M54" s="182">
        <f>G54*(1+L54/100)</f>
        <v>0</v>
      </c>
      <c r="N54" s="180">
        <v>0.188</v>
      </c>
      <c r="O54" s="180">
        <f>ROUND(E54*N54,2)</f>
        <v>9.49</v>
      </c>
      <c r="P54" s="180">
        <v>0</v>
      </c>
      <c r="Q54" s="180">
        <f>ROUND(E54*P54,2)</f>
        <v>0</v>
      </c>
      <c r="R54" s="182" t="s">
        <v>311</v>
      </c>
      <c r="S54" s="182" t="s">
        <v>294</v>
      </c>
      <c r="T54" s="183" t="s">
        <v>294</v>
      </c>
      <c r="U54" s="159">
        <v>0.27200000000000002</v>
      </c>
      <c r="V54" s="159">
        <f>ROUND(E54*U54,2)</f>
        <v>13.74</v>
      </c>
      <c r="W54" s="159"/>
      <c r="X54" s="159" t="s">
        <v>295</v>
      </c>
      <c r="Y54" s="159" t="s">
        <v>296</v>
      </c>
      <c r="Z54" s="148"/>
      <c r="AA54" s="148"/>
      <c r="AB54" s="148"/>
      <c r="AC54" s="148"/>
      <c r="AD54" s="148"/>
      <c r="AE54" s="148"/>
      <c r="AF54" s="148"/>
      <c r="AG54" s="148" t="s">
        <v>297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2" x14ac:dyDescent="0.25">
      <c r="A55" s="155"/>
      <c r="B55" s="156"/>
      <c r="C55" s="276" t="s">
        <v>1977</v>
      </c>
      <c r="D55" s="277"/>
      <c r="E55" s="277"/>
      <c r="F55" s="277"/>
      <c r="G55" s="277"/>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299</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5">
      <c r="A56" s="155"/>
      <c r="B56" s="156"/>
      <c r="C56" s="270" t="s">
        <v>1977</v>
      </c>
      <c r="D56" s="271"/>
      <c r="E56" s="271"/>
      <c r="F56" s="271"/>
      <c r="G56" s="271"/>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300</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2" x14ac:dyDescent="0.25">
      <c r="A57" s="155"/>
      <c r="B57" s="156"/>
      <c r="C57" s="195" t="s">
        <v>3582</v>
      </c>
      <c r="D57" s="161"/>
      <c r="E57" s="162">
        <v>23.5</v>
      </c>
      <c r="F57" s="159"/>
      <c r="G57" s="159"/>
      <c r="H57" s="159"/>
      <c r="I57" s="159"/>
      <c r="J57" s="159"/>
      <c r="K57" s="159"/>
      <c r="L57" s="159"/>
      <c r="M57" s="159"/>
      <c r="N57" s="158"/>
      <c r="O57" s="158"/>
      <c r="P57" s="158"/>
      <c r="Q57" s="158"/>
      <c r="R57" s="159"/>
      <c r="S57" s="159"/>
      <c r="T57" s="159"/>
      <c r="U57" s="159"/>
      <c r="V57" s="159"/>
      <c r="W57" s="159"/>
      <c r="X57" s="159"/>
      <c r="Y57" s="159"/>
      <c r="Z57" s="148"/>
      <c r="AA57" s="148"/>
      <c r="AB57" s="148"/>
      <c r="AC57" s="148"/>
      <c r="AD57" s="148"/>
      <c r="AE57" s="148"/>
      <c r="AF57" s="148"/>
      <c r="AG57" s="148" t="s">
        <v>314</v>
      </c>
      <c r="AH57" s="148">
        <v>0</v>
      </c>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3" x14ac:dyDescent="0.25">
      <c r="A58" s="155"/>
      <c r="B58" s="156"/>
      <c r="C58" s="195" t="s">
        <v>3583</v>
      </c>
      <c r="D58" s="161"/>
      <c r="E58" s="162">
        <v>27</v>
      </c>
      <c r="F58" s="159"/>
      <c r="G58" s="159"/>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314</v>
      </c>
      <c r="AH58" s="148">
        <v>0</v>
      </c>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77">
        <v>16</v>
      </c>
      <c r="B59" s="178" t="s">
        <v>3280</v>
      </c>
      <c r="C59" s="194" t="s">
        <v>3281</v>
      </c>
      <c r="D59" s="179" t="s">
        <v>292</v>
      </c>
      <c r="E59" s="180">
        <v>24.204999999999998</v>
      </c>
      <c r="F59" s="181"/>
      <c r="G59" s="182">
        <f>ROUND(E59*F59,2)</f>
        <v>0</v>
      </c>
      <c r="H59" s="181"/>
      <c r="I59" s="182">
        <f>ROUND(E59*H59,2)</f>
        <v>0</v>
      </c>
      <c r="J59" s="181"/>
      <c r="K59" s="182">
        <f>ROUND(E59*J59,2)</f>
        <v>0</v>
      </c>
      <c r="L59" s="182">
        <v>21</v>
      </c>
      <c r="M59" s="182">
        <f>G59*(1+L59/100)</f>
        <v>0</v>
      </c>
      <c r="N59" s="180">
        <v>2.7E-2</v>
      </c>
      <c r="O59" s="180">
        <f>ROUND(E59*N59,2)</f>
        <v>0.65</v>
      </c>
      <c r="P59" s="180">
        <v>0</v>
      </c>
      <c r="Q59" s="180">
        <f>ROUND(E59*P59,2)</f>
        <v>0</v>
      </c>
      <c r="R59" s="182" t="s">
        <v>621</v>
      </c>
      <c r="S59" s="182" t="s">
        <v>294</v>
      </c>
      <c r="T59" s="183" t="s">
        <v>294</v>
      </c>
      <c r="U59" s="159">
        <v>0</v>
      </c>
      <c r="V59" s="159">
        <f>ROUND(E59*U59,2)</f>
        <v>0</v>
      </c>
      <c r="W59" s="159"/>
      <c r="X59" s="159" t="s">
        <v>622</v>
      </c>
      <c r="Y59" s="159" t="s">
        <v>296</v>
      </c>
      <c r="Z59" s="148"/>
      <c r="AA59" s="148"/>
      <c r="AB59" s="148"/>
      <c r="AC59" s="148"/>
      <c r="AD59" s="148"/>
      <c r="AE59" s="148"/>
      <c r="AF59" s="148"/>
      <c r="AG59" s="148" t="s">
        <v>623</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2" x14ac:dyDescent="0.25">
      <c r="A60" s="155"/>
      <c r="B60" s="156"/>
      <c r="C60" s="195" t="s">
        <v>3584</v>
      </c>
      <c r="D60" s="161"/>
      <c r="E60" s="162">
        <v>23.5</v>
      </c>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314</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3" x14ac:dyDescent="0.25">
      <c r="A61" s="155"/>
      <c r="B61" s="156"/>
      <c r="C61" s="197" t="s">
        <v>1392</v>
      </c>
      <c r="D61" s="165"/>
      <c r="E61" s="166">
        <v>0.7</v>
      </c>
      <c r="F61" s="159"/>
      <c r="G61" s="159"/>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314</v>
      </c>
      <c r="AH61" s="148">
        <v>4</v>
      </c>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77">
        <v>17</v>
      </c>
      <c r="B62" s="178" t="s">
        <v>3585</v>
      </c>
      <c r="C62" s="194" t="s">
        <v>3586</v>
      </c>
      <c r="D62" s="179" t="s">
        <v>292</v>
      </c>
      <c r="E62" s="180">
        <v>27.81</v>
      </c>
      <c r="F62" s="181"/>
      <c r="G62" s="182">
        <f>ROUND(E62*F62,2)</f>
        <v>0</v>
      </c>
      <c r="H62" s="181"/>
      <c r="I62" s="182">
        <f>ROUND(E62*H62,2)</f>
        <v>0</v>
      </c>
      <c r="J62" s="181"/>
      <c r="K62" s="182">
        <f>ROUND(E62*J62,2)</f>
        <v>0</v>
      </c>
      <c r="L62" s="182">
        <v>21</v>
      </c>
      <c r="M62" s="182">
        <f>G62*(1+L62/100)</f>
        <v>0</v>
      </c>
      <c r="N62" s="180">
        <v>0.06</v>
      </c>
      <c r="O62" s="180">
        <f>ROUND(E62*N62,2)</f>
        <v>1.67</v>
      </c>
      <c r="P62" s="180">
        <v>0</v>
      </c>
      <c r="Q62" s="180">
        <f>ROUND(E62*P62,2)</f>
        <v>0</v>
      </c>
      <c r="R62" s="182" t="s">
        <v>621</v>
      </c>
      <c r="S62" s="182" t="s">
        <v>294</v>
      </c>
      <c r="T62" s="183" t="s">
        <v>294</v>
      </c>
      <c r="U62" s="159">
        <v>0</v>
      </c>
      <c r="V62" s="159">
        <f>ROUND(E62*U62,2)</f>
        <v>0</v>
      </c>
      <c r="W62" s="159"/>
      <c r="X62" s="159" t="s">
        <v>622</v>
      </c>
      <c r="Y62" s="159" t="s">
        <v>296</v>
      </c>
      <c r="Z62" s="148"/>
      <c r="AA62" s="148"/>
      <c r="AB62" s="148"/>
      <c r="AC62" s="148"/>
      <c r="AD62" s="148"/>
      <c r="AE62" s="148"/>
      <c r="AF62" s="148"/>
      <c r="AG62" s="148" t="s">
        <v>623</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2" x14ac:dyDescent="0.25">
      <c r="A63" s="155"/>
      <c r="B63" s="156"/>
      <c r="C63" s="195" t="s">
        <v>3587</v>
      </c>
      <c r="D63" s="161"/>
      <c r="E63" s="162">
        <v>27</v>
      </c>
      <c r="F63" s="159"/>
      <c r="G63" s="159"/>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314</v>
      </c>
      <c r="AH63" s="148">
        <v>0</v>
      </c>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3" x14ac:dyDescent="0.25">
      <c r="A64" s="155"/>
      <c r="B64" s="156"/>
      <c r="C64" s="197" t="s">
        <v>1392</v>
      </c>
      <c r="D64" s="165"/>
      <c r="E64" s="166">
        <v>0.81</v>
      </c>
      <c r="F64" s="159"/>
      <c r="G64" s="159"/>
      <c r="H64" s="159"/>
      <c r="I64" s="159"/>
      <c r="J64" s="159"/>
      <c r="K64" s="159"/>
      <c r="L64" s="159"/>
      <c r="M64" s="159"/>
      <c r="N64" s="158"/>
      <c r="O64" s="158"/>
      <c r="P64" s="158"/>
      <c r="Q64" s="158"/>
      <c r="R64" s="159"/>
      <c r="S64" s="159"/>
      <c r="T64" s="159"/>
      <c r="U64" s="159"/>
      <c r="V64" s="159"/>
      <c r="W64" s="159"/>
      <c r="X64" s="159"/>
      <c r="Y64" s="159"/>
      <c r="Z64" s="148"/>
      <c r="AA64" s="148"/>
      <c r="AB64" s="148"/>
      <c r="AC64" s="148"/>
      <c r="AD64" s="148"/>
      <c r="AE64" s="148"/>
      <c r="AF64" s="148"/>
      <c r="AG64" s="148" t="s">
        <v>314</v>
      </c>
      <c r="AH64" s="148">
        <v>4</v>
      </c>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ht="13" x14ac:dyDescent="0.25">
      <c r="A65" s="170" t="s">
        <v>288</v>
      </c>
      <c r="B65" s="171" t="s">
        <v>172</v>
      </c>
      <c r="C65" s="193" t="s">
        <v>173</v>
      </c>
      <c r="D65" s="172"/>
      <c r="E65" s="173"/>
      <c r="F65" s="174"/>
      <c r="G65" s="174">
        <f>SUMIF(AG66:AG67,"&lt;&gt;NOR",G66:G67)</f>
        <v>0</v>
      </c>
      <c r="H65" s="174"/>
      <c r="I65" s="174">
        <f>SUM(I66:I67)</f>
        <v>0</v>
      </c>
      <c r="J65" s="174"/>
      <c r="K65" s="174">
        <f>SUM(K66:K67)</f>
        <v>0</v>
      </c>
      <c r="L65" s="174"/>
      <c r="M65" s="174">
        <f>SUM(M66:M67)</f>
        <v>0</v>
      </c>
      <c r="N65" s="173"/>
      <c r="O65" s="173">
        <f>SUM(O66:O67)</f>
        <v>0</v>
      </c>
      <c r="P65" s="173"/>
      <c r="Q65" s="173">
        <f>SUM(Q66:Q67)</f>
        <v>0</v>
      </c>
      <c r="R65" s="174"/>
      <c r="S65" s="174"/>
      <c r="T65" s="175"/>
      <c r="U65" s="169"/>
      <c r="V65" s="169">
        <f>SUM(V66:V67)</f>
        <v>17.899999999999999</v>
      </c>
      <c r="W65" s="169"/>
      <c r="X65" s="169"/>
      <c r="Y65" s="169"/>
      <c r="AG65" t="s">
        <v>289</v>
      </c>
    </row>
    <row r="66" spans="1:60" outlineLevel="1" x14ac:dyDescent="0.25">
      <c r="A66" s="177">
        <v>18</v>
      </c>
      <c r="B66" s="178" t="s">
        <v>1996</v>
      </c>
      <c r="C66" s="194" t="s">
        <v>1997</v>
      </c>
      <c r="D66" s="179" t="s">
        <v>424</v>
      </c>
      <c r="E66" s="180">
        <v>45.90663</v>
      </c>
      <c r="F66" s="181"/>
      <c r="G66" s="182">
        <f>ROUND(E66*F66,2)</f>
        <v>0</v>
      </c>
      <c r="H66" s="181"/>
      <c r="I66" s="182">
        <f>ROUND(E66*H66,2)</f>
        <v>0</v>
      </c>
      <c r="J66" s="181"/>
      <c r="K66" s="182">
        <f>ROUND(E66*J66,2)</f>
        <v>0</v>
      </c>
      <c r="L66" s="182">
        <v>21</v>
      </c>
      <c r="M66" s="182">
        <f>G66*(1+L66/100)</f>
        <v>0</v>
      </c>
      <c r="N66" s="180">
        <v>0</v>
      </c>
      <c r="O66" s="180">
        <f>ROUND(E66*N66,2)</f>
        <v>0</v>
      </c>
      <c r="P66" s="180">
        <v>0</v>
      </c>
      <c r="Q66" s="180">
        <f>ROUND(E66*P66,2)</f>
        <v>0</v>
      </c>
      <c r="R66" s="182" t="s">
        <v>311</v>
      </c>
      <c r="S66" s="182" t="s">
        <v>294</v>
      </c>
      <c r="T66" s="183" t="s">
        <v>294</v>
      </c>
      <c r="U66" s="159">
        <v>0.39</v>
      </c>
      <c r="V66" s="159">
        <f>ROUND(E66*U66,2)</f>
        <v>17.899999999999999</v>
      </c>
      <c r="W66" s="159"/>
      <c r="X66" s="159" t="s">
        <v>1258</v>
      </c>
      <c r="Y66" s="159" t="s">
        <v>296</v>
      </c>
      <c r="Z66" s="148"/>
      <c r="AA66" s="148"/>
      <c r="AB66" s="148"/>
      <c r="AC66" s="148"/>
      <c r="AD66" s="148"/>
      <c r="AE66" s="148"/>
      <c r="AF66" s="148"/>
      <c r="AG66" s="148" t="s">
        <v>1259</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5">
      <c r="A67" s="155"/>
      <c r="B67" s="156"/>
      <c r="C67" s="276" t="s">
        <v>1998</v>
      </c>
      <c r="D67" s="277"/>
      <c r="E67" s="277"/>
      <c r="F67" s="277"/>
      <c r="G67" s="277"/>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299</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ht="13" x14ac:dyDescent="0.25">
      <c r="A68" s="170" t="s">
        <v>288</v>
      </c>
      <c r="B68" s="171" t="s">
        <v>260</v>
      </c>
      <c r="C68" s="193" t="s">
        <v>28</v>
      </c>
      <c r="D68" s="172"/>
      <c r="E68" s="173"/>
      <c r="F68" s="174"/>
      <c r="G68" s="174">
        <f>SUMIF(AG69:AG81,"&lt;&gt;NOR",G69:G81)</f>
        <v>0</v>
      </c>
      <c r="H68" s="174"/>
      <c r="I68" s="174">
        <f>SUM(I69:I81)</f>
        <v>0</v>
      </c>
      <c r="J68" s="174"/>
      <c r="K68" s="174">
        <f>SUM(K69:K81)</f>
        <v>0</v>
      </c>
      <c r="L68" s="174"/>
      <c r="M68" s="174">
        <f>SUM(M69:M81)</f>
        <v>0</v>
      </c>
      <c r="N68" s="173"/>
      <c r="O68" s="173">
        <f>SUM(O69:O81)</f>
        <v>0</v>
      </c>
      <c r="P68" s="173"/>
      <c r="Q68" s="173">
        <f>SUM(Q69:Q81)</f>
        <v>0</v>
      </c>
      <c r="R68" s="174"/>
      <c r="S68" s="174"/>
      <c r="T68" s="175"/>
      <c r="U68" s="169"/>
      <c r="V68" s="169">
        <f>SUM(V69:V81)</f>
        <v>0</v>
      </c>
      <c r="W68" s="169"/>
      <c r="X68" s="169"/>
      <c r="Y68" s="169"/>
      <c r="AG68" t="s">
        <v>289</v>
      </c>
    </row>
    <row r="69" spans="1:60" outlineLevel="1" x14ac:dyDescent="0.25">
      <c r="A69" s="177">
        <v>19</v>
      </c>
      <c r="B69" s="178" t="s">
        <v>1999</v>
      </c>
      <c r="C69" s="194" t="s">
        <v>2000</v>
      </c>
      <c r="D69" s="179" t="s">
        <v>1872</v>
      </c>
      <c r="E69" s="180">
        <v>1</v>
      </c>
      <c r="F69" s="181"/>
      <c r="G69" s="182">
        <f>ROUND(E69*F69,2)</f>
        <v>0</v>
      </c>
      <c r="H69" s="181"/>
      <c r="I69" s="182">
        <f>ROUND(E69*H69,2)</f>
        <v>0</v>
      </c>
      <c r="J69" s="181"/>
      <c r="K69" s="182">
        <f>ROUND(E69*J69,2)</f>
        <v>0</v>
      </c>
      <c r="L69" s="182">
        <v>21</v>
      </c>
      <c r="M69" s="182">
        <f>G69*(1+L69/100)</f>
        <v>0</v>
      </c>
      <c r="N69" s="180">
        <v>0</v>
      </c>
      <c r="O69" s="180">
        <f>ROUND(E69*N69,2)</f>
        <v>0</v>
      </c>
      <c r="P69" s="180">
        <v>0</v>
      </c>
      <c r="Q69" s="180">
        <f>ROUND(E69*P69,2)</f>
        <v>0</v>
      </c>
      <c r="R69" s="182"/>
      <c r="S69" s="182" t="s">
        <v>878</v>
      </c>
      <c r="T69" s="183" t="s">
        <v>879</v>
      </c>
      <c r="U69" s="159">
        <v>0</v>
      </c>
      <c r="V69" s="159">
        <f>ROUND(E69*U69,2)</f>
        <v>0</v>
      </c>
      <c r="W69" s="159"/>
      <c r="X69" s="159" t="s">
        <v>1873</v>
      </c>
      <c r="Y69" s="159" t="s">
        <v>296</v>
      </c>
      <c r="Z69" s="148"/>
      <c r="AA69" s="148"/>
      <c r="AB69" s="148"/>
      <c r="AC69" s="148"/>
      <c r="AD69" s="148"/>
      <c r="AE69" s="148"/>
      <c r="AF69" s="148"/>
      <c r="AG69" s="148" t="s">
        <v>1874</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2" x14ac:dyDescent="0.25">
      <c r="A70" s="155"/>
      <c r="B70" s="156"/>
      <c r="C70" s="272" t="s">
        <v>1881</v>
      </c>
      <c r="D70" s="273"/>
      <c r="E70" s="273"/>
      <c r="F70" s="273"/>
      <c r="G70" s="273"/>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300</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3" x14ac:dyDescent="0.25">
      <c r="A71" s="155"/>
      <c r="B71" s="156"/>
      <c r="C71" s="270" t="s">
        <v>2001</v>
      </c>
      <c r="D71" s="271"/>
      <c r="E71" s="271"/>
      <c r="F71" s="271"/>
      <c r="G71" s="271"/>
      <c r="H71" s="159"/>
      <c r="I71" s="159"/>
      <c r="J71" s="159"/>
      <c r="K71" s="159"/>
      <c r="L71" s="159"/>
      <c r="M71" s="159"/>
      <c r="N71" s="158"/>
      <c r="O71" s="158"/>
      <c r="P71" s="158"/>
      <c r="Q71" s="158"/>
      <c r="R71" s="159"/>
      <c r="S71" s="159"/>
      <c r="T71" s="159"/>
      <c r="U71" s="159"/>
      <c r="V71" s="159"/>
      <c r="W71" s="159"/>
      <c r="X71" s="159"/>
      <c r="Y71" s="159"/>
      <c r="Z71" s="148"/>
      <c r="AA71" s="148"/>
      <c r="AB71" s="148"/>
      <c r="AC71" s="148"/>
      <c r="AD71" s="148"/>
      <c r="AE71" s="148"/>
      <c r="AF71" s="148"/>
      <c r="AG71" s="148" t="s">
        <v>300</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3" x14ac:dyDescent="0.25">
      <c r="A72" s="155"/>
      <c r="B72" s="156"/>
      <c r="C72" s="270" t="s">
        <v>2002</v>
      </c>
      <c r="D72" s="271"/>
      <c r="E72" s="271"/>
      <c r="F72" s="271"/>
      <c r="G72" s="271"/>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300</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1" x14ac:dyDescent="0.25">
      <c r="A73" s="177">
        <v>20</v>
      </c>
      <c r="B73" s="178" t="s">
        <v>1870</v>
      </c>
      <c r="C73" s="194" t="s">
        <v>1871</v>
      </c>
      <c r="D73" s="179" t="s">
        <v>1872</v>
      </c>
      <c r="E73" s="180">
        <v>1</v>
      </c>
      <c r="F73" s="181"/>
      <c r="G73" s="182">
        <f>ROUND(E73*F73,2)</f>
        <v>0</v>
      </c>
      <c r="H73" s="181"/>
      <c r="I73" s="182">
        <f>ROUND(E73*H73,2)</f>
        <v>0</v>
      </c>
      <c r="J73" s="181"/>
      <c r="K73" s="182">
        <f>ROUND(E73*J73,2)</f>
        <v>0</v>
      </c>
      <c r="L73" s="182">
        <v>21</v>
      </c>
      <c r="M73" s="182">
        <f>G73*(1+L73/100)</f>
        <v>0</v>
      </c>
      <c r="N73" s="180">
        <v>0</v>
      </c>
      <c r="O73" s="180">
        <f>ROUND(E73*N73,2)</f>
        <v>0</v>
      </c>
      <c r="P73" s="180">
        <v>0</v>
      </c>
      <c r="Q73" s="180">
        <f>ROUND(E73*P73,2)</f>
        <v>0</v>
      </c>
      <c r="R73" s="182"/>
      <c r="S73" s="182" t="s">
        <v>878</v>
      </c>
      <c r="T73" s="183" t="s">
        <v>879</v>
      </c>
      <c r="U73" s="159">
        <v>0</v>
      </c>
      <c r="V73" s="159">
        <f>ROUND(E73*U73,2)</f>
        <v>0</v>
      </c>
      <c r="W73" s="159"/>
      <c r="X73" s="159" t="s">
        <v>1873</v>
      </c>
      <c r="Y73" s="159" t="s">
        <v>296</v>
      </c>
      <c r="Z73" s="148"/>
      <c r="AA73" s="148"/>
      <c r="AB73" s="148"/>
      <c r="AC73" s="148"/>
      <c r="AD73" s="148"/>
      <c r="AE73" s="148"/>
      <c r="AF73" s="148"/>
      <c r="AG73" s="148" t="s">
        <v>1874</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2" x14ac:dyDescent="0.25">
      <c r="A74" s="155"/>
      <c r="B74" s="156"/>
      <c r="C74" s="272" t="s">
        <v>1875</v>
      </c>
      <c r="D74" s="273"/>
      <c r="E74" s="273"/>
      <c r="F74" s="273"/>
      <c r="G74" s="273"/>
      <c r="H74" s="159"/>
      <c r="I74" s="159"/>
      <c r="J74" s="159"/>
      <c r="K74" s="159"/>
      <c r="L74" s="159"/>
      <c r="M74" s="159"/>
      <c r="N74" s="158"/>
      <c r="O74" s="158"/>
      <c r="P74" s="158"/>
      <c r="Q74" s="158"/>
      <c r="R74" s="159"/>
      <c r="S74" s="159"/>
      <c r="T74" s="159"/>
      <c r="U74" s="159"/>
      <c r="V74" s="159"/>
      <c r="W74" s="159"/>
      <c r="X74" s="159"/>
      <c r="Y74" s="159"/>
      <c r="Z74" s="148"/>
      <c r="AA74" s="148"/>
      <c r="AB74" s="148"/>
      <c r="AC74" s="148"/>
      <c r="AD74" s="148"/>
      <c r="AE74" s="148"/>
      <c r="AF74" s="148"/>
      <c r="AG74" s="148" t="s">
        <v>300</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3" x14ac:dyDescent="0.25">
      <c r="A75" s="155"/>
      <c r="B75" s="156"/>
      <c r="C75" s="270" t="s">
        <v>1876</v>
      </c>
      <c r="D75" s="271"/>
      <c r="E75" s="271"/>
      <c r="F75" s="271"/>
      <c r="G75" s="271"/>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300</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3" x14ac:dyDescent="0.25">
      <c r="A76" s="155"/>
      <c r="B76" s="156"/>
      <c r="C76" s="270" t="s">
        <v>1877</v>
      </c>
      <c r="D76" s="271"/>
      <c r="E76" s="271"/>
      <c r="F76" s="271"/>
      <c r="G76" s="271"/>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300</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3" x14ac:dyDescent="0.25">
      <c r="A77" s="155"/>
      <c r="B77" s="156"/>
      <c r="C77" s="270" t="s">
        <v>1878</v>
      </c>
      <c r="D77" s="271"/>
      <c r="E77" s="271"/>
      <c r="F77" s="271"/>
      <c r="G77" s="271"/>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300</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5">
      <c r="A78" s="177">
        <v>21</v>
      </c>
      <c r="B78" s="178" t="s">
        <v>1879</v>
      </c>
      <c r="C78" s="194" t="s">
        <v>1880</v>
      </c>
      <c r="D78" s="179" t="s">
        <v>1872</v>
      </c>
      <c r="E78" s="180">
        <v>1</v>
      </c>
      <c r="F78" s="181"/>
      <c r="G78" s="182">
        <f>ROUND(E78*F78,2)</f>
        <v>0</v>
      </c>
      <c r="H78" s="181"/>
      <c r="I78" s="182">
        <f>ROUND(E78*H78,2)</f>
        <v>0</v>
      </c>
      <c r="J78" s="181"/>
      <c r="K78" s="182">
        <f>ROUND(E78*J78,2)</f>
        <v>0</v>
      </c>
      <c r="L78" s="182">
        <v>21</v>
      </c>
      <c r="M78" s="182">
        <f>G78*(1+L78/100)</f>
        <v>0</v>
      </c>
      <c r="N78" s="180">
        <v>0</v>
      </c>
      <c r="O78" s="180">
        <f>ROUND(E78*N78,2)</f>
        <v>0</v>
      </c>
      <c r="P78" s="180">
        <v>0</v>
      </c>
      <c r="Q78" s="180">
        <f>ROUND(E78*P78,2)</f>
        <v>0</v>
      </c>
      <c r="R78" s="182"/>
      <c r="S78" s="182" t="s">
        <v>878</v>
      </c>
      <c r="T78" s="183" t="s">
        <v>879</v>
      </c>
      <c r="U78" s="159">
        <v>0</v>
      </c>
      <c r="V78" s="159">
        <f>ROUND(E78*U78,2)</f>
        <v>0</v>
      </c>
      <c r="W78" s="159"/>
      <c r="X78" s="159" t="s">
        <v>1873</v>
      </c>
      <c r="Y78" s="159" t="s">
        <v>296</v>
      </c>
      <c r="Z78" s="148"/>
      <c r="AA78" s="148"/>
      <c r="AB78" s="148"/>
      <c r="AC78" s="148"/>
      <c r="AD78" s="148"/>
      <c r="AE78" s="148"/>
      <c r="AF78" s="148"/>
      <c r="AG78" s="148" t="s">
        <v>1874</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2" x14ac:dyDescent="0.25">
      <c r="A79" s="155"/>
      <c r="B79" s="156"/>
      <c r="C79" s="272" t="s">
        <v>1881</v>
      </c>
      <c r="D79" s="273"/>
      <c r="E79" s="273"/>
      <c r="F79" s="273"/>
      <c r="G79" s="273"/>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300</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77">
        <v>22</v>
      </c>
      <c r="B80" s="178" t="s">
        <v>1885</v>
      </c>
      <c r="C80" s="194" t="s">
        <v>1886</v>
      </c>
      <c r="D80" s="179" t="s">
        <v>1872</v>
      </c>
      <c r="E80" s="180">
        <v>1</v>
      </c>
      <c r="F80" s="181"/>
      <c r="G80" s="182">
        <f>ROUND(E80*F80,2)</f>
        <v>0</v>
      </c>
      <c r="H80" s="181"/>
      <c r="I80" s="182">
        <f>ROUND(E80*H80,2)</f>
        <v>0</v>
      </c>
      <c r="J80" s="181"/>
      <c r="K80" s="182">
        <f>ROUND(E80*J80,2)</f>
        <v>0</v>
      </c>
      <c r="L80" s="182">
        <v>21</v>
      </c>
      <c r="M80" s="182">
        <f>G80*(1+L80/100)</f>
        <v>0</v>
      </c>
      <c r="N80" s="180">
        <v>0</v>
      </c>
      <c r="O80" s="180">
        <f>ROUND(E80*N80,2)</f>
        <v>0</v>
      </c>
      <c r="P80" s="180">
        <v>0</v>
      </c>
      <c r="Q80" s="180">
        <f>ROUND(E80*P80,2)</f>
        <v>0</v>
      </c>
      <c r="R80" s="182"/>
      <c r="S80" s="182" t="s">
        <v>294</v>
      </c>
      <c r="T80" s="183" t="s">
        <v>879</v>
      </c>
      <c r="U80" s="159">
        <v>0</v>
      </c>
      <c r="V80" s="159">
        <f>ROUND(E80*U80,2)</f>
        <v>0</v>
      </c>
      <c r="W80" s="159"/>
      <c r="X80" s="159" t="s">
        <v>1873</v>
      </c>
      <c r="Y80" s="159" t="s">
        <v>296</v>
      </c>
      <c r="Z80" s="148"/>
      <c r="AA80" s="148"/>
      <c r="AB80" s="148"/>
      <c r="AC80" s="148"/>
      <c r="AD80" s="148"/>
      <c r="AE80" s="148"/>
      <c r="AF80" s="148"/>
      <c r="AG80" s="148" t="s">
        <v>1874</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2" x14ac:dyDescent="0.25">
      <c r="A81" s="155"/>
      <c r="B81" s="156"/>
      <c r="C81" s="272" t="s">
        <v>1887</v>
      </c>
      <c r="D81" s="273"/>
      <c r="E81" s="273"/>
      <c r="F81" s="273"/>
      <c r="G81" s="273"/>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300</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x14ac:dyDescent="0.25">
      <c r="A82" s="3"/>
      <c r="B82" s="4"/>
      <c r="C82" s="202"/>
      <c r="D82" s="6"/>
      <c r="E82" s="3"/>
      <c r="F82" s="3"/>
      <c r="G82" s="3"/>
      <c r="H82" s="3"/>
      <c r="I82" s="3"/>
      <c r="J82" s="3"/>
      <c r="K82" s="3"/>
      <c r="L82" s="3"/>
      <c r="M82" s="3"/>
      <c r="N82" s="3"/>
      <c r="O82" s="3"/>
      <c r="P82" s="3"/>
      <c r="Q82" s="3"/>
      <c r="R82" s="3"/>
      <c r="S82" s="3"/>
      <c r="T82" s="3"/>
      <c r="U82" s="3"/>
      <c r="V82" s="3"/>
      <c r="W82" s="3"/>
      <c r="X82" s="3"/>
      <c r="Y82" s="3"/>
      <c r="AE82">
        <v>12</v>
      </c>
      <c r="AF82">
        <v>21</v>
      </c>
      <c r="AG82" t="s">
        <v>274</v>
      </c>
    </row>
    <row r="83" spans="1:60" ht="13" x14ac:dyDescent="0.25">
      <c r="A83" s="151"/>
      <c r="B83" s="152" t="s">
        <v>29</v>
      </c>
      <c r="C83" s="203"/>
      <c r="D83" s="153"/>
      <c r="E83" s="154"/>
      <c r="F83" s="154"/>
      <c r="G83" s="176">
        <f>G8+G44+G53+G65+G68</f>
        <v>0</v>
      </c>
      <c r="H83" s="3"/>
      <c r="I83" s="3"/>
      <c r="J83" s="3"/>
      <c r="K83" s="3"/>
      <c r="L83" s="3"/>
      <c r="M83" s="3"/>
      <c r="N83" s="3"/>
      <c r="O83" s="3"/>
      <c r="P83" s="3"/>
      <c r="Q83" s="3"/>
      <c r="R83" s="3"/>
      <c r="S83" s="3"/>
      <c r="T83" s="3"/>
      <c r="U83" s="3"/>
      <c r="V83" s="3"/>
      <c r="W83" s="3"/>
      <c r="X83" s="3"/>
      <c r="Y83" s="3"/>
      <c r="AE83">
        <f>SUMIF(L7:L81,AE82,G7:G81)</f>
        <v>0</v>
      </c>
      <c r="AF83">
        <f>SUMIF(L7:L81,AF82,G7:G81)</f>
        <v>0</v>
      </c>
      <c r="AG83" t="s">
        <v>1888</v>
      </c>
    </row>
    <row r="84" spans="1:60" x14ac:dyDescent="0.25">
      <c r="C84" s="204"/>
      <c r="D84" s="10"/>
      <c r="AG84" t="s">
        <v>1889</v>
      </c>
    </row>
    <row r="85" spans="1:60" x14ac:dyDescent="0.25">
      <c r="D85" s="10"/>
    </row>
    <row r="86" spans="1:60" x14ac:dyDescent="0.25">
      <c r="D86" s="10"/>
    </row>
    <row r="87" spans="1:60" x14ac:dyDescent="0.25">
      <c r="D87" s="10"/>
    </row>
    <row r="88" spans="1:60" x14ac:dyDescent="0.25">
      <c r="D88" s="10"/>
    </row>
    <row r="89" spans="1:60" x14ac:dyDescent="0.25">
      <c r="D89" s="10"/>
    </row>
    <row r="90" spans="1:60" x14ac:dyDescent="0.25">
      <c r="D90" s="10"/>
    </row>
    <row r="91" spans="1:60" x14ac:dyDescent="0.25">
      <c r="D91" s="10"/>
    </row>
    <row r="92" spans="1:60" x14ac:dyDescent="0.25">
      <c r="D92" s="10"/>
    </row>
    <row r="93" spans="1:60" x14ac:dyDescent="0.25">
      <c r="D93" s="10"/>
    </row>
    <row r="94" spans="1:60" x14ac:dyDescent="0.25">
      <c r="D94" s="10"/>
    </row>
    <row r="95" spans="1:60" x14ac:dyDescent="0.25">
      <c r="D95" s="10"/>
    </row>
    <row r="96" spans="1:60"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row r="5001" spans="4:4" x14ac:dyDescent="0.25">
      <c r="D5001" s="10"/>
    </row>
  </sheetData>
  <sheetProtection algorithmName="SHA-512" hashValue="Ne92zvqf6aGxoShis93Fid0zWUky7ZnbdfvwovMjQfEp704iJHW6lkYbYCD1HVKe8jHdowJXt86wKBRK0aSA/Q==" saltValue="ePU0eTuLk+XFMj2w4ckCQA==" spinCount="100000" sheet="1" formatRows="0"/>
  <mergeCells count="30">
    <mergeCell ref="C11:G11"/>
    <mergeCell ref="A1:G1"/>
    <mergeCell ref="C2:G2"/>
    <mergeCell ref="C3:G3"/>
    <mergeCell ref="C4:G4"/>
    <mergeCell ref="C10:G10"/>
    <mergeCell ref="C39:G39"/>
    <mergeCell ref="C14:G14"/>
    <mergeCell ref="C15:G15"/>
    <mergeCell ref="C18:G18"/>
    <mergeCell ref="C19:G19"/>
    <mergeCell ref="C24:G24"/>
    <mergeCell ref="C25:G25"/>
    <mergeCell ref="C28:G28"/>
    <mergeCell ref="C29:G29"/>
    <mergeCell ref="C32:G32"/>
    <mergeCell ref="C33:G33"/>
    <mergeCell ref="C38:G38"/>
    <mergeCell ref="C81:G81"/>
    <mergeCell ref="C55:G55"/>
    <mergeCell ref="C56:G56"/>
    <mergeCell ref="C67:G67"/>
    <mergeCell ref="C70:G70"/>
    <mergeCell ref="C71:G71"/>
    <mergeCell ref="C72:G72"/>
    <mergeCell ref="C74:G74"/>
    <mergeCell ref="C75:G75"/>
    <mergeCell ref="C76:G76"/>
    <mergeCell ref="C77:G77"/>
    <mergeCell ref="C79:G7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8" t="s">
        <v>261</v>
      </c>
      <c r="B1" s="278"/>
      <c r="C1" s="278"/>
      <c r="D1" s="278"/>
      <c r="E1" s="278"/>
      <c r="F1" s="278"/>
      <c r="G1" s="278"/>
      <c r="AG1" t="s">
        <v>262</v>
      </c>
    </row>
    <row r="2" spans="1:60" ht="25" customHeight="1" x14ac:dyDescent="0.25">
      <c r="A2" s="140" t="s">
        <v>7</v>
      </c>
      <c r="B2" s="49" t="s">
        <v>43</v>
      </c>
      <c r="C2" s="279" t="s">
        <v>44</v>
      </c>
      <c r="D2" s="280"/>
      <c r="E2" s="280"/>
      <c r="F2" s="280"/>
      <c r="G2" s="281"/>
      <c r="AG2" t="s">
        <v>263</v>
      </c>
    </row>
    <row r="3" spans="1:60" ht="25" customHeight="1" x14ac:dyDescent="0.25">
      <c r="A3" s="140" t="s">
        <v>8</v>
      </c>
      <c r="B3" s="49" t="s">
        <v>67</v>
      </c>
      <c r="C3" s="279" t="s">
        <v>68</v>
      </c>
      <c r="D3" s="280"/>
      <c r="E3" s="280"/>
      <c r="F3" s="280"/>
      <c r="G3" s="281"/>
      <c r="AC3" s="121" t="s">
        <v>263</v>
      </c>
      <c r="AG3" t="s">
        <v>264</v>
      </c>
    </row>
    <row r="4" spans="1:60" ht="25" customHeight="1" x14ac:dyDescent="0.25">
      <c r="A4" s="141" t="s">
        <v>9</v>
      </c>
      <c r="B4" s="142" t="s">
        <v>73</v>
      </c>
      <c r="C4" s="282" t="s">
        <v>54</v>
      </c>
      <c r="D4" s="283"/>
      <c r="E4" s="283"/>
      <c r="F4" s="283"/>
      <c r="G4" s="28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SUMIF(AG9:AG20,"&lt;&gt;NOR",G9:G20)</f>
        <v>0</v>
      </c>
      <c r="H8" s="174"/>
      <c r="I8" s="174">
        <f>SUM(I9:I20)</f>
        <v>0</v>
      </c>
      <c r="J8" s="174"/>
      <c r="K8" s="174">
        <f>SUM(K9:K20)</f>
        <v>0</v>
      </c>
      <c r="L8" s="174"/>
      <c r="M8" s="174">
        <f>SUM(M9:M20)</f>
        <v>0</v>
      </c>
      <c r="N8" s="173"/>
      <c r="O8" s="173">
        <f>SUM(O9:O20)</f>
        <v>2.87</v>
      </c>
      <c r="P8" s="173"/>
      <c r="Q8" s="173">
        <f>SUM(Q9:Q20)</f>
        <v>0</v>
      </c>
      <c r="R8" s="174"/>
      <c r="S8" s="174"/>
      <c r="T8" s="175"/>
      <c r="U8" s="169"/>
      <c r="V8" s="169">
        <f>SUM(V9:V20)</f>
        <v>50.830000000000013</v>
      </c>
      <c r="W8" s="169"/>
      <c r="X8" s="169"/>
      <c r="Y8" s="169"/>
      <c r="AG8" t="s">
        <v>289</v>
      </c>
    </row>
    <row r="9" spans="1:60" outlineLevel="1" x14ac:dyDescent="0.25">
      <c r="A9" s="177">
        <v>1</v>
      </c>
      <c r="B9" s="178" t="s">
        <v>1900</v>
      </c>
      <c r="C9" s="194" t="s">
        <v>1901</v>
      </c>
      <c r="D9" s="179" t="s">
        <v>338</v>
      </c>
      <c r="E9" s="180">
        <v>10.64</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3.5329999999999999</v>
      </c>
      <c r="V9" s="159">
        <f>ROUND(E9*U9,2)</f>
        <v>37.590000000000003</v>
      </c>
      <c r="W9" s="159"/>
      <c r="X9" s="159" t="s">
        <v>295</v>
      </c>
      <c r="Y9" s="159" t="s">
        <v>296</v>
      </c>
      <c r="Z9" s="148"/>
      <c r="AA9" s="148"/>
      <c r="AB9" s="148"/>
      <c r="AC9" s="148"/>
      <c r="AD9" s="148"/>
      <c r="AE9" s="148"/>
      <c r="AF9" s="148"/>
      <c r="AG9" s="148" t="s">
        <v>2005</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5">
      <c r="A10" s="155"/>
      <c r="B10" s="156"/>
      <c r="C10" s="276" t="s">
        <v>367</v>
      </c>
      <c r="D10" s="277"/>
      <c r="E10" s="277"/>
      <c r="F10" s="277"/>
      <c r="G10" s="27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77">
        <v>2</v>
      </c>
      <c r="B11" s="178" t="s">
        <v>2006</v>
      </c>
      <c r="C11" s="194" t="s">
        <v>2007</v>
      </c>
      <c r="D11" s="179" t="s">
        <v>338</v>
      </c>
      <c r="E11" s="180">
        <v>1.52</v>
      </c>
      <c r="F11" s="181"/>
      <c r="G11" s="182">
        <f>ROUND(E11*F11,2)</f>
        <v>0</v>
      </c>
      <c r="H11" s="181"/>
      <c r="I11" s="182">
        <f>ROUND(E11*H11,2)</f>
        <v>0</v>
      </c>
      <c r="J11" s="181"/>
      <c r="K11" s="182">
        <f>ROUND(E11*J11,2)</f>
        <v>0</v>
      </c>
      <c r="L11" s="182">
        <v>21</v>
      </c>
      <c r="M11" s="182">
        <f>G11*(1+L11/100)</f>
        <v>0</v>
      </c>
      <c r="N11" s="180">
        <v>1.8907700000000001</v>
      </c>
      <c r="O11" s="180">
        <f>ROUND(E11*N11,2)</f>
        <v>2.87</v>
      </c>
      <c r="P11" s="180">
        <v>0</v>
      </c>
      <c r="Q11" s="180">
        <f>ROUND(E11*P11,2)</f>
        <v>0</v>
      </c>
      <c r="R11" s="182" t="s">
        <v>2008</v>
      </c>
      <c r="S11" s="182" t="s">
        <v>294</v>
      </c>
      <c r="T11" s="183" t="s">
        <v>294</v>
      </c>
      <c r="U11" s="159">
        <v>1.3169999999999999</v>
      </c>
      <c r="V11" s="159">
        <f>ROUND(E11*U11,2)</f>
        <v>2</v>
      </c>
      <c r="W11" s="159"/>
      <c r="X11" s="159" t="s">
        <v>295</v>
      </c>
      <c r="Y11" s="159" t="s">
        <v>296</v>
      </c>
      <c r="Z11" s="148"/>
      <c r="AA11" s="148"/>
      <c r="AB11" s="148"/>
      <c r="AC11" s="148"/>
      <c r="AD11" s="148"/>
      <c r="AE11" s="148"/>
      <c r="AF11" s="148"/>
      <c r="AG11" s="148" t="s">
        <v>2005</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2" x14ac:dyDescent="0.25">
      <c r="A12" s="155"/>
      <c r="B12" s="156"/>
      <c r="C12" s="276" t="s">
        <v>2009</v>
      </c>
      <c r="D12" s="277"/>
      <c r="E12" s="277"/>
      <c r="F12" s="277"/>
      <c r="G12" s="277"/>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77">
        <v>3</v>
      </c>
      <c r="B13" s="178" t="s">
        <v>2010</v>
      </c>
      <c r="C13" s="194" t="s">
        <v>2011</v>
      </c>
      <c r="D13" s="179" t="s">
        <v>338</v>
      </c>
      <c r="E13" s="180">
        <v>6.54</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1.587</v>
      </c>
      <c r="V13" s="159">
        <f>ROUND(E13*U13,2)</f>
        <v>10.38</v>
      </c>
      <c r="W13" s="159"/>
      <c r="X13" s="159" t="s">
        <v>295</v>
      </c>
      <c r="Y13" s="159" t="s">
        <v>296</v>
      </c>
      <c r="Z13" s="148"/>
      <c r="AA13" s="148"/>
      <c r="AB13" s="148"/>
      <c r="AC13" s="148"/>
      <c r="AD13" s="148"/>
      <c r="AE13" s="148"/>
      <c r="AF13" s="148"/>
      <c r="AG13" s="148" t="s">
        <v>2005</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ht="20.5" outlineLevel="2" x14ac:dyDescent="0.25">
      <c r="A14" s="155"/>
      <c r="B14" s="156"/>
      <c r="C14" s="276" t="s">
        <v>2012</v>
      </c>
      <c r="D14" s="277"/>
      <c r="E14" s="277"/>
      <c r="F14" s="277"/>
      <c r="G14" s="277"/>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84" t="str">
        <f>C14</f>
        <v>sypaninou z vhodných hornin tř. 1 - 4 nebo materiálem připraveným podél výkopu ve vzdálenosti do 3 m od jeho kraje, pro jakoukoliv hloubku výkopu a jakoukoliv míru zhutnění,</v>
      </c>
      <c r="BB14" s="148"/>
      <c r="BC14" s="148"/>
      <c r="BD14" s="148"/>
      <c r="BE14" s="148"/>
      <c r="BF14" s="148"/>
      <c r="BG14" s="148"/>
      <c r="BH14" s="148"/>
    </row>
    <row r="15" spans="1:60" outlineLevel="1" x14ac:dyDescent="0.25">
      <c r="A15" s="177">
        <v>4</v>
      </c>
      <c r="B15" s="178" t="s">
        <v>382</v>
      </c>
      <c r="C15" s="194" t="s">
        <v>383</v>
      </c>
      <c r="D15" s="179" t="s">
        <v>338</v>
      </c>
      <c r="E15" s="180">
        <v>2.58</v>
      </c>
      <c r="F15" s="181"/>
      <c r="G15" s="182">
        <f>ROUND(E15*F15,2)</f>
        <v>0</v>
      </c>
      <c r="H15" s="181"/>
      <c r="I15" s="182">
        <f>ROUND(E15*H15,2)</f>
        <v>0</v>
      </c>
      <c r="J15" s="181"/>
      <c r="K15" s="182">
        <f>ROUND(E15*J15,2)</f>
        <v>0</v>
      </c>
      <c r="L15" s="182">
        <v>21</v>
      </c>
      <c r="M15" s="182">
        <f>G15*(1+L15/100)</f>
        <v>0</v>
      </c>
      <c r="N15" s="180">
        <v>0</v>
      </c>
      <c r="O15" s="180">
        <f>ROUND(E15*N15,2)</f>
        <v>0</v>
      </c>
      <c r="P15" s="180">
        <v>0</v>
      </c>
      <c r="Q15" s="180">
        <f>ROUND(E15*P15,2)</f>
        <v>0</v>
      </c>
      <c r="R15" s="182" t="s">
        <v>293</v>
      </c>
      <c r="S15" s="182" t="s">
        <v>294</v>
      </c>
      <c r="T15" s="183" t="s">
        <v>294</v>
      </c>
      <c r="U15" s="159">
        <v>0.20200000000000001</v>
      </c>
      <c r="V15" s="159">
        <f>ROUND(E15*U15,2)</f>
        <v>0.52</v>
      </c>
      <c r="W15" s="159"/>
      <c r="X15" s="159" t="s">
        <v>295</v>
      </c>
      <c r="Y15" s="159" t="s">
        <v>296</v>
      </c>
      <c r="Z15" s="148"/>
      <c r="AA15" s="148"/>
      <c r="AB15" s="148"/>
      <c r="AC15" s="148"/>
      <c r="AD15" s="148"/>
      <c r="AE15" s="148"/>
      <c r="AF15" s="148"/>
      <c r="AG15" s="148" t="s">
        <v>2005</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2" x14ac:dyDescent="0.25">
      <c r="A16" s="155"/>
      <c r="B16" s="156"/>
      <c r="C16" s="276" t="s">
        <v>384</v>
      </c>
      <c r="D16" s="277"/>
      <c r="E16" s="277"/>
      <c r="F16" s="277"/>
      <c r="G16" s="277"/>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77">
        <v>5</v>
      </c>
      <c r="B17" s="178" t="s">
        <v>373</v>
      </c>
      <c r="C17" s="194" t="s">
        <v>374</v>
      </c>
      <c r="D17" s="179" t="s">
        <v>338</v>
      </c>
      <c r="E17" s="180">
        <v>8.06</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1.0999999999999999E-2</v>
      </c>
      <c r="V17" s="159">
        <f>ROUND(E17*U17,2)</f>
        <v>0.09</v>
      </c>
      <c r="W17" s="159"/>
      <c r="X17" s="159" t="s">
        <v>295</v>
      </c>
      <c r="Y17" s="159" t="s">
        <v>296</v>
      </c>
      <c r="Z17" s="148"/>
      <c r="AA17" s="148"/>
      <c r="AB17" s="148"/>
      <c r="AC17" s="148"/>
      <c r="AD17" s="148"/>
      <c r="AE17" s="148"/>
      <c r="AF17" s="148"/>
      <c r="AG17" s="148" t="s">
        <v>2005</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5">
      <c r="A18" s="155"/>
      <c r="B18" s="156"/>
      <c r="C18" s="276" t="s">
        <v>375</v>
      </c>
      <c r="D18" s="277"/>
      <c r="E18" s="277"/>
      <c r="F18" s="277"/>
      <c r="G18" s="277"/>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5">
        <v>6</v>
      </c>
      <c r="B19" s="186" t="s">
        <v>2013</v>
      </c>
      <c r="C19" s="198" t="s">
        <v>2014</v>
      </c>
      <c r="D19" s="187" t="s">
        <v>338</v>
      </c>
      <c r="E19" s="188">
        <v>8.06</v>
      </c>
      <c r="F19" s="189"/>
      <c r="G19" s="190">
        <f>ROUND(E19*F19,2)</f>
        <v>0</v>
      </c>
      <c r="H19" s="189"/>
      <c r="I19" s="190">
        <f>ROUND(E19*H19,2)</f>
        <v>0</v>
      </c>
      <c r="J19" s="189"/>
      <c r="K19" s="190">
        <f>ROUND(E19*J19,2)</f>
        <v>0</v>
      </c>
      <c r="L19" s="190">
        <v>21</v>
      </c>
      <c r="M19" s="190">
        <f>G19*(1+L19/100)</f>
        <v>0</v>
      </c>
      <c r="N19" s="188">
        <v>0</v>
      </c>
      <c r="O19" s="188">
        <f>ROUND(E19*N19,2)</f>
        <v>0</v>
      </c>
      <c r="P19" s="188">
        <v>0</v>
      </c>
      <c r="Q19" s="188">
        <f>ROUND(E19*P19,2)</f>
        <v>0</v>
      </c>
      <c r="R19" s="190" t="s">
        <v>293</v>
      </c>
      <c r="S19" s="190" t="s">
        <v>294</v>
      </c>
      <c r="T19" s="191" t="s">
        <v>294</v>
      </c>
      <c r="U19" s="159">
        <v>3.1E-2</v>
      </c>
      <c r="V19" s="159">
        <f>ROUND(E19*U19,2)</f>
        <v>0.25</v>
      </c>
      <c r="W19" s="159"/>
      <c r="X19" s="159" t="s">
        <v>295</v>
      </c>
      <c r="Y19" s="159" t="s">
        <v>296</v>
      </c>
      <c r="Z19" s="148"/>
      <c r="AA19" s="148"/>
      <c r="AB19" s="148"/>
      <c r="AC19" s="148"/>
      <c r="AD19" s="148"/>
      <c r="AE19" s="148"/>
      <c r="AF19" s="148"/>
      <c r="AG19" s="148" t="s">
        <v>2005</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5">
        <v>7</v>
      </c>
      <c r="B20" s="186" t="s">
        <v>391</v>
      </c>
      <c r="C20" s="198" t="s">
        <v>392</v>
      </c>
      <c r="D20" s="187" t="s">
        <v>338</v>
      </c>
      <c r="E20" s="188">
        <v>8.06</v>
      </c>
      <c r="F20" s="189"/>
      <c r="G20" s="190">
        <f>ROUND(E20*F20,2)</f>
        <v>0</v>
      </c>
      <c r="H20" s="189"/>
      <c r="I20" s="190">
        <f>ROUND(E20*H20,2)</f>
        <v>0</v>
      </c>
      <c r="J20" s="189"/>
      <c r="K20" s="190">
        <f>ROUND(E20*J20,2)</f>
        <v>0</v>
      </c>
      <c r="L20" s="190">
        <v>21</v>
      </c>
      <c r="M20" s="190">
        <f>G20*(1+L20/100)</f>
        <v>0</v>
      </c>
      <c r="N20" s="188">
        <v>0</v>
      </c>
      <c r="O20" s="188">
        <f>ROUND(E20*N20,2)</f>
        <v>0</v>
      </c>
      <c r="P20" s="188">
        <v>0</v>
      </c>
      <c r="Q20" s="188">
        <f>ROUND(E20*P20,2)</f>
        <v>0</v>
      </c>
      <c r="R20" s="190" t="s">
        <v>293</v>
      </c>
      <c r="S20" s="190" t="s">
        <v>294</v>
      </c>
      <c r="T20" s="191" t="s">
        <v>294</v>
      </c>
      <c r="U20" s="159">
        <v>0</v>
      </c>
      <c r="V20" s="159">
        <f>ROUND(E20*U20,2)</f>
        <v>0</v>
      </c>
      <c r="W20" s="159"/>
      <c r="X20" s="159" t="s">
        <v>295</v>
      </c>
      <c r="Y20" s="159" t="s">
        <v>296</v>
      </c>
      <c r="Z20" s="148"/>
      <c r="AA20" s="148"/>
      <c r="AB20" s="148"/>
      <c r="AC20" s="148"/>
      <c r="AD20" s="148"/>
      <c r="AE20" s="148"/>
      <c r="AF20" s="148"/>
      <c r="AG20" s="148" t="s">
        <v>2005</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ht="13" x14ac:dyDescent="0.25">
      <c r="A21" s="170" t="s">
        <v>288</v>
      </c>
      <c r="B21" s="171" t="s">
        <v>158</v>
      </c>
      <c r="C21" s="193" t="s">
        <v>159</v>
      </c>
      <c r="D21" s="172"/>
      <c r="E21" s="173"/>
      <c r="F21" s="174"/>
      <c r="G21" s="174">
        <f>SUMIF(AG22:AG37,"&lt;&gt;NOR",G22:G37)</f>
        <v>0</v>
      </c>
      <c r="H21" s="174"/>
      <c r="I21" s="174">
        <f>SUM(I22:I37)</f>
        <v>0</v>
      </c>
      <c r="J21" s="174"/>
      <c r="K21" s="174">
        <f>SUM(K22:K37)</f>
        <v>0</v>
      </c>
      <c r="L21" s="174"/>
      <c r="M21" s="174">
        <f>SUM(M22:M37)</f>
        <v>0</v>
      </c>
      <c r="N21" s="173"/>
      <c r="O21" s="173">
        <f>SUM(O22:O37)</f>
        <v>0.06</v>
      </c>
      <c r="P21" s="173"/>
      <c r="Q21" s="173">
        <f>SUM(Q22:Q37)</f>
        <v>0.05</v>
      </c>
      <c r="R21" s="174"/>
      <c r="S21" s="174"/>
      <c r="T21" s="175"/>
      <c r="U21" s="169"/>
      <c r="V21" s="169">
        <f>SUM(V22:V37)</f>
        <v>15.34</v>
      </c>
      <c r="W21" s="169"/>
      <c r="X21" s="169"/>
      <c r="Y21" s="169"/>
      <c r="AG21" t="s">
        <v>289</v>
      </c>
    </row>
    <row r="22" spans="1:60" outlineLevel="1" x14ac:dyDescent="0.25">
      <c r="A22" s="185">
        <v>8</v>
      </c>
      <c r="B22" s="186" t="s">
        <v>2021</v>
      </c>
      <c r="C22" s="198" t="s">
        <v>2022</v>
      </c>
      <c r="D22" s="187" t="s">
        <v>331</v>
      </c>
      <c r="E22" s="188">
        <v>11</v>
      </c>
      <c r="F22" s="189"/>
      <c r="G22" s="190">
        <f>ROUND(E22*F22,2)</f>
        <v>0</v>
      </c>
      <c r="H22" s="189"/>
      <c r="I22" s="190">
        <f>ROUND(E22*H22,2)</f>
        <v>0</v>
      </c>
      <c r="J22" s="189"/>
      <c r="K22" s="190">
        <f>ROUND(E22*J22,2)</f>
        <v>0</v>
      </c>
      <c r="L22" s="190">
        <v>21</v>
      </c>
      <c r="M22" s="190">
        <f>G22*(1+L22/100)</f>
        <v>0</v>
      </c>
      <c r="N22" s="188">
        <v>0</v>
      </c>
      <c r="O22" s="188">
        <f>ROUND(E22*N22,2)</f>
        <v>0</v>
      </c>
      <c r="P22" s="188">
        <v>0</v>
      </c>
      <c r="Q22" s="188">
        <f>ROUND(E22*P22,2)</f>
        <v>0</v>
      </c>
      <c r="R22" s="190"/>
      <c r="S22" s="190" t="s">
        <v>878</v>
      </c>
      <c r="T22" s="191" t="s">
        <v>879</v>
      </c>
      <c r="U22" s="159">
        <v>0</v>
      </c>
      <c r="V22" s="159">
        <f>ROUND(E22*U22,2)</f>
        <v>0</v>
      </c>
      <c r="W22" s="159"/>
      <c r="X22" s="159" t="s">
        <v>295</v>
      </c>
      <c r="Y22" s="159" t="s">
        <v>296</v>
      </c>
      <c r="Z22" s="148"/>
      <c r="AA22" s="148"/>
      <c r="AB22" s="148"/>
      <c r="AC22" s="148"/>
      <c r="AD22" s="148"/>
      <c r="AE22" s="148"/>
      <c r="AF22" s="148"/>
      <c r="AG22" s="148" t="s">
        <v>2005</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77">
        <v>9</v>
      </c>
      <c r="B23" s="178" t="s">
        <v>2023</v>
      </c>
      <c r="C23" s="194" t="s">
        <v>2024</v>
      </c>
      <c r="D23" s="179" t="s">
        <v>331</v>
      </c>
      <c r="E23" s="180">
        <v>10</v>
      </c>
      <c r="F23" s="181"/>
      <c r="G23" s="182">
        <f>ROUND(E23*F23,2)</f>
        <v>0</v>
      </c>
      <c r="H23" s="181"/>
      <c r="I23" s="182">
        <f>ROUND(E23*H23,2)</f>
        <v>0</v>
      </c>
      <c r="J23" s="181"/>
      <c r="K23" s="182">
        <f>ROUND(E23*J23,2)</f>
        <v>0</v>
      </c>
      <c r="L23" s="182">
        <v>21</v>
      </c>
      <c r="M23" s="182">
        <f>G23*(1+L23/100)</f>
        <v>0</v>
      </c>
      <c r="N23" s="180">
        <v>3.5699999999999998E-3</v>
      </c>
      <c r="O23" s="180">
        <f>ROUND(E23*N23,2)</f>
        <v>0.04</v>
      </c>
      <c r="P23" s="180">
        <v>0</v>
      </c>
      <c r="Q23" s="180">
        <f>ROUND(E23*P23,2)</f>
        <v>0</v>
      </c>
      <c r="R23" s="182" t="s">
        <v>1425</v>
      </c>
      <c r="S23" s="182" t="s">
        <v>294</v>
      </c>
      <c r="T23" s="183" t="s">
        <v>294</v>
      </c>
      <c r="U23" s="159">
        <v>0.55000000000000004</v>
      </c>
      <c r="V23" s="159">
        <f>ROUND(E23*U23,2)</f>
        <v>5.5</v>
      </c>
      <c r="W23" s="159"/>
      <c r="X23" s="159" t="s">
        <v>295</v>
      </c>
      <c r="Y23" s="159" t="s">
        <v>296</v>
      </c>
      <c r="Z23" s="148"/>
      <c r="AA23" s="148"/>
      <c r="AB23" s="148"/>
      <c r="AC23" s="148"/>
      <c r="AD23" s="148"/>
      <c r="AE23" s="148"/>
      <c r="AF23" s="148"/>
      <c r="AG23" s="148" t="s">
        <v>2005</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5">
      <c r="A24" s="155"/>
      <c r="B24" s="156"/>
      <c r="C24" s="276" t="s">
        <v>2025</v>
      </c>
      <c r="D24" s="277"/>
      <c r="E24" s="277"/>
      <c r="F24" s="277"/>
      <c r="G24" s="277"/>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299</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77">
        <v>10</v>
      </c>
      <c r="B25" s="178" t="s">
        <v>2029</v>
      </c>
      <c r="C25" s="194" t="s">
        <v>2030</v>
      </c>
      <c r="D25" s="179" t="s">
        <v>331</v>
      </c>
      <c r="E25" s="180">
        <v>9</v>
      </c>
      <c r="F25" s="181"/>
      <c r="G25" s="182">
        <f>ROUND(E25*F25,2)</f>
        <v>0</v>
      </c>
      <c r="H25" s="181"/>
      <c r="I25" s="182">
        <f>ROUND(E25*H25,2)</f>
        <v>0</v>
      </c>
      <c r="J25" s="181"/>
      <c r="K25" s="182">
        <f>ROUND(E25*J25,2)</f>
        <v>0</v>
      </c>
      <c r="L25" s="182">
        <v>21</v>
      </c>
      <c r="M25" s="182">
        <f>G25*(1+L25/100)</f>
        <v>0</v>
      </c>
      <c r="N25" s="180">
        <v>2E-3</v>
      </c>
      <c r="O25" s="180">
        <f>ROUND(E25*N25,2)</f>
        <v>0.02</v>
      </c>
      <c r="P25" s="180">
        <v>0</v>
      </c>
      <c r="Q25" s="180">
        <f>ROUND(E25*P25,2)</f>
        <v>0</v>
      </c>
      <c r="R25" s="182" t="s">
        <v>1425</v>
      </c>
      <c r="S25" s="182" t="s">
        <v>294</v>
      </c>
      <c r="T25" s="183" t="s">
        <v>294</v>
      </c>
      <c r="U25" s="159">
        <v>0.43933</v>
      </c>
      <c r="V25" s="159">
        <f>ROUND(E25*U25,2)</f>
        <v>3.95</v>
      </c>
      <c r="W25" s="159"/>
      <c r="X25" s="159" t="s">
        <v>295</v>
      </c>
      <c r="Y25" s="159" t="s">
        <v>296</v>
      </c>
      <c r="Z25" s="148"/>
      <c r="AA25" s="148"/>
      <c r="AB25" s="148"/>
      <c r="AC25" s="148"/>
      <c r="AD25" s="148"/>
      <c r="AE25" s="148"/>
      <c r="AF25" s="148"/>
      <c r="AG25" s="148" t="s">
        <v>2005</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5">
      <c r="A26" s="155"/>
      <c r="B26" s="156"/>
      <c r="C26" s="276" t="s">
        <v>2028</v>
      </c>
      <c r="D26" s="277"/>
      <c r="E26" s="277"/>
      <c r="F26" s="277"/>
      <c r="G26" s="277"/>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299</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5">
        <v>11</v>
      </c>
      <c r="B27" s="186" t="s">
        <v>2031</v>
      </c>
      <c r="C27" s="198" t="s">
        <v>2032</v>
      </c>
      <c r="D27" s="187" t="s">
        <v>331</v>
      </c>
      <c r="E27" s="188">
        <v>20</v>
      </c>
      <c r="F27" s="189"/>
      <c r="G27" s="190">
        <f>ROUND(E27*F27,2)</f>
        <v>0</v>
      </c>
      <c r="H27" s="189"/>
      <c r="I27" s="190">
        <f>ROUND(E27*H27,2)</f>
        <v>0</v>
      </c>
      <c r="J27" s="189"/>
      <c r="K27" s="190">
        <f>ROUND(E27*J27,2)</f>
        <v>0</v>
      </c>
      <c r="L27" s="190">
        <v>21</v>
      </c>
      <c r="M27" s="190">
        <f>G27*(1+L27/100)</f>
        <v>0</v>
      </c>
      <c r="N27" s="188">
        <v>0</v>
      </c>
      <c r="O27" s="188">
        <f>ROUND(E27*N27,2)</f>
        <v>0</v>
      </c>
      <c r="P27" s="188">
        <v>0</v>
      </c>
      <c r="Q27" s="188">
        <f>ROUND(E27*P27,2)</f>
        <v>0</v>
      </c>
      <c r="R27" s="190" t="s">
        <v>1425</v>
      </c>
      <c r="S27" s="190" t="s">
        <v>294</v>
      </c>
      <c r="T27" s="191" t="s">
        <v>294</v>
      </c>
      <c r="U27" s="159">
        <v>4.8000000000000001E-2</v>
      </c>
      <c r="V27" s="159">
        <f>ROUND(E27*U27,2)</f>
        <v>0.96</v>
      </c>
      <c r="W27" s="159"/>
      <c r="X27" s="159" t="s">
        <v>295</v>
      </c>
      <c r="Y27" s="159" t="s">
        <v>296</v>
      </c>
      <c r="Z27" s="148"/>
      <c r="AA27" s="148"/>
      <c r="AB27" s="148"/>
      <c r="AC27" s="148"/>
      <c r="AD27" s="148"/>
      <c r="AE27" s="148"/>
      <c r="AF27" s="148"/>
      <c r="AG27" s="148" t="s">
        <v>2005</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12</v>
      </c>
      <c r="B28" s="186" t="s">
        <v>2033</v>
      </c>
      <c r="C28" s="198" t="s">
        <v>2034</v>
      </c>
      <c r="D28" s="187" t="s">
        <v>331</v>
      </c>
      <c r="E28" s="188">
        <v>10</v>
      </c>
      <c r="F28" s="189"/>
      <c r="G28" s="190">
        <f>ROUND(E28*F28,2)</f>
        <v>0</v>
      </c>
      <c r="H28" s="189"/>
      <c r="I28" s="190">
        <f>ROUND(E28*H28,2)</f>
        <v>0</v>
      </c>
      <c r="J28" s="189"/>
      <c r="K28" s="190">
        <f>ROUND(E28*J28,2)</f>
        <v>0</v>
      </c>
      <c r="L28" s="190">
        <v>21</v>
      </c>
      <c r="M28" s="190">
        <f>G28*(1+L28/100)</f>
        <v>0</v>
      </c>
      <c r="N28" s="188">
        <v>0</v>
      </c>
      <c r="O28" s="188">
        <f>ROUND(E28*N28,2)</f>
        <v>0</v>
      </c>
      <c r="P28" s="188">
        <v>0</v>
      </c>
      <c r="Q28" s="188">
        <f>ROUND(E28*P28,2)</f>
        <v>0</v>
      </c>
      <c r="R28" s="190" t="s">
        <v>1425</v>
      </c>
      <c r="S28" s="190" t="s">
        <v>294</v>
      </c>
      <c r="T28" s="191" t="s">
        <v>294</v>
      </c>
      <c r="U28" s="159">
        <v>5.8999999999999997E-2</v>
      </c>
      <c r="V28" s="159">
        <f>ROUND(E28*U28,2)</f>
        <v>0.59</v>
      </c>
      <c r="W28" s="159"/>
      <c r="X28" s="159" t="s">
        <v>295</v>
      </c>
      <c r="Y28" s="159" t="s">
        <v>296</v>
      </c>
      <c r="Z28" s="148"/>
      <c r="AA28" s="148"/>
      <c r="AB28" s="148"/>
      <c r="AC28" s="148"/>
      <c r="AD28" s="148"/>
      <c r="AE28" s="148"/>
      <c r="AF28" s="148"/>
      <c r="AG28" s="148" t="s">
        <v>2005</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30" outlineLevel="1" x14ac:dyDescent="0.25">
      <c r="A29" s="177">
        <v>13</v>
      </c>
      <c r="B29" s="178" t="s">
        <v>2494</v>
      </c>
      <c r="C29" s="194" t="s">
        <v>2036</v>
      </c>
      <c r="D29" s="179" t="s">
        <v>2037</v>
      </c>
      <c r="E29" s="180">
        <v>2</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c r="S29" s="182" t="s">
        <v>878</v>
      </c>
      <c r="T29" s="183" t="s">
        <v>879</v>
      </c>
      <c r="U29" s="159">
        <v>0</v>
      </c>
      <c r="V29" s="159">
        <f>ROUND(E29*U29,2)</f>
        <v>0</v>
      </c>
      <c r="W29" s="159"/>
      <c r="X29" s="159" t="s">
        <v>295</v>
      </c>
      <c r="Y29" s="159" t="s">
        <v>296</v>
      </c>
      <c r="Z29" s="148"/>
      <c r="AA29" s="148"/>
      <c r="AB29" s="148"/>
      <c r="AC29" s="148"/>
      <c r="AD29" s="148"/>
      <c r="AE29" s="148"/>
      <c r="AF29" s="148"/>
      <c r="AG29" s="148" t="s">
        <v>2005</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272" t="s">
        <v>2038</v>
      </c>
      <c r="D30" s="273"/>
      <c r="E30" s="273"/>
      <c r="F30" s="273"/>
      <c r="G30" s="273"/>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14</v>
      </c>
      <c r="B31" s="186" t="s">
        <v>2496</v>
      </c>
      <c r="C31" s="198" t="s">
        <v>2040</v>
      </c>
      <c r="D31" s="187" t="s">
        <v>2037</v>
      </c>
      <c r="E31" s="188">
        <v>2</v>
      </c>
      <c r="F31" s="189"/>
      <c r="G31" s="190">
        <f t="shared" ref="G31:G36" si="0">ROUND(E31*F31,2)</f>
        <v>0</v>
      </c>
      <c r="H31" s="189"/>
      <c r="I31" s="190">
        <f t="shared" ref="I31:I36" si="1">ROUND(E31*H31,2)</f>
        <v>0</v>
      </c>
      <c r="J31" s="189"/>
      <c r="K31" s="190">
        <f t="shared" ref="K31:K36" si="2">ROUND(E31*J31,2)</f>
        <v>0</v>
      </c>
      <c r="L31" s="190">
        <v>21</v>
      </c>
      <c r="M31" s="190">
        <f t="shared" ref="M31:M36" si="3">G31*(1+L31/100)</f>
        <v>0</v>
      </c>
      <c r="N31" s="188">
        <v>0</v>
      </c>
      <c r="O31" s="188">
        <f t="shared" ref="O31:O36" si="4">ROUND(E31*N31,2)</f>
        <v>0</v>
      </c>
      <c r="P31" s="188">
        <v>0</v>
      </c>
      <c r="Q31" s="188">
        <f t="shared" ref="Q31:Q36" si="5">ROUND(E31*P31,2)</f>
        <v>0</v>
      </c>
      <c r="R31" s="190"/>
      <c r="S31" s="190" t="s">
        <v>878</v>
      </c>
      <c r="T31" s="191" t="s">
        <v>879</v>
      </c>
      <c r="U31" s="159">
        <v>0</v>
      </c>
      <c r="V31" s="159">
        <f t="shared" ref="V31:V36" si="6">ROUND(E31*U31,2)</f>
        <v>0</v>
      </c>
      <c r="W31" s="159"/>
      <c r="X31" s="159" t="s">
        <v>295</v>
      </c>
      <c r="Y31" s="159" t="s">
        <v>296</v>
      </c>
      <c r="Z31" s="148"/>
      <c r="AA31" s="148"/>
      <c r="AB31" s="148"/>
      <c r="AC31" s="148"/>
      <c r="AD31" s="148"/>
      <c r="AE31" s="148"/>
      <c r="AF31" s="148"/>
      <c r="AG31" s="148" t="s">
        <v>2005</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15</v>
      </c>
      <c r="B32" s="186" t="s">
        <v>2468</v>
      </c>
      <c r="C32" s="198" t="s">
        <v>2042</v>
      </c>
      <c r="D32" s="187" t="s">
        <v>2037</v>
      </c>
      <c r="E32" s="188">
        <v>2</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2005</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16</v>
      </c>
      <c r="B33" s="186" t="s">
        <v>2043</v>
      </c>
      <c r="C33" s="198" t="s">
        <v>2044</v>
      </c>
      <c r="D33" s="187" t="s">
        <v>2037</v>
      </c>
      <c r="E33" s="188">
        <v>2</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2005</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17</v>
      </c>
      <c r="B34" s="186" t="s">
        <v>2019</v>
      </c>
      <c r="C34" s="198" t="s">
        <v>2020</v>
      </c>
      <c r="D34" s="187" t="s">
        <v>331</v>
      </c>
      <c r="E34" s="188">
        <v>0.7</v>
      </c>
      <c r="F34" s="189"/>
      <c r="G34" s="190">
        <f t="shared" si="0"/>
        <v>0</v>
      </c>
      <c r="H34" s="189"/>
      <c r="I34" s="190">
        <f t="shared" si="1"/>
        <v>0</v>
      </c>
      <c r="J34" s="189"/>
      <c r="K34" s="190">
        <f t="shared" si="2"/>
        <v>0</v>
      </c>
      <c r="L34" s="190">
        <v>21</v>
      </c>
      <c r="M34" s="190">
        <f t="shared" si="3"/>
        <v>0</v>
      </c>
      <c r="N34" s="188">
        <v>3.3300000000000001E-3</v>
      </c>
      <c r="O34" s="188">
        <f t="shared" si="4"/>
        <v>0</v>
      </c>
      <c r="P34" s="188">
        <v>7.85E-2</v>
      </c>
      <c r="Q34" s="188">
        <f t="shared" si="5"/>
        <v>0.05</v>
      </c>
      <c r="R34" s="190" t="s">
        <v>1023</v>
      </c>
      <c r="S34" s="190" t="s">
        <v>294</v>
      </c>
      <c r="T34" s="191" t="s">
        <v>294</v>
      </c>
      <c r="U34" s="159">
        <v>6.2</v>
      </c>
      <c r="V34" s="159">
        <f t="shared" si="6"/>
        <v>4.34</v>
      </c>
      <c r="W34" s="159"/>
      <c r="X34" s="159" t="s">
        <v>295</v>
      </c>
      <c r="Y34" s="159" t="s">
        <v>296</v>
      </c>
      <c r="Z34" s="148"/>
      <c r="AA34" s="148"/>
      <c r="AB34" s="148"/>
      <c r="AC34" s="148"/>
      <c r="AD34" s="148"/>
      <c r="AE34" s="148"/>
      <c r="AF34" s="148"/>
      <c r="AG34" s="148" t="s">
        <v>2005</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18</v>
      </c>
      <c r="B35" s="186" t="s">
        <v>2045</v>
      </c>
      <c r="C35" s="198" t="s">
        <v>2046</v>
      </c>
      <c r="D35" s="187" t="s">
        <v>2047</v>
      </c>
      <c r="E35" s="188">
        <v>5</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2005</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77">
        <v>19</v>
      </c>
      <c r="B36" s="178" t="s">
        <v>3081</v>
      </c>
      <c r="C36" s="194" t="s">
        <v>3082</v>
      </c>
      <c r="D36" s="179" t="s">
        <v>0</v>
      </c>
      <c r="E36" s="180">
        <v>2.2999999999999998</v>
      </c>
      <c r="F36" s="181"/>
      <c r="G36" s="182">
        <f t="shared" si="0"/>
        <v>0</v>
      </c>
      <c r="H36" s="181"/>
      <c r="I36" s="182">
        <f t="shared" si="1"/>
        <v>0</v>
      </c>
      <c r="J36" s="181"/>
      <c r="K36" s="182">
        <f t="shared" si="2"/>
        <v>0</v>
      </c>
      <c r="L36" s="182">
        <v>21</v>
      </c>
      <c r="M36" s="182">
        <f t="shared" si="3"/>
        <v>0</v>
      </c>
      <c r="N36" s="180">
        <v>0</v>
      </c>
      <c r="O36" s="180">
        <f t="shared" si="4"/>
        <v>0</v>
      </c>
      <c r="P36" s="180">
        <v>0</v>
      </c>
      <c r="Q36" s="180">
        <f t="shared" si="5"/>
        <v>0</v>
      </c>
      <c r="R36" s="182" t="s">
        <v>1425</v>
      </c>
      <c r="S36" s="182" t="s">
        <v>294</v>
      </c>
      <c r="T36" s="183" t="s">
        <v>879</v>
      </c>
      <c r="U36" s="159">
        <v>0</v>
      </c>
      <c r="V36" s="159">
        <f t="shared" si="6"/>
        <v>0</v>
      </c>
      <c r="W36" s="159"/>
      <c r="X36" s="159" t="s">
        <v>295</v>
      </c>
      <c r="Y36" s="159" t="s">
        <v>296</v>
      </c>
      <c r="Z36" s="148"/>
      <c r="AA36" s="148"/>
      <c r="AB36" s="148"/>
      <c r="AC36" s="148"/>
      <c r="AD36" s="148"/>
      <c r="AE36" s="148"/>
      <c r="AF36" s="148"/>
      <c r="AG36" s="148" t="s">
        <v>2005</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5">
      <c r="A37" s="155"/>
      <c r="B37" s="156"/>
      <c r="C37" s="276" t="s">
        <v>2050</v>
      </c>
      <c r="D37" s="277"/>
      <c r="E37" s="277"/>
      <c r="F37" s="277"/>
      <c r="G37" s="277"/>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ht="13" x14ac:dyDescent="0.25">
      <c r="A38" s="170" t="s">
        <v>288</v>
      </c>
      <c r="B38" s="171" t="s">
        <v>200</v>
      </c>
      <c r="C38" s="193" t="s">
        <v>201</v>
      </c>
      <c r="D38" s="172"/>
      <c r="E38" s="173"/>
      <c r="F38" s="174"/>
      <c r="G38" s="174">
        <f>SUMIF(AG39:AG69,"&lt;&gt;NOR",G39:G69)</f>
        <v>0</v>
      </c>
      <c r="H38" s="174"/>
      <c r="I38" s="174">
        <f>SUM(I39:I69)</f>
        <v>0</v>
      </c>
      <c r="J38" s="174"/>
      <c r="K38" s="174">
        <f>SUM(K39:K69)</f>
        <v>0</v>
      </c>
      <c r="L38" s="174"/>
      <c r="M38" s="174">
        <f>SUM(M39:M69)</f>
        <v>0</v>
      </c>
      <c r="N38" s="173"/>
      <c r="O38" s="173">
        <f>SUM(O39:O69)</f>
        <v>0.04</v>
      </c>
      <c r="P38" s="173"/>
      <c r="Q38" s="173">
        <f>SUM(Q39:Q69)</f>
        <v>0.04</v>
      </c>
      <c r="R38" s="174"/>
      <c r="S38" s="174"/>
      <c r="T38" s="175"/>
      <c r="U38" s="169"/>
      <c r="V38" s="169">
        <f>SUM(V39:V69)</f>
        <v>24.09</v>
      </c>
      <c r="W38" s="169"/>
      <c r="X38" s="169"/>
      <c r="Y38" s="169"/>
      <c r="AG38" t="s">
        <v>289</v>
      </c>
    </row>
    <row r="39" spans="1:60" outlineLevel="1" x14ac:dyDescent="0.25">
      <c r="A39" s="177">
        <v>20</v>
      </c>
      <c r="B39" s="178" t="s">
        <v>2051</v>
      </c>
      <c r="C39" s="194" t="s">
        <v>2052</v>
      </c>
      <c r="D39" s="179" t="s">
        <v>331</v>
      </c>
      <c r="E39" s="180">
        <v>10</v>
      </c>
      <c r="F39" s="181"/>
      <c r="G39" s="182">
        <f>ROUND(E39*F39,2)</f>
        <v>0</v>
      </c>
      <c r="H39" s="181"/>
      <c r="I39" s="182">
        <f>ROUND(E39*H39,2)</f>
        <v>0</v>
      </c>
      <c r="J39" s="181"/>
      <c r="K39" s="182">
        <f>ROUND(E39*J39,2)</f>
        <v>0</v>
      </c>
      <c r="L39" s="182">
        <v>21</v>
      </c>
      <c r="M39" s="182">
        <f>G39*(1+L39/100)</f>
        <v>0</v>
      </c>
      <c r="N39" s="180">
        <v>2.0999999999999999E-3</v>
      </c>
      <c r="O39" s="180">
        <f>ROUND(E39*N39,2)</f>
        <v>0.02</v>
      </c>
      <c r="P39" s="180">
        <v>0</v>
      </c>
      <c r="Q39" s="180">
        <f>ROUND(E39*P39,2)</f>
        <v>0</v>
      </c>
      <c r="R39" s="182" t="s">
        <v>1425</v>
      </c>
      <c r="S39" s="182" t="s">
        <v>294</v>
      </c>
      <c r="T39" s="183" t="s">
        <v>294</v>
      </c>
      <c r="U39" s="159">
        <v>0.8</v>
      </c>
      <c r="V39" s="159">
        <f>ROUND(E39*U39,2)</f>
        <v>8</v>
      </c>
      <c r="W39" s="159"/>
      <c r="X39" s="159" t="s">
        <v>295</v>
      </c>
      <c r="Y39" s="159" t="s">
        <v>296</v>
      </c>
      <c r="Z39" s="148"/>
      <c r="AA39" s="148"/>
      <c r="AB39" s="148"/>
      <c r="AC39" s="148"/>
      <c r="AD39" s="148"/>
      <c r="AE39" s="148"/>
      <c r="AF39" s="148"/>
      <c r="AG39" s="148" t="s">
        <v>2005</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5">
      <c r="A40" s="155"/>
      <c r="B40" s="156"/>
      <c r="C40" s="276" t="s">
        <v>2025</v>
      </c>
      <c r="D40" s="277"/>
      <c r="E40" s="277"/>
      <c r="F40" s="277"/>
      <c r="G40" s="277"/>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299</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21</v>
      </c>
      <c r="B41" s="186" t="s">
        <v>2021</v>
      </c>
      <c r="C41" s="198" t="s">
        <v>2022</v>
      </c>
      <c r="D41" s="187" t="s">
        <v>331</v>
      </c>
      <c r="E41" s="188">
        <v>18</v>
      </c>
      <c r="F41" s="189"/>
      <c r="G41" s="190">
        <f>ROUND(E41*F41,2)</f>
        <v>0</v>
      </c>
      <c r="H41" s="189"/>
      <c r="I41" s="190">
        <f>ROUND(E41*H41,2)</f>
        <v>0</v>
      </c>
      <c r="J41" s="189"/>
      <c r="K41" s="190">
        <f>ROUND(E41*J41,2)</f>
        <v>0</v>
      </c>
      <c r="L41" s="190">
        <v>21</v>
      </c>
      <c r="M41" s="190">
        <f>G41*(1+L41/100)</f>
        <v>0</v>
      </c>
      <c r="N41" s="188">
        <v>0</v>
      </c>
      <c r="O41" s="188">
        <f>ROUND(E41*N41,2)</f>
        <v>0</v>
      </c>
      <c r="P41" s="188">
        <v>0</v>
      </c>
      <c r="Q41" s="188">
        <f>ROUND(E41*P41,2)</f>
        <v>0</v>
      </c>
      <c r="R41" s="190"/>
      <c r="S41" s="190" t="s">
        <v>878</v>
      </c>
      <c r="T41" s="191" t="s">
        <v>879</v>
      </c>
      <c r="U41" s="159">
        <v>0</v>
      </c>
      <c r="V41" s="159">
        <f>ROUND(E41*U41,2)</f>
        <v>0</v>
      </c>
      <c r="W41" s="159"/>
      <c r="X41" s="159" t="s">
        <v>295</v>
      </c>
      <c r="Y41" s="159" t="s">
        <v>296</v>
      </c>
      <c r="Z41" s="148"/>
      <c r="AA41" s="148"/>
      <c r="AB41" s="148"/>
      <c r="AC41" s="148"/>
      <c r="AD41" s="148"/>
      <c r="AE41" s="148"/>
      <c r="AF41" s="148"/>
      <c r="AG41" s="148" t="s">
        <v>2005</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77">
        <v>22</v>
      </c>
      <c r="B42" s="178" t="s">
        <v>2055</v>
      </c>
      <c r="C42" s="194" t="s">
        <v>2056</v>
      </c>
      <c r="D42" s="179" t="s">
        <v>331</v>
      </c>
      <c r="E42" s="180">
        <v>4</v>
      </c>
      <c r="F42" s="181"/>
      <c r="G42" s="182">
        <f>ROUND(E42*F42,2)</f>
        <v>0</v>
      </c>
      <c r="H42" s="181"/>
      <c r="I42" s="182">
        <f>ROUND(E42*H42,2)</f>
        <v>0</v>
      </c>
      <c r="J42" s="181"/>
      <c r="K42" s="182">
        <f>ROUND(E42*J42,2)</f>
        <v>0</v>
      </c>
      <c r="L42" s="182">
        <v>21</v>
      </c>
      <c r="M42" s="182">
        <f>G42*(1+L42/100)</f>
        <v>0</v>
      </c>
      <c r="N42" s="180">
        <v>4.6999999999999999E-4</v>
      </c>
      <c r="O42" s="180">
        <f>ROUND(E42*N42,2)</f>
        <v>0</v>
      </c>
      <c r="P42" s="180">
        <v>0</v>
      </c>
      <c r="Q42" s="180">
        <f>ROUND(E42*P42,2)</f>
        <v>0</v>
      </c>
      <c r="R42" s="182" t="s">
        <v>1425</v>
      </c>
      <c r="S42" s="182" t="s">
        <v>294</v>
      </c>
      <c r="T42" s="183" t="s">
        <v>294</v>
      </c>
      <c r="U42" s="159">
        <v>0.35899999999999999</v>
      </c>
      <c r="V42" s="159">
        <f>ROUND(E42*U42,2)</f>
        <v>1.44</v>
      </c>
      <c r="W42" s="159"/>
      <c r="X42" s="159" t="s">
        <v>295</v>
      </c>
      <c r="Y42" s="159" t="s">
        <v>296</v>
      </c>
      <c r="Z42" s="148"/>
      <c r="AA42" s="148"/>
      <c r="AB42" s="148"/>
      <c r="AC42" s="148"/>
      <c r="AD42" s="148"/>
      <c r="AE42" s="148"/>
      <c r="AF42" s="148"/>
      <c r="AG42" s="148" t="s">
        <v>2005</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2" x14ac:dyDescent="0.25">
      <c r="A43" s="155"/>
      <c r="B43" s="156"/>
      <c r="C43" s="276" t="s">
        <v>2025</v>
      </c>
      <c r="D43" s="277"/>
      <c r="E43" s="277"/>
      <c r="F43" s="277"/>
      <c r="G43" s="277"/>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299</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77">
        <v>23</v>
      </c>
      <c r="B44" s="178" t="s">
        <v>2059</v>
      </c>
      <c r="C44" s="194" t="s">
        <v>2060</v>
      </c>
      <c r="D44" s="179" t="s">
        <v>331</v>
      </c>
      <c r="E44" s="180">
        <v>2</v>
      </c>
      <c r="F44" s="181"/>
      <c r="G44" s="182">
        <f>ROUND(E44*F44,2)</f>
        <v>0</v>
      </c>
      <c r="H44" s="181"/>
      <c r="I44" s="182">
        <f>ROUND(E44*H44,2)</f>
        <v>0</v>
      </c>
      <c r="J44" s="181"/>
      <c r="K44" s="182">
        <f>ROUND(E44*J44,2)</f>
        <v>0</v>
      </c>
      <c r="L44" s="182">
        <v>21</v>
      </c>
      <c r="M44" s="182">
        <f>G44*(1+L44/100)</f>
        <v>0</v>
      </c>
      <c r="N44" s="180">
        <v>1.5200000000000001E-3</v>
      </c>
      <c r="O44" s="180">
        <f>ROUND(E44*N44,2)</f>
        <v>0</v>
      </c>
      <c r="P44" s="180">
        <v>0</v>
      </c>
      <c r="Q44" s="180">
        <f>ROUND(E44*P44,2)</f>
        <v>0</v>
      </c>
      <c r="R44" s="182" t="s">
        <v>1425</v>
      </c>
      <c r="S44" s="182" t="s">
        <v>294</v>
      </c>
      <c r="T44" s="183" t="s">
        <v>294</v>
      </c>
      <c r="U44" s="159">
        <v>1.173</v>
      </c>
      <c r="V44" s="159">
        <f>ROUND(E44*U44,2)</f>
        <v>2.35</v>
      </c>
      <c r="W44" s="159"/>
      <c r="X44" s="159" t="s">
        <v>295</v>
      </c>
      <c r="Y44" s="159" t="s">
        <v>296</v>
      </c>
      <c r="Z44" s="148"/>
      <c r="AA44" s="148"/>
      <c r="AB44" s="148"/>
      <c r="AC44" s="148"/>
      <c r="AD44" s="148"/>
      <c r="AE44" s="148"/>
      <c r="AF44" s="148"/>
      <c r="AG44" s="148" t="s">
        <v>2005</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5">
      <c r="A45" s="155"/>
      <c r="B45" s="156"/>
      <c r="C45" s="276" t="s">
        <v>2025</v>
      </c>
      <c r="D45" s="277"/>
      <c r="E45" s="277"/>
      <c r="F45" s="277"/>
      <c r="G45" s="277"/>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299</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77">
        <v>24</v>
      </c>
      <c r="B46" s="178" t="s">
        <v>2063</v>
      </c>
      <c r="C46" s="194" t="s">
        <v>2064</v>
      </c>
      <c r="D46" s="179" t="s">
        <v>331</v>
      </c>
      <c r="E46" s="180">
        <v>5</v>
      </c>
      <c r="F46" s="181"/>
      <c r="G46" s="182">
        <f>ROUND(E46*F46,2)</f>
        <v>0</v>
      </c>
      <c r="H46" s="181"/>
      <c r="I46" s="182">
        <f>ROUND(E46*H46,2)</f>
        <v>0</v>
      </c>
      <c r="J46" s="181"/>
      <c r="K46" s="182">
        <f>ROUND(E46*J46,2)</f>
        <v>0</v>
      </c>
      <c r="L46" s="182">
        <v>21</v>
      </c>
      <c r="M46" s="182">
        <f>G46*(1+L46/100)</f>
        <v>0</v>
      </c>
      <c r="N46" s="180">
        <v>1.73E-3</v>
      </c>
      <c r="O46" s="180">
        <f>ROUND(E46*N46,2)</f>
        <v>0.01</v>
      </c>
      <c r="P46" s="180">
        <v>0</v>
      </c>
      <c r="Q46" s="180">
        <f>ROUND(E46*P46,2)</f>
        <v>0</v>
      </c>
      <c r="R46" s="182" t="s">
        <v>1425</v>
      </c>
      <c r="S46" s="182" t="s">
        <v>294</v>
      </c>
      <c r="T46" s="183" t="s">
        <v>294</v>
      </c>
      <c r="U46" s="159">
        <v>0.73899999999999999</v>
      </c>
      <c r="V46" s="159">
        <f>ROUND(E46*U46,2)</f>
        <v>3.7</v>
      </c>
      <c r="W46" s="159"/>
      <c r="X46" s="159" t="s">
        <v>295</v>
      </c>
      <c r="Y46" s="159" t="s">
        <v>296</v>
      </c>
      <c r="Z46" s="148"/>
      <c r="AA46" s="148"/>
      <c r="AB46" s="148"/>
      <c r="AC46" s="148"/>
      <c r="AD46" s="148"/>
      <c r="AE46" s="148"/>
      <c r="AF46" s="148"/>
      <c r="AG46" s="148" t="s">
        <v>2005</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2" x14ac:dyDescent="0.25">
      <c r="A47" s="155"/>
      <c r="B47" s="156"/>
      <c r="C47" s="276" t="s">
        <v>2025</v>
      </c>
      <c r="D47" s="277"/>
      <c r="E47" s="277"/>
      <c r="F47" s="277"/>
      <c r="G47" s="277"/>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299</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25</v>
      </c>
      <c r="B48" s="186" t="s">
        <v>2031</v>
      </c>
      <c r="C48" s="198" t="s">
        <v>2032</v>
      </c>
      <c r="D48" s="187" t="s">
        <v>331</v>
      </c>
      <c r="E48" s="188">
        <v>39</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t="s">
        <v>1425</v>
      </c>
      <c r="S48" s="190" t="s">
        <v>294</v>
      </c>
      <c r="T48" s="191" t="s">
        <v>294</v>
      </c>
      <c r="U48" s="159">
        <v>4.8000000000000001E-2</v>
      </c>
      <c r="V48" s="159">
        <f>ROUND(E48*U48,2)</f>
        <v>1.87</v>
      </c>
      <c r="W48" s="159"/>
      <c r="X48" s="159" t="s">
        <v>295</v>
      </c>
      <c r="Y48" s="159" t="s">
        <v>296</v>
      </c>
      <c r="Z48" s="148"/>
      <c r="AA48" s="148"/>
      <c r="AB48" s="148"/>
      <c r="AC48" s="148"/>
      <c r="AD48" s="148"/>
      <c r="AE48" s="148"/>
      <c r="AF48" s="148"/>
      <c r="AG48" s="148" t="s">
        <v>2005</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77">
        <v>26</v>
      </c>
      <c r="B49" s="178" t="s">
        <v>2068</v>
      </c>
      <c r="C49" s="194" t="s">
        <v>2069</v>
      </c>
      <c r="D49" s="179" t="s">
        <v>292</v>
      </c>
      <c r="E49" s="180">
        <v>2</v>
      </c>
      <c r="F49" s="181"/>
      <c r="G49" s="182">
        <f>ROUND(E49*F49,2)</f>
        <v>0</v>
      </c>
      <c r="H49" s="181"/>
      <c r="I49" s="182">
        <f>ROUND(E49*H49,2)</f>
        <v>0</v>
      </c>
      <c r="J49" s="181"/>
      <c r="K49" s="182">
        <f>ROUND(E49*J49,2)</f>
        <v>0</v>
      </c>
      <c r="L49" s="182">
        <v>21</v>
      </c>
      <c r="M49" s="182">
        <f>G49*(1+L49/100)</f>
        <v>0</v>
      </c>
      <c r="N49" s="180">
        <v>0</v>
      </c>
      <c r="O49" s="180">
        <f>ROUND(E49*N49,2)</f>
        <v>0</v>
      </c>
      <c r="P49" s="180">
        <v>0</v>
      </c>
      <c r="Q49" s="180">
        <f>ROUND(E49*P49,2)</f>
        <v>0</v>
      </c>
      <c r="R49" s="182" t="s">
        <v>1425</v>
      </c>
      <c r="S49" s="182" t="s">
        <v>294</v>
      </c>
      <c r="T49" s="183" t="s">
        <v>294</v>
      </c>
      <c r="U49" s="159">
        <v>0.17399999999999999</v>
      </c>
      <c r="V49" s="159">
        <f>ROUND(E49*U49,2)</f>
        <v>0.35</v>
      </c>
      <c r="W49" s="159"/>
      <c r="X49" s="159" t="s">
        <v>295</v>
      </c>
      <c r="Y49" s="159" t="s">
        <v>296</v>
      </c>
      <c r="Z49" s="148"/>
      <c r="AA49" s="148"/>
      <c r="AB49" s="148"/>
      <c r="AC49" s="148"/>
      <c r="AD49" s="148"/>
      <c r="AE49" s="148"/>
      <c r="AF49" s="148"/>
      <c r="AG49" s="148" t="s">
        <v>2005</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5">
      <c r="A50" s="155"/>
      <c r="B50" s="156"/>
      <c r="C50" s="276" t="s">
        <v>2067</v>
      </c>
      <c r="D50" s="277"/>
      <c r="E50" s="277"/>
      <c r="F50" s="277"/>
      <c r="G50" s="277"/>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299</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77">
        <v>27</v>
      </c>
      <c r="B51" s="178" t="s">
        <v>2070</v>
      </c>
      <c r="C51" s="194" t="s">
        <v>2071</v>
      </c>
      <c r="D51" s="179" t="s">
        <v>292</v>
      </c>
      <c r="E51" s="180">
        <v>2</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t="s">
        <v>1425</v>
      </c>
      <c r="S51" s="182" t="s">
        <v>294</v>
      </c>
      <c r="T51" s="183" t="s">
        <v>294</v>
      </c>
      <c r="U51" s="159">
        <v>0.25900000000000001</v>
      </c>
      <c r="V51" s="159">
        <f>ROUND(E51*U51,2)</f>
        <v>0.52</v>
      </c>
      <c r="W51" s="159"/>
      <c r="X51" s="159" t="s">
        <v>295</v>
      </c>
      <c r="Y51" s="159" t="s">
        <v>296</v>
      </c>
      <c r="Z51" s="148"/>
      <c r="AA51" s="148"/>
      <c r="AB51" s="148"/>
      <c r="AC51" s="148"/>
      <c r="AD51" s="148"/>
      <c r="AE51" s="148"/>
      <c r="AF51" s="148"/>
      <c r="AG51" s="148" t="s">
        <v>2005</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5">
      <c r="A52" s="155"/>
      <c r="B52" s="156"/>
      <c r="C52" s="276" t="s">
        <v>2067</v>
      </c>
      <c r="D52" s="277"/>
      <c r="E52" s="277"/>
      <c r="F52" s="277"/>
      <c r="G52" s="277"/>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299</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28</v>
      </c>
      <c r="B53" s="186" t="s">
        <v>2673</v>
      </c>
      <c r="C53" s="198" t="s">
        <v>2073</v>
      </c>
      <c r="D53" s="187" t="s">
        <v>2037</v>
      </c>
      <c r="E53" s="188">
        <v>1</v>
      </c>
      <c r="F53" s="189"/>
      <c r="G53" s="190">
        <f t="shared" ref="G53:G68" si="7">ROUND(E53*F53,2)</f>
        <v>0</v>
      </c>
      <c r="H53" s="189"/>
      <c r="I53" s="190">
        <f t="shared" ref="I53:I68" si="8">ROUND(E53*H53,2)</f>
        <v>0</v>
      </c>
      <c r="J53" s="189"/>
      <c r="K53" s="190">
        <f t="shared" ref="K53:K68" si="9">ROUND(E53*J53,2)</f>
        <v>0</v>
      </c>
      <c r="L53" s="190">
        <v>21</v>
      </c>
      <c r="M53" s="190">
        <f t="shared" ref="M53:M68" si="10">G53*(1+L53/100)</f>
        <v>0</v>
      </c>
      <c r="N53" s="188">
        <v>0</v>
      </c>
      <c r="O53" s="188">
        <f t="shared" ref="O53:O68" si="11">ROUND(E53*N53,2)</f>
        <v>0</v>
      </c>
      <c r="P53" s="188">
        <v>0</v>
      </c>
      <c r="Q53" s="188">
        <f t="shared" ref="Q53:Q68" si="12">ROUND(E53*P53,2)</f>
        <v>0</v>
      </c>
      <c r="R53" s="190"/>
      <c r="S53" s="190" t="s">
        <v>878</v>
      </c>
      <c r="T53" s="191" t="s">
        <v>879</v>
      </c>
      <c r="U53" s="159">
        <v>0</v>
      </c>
      <c r="V53" s="159">
        <f t="shared" ref="V53:V68" si="13">ROUND(E53*U53,2)</f>
        <v>0</v>
      </c>
      <c r="W53" s="159"/>
      <c r="X53" s="159" t="s">
        <v>295</v>
      </c>
      <c r="Y53" s="159" t="s">
        <v>296</v>
      </c>
      <c r="Z53" s="148"/>
      <c r="AA53" s="148"/>
      <c r="AB53" s="148"/>
      <c r="AC53" s="148"/>
      <c r="AD53" s="148"/>
      <c r="AE53" s="148"/>
      <c r="AF53" s="148"/>
      <c r="AG53" s="148" t="s">
        <v>2005</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29</v>
      </c>
      <c r="B54" s="186" t="s">
        <v>2675</v>
      </c>
      <c r="C54" s="198" t="s">
        <v>2075</v>
      </c>
      <c r="D54" s="187" t="s">
        <v>2037</v>
      </c>
      <c r="E54" s="188">
        <v>1</v>
      </c>
      <c r="F54" s="189"/>
      <c r="G54" s="190">
        <f t="shared" si="7"/>
        <v>0</v>
      </c>
      <c r="H54" s="189"/>
      <c r="I54" s="190">
        <f t="shared" si="8"/>
        <v>0</v>
      </c>
      <c r="J54" s="189"/>
      <c r="K54" s="190">
        <f t="shared" si="9"/>
        <v>0</v>
      </c>
      <c r="L54" s="190">
        <v>21</v>
      </c>
      <c r="M54" s="190">
        <f t="shared" si="10"/>
        <v>0</v>
      </c>
      <c r="N54" s="188">
        <v>0</v>
      </c>
      <c r="O54" s="188">
        <f t="shared" si="11"/>
        <v>0</v>
      </c>
      <c r="P54" s="188">
        <v>0</v>
      </c>
      <c r="Q54" s="188">
        <f t="shared" si="12"/>
        <v>0</v>
      </c>
      <c r="R54" s="190"/>
      <c r="S54" s="190" t="s">
        <v>878</v>
      </c>
      <c r="T54" s="191" t="s">
        <v>879</v>
      </c>
      <c r="U54" s="159">
        <v>0</v>
      </c>
      <c r="V54" s="159">
        <f t="shared" si="13"/>
        <v>0</v>
      </c>
      <c r="W54" s="159"/>
      <c r="X54" s="159" t="s">
        <v>295</v>
      </c>
      <c r="Y54" s="159" t="s">
        <v>296</v>
      </c>
      <c r="Z54" s="148"/>
      <c r="AA54" s="148"/>
      <c r="AB54" s="148"/>
      <c r="AC54" s="148"/>
      <c r="AD54" s="148"/>
      <c r="AE54" s="148"/>
      <c r="AF54" s="148"/>
      <c r="AG54" s="148" t="s">
        <v>2005</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30</v>
      </c>
      <c r="B55" s="186" t="s">
        <v>2677</v>
      </c>
      <c r="C55" s="198" t="s">
        <v>2077</v>
      </c>
      <c r="D55" s="187" t="s">
        <v>2037</v>
      </c>
      <c r="E55" s="188">
        <v>1</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2005</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31</v>
      </c>
      <c r="B56" s="186" t="s">
        <v>2080</v>
      </c>
      <c r="C56" s="198" t="s">
        <v>2081</v>
      </c>
      <c r="D56" s="187" t="s">
        <v>292</v>
      </c>
      <c r="E56" s="188">
        <v>1</v>
      </c>
      <c r="F56" s="189"/>
      <c r="G56" s="190">
        <f t="shared" si="7"/>
        <v>0</v>
      </c>
      <c r="H56" s="189"/>
      <c r="I56" s="190">
        <f t="shared" si="8"/>
        <v>0</v>
      </c>
      <c r="J56" s="189"/>
      <c r="K56" s="190">
        <f t="shared" si="9"/>
        <v>0</v>
      </c>
      <c r="L56" s="190">
        <v>21</v>
      </c>
      <c r="M56" s="190">
        <f t="shared" si="10"/>
        <v>0</v>
      </c>
      <c r="N56" s="188">
        <v>1.3999999999999999E-4</v>
      </c>
      <c r="O56" s="188">
        <f t="shared" si="11"/>
        <v>0</v>
      </c>
      <c r="P56" s="188">
        <v>0</v>
      </c>
      <c r="Q56" s="188">
        <f t="shared" si="12"/>
        <v>0</v>
      </c>
      <c r="R56" s="190" t="s">
        <v>1425</v>
      </c>
      <c r="S56" s="190" t="s">
        <v>294</v>
      </c>
      <c r="T56" s="191" t="s">
        <v>294</v>
      </c>
      <c r="U56" s="159">
        <v>0.246</v>
      </c>
      <c r="V56" s="159">
        <f t="shared" si="13"/>
        <v>0.25</v>
      </c>
      <c r="W56" s="159"/>
      <c r="X56" s="159" t="s">
        <v>295</v>
      </c>
      <c r="Y56" s="159" t="s">
        <v>296</v>
      </c>
      <c r="Z56" s="148"/>
      <c r="AA56" s="148"/>
      <c r="AB56" s="148"/>
      <c r="AC56" s="148"/>
      <c r="AD56" s="148"/>
      <c r="AE56" s="148"/>
      <c r="AF56" s="148"/>
      <c r="AG56" s="148" t="s">
        <v>2005</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85">
        <v>32</v>
      </c>
      <c r="B57" s="186" t="s">
        <v>2680</v>
      </c>
      <c r="C57" s="198" t="s">
        <v>2083</v>
      </c>
      <c r="D57" s="187" t="s">
        <v>2037</v>
      </c>
      <c r="E57" s="188">
        <v>1</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2005</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85">
        <v>33</v>
      </c>
      <c r="B58" s="186" t="s">
        <v>2084</v>
      </c>
      <c r="C58" s="198" t="s">
        <v>2085</v>
      </c>
      <c r="D58" s="187" t="s">
        <v>2037</v>
      </c>
      <c r="E58" s="188">
        <v>1</v>
      </c>
      <c r="F58" s="189"/>
      <c r="G58" s="190">
        <f t="shared" si="7"/>
        <v>0</v>
      </c>
      <c r="H58" s="189"/>
      <c r="I58" s="190">
        <f t="shared" si="8"/>
        <v>0</v>
      </c>
      <c r="J58" s="189"/>
      <c r="K58" s="190">
        <f t="shared" si="9"/>
        <v>0</v>
      </c>
      <c r="L58" s="190">
        <v>21</v>
      </c>
      <c r="M58" s="190">
        <f t="shared" si="10"/>
        <v>0</v>
      </c>
      <c r="N58" s="188">
        <v>0</v>
      </c>
      <c r="O58" s="188">
        <f t="shared" si="11"/>
        <v>0</v>
      </c>
      <c r="P58" s="188">
        <v>0</v>
      </c>
      <c r="Q58" s="188">
        <f t="shared" si="12"/>
        <v>0</v>
      </c>
      <c r="R58" s="190"/>
      <c r="S58" s="190" t="s">
        <v>878</v>
      </c>
      <c r="T58" s="191" t="s">
        <v>879</v>
      </c>
      <c r="U58" s="159">
        <v>0</v>
      </c>
      <c r="V58" s="159">
        <f t="shared" si="13"/>
        <v>0</v>
      </c>
      <c r="W58" s="159"/>
      <c r="X58" s="159" t="s">
        <v>295</v>
      </c>
      <c r="Y58" s="159" t="s">
        <v>296</v>
      </c>
      <c r="Z58" s="148"/>
      <c r="AA58" s="148"/>
      <c r="AB58" s="148"/>
      <c r="AC58" s="148"/>
      <c r="AD58" s="148"/>
      <c r="AE58" s="148"/>
      <c r="AF58" s="148"/>
      <c r="AG58" s="148" t="s">
        <v>2005</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85">
        <v>34</v>
      </c>
      <c r="B59" s="186" t="s">
        <v>2533</v>
      </c>
      <c r="C59" s="198" t="s">
        <v>3588</v>
      </c>
      <c r="D59" s="187" t="s">
        <v>2037</v>
      </c>
      <c r="E59" s="188">
        <v>1</v>
      </c>
      <c r="F59" s="189"/>
      <c r="G59" s="190">
        <f t="shared" si="7"/>
        <v>0</v>
      </c>
      <c r="H59" s="189"/>
      <c r="I59" s="190">
        <f t="shared" si="8"/>
        <v>0</v>
      </c>
      <c r="J59" s="189"/>
      <c r="K59" s="190">
        <f t="shared" si="9"/>
        <v>0</v>
      </c>
      <c r="L59" s="190">
        <v>21</v>
      </c>
      <c r="M59" s="190">
        <f t="shared" si="10"/>
        <v>0</v>
      </c>
      <c r="N59" s="188">
        <v>0</v>
      </c>
      <c r="O59" s="188">
        <f t="shared" si="11"/>
        <v>0</v>
      </c>
      <c r="P59" s="188">
        <v>0</v>
      </c>
      <c r="Q59" s="188">
        <f t="shared" si="12"/>
        <v>0</v>
      </c>
      <c r="R59" s="190"/>
      <c r="S59" s="190" t="s">
        <v>878</v>
      </c>
      <c r="T59" s="191" t="s">
        <v>879</v>
      </c>
      <c r="U59" s="159">
        <v>0</v>
      </c>
      <c r="V59" s="159">
        <f t="shared" si="13"/>
        <v>0</v>
      </c>
      <c r="W59" s="159"/>
      <c r="X59" s="159" t="s">
        <v>295</v>
      </c>
      <c r="Y59" s="159" t="s">
        <v>296</v>
      </c>
      <c r="Z59" s="148"/>
      <c r="AA59" s="148"/>
      <c r="AB59" s="148"/>
      <c r="AC59" s="148"/>
      <c r="AD59" s="148"/>
      <c r="AE59" s="148"/>
      <c r="AF59" s="148"/>
      <c r="AG59" s="148" t="s">
        <v>2005</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85">
        <v>35</v>
      </c>
      <c r="B60" s="186" t="s">
        <v>2535</v>
      </c>
      <c r="C60" s="198" t="s">
        <v>3589</v>
      </c>
      <c r="D60" s="187" t="s">
        <v>2037</v>
      </c>
      <c r="E60" s="188">
        <v>1</v>
      </c>
      <c r="F60" s="189"/>
      <c r="G60" s="190">
        <f t="shared" si="7"/>
        <v>0</v>
      </c>
      <c r="H60" s="189"/>
      <c r="I60" s="190">
        <f t="shared" si="8"/>
        <v>0</v>
      </c>
      <c r="J60" s="189"/>
      <c r="K60" s="190">
        <f t="shared" si="9"/>
        <v>0</v>
      </c>
      <c r="L60" s="190">
        <v>21</v>
      </c>
      <c r="M60" s="190">
        <f t="shared" si="10"/>
        <v>0</v>
      </c>
      <c r="N60" s="188">
        <v>0</v>
      </c>
      <c r="O60" s="188">
        <f t="shared" si="11"/>
        <v>0</v>
      </c>
      <c r="P60" s="188">
        <v>0</v>
      </c>
      <c r="Q60" s="188">
        <f t="shared" si="12"/>
        <v>0</v>
      </c>
      <c r="R60" s="190"/>
      <c r="S60" s="190" t="s">
        <v>878</v>
      </c>
      <c r="T60" s="191" t="s">
        <v>879</v>
      </c>
      <c r="U60" s="159">
        <v>0</v>
      </c>
      <c r="V60" s="159">
        <f t="shared" si="13"/>
        <v>0</v>
      </c>
      <c r="W60" s="159"/>
      <c r="X60" s="159" t="s">
        <v>295</v>
      </c>
      <c r="Y60" s="159" t="s">
        <v>296</v>
      </c>
      <c r="Z60" s="148"/>
      <c r="AA60" s="148"/>
      <c r="AB60" s="148"/>
      <c r="AC60" s="148"/>
      <c r="AD60" s="148"/>
      <c r="AE60" s="148"/>
      <c r="AF60" s="148"/>
      <c r="AG60" s="148" t="s">
        <v>2005</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5">
      <c r="A61" s="185">
        <v>36</v>
      </c>
      <c r="B61" s="186" t="s">
        <v>2537</v>
      </c>
      <c r="C61" s="198" t="s">
        <v>3590</v>
      </c>
      <c r="D61" s="187" t="s">
        <v>2037</v>
      </c>
      <c r="E61" s="188">
        <v>1</v>
      </c>
      <c r="F61" s="189"/>
      <c r="G61" s="190">
        <f t="shared" si="7"/>
        <v>0</v>
      </c>
      <c r="H61" s="189"/>
      <c r="I61" s="190">
        <f t="shared" si="8"/>
        <v>0</v>
      </c>
      <c r="J61" s="189"/>
      <c r="K61" s="190">
        <f t="shared" si="9"/>
        <v>0</v>
      </c>
      <c r="L61" s="190">
        <v>21</v>
      </c>
      <c r="M61" s="190">
        <f t="shared" si="10"/>
        <v>0</v>
      </c>
      <c r="N61" s="188">
        <v>0</v>
      </c>
      <c r="O61" s="188">
        <f t="shared" si="11"/>
        <v>0</v>
      </c>
      <c r="P61" s="188">
        <v>0</v>
      </c>
      <c r="Q61" s="188">
        <f t="shared" si="12"/>
        <v>0</v>
      </c>
      <c r="R61" s="190"/>
      <c r="S61" s="190" t="s">
        <v>878</v>
      </c>
      <c r="T61" s="191" t="s">
        <v>879</v>
      </c>
      <c r="U61" s="159">
        <v>0</v>
      </c>
      <c r="V61" s="159">
        <f t="shared" si="13"/>
        <v>0</v>
      </c>
      <c r="W61" s="159"/>
      <c r="X61" s="159" t="s">
        <v>295</v>
      </c>
      <c r="Y61" s="159" t="s">
        <v>296</v>
      </c>
      <c r="Z61" s="148"/>
      <c r="AA61" s="148"/>
      <c r="AB61" s="148"/>
      <c r="AC61" s="148"/>
      <c r="AD61" s="148"/>
      <c r="AE61" s="148"/>
      <c r="AF61" s="148"/>
      <c r="AG61" s="148" t="s">
        <v>2005</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0" outlineLevel="1" x14ac:dyDescent="0.25">
      <c r="A62" s="185">
        <v>37</v>
      </c>
      <c r="B62" s="186" t="s">
        <v>2539</v>
      </c>
      <c r="C62" s="198" t="s">
        <v>3591</v>
      </c>
      <c r="D62" s="187" t="s">
        <v>2037</v>
      </c>
      <c r="E62" s="188">
        <v>1</v>
      </c>
      <c r="F62" s="189"/>
      <c r="G62" s="190">
        <f t="shared" si="7"/>
        <v>0</v>
      </c>
      <c r="H62" s="189"/>
      <c r="I62" s="190">
        <f t="shared" si="8"/>
        <v>0</v>
      </c>
      <c r="J62" s="189"/>
      <c r="K62" s="190">
        <f t="shared" si="9"/>
        <v>0</v>
      </c>
      <c r="L62" s="190">
        <v>21</v>
      </c>
      <c r="M62" s="190">
        <f t="shared" si="10"/>
        <v>0</v>
      </c>
      <c r="N62" s="188">
        <v>0</v>
      </c>
      <c r="O62" s="188">
        <f t="shared" si="11"/>
        <v>0</v>
      </c>
      <c r="P62" s="188">
        <v>0</v>
      </c>
      <c r="Q62" s="188">
        <f t="shared" si="12"/>
        <v>0</v>
      </c>
      <c r="R62" s="190"/>
      <c r="S62" s="190" t="s">
        <v>878</v>
      </c>
      <c r="T62" s="191" t="s">
        <v>879</v>
      </c>
      <c r="U62" s="159">
        <v>0</v>
      </c>
      <c r="V62" s="159">
        <f t="shared" si="13"/>
        <v>0</v>
      </c>
      <c r="W62" s="159"/>
      <c r="X62" s="159" t="s">
        <v>295</v>
      </c>
      <c r="Y62" s="159" t="s">
        <v>296</v>
      </c>
      <c r="Z62" s="148"/>
      <c r="AA62" s="148"/>
      <c r="AB62" s="148"/>
      <c r="AC62" s="148"/>
      <c r="AD62" s="148"/>
      <c r="AE62" s="148"/>
      <c r="AF62" s="148"/>
      <c r="AG62" s="148" t="s">
        <v>2005</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38</v>
      </c>
      <c r="B63" s="186" t="s">
        <v>2541</v>
      </c>
      <c r="C63" s="198" t="s">
        <v>3592</v>
      </c>
      <c r="D63" s="187" t="s">
        <v>2037</v>
      </c>
      <c r="E63" s="188">
        <v>1</v>
      </c>
      <c r="F63" s="189"/>
      <c r="G63" s="190">
        <f t="shared" si="7"/>
        <v>0</v>
      </c>
      <c r="H63" s="189"/>
      <c r="I63" s="190">
        <f t="shared" si="8"/>
        <v>0</v>
      </c>
      <c r="J63" s="189"/>
      <c r="K63" s="190">
        <f t="shared" si="9"/>
        <v>0</v>
      </c>
      <c r="L63" s="190">
        <v>21</v>
      </c>
      <c r="M63" s="190">
        <f t="shared" si="10"/>
        <v>0</v>
      </c>
      <c r="N63" s="188">
        <v>0</v>
      </c>
      <c r="O63" s="188">
        <f t="shared" si="11"/>
        <v>0</v>
      </c>
      <c r="P63" s="188">
        <v>0</v>
      </c>
      <c r="Q63" s="188">
        <f t="shared" si="12"/>
        <v>0</v>
      </c>
      <c r="R63" s="190"/>
      <c r="S63" s="190" t="s">
        <v>878</v>
      </c>
      <c r="T63" s="191" t="s">
        <v>879</v>
      </c>
      <c r="U63" s="159">
        <v>0</v>
      </c>
      <c r="V63" s="159">
        <f t="shared" si="13"/>
        <v>0</v>
      </c>
      <c r="W63" s="159"/>
      <c r="X63" s="159" t="s">
        <v>295</v>
      </c>
      <c r="Y63" s="159" t="s">
        <v>296</v>
      </c>
      <c r="Z63" s="148"/>
      <c r="AA63" s="148"/>
      <c r="AB63" s="148"/>
      <c r="AC63" s="148"/>
      <c r="AD63" s="148"/>
      <c r="AE63" s="148"/>
      <c r="AF63" s="148"/>
      <c r="AG63" s="148" t="s">
        <v>2005</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39</v>
      </c>
      <c r="B64" s="186" t="s">
        <v>3062</v>
      </c>
      <c r="C64" s="198" t="s">
        <v>3063</v>
      </c>
      <c r="D64" s="187" t="s">
        <v>292</v>
      </c>
      <c r="E64" s="188">
        <v>1</v>
      </c>
      <c r="F64" s="189"/>
      <c r="G64" s="190">
        <f t="shared" si="7"/>
        <v>0</v>
      </c>
      <c r="H64" s="189"/>
      <c r="I64" s="190">
        <f t="shared" si="8"/>
        <v>0</v>
      </c>
      <c r="J64" s="189"/>
      <c r="K64" s="190">
        <f t="shared" si="9"/>
        <v>0</v>
      </c>
      <c r="L64" s="190">
        <v>21</v>
      </c>
      <c r="M64" s="190">
        <f t="shared" si="10"/>
        <v>0</v>
      </c>
      <c r="N64" s="188">
        <v>0</v>
      </c>
      <c r="O64" s="188">
        <f t="shared" si="11"/>
        <v>0</v>
      </c>
      <c r="P64" s="188">
        <v>0</v>
      </c>
      <c r="Q64" s="188">
        <f t="shared" si="12"/>
        <v>0</v>
      </c>
      <c r="R64" s="190" t="s">
        <v>2008</v>
      </c>
      <c r="S64" s="190" t="s">
        <v>294</v>
      </c>
      <c r="T64" s="191" t="s">
        <v>294</v>
      </c>
      <c r="U64" s="159">
        <v>1.3</v>
      </c>
      <c r="V64" s="159">
        <f t="shared" si="13"/>
        <v>1.3</v>
      </c>
      <c r="W64" s="159"/>
      <c r="X64" s="159" t="s">
        <v>295</v>
      </c>
      <c r="Y64" s="159" t="s">
        <v>296</v>
      </c>
      <c r="Z64" s="148"/>
      <c r="AA64" s="148"/>
      <c r="AB64" s="148"/>
      <c r="AC64" s="148"/>
      <c r="AD64" s="148"/>
      <c r="AE64" s="148"/>
      <c r="AF64" s="148"/>
      <c r="AG64" s="148" t="s">
        <v>2005</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40</v>
      </c>
      <c r="B65" s="186" t="s">
        <v>3593</v>
      </c>
      <c r="C65" s="198" t="s">
        <v>3594</v>
      </c>
      <c r="D65" s="187" t="s">
        <v>292</v>
      </c>
      <c r="E65" s="188">
        <v>1</v>
      </c>
      <c r="F65" s="189"/>
      <c r="G65" s="190">
        <f t="shared" si="7"/>
        <v>0</v>
      </c>
      <c r="H65" s="189"/>
      <c r="I65" s="190">
        <f t="shared" si="8"/>
        <v>0</v>
      </c>
      <c r="J65" s="189"/>
      <c r="K65" s="190">
        <f t="shared" si="9"/>
        <v>0</v>
      </c>
      <c r="L65" s="190">
        <v>21</v>
      </c>
      <c r="M65" s="190">
        <f t="shared" si="10"/>
        <v>0</v>
      </c>
      <c r="N65" s="188">
        <v>7.0200000000000002E-3</v>
      </c>
      <c r="O65" s="188">
        <f t="shared" si="11"/>
        <v>0.01</v>
      </c>
      <c r="P65" s="188">
        <v>0</v>
      </c>
      <c r="Q65" s="188">
        <f t="shared" si="12"/>
        <v>0</v>
      </c>
      <c r="R65" s="190" t="s">
        <v>2008</v>
      </c>
      <c r="S65" s="190" t="s">
        <v>294</v>
      </c>
      <c r="T65" s="191" t="s">
        <v>294</v>
      </c>
      <c r="U65" s="159">
        <v>1.0940000000000001</v>
      </c>
      <c r="V65" s="159">
        <f t="shared" si="13"/>
        <v>1.0900000000000001</v>
      </c>
      <c r="W65" s="159"/>
      <c r="X65" s="159" t="s">
        <v>295</v>
      </c>
      <c r="Y65" s="159" t="s">
        <v>296</v>
      </c>
      <c r="Z65" s="148"/>
      <c r="AA65" s="148"/>
      <c r="AB65" s="148"/>
      <c r="AC65" s="148"/>
      <c r="AD65" s="148"/>
      <c r="AE65" s="148"/>
      <c r="AF65" s="148"/>
      <c r="AG65" s="148" t="s">
        <v>2005</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41</v>
      </c>
      <c r="B66" s="186" t="s">
        <v>3595</v>
      </c>
      <c r="C66" s="198" t="s">
        <v>3596</v>
      </c>
      <c r="D66" s="187" t="s">
        <v>331</v>
      </c>
      <c r="E66" s="188">
        <v>0.7</v>
      </c>
      <c r="F66" s="189"/>
      <c r="G66" s="190">
        <f t="shared" si="7"/>
        <v>0</v>
      </c>
      <c r="H66" s="189"/>
      <c r="I66" s="190">
        <f t="shared" si="8"/>
        <v>0</v>
      </c>
      <c r="J66" s="189"/>
      <c r="K66" s="190">
        <f t="shared" si="9"/>
        <v>0</v>
      </c>
      <c r="L66" s="190">
        <v>21</v>
      </c>
      <c r="M66" s="190">
        <f t="shared" si="10"/>
        <v>0</v>
      </c>
      <c r="N66" s="188">
        <v>2.2799999999999999E-3</v>
      </c>
      <c r="O66" s="188">
        <f t="shared" si="11"/>
        <v>0</v>
      </c>
      <c r="P66" s="188">
        <v>5.024E-2</v>
      </c>
      <c r="Q66" s="188">
        <f t="shared" si="12"/>
        <v>0.04</v>
      </c>
      <c r="R66" s="190" t="s">
        <v>1023</v>
      </c>
      <c r="S66" s="190" t="s">
        <v>294</v>
      </c>
      <c r="T66" s="191" t="s">
        <v>294</v>
      </c>
      <c r="U66" s="159">
        <v>4.5999999999999996</v>
      </c>
      <c r="V66" s="159">
        <f t="shared" si="13"/>
        <v>3.22</v>
      </c>
      <c r="W66" s="159"/>
      <c r="X66" s="159" t="s">
        <v>295</v>
      </c>
      <c r="Y66" s="159" t="s">
        <v>296</v>
      </c>
      <c r="Z66" s="148"/>
      <c r="AA66" s="148"/>
      <c r="AB66" s="148"/>
      <c r="AC66" s="148"/>
      <c r="AD66" s="148"/>
      <c r="AE66" s="148"/>
      <c r="AF66" s="148"/>
      <c r="AG66" s="148" t="s">
        <v>2005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42</v>
      </c>
      <c r="B67" s="186" t="s">
        <v>2045</v>
      </c>
      <c r="C67" s="198" t="s">
        <v>2046</v>
      </c>
      <c r="D67" s="187" t="s">
        <v>2047</v>
      </c>
      <c r="E67" s="188">
        <v>5</v>
      </c>
      <c r="F67" s="189"/>
      <c r="G67" s="190">
        <f t="shared" si="7"/>
        <v>0</v>
      </c>
      <c r="H67" s="189"/>
      <c r="I67" s="190">
        <f t="shared" si="8"/>
        <v>0</v>
      </c>
      <c r="J67" s="189"/>
      <c r="K67" s="190">
        <f t="shared" si="9"/>
        <v>0</v>
      </c>
      <c r="L67" s="190">
        <v>21</v>
      </c>
      <c r="M67" s="190">
        <f t="shared" si="10"/>
        <v>0</v>
      </c>
      <c r="N67" s="188">
        <v>0</v>
      </c>
      <c r="O67" s="188">
        <f t="shared" si="11"/>
        <v>0</v>
      </c>
      <c r="P67" s="188">
        <v>0</v>
      </c>
      <c r="Q67" s="188">
        <f t="shared" si="12"/>
        <v>0</v>
      </c>
      <c r="R67" s="190"/>
      <c r="S67" s="190" t="s">
        <v>878</v>
      </c>
      <c r="T67" s="191" t="s">
        <v>879</v>
      </c>
      <c r="U67" s="159">
        <v>0</v>
      </c>
      <c r="V67" s="159">
        <f t="shared" si="13"/>
        <v>0</v>
      </c>
      <c r="W67" s="159"/>
      <c r="X67" s="159" t="s">
        <v>295</v>
      </c>
      <c r="Y67" s="159" t="s">
        <v>296</v>
      </c>
      <c r="Z67" s="148"/>
      <c r="AA67" s="148"/>
      <c r="AB67" s="148"/>
      <c r="AC67" s="148"/>
      <c r="AD67" s="148"/>
      <c r="AE67" s="148"/>
      <c r="AF67" s="148"/>
      <c r="AG67" s="148" t="s">
        <v>2005</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77">
        <v>43</v>
      </c>
      <c r="B68" s="178" t="s">
        <v>3081</v>
      </c>
      <c r="C68" s="194" t="s">
        <v>3082</v>
      </c>
      <c r="D68" s="179" t="s">
        <v>0</v>
      </c>
      <c r="E68" s="180">
        <v>2.2999999999999998</v>
      </c>
      <c r="F68" s="181"/>
      <c r="G68" s="182">
        <f t="shared" si="7"/>
        <v>0</v>
      </c>
      <c r="H68" s="181"/>
      <c r="I68" s="182">
        <f t="shared" si="8"/>
        <v>0</v>
      </c>
      <c r="J68" s="181"/>
      <c r="K68" s="182">
        <f t="shared" si="9"/>
        <v>0</v>
      </c>
      <c r="L68" s="182">
        <v>21</v>
      </c>
      <c r="M68" s="182">
        <f t="shared" si="10"/>
        <v>0</v>
      </c>
      <c r="N68" s="180">
        <v>0</v>
      </c>
      <c r="O68" s="180">
        <f t="shared" si="11"/>
        <v>0</v>
      </c>
      <c r="P68" s="180">
        <v>0</v>
      </c>
      <c r="Q68" s="180">
        <f t="shared" si="12"/>
        <v>0</v>
      </c>
      <c r="R68" s="182" t="s">
        <v>1425</v>
      </c>
      <c r="S68" s="182" t="s">
        <v>294</v>
      </c>
      <c r="T68" s="183" t="s">
        <v>879</v>
      </c>
      <c r="U68" s="159">
        <v>0</v>
      </c>
      <c r="V68" s="159">
        <f t="shared" si="13"/>
        <v>0</v>
      </c>
      <c r="W68" s="159"/>
      <c r="X68" s="159" t="s">
        <v>295</v>
      </c>
      <c r="Y68" s="159" t="s">
        <v>296</v>
      </c>
      <c r="Z68" s="148"/>
      <c r="AA68" s="148"/>
      <c r="AB68" s="148"/>
      <c r="AC68" s="148"/>
      <c r="AD68" s="148"/>
      <c r="AE68" s="148"/>
      <c r="AF68" s="148"/>
      <c r="AG68" s="148" t="s">
        <v>2005</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5">
      <c r="A69" s="155"/>
      <c r="B69" s="156"/>
      <c r="C69" s="276" t="s">
        <v>2050</v>
      </c>
      <c r="D69" s="277"/>
      <c r="E69" s="277"/>
      <c r="F69" s="277"/>
      <c r="G69" s="277"/>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ht="13" x14ac:dyDescent="0.25">
      <c r="A70" s="170" t="s">
        <v>288</v>
      </c>
      <c r="B70" s="171" t="s">
        <v>202</v>
      </c>
      <c r="C70" s="193" t="s">
        <v>203</v>
      </c>
      <c r="D70" s="172"/>
      <c r="E70" s="173"/>
      <c r="F70" s="174"/>
      <c r="G70" s="174">
        <f>SUMIF(AG71:AG95,"&lt;&gt;NOR",G71:G95)</f>
        <v>0</v>
      </c>
      <c r="H70" s="174"/>
      <c r="I70" s="174">
        <f>SUM(I71:I95)</f>
        <v>0</v>
      </c>
      <c r="J70" s="174"/>
      <c r="K70" s="174">
        <f>SUM(K71:K95)</f>
        <v>0</v>
      </c>
      <c r="L70" s="174"/>
      <c r="M70" s="174">
        <f>SUM(M71:M95)</f>
        <v>0</v>
      </c>
      <c r="N70" s="173"/>
      <c r="O70" s="173">
        <f>SUM(O71:O95)</f>
        <v>0</v>
      </c>
      <c r="P70" s="173"/>
      <c r="Q70" s="173">
        <f>SUM(Q71:Q95)</f>
        <v>0</v>
      </c>
      <c r="R70" s="174"/>
      <c r="S70" s="174"/>
      <c r="T70" s="175"/>
      <c r="U70" s="169"/>
      <c r="V70" s="169">
        <f>SUM(V71:V95)</f>
        <v>9.4299999999999979</v>
      </c>
      <c r="W70" s="169"/>
      <c r="X70" s="169"/>
      <c r="Y70" s="169"/>
      <c r="AG70" t="s">
        <v>289</v>
      </c>
    </row>
    <row r="71" spans="1:60" ht="20" outlineLevel="1" x14ac:dyDescent="0.25">
      <c r="A71" s="185">
        <v>44</v>
      </c>
      <c r="B71" s="186" t="s">
        <v>2074</v>
      </c>
      <c r="C71" s="198" t="s">
        <v>2093</v>
      </c>
      <c r="D71" s="187" t="s">
        <v>331</v>
      </c>
      <c r="E71" s="188">
        <v>17</v>
      </c>
      <c r="F71" s="189"/>
      <c r="G71" s="190">
        <f t="shared" ref="G71:G94" si="14">ROUND(E71*F71,2)</f>
        <v>0</v>
      </c>
      <c r="H71" s="189"/>
      <c r="I71" s="190">
        <f t="shared" ref="I71:I94" si="15">ROUND(E71*H71,2)</f>
        <v>0</v>
      </c>
      <c r="J71" s="189"/>
      <c r="K71" s="190">
        <f t="shared" ref="K71:K94" si="16">ROUND(E71*J71,2)</f>
        <v>0</v>
      </c>
      <c r="L71" s="190">
        <v>21</v>
      </c>
      <c r="M71" s="190">
        <f t="shared" ref="M71:M94" si="17">G71*(1+L71/100)</f>
        <v>0</v>
      </c>
      <c r="N71" s="188">
        <v>0</v>
      </c>
      <c r="O71" s="188">
        <f t="shared" ref="O71:O94" si="18">ROUND(E71*N71,2)</f>
        <v>0</v>
      </c>
      <c r="P71" s="188">
        <v>0</v>
      </c>
      <c r="Q71" s="188">
        <f t="shared" ref="Q71:Q94" si="19">ROUND(E71*P71,2)</f>
        <v>0</v>
      </c>
      <c r="R71" s="190"/>
      <c r="S71" s="190" t="s">
        <v>878</v>
      </c>
      <c r="T71" s="191" t="s">
        <v>879</v>
      </c>
      <c r="U71" s="159">
        <v>0</v>
      </c>
      <c r="V71" s="159">
        <f t="shared" ref="V71:V94" si="20">ROUND(E71*U71,2)</f>
        <v>0</v>
      </c>
      <c r="W71" s="159"/>
      <c r="X71" s="159" t="s">
        <v>295</v>
      </c>
      <c r="Y71" s="159" t="s">
        <v>296</v>
      </c>
      <c r="Z71" s="148"/>
      <c r="AA71" s="148"/>
      <c r="AB71" s="148"/>
      <c r="AC71" s="148"/>
      <c r="AD71" s="148"/>
      <c r="AE71" s="148"/>
      <c r="AF71" s="148"/>
      <c r="AG71" s="148" t="s">
        <v>2005</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ht="20" outlineLevel="1" x14ac:dyDescent="0.25">
      <c r="A72" s="185">
        <v>45</v>
      </c>
      <c r="B72" s="186" t="s">
        <v>2076</v>
      </c>
      <c r="C72" s="198" t="s">
        <v>2095</v>
      </c>
      <c r="D72" s="187" t="s">
        <v>331</v>
      </c>
      <c r="E72" s="188">
        <v>14</v>
      </c>
      <c r="F72" s="189"/>
      <c r="G72" s="190">
        <f t="shared" si="14"/>
        <v>0</v>
      </c>
      <c r="H72" s="189"/>
      <c r="I72" s="190">
        <f t="shared" si="15"/>
        <v>0</v>
      </c>
      <c r="J72" s="189"/>
      <c r="K72" s="190">
        <f t="shared" si="16"/>
        <v>0</v>
      </c>
      <c r="L72" s="190">
        <v>21</v>
      </c>
      <c r="M72" s="190">
        <f t="shared" si="17"/>
        <v>0</v>
      </c>
      <c r="N72" s="188">
        <v>0</v>
      </c>
      <c r="O72" s="188">
        <f t="shared" si="18"/>
        <v>0</v>
      </c>
      <c r="P72" s="188">
        <v>0</v>
      </c>
      <c r="Q72" s="188">
        <f t="shared" si="19"/>
        <v>0</v>
      </c>
      <c r="R72" s="190"/>
      <c r="S72" s="190" t="s">
        <v>878</v>
      </c>
      <c r="T72" s="191" t="s">
        <v>879</v>
      </c>
      <c r="U72" s="159">
        <v>0</v>
      </c>
      <c r="V72" s="159">
        <f t="shared" si="20"/>
        <v>0</v>
      </c>
      <c r="W72" s="159"/>
      <c r="X72" s="159" t="s">
        <v>295</v>
      </c>
      <c r="Y72" s="159" t="s">
        <v>296</v>
      </c>
      <c r="Z72" s="148"/>
      <c r="AA72" s="148"/>
      <c r="AB72" s="148"/>
      <c r="AC72" s="148"/>
      <c r="AD72" s="148"/>
      <c r="AE72" s="148"/>
      <c r="AF72" s="148"/>
      <c r="AG72" s="148" t="s">
        <v>2005</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20" outlineLevel="1" x14ac:dyDescent="0.25">
      <c r="A73" s="185">
        <v>46</v>
      </c>
      <c r="B73" s="186" t="s">
        <v>2078</v>
      </c>
      <c r="C73" s="198" t="s">
        <v>2097</v>
      </c>
      <c r="D73" s="187" t="s">
        <v>331</v>
      </c>
      <c r="E73" s="188">
        <v>1</v>
      </c>
      <c r="F73" s="189"/>
      <c r="G73" s="190">
        <f t="shared" si="14"/>
        <v>0</v>
      </c>
      <c r="H73" s="189"/>
      <c r="I73" s="190">
        <f t="shared" si="15"/>
        <v>0</v>
      </c>
      <c r="J73" s="189"/>
      <c r="K73" s="190">
        <f t="shared" si="16"/>
        <v>0</v>
      </c>
      <c r="L73" s="190">
        <v>21</v>
      </c>
      <c r="M73" s="190">
        <f t="shared" si="17"/>
        <v>0</v>
      </c>
      <c r="N73" s="188">
        <v>0</v>
      </c>
      <c r="O73" s="188">
        <f t="shared" si="18"/>
        <v>0</v>
      </c>
      <c r="P73" s="188">
        <v>0</v>
      </c>
      <c r="Q73" s="188">
        <f t="shared" si="19"/>
        <v>0</v>
      </c>
      <c r="R73" s="190"/>
      <c r="S73" s="190" t="s">
        <v>878</v>
      </c>
      <c r="T73" s="191" t="s">
        <v>879</v>
      </c>
      <c r="U73" s="159">
        <v>0</v>
      </c>
      <c r="V73" s="159">
        <f t="shared" si="20"/>
        <v>0</v>
      </c>
      <c r="W73" s="159"/>
      <c r="X73" s="159" t="s">
        <v>295</v>
      </c>
      <c r="Y73" s="159" t="s">
        <v>296</v>
      </c>
      <c r="Z73" s="148"/>
      <c r="AA73" s="148"/>
      <c r="AB73" s="148"/>
      <c r="AC73" s="148"/>
      <c r="AD73" s="148"/>
      <c r="AE73" s="148"/>
      <c r="AF73" s="148"/>
      <c r="AG73" s="148" t="s">
        <v>2005</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20" outlineLevel="1" x14ac:dyDescent="0.25">
      <c r="A74" s="185">
        <v>47</v>
      </c>
      <c r="B74" s="186" t="s">
        <v>2100</v>
      </c>
      <c r="C74" s="198" t="s">
        <v>2101</v>
      </c>
      <c r="D74" s="187" t="s">
        <v>331</v>
      </c>
      <c r="E74" s="188">
        <v>3</v>
      </c>
      <c r="F74" s="189"/>
      <c r="G74" s="190">
        <f t="shared" si="14"/>
        <v>0</v>
      </c>
      <c r="H74" s="189"/>
      <c r="I74" s="190">
        <f t="shared" si="15"/>
        <v>0</v>
      </c>
      <c r="J74" s="189"/>
      <c r="K74" s="190">
        <f t="shared" si="16"/>
        <v>0</v>
      </c>
      <c r="L74" s="190">
        <v>21</v>
      </c>
      <c r="M74" s="190">
        <f t="shared" si="17"/>
        <v>0</v>
      </c>
      <c r="N74" s="188">
        <v>0</v>
      </c>
      <c r="O74" s="188">
        <f t="shared" si="18"/>
        <v>0</v>
      </c>
      <c r="P74" s="188">
        <v>0</v>
      </c>
      <c r="Q74" s="188">
        <f t="shared" si="19"/>
        <v>0</v>
      </c>
      <c r="R74" s="190"/>
      <c r="S74" s="190" t="s">
        <v>878</v>
      </c>
      <c r="T74" s="191" t="s">
        <v>879</v>
      </c>
      <c r="U74" s="159">
        <v>0</v>
      </c>
      <c r="V74" s="159">
        <f t="shared" si="20"/>
        <v>0</v>
      </c>
      <c r="W74" s="159"/>
      <c r="X74" s="159" t="s">
        <v>295</v>
      </c>
      <c r="Y74" s="159" t="s">
        <v>296</v>
      </c>
      <c r="Z74" s="148"/>
      <c r="AA74" s="148"/>
      <c r="AB74" s="148"/>
      <c r="AC74" s="148"/>
      <c r="AD74" s="148"/>
      <c r="AE74" s="148"/>
      <c r="AF74" s="148"/>
      <c r="AG74" s="148" t="s">
        <v>2005</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ht="20" outlineLevel="1" x14ac:dyDescent="0.25">
      <c r="A75" s="185">
        <v>48</v>
      </c>
      <c r="B75" s="186" t="s">
        <v>2102</v>
      </c>
      <c r="C75" s="198" t="s">
        <v>2103</v>
      </c>
      <c r="D75" s="187" t="s">
        <v>331</v>
      </c>
      <c r="E75" s="188">
        <v>4</v>
      </c>
      <c r="F75" s="189"/>
      <c r="G75" s="190">
        <f t="shared" si="14"/>
        <v>0</v>
      </c>
      <c r="H75" s="189"/>
      <c r="I75" s="190">
        <f t="shared" si="15"/>
        <v>0</v>
      </c>
      <c r="J75" s="189"/>
      <c r="K75" s="190">
        <f t="shared" si="16"/>
        <v>0</v>
      </c>
      <c r="L75" s="190">
        <v>21</v>
      </c>
      <c r="M75" s="190">
        <f t="shared" si="17"/>
        <v>0</v>
      </c>
      <c r="N75" s="188">
        <v>0</v>
      </c>
      <c r="O75" s="188">
        <f t="shared" si="18"/>
        <v>0</v>
      </c>
      <c r="P75" s="188">
        <v>0</v>
      </c>
      <c r="Q75" s="188">
        <f t="shared" si="19"/>
        <v>0</v>
      </c>
      <c r="R75" s="190"/>
      <c r="S75" s="190" t="s">
        <v>878</v>
      </c>
      <c r="T75" s="191" t="s">
        <v>879</v>
      </c>
      <c r="U75" s="159">
        <v>0</v>
      </c>
      <c r="V75" s="159">
        <f t="shared" si="20"/>
        <v>0</v>
      </c>
      <c r="W75" s="159"/>
      <c r="X75" s="159" t="s">
        <v>295</v>
      </c>
      <c r="Y75" s="159" t="s">
        <v>296</v>
      </c>
      <c r="Z75" s="148"/>
      <c r="AA75" s="148"/>
      <c r="AB75" s="148"/>
      <c r="AC75" s="148"/>
      <c r="AD75" s="148"/>
      <c r="AE75" s="148"/>
      <c r="AF75" s="148"/>
      <c r="AG75" s="148" t="s">
        <v>2005</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85">
        <v>49</v>
      </c>
      <c r="B76" s="186" t="s">
        <v>2106</v>
      </c>
      <c r="C76" s="198" t="s">
        <v>2107</v>
      </c>
      <c r="D76" s="187" t="s">
        <v>331</v>
      </c>
      <c r="E76" s="188">
        <v>39</v>
      </c>
      <c r="F76" s="189"/>
      <c r="G76" s="190">
        <f t="shared" si="14"/>
        <v>0</v>
      </c>
      <c r="H76" s="189"/>
      <c r="I76" s="190">
        <f t="shared" si="15"/>
        <v>0</v>
      </c>
      <c r="J76" s="189"/>
      <c r="K76" s="190">
        <f t="shared" si="16"/>
        <v>0</v>
      </c>
      <c r="L76" s="190">
        <v>21</v>
      </c>
      <c r="M76" s="190">
        <f t="shared" si="17"/>
        <v>0</v>
      </c>
      <c r="N76" s="188">
        <v>0</v>
      </c>
      <c r="O76" s="188">
        <f t="shared" si="18"/>
        <v>0</v>
      </c>
      <c r="P76" s="188">
        <v>0</v>
      </c>
      <c r="Q76" s="188">
        <f t="shared" si="19"/>
        <v>0</v>
      </c>
      <c r="R76" s="190" t="s">
        <v>1425</v>
      </c>
      <c r="S76" s="190" t="s">
        <v>294</v>
      </c>
      <c r="T76" s="191" t="s">
        <v>294</v>
      </c>
      <c r="U76" s="159">
        <v>2.9000000000000001E-2</v>
      </c>
      <c r="V76" s="159">
        <f t="shared" si="20"/>
        <v>1.1299999999999999</v>
      </c>
      <c r="W76" s="159"/>
      <c r="X76" s="159" t="s">
        <v>295</v>
      </c>
      <c r="Y76" s="159" t="s">
        <v>296</v>
      </c>
      <c r="Z76" s="148"/>
      <c r="AA76" s="148"/>
      <c r="AB76" s="148"/>
      <c r="AC76" s="148"/>
      <c r="AD76" s="148"/>
      <c r="AE76" s="148"/>
      <c r="AF76" s="148"/>
      <c r="AG76" s="148" t="s">
        <v>2005</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5">
      <c r="A77" s="185">
        <v>50</v>
      </c>
      <c r="B77" s="186" t="s">
        <v>2108</v>
      </c>
      <c r="C77" s="198" t="s">
        <v>2109</v>
      </c>
      <c r="D77" s="187" t="s">
        <v>331</v>
      </c>
      <c r="E77" s="188">
        <v>39</v>
      </c>
      <c r="F77" s="189"/>
      <c r="G77" s="190">
        <f t="shared" si="14"/>
        <v>0</v>
      </c>
      <c r="H77" s="189"/>
      <c r="I77" s="190">
        <f t="shared" si="15"/>
        <v>0</v>
      </c>
      <c r="J77" s="189"/>
      <c r="K77" s="190">
        <f t="shared" si="16"/>
        <v>0</v>
      </c>
      <c r="L77" s="190">
        <v>21</v>
      </c>
      <c r="M77" s="190">
        <f t="shared" si="17"/>
        <v>0</v>
      </c>
      <c r="N77" s="188">
        <v>1.0000000000000001E-5</v>
      </c>
      <c r="O77" s="188">
        <f t="shared" si="18"/>
        <v>0</v>
      </c>
      <c r="P77" s="188">
        <v>0</v>
      </c>
      <c r="Q77" s="188">
        <f t="shared" si="19"/>
        <v>0</v>
      </c>
      <c r="R77" s="190" t="s">
        <v>1425</v>
      </c>
      <c r="S77" s="190" t="s">
        <v>294</v>
      </c>
      <c r="T77" s="191" t="s">
        <v>294</v>
      </c>
      <c r="U77" s="159">
        <v>6.2E-2</v>
      </c>
      <c r="V77" s="159">
        <f t="shared" si="20"/>
        <v>2.42</v>
      </c>
      <c r="W77" s="159"/>
      <c r="X77" s="159" t="s">
        <v>295</v>
      </c>
      <c r="Y77" s="159" t="s">
        <v>296</v>
      </c>
      <c r="Z77" s="148"/>
      <c r="AA77" s="148"/>
      <c r="AB77" s="148"/>
      <c r="AC77" s="148"/>
      <c r="AD77" s="148"/>
      <c r="AE77" s="148"/>
      <c r="AF77" s="148"/>
      <c r="AG77" s="148" t="s">
        <v>2005</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5">
      <c r="A78" s="185">
        <v>51</v>
      </c>
      <c r="B78" s="186" t="s">
        <v>2114</v>
      </c>
      <c r="C78" s="198" t="s">
        <v>2115</v>
      </c>
      <c r="D78" s="187" t="s">
        <v>292</v>
      </c>
      <c r="E78" s="188">
        <v>7</v>
      </c>
      <c r="F78" s="189"/>
      <c r="G78" s="190">
        <f t="shared" si="14"/>
        <v>0</v>
      </c>
      <c r="H78" s="189"/>
      <c r="I78" s="190">
        <f t="shared" si="15"/>
        <v>0</v>
      </c>
      <c r="J78" s="189"/>
      <c r="K78" s="190">
        <f t="shared" si="16"/>
        <v>0</v>
      </c>
      <c r="L78" s="190">
        <v>21</v>
      </c>
      <c r="M78" s="190">
        <f t="shared" si="17"/>
        <v>0</v>
      </c>
      <c r="N78" s="188">
        <v>0</v>
      </c>
      <c r="O78" s="188">
        <f t="shared" si="18"/>
        <v>0</v>
      </c>
      <c r="P78" s="188">
        <v>0</v>
      </c>
      <c r="Q78" s="188">
        <f t="shared" si="19"/>
        <v>0</v>
      </c>
      <c r="R78" s="190" t="s">
        <v>1425</v>
      </c>
      <c r="S78" s="190" t="s">
        <v>294</v>
      </c>
      <c r="T78" s="191" t="s">
        <v>294</v>
      </c>
      <c r="U78" s="159">
        <v>0.42499999999999999</v>
      </c>
      <c r="V78" s="159">
        <f t="shared" si="20"/>
        <v>2.98</v>
      </c>
      <c r="W78" s="159"/>
      <c r="X78" s="159" t="s">
        <v>295</v>
      </c>
      <c r="Y78" s="159" t="s">
        <v>296</v>
      </c>
      <c r="Z78" s="148"/>
      <c r="AA78" s="148"/>
      <c r="AB78" s="148"/>
      <c r="AC78" s="148"/>
      <c r="AD78" s="148"/>
      <c r="AE78" s="148"/>
      <c r="AF78" s="148"/>
      <c r="AG78" s="148" t="s">
        <v>2005</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85">
        <v>52</v>
      </c>
      <c r="B79" s="186" t="s">
        <v>2118</v>
      </c>
      <c r="C79" s="198" t="s">
        <v>2119</v>
      </c>
      <c r="D79" s="187" t="s">
        <v>292</v>
      </c>
      <c r="E79" s="188">
        <v>7</v>
      </c>
      <c r="F79" s="189"/>
      <c r="G79" s="190">
        <f t="shared" si="14"/>
        <v>0</v>
      </c>
      <c r="H79" s="189"/>
      <c r="I79" s="190">
        <f t="shared" si="15"/>
        <v>0</v>
      </c>
      <c r="J79" s="189"/>
      <c r="K79" s="190">
        <f t="shared" si="16"/>
        <v>0</v>
      </c>
      <c r="L79" s="190">
        <v>21</v>
      </c>
      <c r="M79" s="190">
        <f t="shared" si="17"/>
        <v>0</v>
      </c>
      <c r="N79" s="188">
        <v>1.8000000000000001E-4</v>
      </c>
      <c r="O79" s="188">
        <f t="shared" si="18"/>
        <v>0</v>
      </c>
      <c r="P79" s="188">
        <v>0</v>
      </c>
      <c r="Q79" s="188">
        <f t="shared" si="19"/>
        <v>0</v>
      </c>
      <c r="R79" s="190" t="s">
        <v>1425</v>
      </c>
      <c r="S79" s="190" t="s">
        <v>294</v>
      </c>
      <c r="T79" s="191" t="s">
        <v>294</v>
      </c>
      <c r="U79" s="159">
        <v>0.254</v>
      </c>
      <c r="V79" s="159">
        <f t="shared" si="20"/>
        <v>1.78</v>
      </c>
      <c r="W79" s="159"/>
      <c r="X79" s="159" t="s">
        <v>295</v>
      </c>
      <c r="Y79" s="159" t="s">
        <v>296</v>
      </c>
      <c r="Z79" s="148"/>
      <c r="AA79" s="148"/>
      <c r="AB79" s="148"/>
      <c r="AC79" s="148"/>
      <c r="AD79" s="148"/>
      <c r="AE79" s="148"/>
      <c r="AF79" s="148"/>
      <c r="AG79" s="148" t="s">
        <v>2005</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ht="20" outlineLevel="1" x14ac:dyDescent="0.25">
      <c r="A80" s="185">
        <v>53</v>
      </c>
      <c r="B80" s="186" t="s">
        <v>2696</v>
      </c>
      <c r="C80" s="198" t="s">
        <v>2124</v>
      </c>
      <c r="D80" s="187" t="s">
        <v>2037</v>
      </c>
      <c r="E80" s="188">
        <v>1</v>
      </c>
      <c r="F80" s="189"/>
      <c r="G80" s="190">
        <f t="shared" si="14"/>
        <v>0</v>
      </c>
      <c r="H80" s="189"/>
      <c r="I80" s="190">
        <f t="shared" si="15"/>
        <v>0</v>
      </c>
      <c r="J80" s="189"/>
      <c r="K80" s="190">
        <f t="shared" si="16"/>
        <v>0</v>
      </c>
      <c r="L80" s="190">
        <v>21</v>
      </c>
      <c r="M80" s="190">
        <f t="shared" si="17"/>
        <v>0</v>
      </c>
      <c r="N80" s="188">
        <v>0</v>
      </c>
      <c r="O80" s="188">
        <f t="shared" si="18"/>
        <v>0</v>
      </c>
      <c r="P80" s="188">
        <v>0</v>
      </c>
      <c r="Q80" s="188">
        <f t="shared" si="19"/>
        <v>0</v>
      </c>
      <c r="R80" s="190"/>
      <c r="S80" s="190" t="s">
        <v>878</v>
      </c>
      <c r="T80" s="191" t="s">
        <v>879</v>
      </c>
      <c r="U80" s="159">
        <v>0</v>
      </c>
      <c r="V80" s="159">
        <f t="shared" si="20"/>
        <v>0</v>
      </c>
      <c r="W80" s="159"/>
      <c r="X80" s="159" t="s">
        <v>295</v>
      </c>
      <c r="Y80" s="159" t="s">
        <v>296</v>
      </c>
      <c r="Z80" s="148"/>
      <c r="AA80" s="148"/>
      <c r="AB80" s="148"/>
      <c r="AC80" s="148"/>
      <c r="AD80" s="148"/>
      <c r="AE80" s="148"/>
      <c r="AF80" s="148"/>
      <c r="AG80" s="148" t="s">
        <v>2005</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20" outlineLevel="1" x14ac:dyDescent="0.25">
      <c r="A81" s="185">
        <v>54</v>
      </c>
      <c r="B81" s="186" t="s">
        <v>2698</v>
      </c>
      <c r="C81" s="198" t="s">
        <v>2126</v>
      </c>
      <c r="D81" s="187" t="s">
        <v>2037</v>
      </c>
      <c r="E81" s="188">
        <v>1</v>
      </c>
      <c r="F81" s="189"/>
      <c r="G81" s="190">
        <f t="shared" si="14"/>
        <v>0</v>
      </c>
      <c r="H81" s="189"/>
      <c r="I81" s="190">
        <f t="shared" si="15"/>
        <v>0</v>
      </c>
      <c r="J81" s="189"/>
      <c r="K81" s="190">
        <f t="shared" si="16"/>
        <v>0</v>
      </c>
      <c r="L81" s="190">
        <v>21</v>
      </c>
      <c r="M81" s="190">
        <f t="shared" si="17"/>
        <v>0</v>
      </c>
      <c r="N81" s="188">
        <v>0</v>
      </c>
      <c r="O81" s="188">
        <f t="shared" si="18"/>
        <v>0</v>
      </c>
      <c r="P81" s="188">
        <v>0</v>
      </c>
      <c r="Q81" s="188">
        <f t="shared" si="19"/>
        <v>0</v>
      </c>
      <c r="R81" s="190"/>
      <c r="S81" s="190" t="s">
        <v>878</v>
      </c>
      <c r="T81" s="191" t="s">
        <v>879</v>
      </c>
      <c r="U81" s="159">
        <v>0</v>
      </c>
      <c r="V81" s="159">
        <f t="shared" si="20"/>
        <v>0</v>
      </c>
      <c r="W81" s="159"/>
      <c r="X81" s="159" t="s">
        <v>295</v>
      </c>
      <c r="Y81" s="159" t="s">
        <v>296</v>
      </c>
      <c r="Z81" s="148"/>
      <c r="AA81" s="148"/>
      <c r="AB81" s="148"/>
      <c r="AC81" s="148"/>
      <c r="AD81" s="148"/>
      <c r="AE81" s="148"/>
      <c r="AF81" s="148"/>
      <c r="AG81" s="148" t="s">
        <v>2005</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5">
      <c r="A82" s="185">
        <v>55</v>
      </c>
      <c r="B82" s="186" t="s">
        <v>2129</v>
      </c>
      <c r="C82" s="198" t="s">
        <v>2130</v>
      </c>
      <c r="D82" s="187" t="s">
        <v>292</v>
      </c>
      <c r="E82" s="188">
        <v>2</v>
      </c>
      <c r="F82" s="189"/>
      <c r="G82" s="190">
        <f t="shared" si="14"/>
        <v>0</v>
      </c>
      <c r="H82" s="189"/>
      <c r="I82" s="190">
        <f t="shared" si="15"/>
        <v>0</v>
      </c>
      <c r="J82" s="189"/>
      <c r="K82" s="190">
        <f t="shared" si="16"/>
        <v>0</v>
      </c>
      <c r="L82" s="190">
        <v>21</v>
      </c>
      <c r="M82" s="190">
        <f t="shared" si="17"/>
        <v>0</v>
      </c>
      <c r="N82" s="188">
        <v>4.0000000000000003E-5</v>
      </c>
      <c r="O82" s="188">
        <f t="shared" si="18"/>
        <v>0</v>
      </c>
      <c r="P82" s="188">
        <v>0</v>
      </c>
      <c r="Q82" s="188">
        <f t="shared" si="19"/>
        <v>0</v>
      </c>
      <c r="R82" s="190" t="s">
        <v>1425</v>
      </c>
      <c r="S82" s="190" t="s">
        <v>294</v>
      </c>
      <c r="T82" s="191" t="s">
        <v>294</v>
      </c>
      <c r="U82" s="159">
        <v>0.14499999999999999</v>
      </c>
      <c r="V82" s="159">
        <f t="shared" si="20"/>
        <v>0.28999999999999998</v>
      </c>
      <c r="W82" s="159"/>
      <c r="X82" s="159" t="s">
        <v>295</v>
      </c>
      <c r="Y82" s="159" t="s">
        <v>296</v>
      </c>
      <c r="Z82" s="148"/>
      <c r="AA82" s="148"/>
      <c r="AB82" s="148"/>
      <c r="AC82" s="148"/>
      <c r="AD82" s="148"/>
      <c r="AE82" s="148"/>
      <c r="AF82" s="148"/>
      <c r="AG82" s="148" t="s">
        <v>2005</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ht="20" outlineLevel="1" x14ac:dyDescent="0.25">
      <c r="A83" s="185">
        <v>56</v>
      </c>
      <c r="B83" s="186" t="s">
        <v>2090</v>
      </c>
      <c r="C83" s="198" t="s">
        <v>3597</v>
      </c>
      <c r="D83" s="187" t="s">
        <v>2037</v>
      </c>
      <c r="E83" s="188">
        <v>1</v>
      </c>
      <c r="F83" s="189"/>
      <c r="G83" s="190">
        <f t="shared" si="14"/>
        <v>0</v>
      </c>
      <c r="H83" s="189"/>
      <c r="I83" s="190">
        <f t="shared" si="15"/>
        <v>0</v>
      </c>
      <c r="J83" s="189"/>
      <c r="K83" s="190">
        <f t="shared" si="16"/>
        <v>0</v>
      </c>
      <c r="L83" s="190">
        <v>21</v>
      </c>
      <c r="M83" s="190">
        <f t="shared" si="17"/>
        <v>0</v>
      </c>
      <c r="N83" s="188">
        <v>0</v>
      </c>
      <c r="O83" s="188">
        <f t="shared" si="18"/>
        <v>0</v>
      </c>
      <c r="P83" s="188">
        <v>0</v>
      </c>
      <c r="Q83" s="188">
        <f t="shared" si="19"/>
        <v>0</v>
      </c>
      <c r="R83" s="190"/>
      <c r="S83" s="190" t="s">
        <v>878</v>
      </c>
      <c r="T83" s="191" t="s">
        <v>879</v>
      </c>
      <c r="U83" s="159">
        <v>0</v>
      </c>
      <c r="V83" s="159">
        <f t="shared" si="20"/>
        <v>0</v>
      </c>
      <c r="W83" s="159"/>
      <c r="X83" s="159" t="s">
        <v>295</v>
      </c>
      <c r="Y83" s="159" t="s">
        <v>296</v>
      </c>
      <c r="Z83" s="148"/>
      <c r="AA83" s="148"/>
      <c r="AB83" s="148"/>
      <c r="AC83" s="148"/>
      <c r="AD83" s="148"/>
      <c r="AE83" s="148"/>
      <c r="AF83" s="148"/>
      <c r="AG83" s="148" t="s">
        <v>2005</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ht="20" outlineLevel="1" x14ac:dyDescent="0.25">
      <c r="A84" s="185">
        <v>57</v>
      </c>
      <c r="B84" s="186" t="s">
        <v>2092</v>
      </c>
      <c r="C84" s="198" t="s">
        <v>3598</v>
      </c>
      <c r="D84" s="187" t="s">
        <v>2037</v>
      </c>
      <c r="E84" s="188">
        <v>1</v>
      </c>
      <c r="F84" s="189"/>
      <c r="G84" s="190">
        <f t="shared" si="14"/>
        <v>0</v>
      </c>
      <c r="H84" s="189"/>
      <c r="I84" s="190">
        <f t="shared" si="15"/>
        <v>0</v>
      </c>
      <c r="J84" s="189"/>
      <c r="K84" s="190">
        <f t="shared" si="16"/>
        <v>0</v>
      </c>
      <c r="L84" s="190">
        <v>21</v>
      </c>
      <c r="M84" s="190">
        <f t="shared" si="17"/>
        <v>0</v>
      </c>
      <c r="N84" s="188">
        <v>0</v>
      </c>
      <c r="O84" s="188">
        <f t="shared" si="18"/>
        <v>0</v>
      </c>
      <c r="P84" s="188">
        <v>0</v>
      </c>
      <c r="Q84" s="188">
        <f t="shared" si="19"/>
        <v>0</v>
      </c>
      <c r="R84" s="190"/>
      <c r="S84" s="190" t="s">
        <v>878</v>
      </c>
      <c r="T84" s="191" t="s">
        <v>879</v>
      </c>
      <c r="U84" s="159">
        <v>0</v>
      </c>
      <c r="V84" s="159">
        <f t="shared" si="20"/>
        <v>0</v>
      </c>
      <c r="W84" s="159"/>
      <c r="X84" s="159" t="s">
        <v>295</v>
      </c>
      <c r="Y84" s="159" t="s">
        <v>296</v>
      </c>
      <c r="Z84" s="148"/>
      <c r="AA84" s="148"/>
      <c r="AB84" s="148"/>
      <c r="AC84" s="148"/>
      <c r="AD84" s="148"/>
      <c r="AE84" s="148"/>
      <c r="AF84" s="148"/>
      <c r="AG84" s="148" t="s">
        <v>2005</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ht="20" outlineLevel="1" x14ac:dyDescent="0.25">
      <c r="A85" s="185">
        <v>58</v>
      </c>
      <c r="B85" s="186" t="s">
        <v>2094</v>
      </c>
      <c r="C85" s="198" t="s">
        <v>3599</v>
      </c>
      <c r="D85" s="187" t="s">
        <v>2037</v>
      </c>
      <c r="E85" s="188">
        <v>1</v>
      </c>
      <c r="F85" s="189"/>
      <c r="G85" s="190">
        <f t="shared" si="14"/>
        <v>0</v>
      </c>
      <c r="H85" s="189"/>
      <c r="I85" s="190">
        <f t="shared" si="15"/>
        <v>0</v>
      </c>
      <c r="J85" s="189"/>
      <c r="K85" s="190">
        <f t="shared" si="16"/>
        <v>0</v>
      </c>
      <c r="L85" s="190">
        <v>21</v>
      </c>
      <c r="M85" s="190">
        <f t="shared" si="17"/>
        <v>0</v>
      </c>
      <c r="N85" s="188">
        <v>0</v>
      </c>
      <c r="O85" s="188">
        <f t="shared" si="18"/>
        <v>0</v>
      </c>
      <c r="P85" s="188">
        <v>0</v>
      </c>
      <c r="Q85" s="188">
        <f t="shared" si="19"/>
        <v>0</v>
      </c>
      <c r="R85" s="190"/>
      <c r="S85" s="190" t="s">
        <v>878</v>
      </c>
      <c r="T85" s="191" t="s">
        <v>879</v>
      </c>
      <c r="U85" s="159">
        <v>0</v>
      </c>
      <c r="V85" s="159">
        <f t="shared" si="20"/>
        <v>0</v>
      </c>
      <c r="W85" s="159"/>
      <c r="X85" s="159" t="s">
        <v>295</v>
      </c>
      <c r="Y85" s="159" t="s">
        <v>296</v>
      </c>
      <c r="Z85" s="148"/>
      <c r="AA85" s="148"/>
      <c r="AB85" s="148"/>
      <c r="AC85" s="148"/>
      <c r="AD85" s="148"/>
      <c r="AE85" s="148"/>
      <c r="AF85" s="148"/>
      <c r="AG85" s="148" t="s">
        <v>2005</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ht="20" outlineLevel="1" x14ac:dyDescent="0.25">
      <c r="A86" s="185">
        <v>59</v>
      </c>
      <c r="B86" s="186" t="s">
        <v>2096</v>
      </c>
      <c r="C86" s="198" t="s">
        <v>3600</v>
      </c>
      <c r="D86" s="187" t="s">
        <v>2037</v>
      </c>
      <c r="E86" s="188">
        <v>1</v>
      </c>
      <c r="F86" s="189"/>
      <c r="G86" s="190">
        <f t="shared" si="14"/>
        <v>0</v>
      </c>
      <c r="H86" s="189"/>
      <c r="I86" s="190">
        <f t="shared" si="15"/>
        <v>0</v>
      </c>
      <c r="J86" s="189"/>
      <c r="K86" s="190">
        <f t="shared" si="16"/>
        <v>0</v>
      </c>
      <c r="L86" s="190">
        <v>21</v>
      </c>
      <c r="M86" s="190">
        <f t="shared" si="17"/>
        <v>0</v>
      </c>
      <c r="N86" s="188">
        <v>0</v>
      </c>
      <c r="O86" s="188">
        <f t="shared" si="18"/>
        <v>0</v>
      </c>
      <c r="P86" s="188">
        <v>0</v>
      </c>
      <c r="Q86" s="188">
        <f t="shared" si="19"/>
        <v>0</v>
      </c>
      <c r="R86" s="190"/>
      <c r="S86" s="190" t="s">
        <v>878</v>
      </c>
      <c r="T86" s="191" t="s">
        <v>879</v>
      </c>
      <c r="U86" s="159">
        <v>0</v>
      </c>
      <c r="V86" s="159">
        <f t="shared" si="20"/>
        <v>0</v>
      </c>
      <c r="W86" s="159"/>
      <c r="X86" s="159" t="s">
        <v>295</v>
      </c>
      <c r="Y86" s="159" t="s">
        <v>296</v>
      </c>
      <c r="Z86" s="148"/>
      <c r="AA86" s="148"/>
      <c r="AB86" s="148"/>
      <c r="AC86" s="148"/>
      <c r="AD86" s="148"/>
      <c r="AE86" s="148"/>
      <c r="AF86" s="148"/>
      <c r="AG86" s="148" t="s">
        <v>2005</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85">
        <v>60</v>
      </c>
      <c r="B87" s="186" t="s">
        <v>2151</v>
      </c>
      <c r="C87" s="198" t="s">
        <v>2152</v>
      </c>
      <c r="D87" s="187" t="s">
        <v>292</v>
      </c>
      <c r="E87" s="188">
        <v>1</v>
      </c>
      <c r="F87" s="189"/>
      <c r="G87" s="190">
        <f t="shared" si="14"/>
        <v>0</v>
      </c>
      <c r="H87" s="189"/>
      <c r="I87" s="190">
        <f t="shared" si="15"/>
        <v>0</v>
      </c>
      <c r="J87" s="189"/>
      <c r="K87" s="190">
        <f t="shared" si="16"/>
        <v>0</v>
      </c>
      <c r="L87" s="190">
        <v>21</v>
      </c>
      <c r="M87" s="190">
        <f t="shared" si="17"/>
        <v>0</v>
      </c>
      <c r="N87" s="188">
        <v>0</v>
      </c>
      <c r="O87" s="188">
        <f t="shared" si="18"/>
        <v>0</v>
      </c>
      <c r="P87" s="188">
        <v>0</v>
      </c>
      <c r="Q87" s="188">
        <f t="shared" si="19"/>
        <v>0</v>
      </c>
      <c r="R87" s="190" t="s">
        <v>1425</v>
      </c>
      <c r="S87" s="190" t="s">
        <v>294</v>
      </c>
      <c r="T87" s="191" t="s">
        <v>294</v>
      </c>
      <c r="U87" s="159">
        <v>0.16500000000000001</v>
      </c>
      <c r="V87" s="159">
        <f t="shared" si="20"/>
        <v>0.17</v>
      </c>
      <c r="W87" s="159"/>
      <c r="X87" s="159" t="s">
        <v>295</v>
      </c>
      <c r="Y87" s="159" t="s">
        <v>296</v>
      </c>
      <c r="Z87" s="148"/>
      <c r="AA87" s="148"/>
      <c r="AB87" s="148"/>
      <c r="AC87" s="148"/>
      <c r="AD87" s="148"/>
      <c r="AE87" s="148"/>
      <c r="AF87" s="148"/>
      <c r="AG87" s="148" t="s">
        <v>2005</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85">
        <v>61</v>
      </c>
      <c r="B88" s="186" t="s">
        <v>2153</v>
      </c>
      <c r="C88" s="198" t="s">
        <v>2154</v>
      </c>
      <c r="D88" s="187" t="s">
        <v>292</v>
      </c>
      <c r="E88" s="188">
        <v>1</v>
      </c>
      <c r="F88" s="189"/>
      <c r="G88" s="190">
        <f t="shared" si="14"/>
        <v>0</v>
      </c>
      <c r="H88" s="189"/>
      <c r="I88" s="190">
        <f t="shared" si="15"/>
        <v>0</v>
      </c>
      <c r="J88" s="189"/>
      <c r="K88" s="190">
        <f t="shared" si="16"/>
        <v>0</v>
      </c>
      <c r="L88" s="190">
        <v>21</v>
      </c>
      <c r="M88" s="190">
        <f t="shared" si="17"/>
        <v>0</v>
      </c>
      <c r="N88" s="188">
        <v>0</v>
      </c>
      <c r="O88" s="188">
        <f t="shared" si="18"/>
        <v>0</v>
      </c>
      <c r="P88" s="188">
        <v>0</v>
      </c>
      <c r="Q88" s="188">
        <f t="shared" si="19"/>
        <v>0</v>
      </c>
      <c r="R88" s="190" t="s">
        <v>1425</v>
      </c>
      <c r="S88" s="190" t="s">
        <v>294</v>
      </c>
      <c r="T88" s="191" t="s">
        <v>294</v>
      </c>
      <c r="U88" s="159">
        <v>0.20699999999999999</v>
      </c>
      <c r="V88" s="159">
        <f t="shared" si="20"/>
        <v>0.21</v>
      </c>
      <c r="W88" s="159"/>
      <c r="X88" s="159" t="s">
        <v>295</v>
      </c>
      <c r="Y88" s="159" t="s">
        <v>296</v>
      </c>
      <c r="Z88" s="148"/>
      <c r="AA88" s="148"/>
      <c r="AB88" s="148"/>
      <c r="AC88" s="148"/>
      <c r="AD88" s="148"/>
      <c r="AE88" s="148"/>
      <c r="AF88" s="148"/>
      <c r="AG88" s="148" t="s">
        <v>2005</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5">
      <c r="A89" s="185">
        <v>62</v>
      </c>
      <c r="B89" s="186" t="s">
        <v>2155</v>
      </c>
      <c r="C89" s="198" t="s">
        <v>2156</v>
      </c>
      <c r="D89" s="187" t="s">
        <v>292</v>
      </c>
      <c r="E89" s="188">
        <v>2</v>
      </c>
      <c r="F89" s="189"/>
      <c r="G89" s="190">
        <f t="shared" si="14"/>
        <v>0</v>
      </c>
      <c r="H89" s="189"/>
      <c r="I89" s="190">
        <f t="shared" si="15"/>
        <v>0</v>
      </c>
      <c r="J89" s="189"/>
      <c r="K89" s="190">
        <f t="shared" si="16"/>
        <v>0</v>
      </c>
      <c r="L89" s="190">
        <v>21</v>
      </c>
      <c r="M89" s="190">
        <f t="shared" si="17"/>
        <v>0</v>
      </c>
      <c r="N89" s="188">
        <v>0</v>
      </c>
      <c r="O89" s="188">
        <f t="shared" si="18"/>
        <v>0</v>
      </c>
      <c r="P89" s="188">
        <v>0</v>
      </c>
      <c r="Q89" s="188">
        <f t="shared" si="19"/>
        <v>0</v>
      </c>
      <c r="R89" s="190" t="s">
        <v>1425</v>
      </c>
      <c r="S89" s="190" t="s">
        <v>294</v>
      </c>
      <c r="T89" s="191" t="s">
        <v>294</v>
      </c>
      <c r="U89" s="159">
        <v>0.22700000000000001</v>
      </c>
      <c r="V89" s="159">
        <f t="shared" si="20"/>
        <v>0.45</v>
      </c>
      <c r="W89" s="159"/>
      <c r="X89" s="159" t="s">
        <v>295</v>
      </c>
      <c r="Y89" s="159" t="s">
        <v>296</v>
      </c>
      <c r="Z89" s="148"/>
      <c r="AA89" s="148"/>
      <c r="AB89" s="148"/>
      <c r="AC89" s="148"/>
      <c r="AD89" s="148"/>
      <c r="AE89" s="148"/>
      <c r="AF89" s="148"/>
      <c r="AG89" s="148" t="s">
        <v>2005</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5">
      <c r="A90" s="185">
        <v>63</v>
      </c>
      <c r="B90" s="186" t="s">
        <v>2708</v>
      </c>
      <c r="C90" s="198" t="s">
        <v>2177</v>
      </c>
      <c r="D90" s="187" t="s">
        <v>2037</v>
      </c>
      <c r="E90" s="188">
        <v>1</v>
      </c>
      <c r="F90" s="189"/>
      <c r="G90" s="190">
        <f t="shared" si="14"/>
        <v>0</v>
      </c>
      <c r="H90" s="189"/>
      <c r="I90" s="190">
        <f t="shared" si="15"/>
        <v>0</v>
      </c>
      <c r="J90" s="189"/>
      <c r="K90" s="190">
        <f t="shared" si="16"/>
        <v>0</v>
      </c>
      <c r="L90" s="190">
        <v>21</v>
      </c>
      <c r="M90" s="190">
        <f t="shared" si="17"/>
        <v>0</v>
      </c>
      <c r="N90" s="188">
        <v>0</v>
      </c>
      <c r="O90" s="188">
        <f t="shared" si="18"/>
        <v>0</v>
      </c>
      <c r="P90" s="188">
        <v>0</v>
      </c>
      <c r="Q90" s="188">
        <f t="shared" si="19"/>
        <v>0</v>
      </c>
      <c r="R90" s="190"/>
      <c r="S90" s="190" t="s">
        <v>878</v>
      </c>
      <c r="T90" s="191" t="s">
        <v>879</v>
      </c>
      <c r="U90" s="159">
        <v>0</v>
      </c>
      <c r="V90" s="159">
        <f t="shared" si="20"/>
        <v>0</v>
      </c>
      <c r="W90" s="159"/>
      <c r="X90" s="159" t="s">
        <v>295</v>
      </c>
      <c r="Y90" s="159" t="s">
        <v>296</v>
      </c>
      <c r="Z90" s="148"/>
      <c r="AA90" s="148"/>
      <c r="AB90" s="148"/>
      <c r="AC90" s="148"/>
      <c r="AD90" s="148"/>
      <c r="AE90" s="148"/>
      <c r="AF90" s="148"/>
      <c r="AG90" s="148" t="s">
        <v>2005</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5">
      <c r="A91" s="185">
        <v>64</v>
      </c>
      <c r="B91" s="186" t="s">
        <v>2043</v>
      </c>
      <c r="C91" s="198" t="s">
        <v>2044</v>
      </c>
      <c r="D91" s="187" t="s">
        <v>2037</v>
      </c>
      <c r="E91" s="188">
        <v>1</v>
      </c>
      <c r="F91" s="189"/>
      <c r="G91" s="190">
        <f t="shared" si="14"/>
        <v>0</v>
      </c>
      <c r="H91" s="189"/>
      <c r="I91" s="190">
        <f t="shared" si="15"/>
        <v>0</v>
      </c>
      <c r="J91" s="189"/>
      <c r="K91" s="190">
        <f t="shared" si="16"/>
        <v>0</v>
      </c>
      <c r="L91" s="190">
        <v>21</v>
      </c>
      <c r="M91" s="190">
        <f t="shared" si="17"/>
        <v>0</v>
      </c>
      <c r="N91" s="188">
        <v>0</v>
      </c>
      <c r="O91" s="188">
        <f t="shared" si="18"/>
        <v>0</v>
      </c>
      <c r="P91" s="188">
        <v>0</v>
      </c>
      <c r="Q91" s="188">
        <f t="shared" si="19"/>
        <v>0</v>
      </c>
      <c r="R91" s="190"/>
      <c r="S91" s="190" t="s">
        <v>878</v>
      </c>
      <c r="T91" s="191" t="s">
        <v>879</v>
      </c>
      <c r="U91" s="159">
        <v>0</v>
      </c>
      <c r="V91" s="159">
        <f t="shared" si="20"/>
        <v>0</v>
      </c>
      <c r="W91" s="159"/>
      <c r="X91" s="159" t="s">
        <v>295</v>
      </c>
      <c r="Y91" s="159" t="s">
        <v>296</v>
      </c>
      <c r="Z91" s="148"/>
      <c r="AA91" s="148"/>
      <c r="AB91" s="148"/>
      <c r="AC91" s="148"/>
      <c r="AD91" s="148"/>
      <c r="AE91" s="148"/>
      <c r="AF91" s="148"/>
      <c r="AG91" s="148" t="s">
        <v>2005</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5">
      <c r="A92" s="185">
        <v>65</v>
      </c>
      <c r="B92" s="186" t="s">
        <v>2045</v>
      </c>
      <c r="C92" s="198" t="s">
        <v>2046</v>
      </c>
      <c r="D92" s="187" t="s">
        <v>2047</v>
      </c>
      <c r="E92" s="188">
        <v>5</v>
      </c>
      <c r="F92" s="189"/>
      <c r="G92" s="190">
        <f t="shared" si="14"/>
        <v>0</v>
      </c>
      <c r="H92" s="189"/>
      <c r="I92" s="190">
        <f t="shared" si="15"/>
        <v>0</v>
      </c>
      <c r="J92" s="189"/>
      <c r="K92" s="190">
        <f t="shared" si="16"/>
        <v>0</v>
      </c>
      <c r="L92" s="190">
        <v>21</v>
      </c>
      <c r="M92" s="190">
        <f t="shared" si="17"/>
        <v>0</v>
      </c>
      <c r="N92" s="188">
        <v>0</v>
      </c>
      <c r="O92" s="188">
        <f t="shared" si="18"/>
        <v>0</v>
      </c>
      <c r="P92" s="188">
        <v>0</v>
      </c>
      <c r="Q92" s="188">
        <f t="shared" si="19"/>
        <v>0</v>
      </c>
      <c r="R92" s="190"/>
      <c r="S92" s="190" t="s">
        <v>878</v>
      </c>
      <c r="T92" s="191" t="s">
        <v>879</v>
      </c>
      <c r="U92" s="159">
        <v>0</v>
      </c>
      <c r="V92" s="159">
        <f t="shared" si="20"/>
        <v>0</v>
      </c>
      <c r="W92" s="159"/>
      <c r="X92" s="159" t="s">
        <v>295</v>
      </c>
      <c r="Y92" s="159" t="s">
        <v>296</v>
      </c>
      <c r="Z92" s="148"/>
      <c r="AA92" s="148"/>
      <c r="AB92" s="148"/>
      <c r="AC92" s="148"/>
      <c r="AD92" s="148"/>
      <c r="AE92" s="148"/>
      <c r="AF92" s="148"/>
      <c r="AG92" s="148" t="s">
        <v>2005</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5">
      <c r="A93" s="185">
        <v>66</v>
      </c>
      <c r="B93" s="186" t="s">
        <v>2589</v>
      </c>
      <c r="C93" s="198" t="s">
        <v>2180</v>
      </c>
      <c r="D93" s="187" t="s">
        <v>2181</v>
      </c>
      <c r="E93" s="188">
        <v>1</v>
      </c>
      <c r="F93" s="189"/>
      <c r="G93" s="190">
        <f t="shared" si="14"/>
        <v>0</v>
      </c>
      <c r="H93" s="189"/>
      <c r="I93" s="190">
        <f t="shared" si="15"/>
        <v>0</v>
      </c>
      <c r="J93" s="189"/>
      <c r="K93" s="190">
        <f t="shared" si="16"/>
        <v>0</v>
      </c>
      <c r="L93" s="190">
        <v>21</v>
      </c>
      <c r="M93" s="190">
        <f t="shared" si="17"/>
        <v>0</v>
      </c>
      <c r="N93" s="188">
        <v>0</v>
      </c>
      <c r="O93" s="188">
        <f t="shared" si="18"/>
        <v>0</v>
      </c>
      <c r="P93" s="188">
        <v>0</v>
      </c>
      <c r="Q93" s="188">
        <f t="shared" si="19"/>
        <v>0</v>
      </c>
      <c r="R93" s="190"/>
      <c r="S93" s="190" t="s">
        <v>878</v>
      </c>
      <c r="T93" s="191" t="s">
        <v>879</v>
      </c>
      <c r="U93" s="159">
        <v>0</v>
      </c>
      <c r="V93" s="159">
        <f t="shared" si="20"/>
        <v>0</v>
      </c>
      <c r="W93" s="159"/>
      <c r="X93" s="159" t="s">
        <v>295</v>
      </c>
      <c r="Y93" s="159" t="s">
        <v>296</v>
      </c>
      <c r="Z93" s="148"/>
      <c r="AA93" s="148"/>
      <c r="AB93" s="148"/>
      <c r="AC93" s="148"/>
      <c r="AD93" s="148"/>
      <c r="AE93" s="148"/>
      <c r="AF93" s="148"/>
      <c r="AG93" s="148" t="s">
        <v>2005</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x14ac:dyDescent="0.25">
      <c r="A94" s="177">
        <v>67</v>
      </c>
      <c r="B94" s="178" t="s">
        <v>3601</v>
      </c>
      <c r="C94" s="194" t="s">
        <v>3602</v>
      </c>
      <c r="D94" s="179" t="s">
        <v>0</v>
      </c>
      <c r="E94" s="180">
        <v>1.6</v>
      </c>
      <c r="F94" s="181"/>
      <c r="G94" s="182">
        <f t="shared" si="14"/>
        <v>0</v>
      </c>
      <c r="H94" s="181"/>
      <c r="I94" s="182">
        <f t="shared" si="15"/>
        <v>0</v>
      </c>
      <c r="J94" s="181"/>
      <c r="K94" s="182">
        <f t="shared" si="16"/>
        <v>0</v>
      </c>
      <c r="L94" s="182">
        <v>21</v>
      </c>
      <c r="M94" s="182">
        <f t="shared" si="17"/>
        <v>0</v>
      </c>
      <c r="N94" s="180">
        <v>0</v>
      </c>
      <c r="O94" s="180">
        <f t="shared" si="18"/>
        <v>0</v>
      </c>
      <c r="P94" s="180">
        <v>0</v>
      </c>
      <c r="Q94" s="180">
        <f t="shared" si="19"/>
        <v>0</v>
      </c>
      <c r="R94" s="182" t="s">
        <v>1425</v>
      </c>
      <c r="S94" s="182" t="s">
        <v>294</v>
      </c>
      <c r="T94" s="183" t="s">
        <v>879</v>
      </c>
      <c r="U94" s="159">
        <v>0</v>
      </c>
      <c r="V94" s="159">
        <f t="shared" si="20"/>
        <v>0</v>
      </c>
      <c r="W94" s="159"/>
      <c r="X94" s="159" t="s">
        <v>295</v>
      </c>
      <c r="Y94" s="159" t="s">
        <v>296</v>
      </c>
      <c r="Z94" s="148"/>
      <c r="AA94" s="148"/>
      <c r="AB94" s="148"/>
      <c r="AC94" s="148"/>
      <c r="AD94" s="148"/>
      <c r="AE94" s="148"/>
      <c r="AF94" s="148"/>
      <c r="AG94" s="148" t="s">
        <v>2005</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5">
      <c r="A95" s="155"/>
      <c r="B95" s="156"/>
      <c r="C95" s="276" t="s">
        <v>1437</v>
      </c>
      <c r="D95" s="277"/>
      <c r="E95" s="277"/>
      <c r="F95" s="277"/>
      <c r="G95" s="277"/>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299</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13" x14ac:dyDescent="0.25">
      <c r="A96" s="170" t="s">
        <v>288</v>
      </c>
      <c r="B96" s="171" t="s">
        <v>208</v>
      </c>
      <c r="C96" s="193" t="s">
        <v>209</v>
      </c>
      <c r="D96" s="172"/>
      <c r="E96" s="173"/>
      <c r="F96" s="174"/>
      <c r="G96" s="174">
        <f>SUMIF(AG97:AG145,"&lt;&gt;NOR",G97:G145)</f>
        <v>0</v>
      </c>
      <c r="H96" s="174"/>
      <c r="I96" s="174">
        <f>SUM(I97:I145)</f>
        <v>0</v>
      </c>
      <c r="J96" s="174"/>
      <c r="K96" s="174">
        <f>SUM(K97:K145)</f>
        <v>0</v>
      </c>
      <c r="L96" s="174"/>
      <c r="M96" s="174">
        <f>SUM(M97:M145)</f>
        <v>0</v>
      </c>
      <c r="N96" s="173"/>
      <c r="O96" s="173">
        <f>SUM(O97:O145)</f>
        <v>0</v>
      </c>
      <c r="P96" s="173"/>
      <c r="Q96" s="173">
        <f>SUM(Q97:Q145)</f>
        <v>0</v>
      </c>
      <c r="R96" s="174"/>
      <c r="S96" s="174"/>
      <c r="T96" s="175"/>
      <c r="U96" s="169"/>
      <c r="V96" s="169">
        <f>SUM(V97:V145)</f>
        <v>11.06</v>
      </c>
      <c r="W96" s="169"/>
      <c r="X96" s="169"/>
      <c r="Y96" s="169"/>
      <c r="AG96" t="s">
        <v>289</v>
      </c>
    </row>
    <row r="97" spans="1:60" outlineLevel="1" x14ac:dyDescent="0.25">
      <c r="A97" s="185">
        <v>68</v>
      </c>
      <c r="B97" s="186" t="s">
        <v>2593</v>
      </c>
      <c r="C97" s="198" t="s">
        <v>2206</v>
      </c>
      <c r="D97" s="187"/>
      <c r="E97" s="188">
        <v>0</v>
      </c>
      <c r="F97" s="189"/>
      <c r="G97" s="190">
        <f t="shared" ref="G97:G144" si="21">ROUND(E97*F97,2)</f>
        <v>0</v>
      </c>
      <c r="H97" s="189"/>
      <c r="I97" s="190">
        <f t="shared" ref="I97:I144" si="22">ROUND(E97*H97,2)</f>
        <v>0</v>
      </c>
      <c r="J97" s="189"/>
      <c r="K97" s="190">
        <f t="shared" ref="K97:K144" si="23">ROUND(E97*J97,2)</f>
        <v>0</v>
      </c>
      <c r="L97" s="190">
        <v>21</v>
      </c>
      <c r="M97" s="190">
        <f t="shared" ref="M97:M144" si="24">G97*(1+L97/100)</f>
        <v>0</v>
      </c>
      <c r="N97" s="188">
        <v>0</v>
      </c>
      <c r="O97" s="188">
        <f t="shared" ref="O97:O144" si="25">ROUND(E97*N97,2)</f>
        <v>0</v>
      </c>
      <c r="P97" s="188">
        <v>0</v>
      </c>
      <c r="Q97" s="188">
        <f t="shared" ref="Q97:Q144" si="26">ROUND(E97*P97,2)</f>
        <v>0</v>
      </c>
      <c r="R97" s="190"/>
      <c r="S97" s="190" t="s">
        <v>878</v>
      </c>
      <c r="T97" s="191" t="s">
        <v>879</v>
      </c>
      <c r="U97" s="159">
        <v>0</v>
      </c>
      <c r="V97" s="159">
        <f t="shared" ref="V97:V144" si="27">ROUND(E97*U97,2)</f>
        <v>0</v>
      </c>
      <c r="W97" s="159"/>
      <c r="X97" s="159" t="s">
        <v>295</v>
      </c>
      <c r="Y97" s="159" t="s">
        <v>296</v>
      </c>
      <c r="Z97" s="148"/>
      <c r="AA97" s="148"/>
      <c r="AB97" s="148"/>
      <c r="AC97" s="148"/>
      <c r="AD97" s="148"/>
      <c r="AE97" s="148"/>
      <c r="AF97" s="148"/>
      <c r="AG97" s="148" t="s">
        <v>2005</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5">
      <c r="A98" s="185">
        <v>69</v>
      </c>
      <c r="B98" s="186" t="s">
        <v>2595</v>
      </c>
      <c r="C98" s="198" t="s">
        <v>2208</v>
      </c>
      <c r="D98" s="187" t="s">
        <v>2037</v>
      </c>
      <c r="E98" s="188">
        <v>1</v>
      </c>
      <c r="F98" s="189"/>
      <c r="G98" s="190">
        <f t="shared" si="21"/>
        <v>0</v>
      </c>
      <c r="H98" s="189"/>
      <c r="I98" s="190">
        <f t="shared" si="22"/>
        <v>0</v>
      </c>
      <c r="J98" s="189"/>
      <c r="K98" s="190">
        <f t="shared" si="23"/>
        <v>0</v>
      </c>
      <c r="L98" s="190">
        <v>21</v>
      </c>
      <c r="M98" s="190">
        <f t="shared" si="24"/>
        <v>0</v>
      </c>
      <c r="N98" s="188">
        <v>0</v>
      </c>
      <c r="O98" s="188">
        <f t="shared" si="25"/>
        <v>0</v>
      </c>
      <c r="P98" s="188">
        <v>0</v>
      </c>
      <c r="Q98" s="188">
        <f t="shared" si="26"/>
        <v>0</v>
      </c>
      <c r="R98" s="190"/>
      <c r="S98" s="190" t="s">
        <v>878</v>
      </c>
      <c r="T98" s="191" t="s">
        <v>879</v>
      </c>
      <c r="U98" s="159">
        <v>0</v>
      </c>
      <c r="V98" s="159">
        <f t="shared" si="27"/>
        <v>0</v>
      </c>
      <c r="W98" s="159"/>
      <c r="X98" s="159" t="s">
        <v>295</v>
      </c>
      <c r="Y98" s="159" t="s">
        <v>296</v>
      </c>
      <c r="Z98" s="148"/>
      <c r="AA98" s="148"/>
      <c r="AB98" s="148"/>
      <c r="AC98" s="148"/>
      <c r="AD98" s="148"/>
      <c r="AE98" s="148"/>
      <c r="AF98" s="148"/>
      <c r="AG98" s="148" t="s">
        <v>2005</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x14ac:dyDescent="0.25">
      <c r="A99" s="185">
        <v>70</v>
      </c>
      <c r="B99" s="186" t="s">
        <v>2597</v>
      </c>
      <c r="C99" s="198" t="s">
        <v>2210</v>
      </c>
      <c r="D99" s="187" t="s">
        <v>2037</v>
      </c>
      <c r="E99" s="188">
        <v>1</v>
      </c>
      <c r="F99" s="189"/>
      <c r="G99" s="190">
        <f t="shared" si="21"/>
        <v>0</v>
      </c>
      <c r="H99" s="189"/>
      <c r="I99" s="190">
        <f t="shared" si="22"/>
        <v>0</v>
      </c>
      <c r="J99" s="189"/>
      <c r="K99" s="190">
        <f t="shared" si="23"/>
        <v>0</v>
      </c>
      <c r="L99" s="190">
        <v>21</v>
      </c>
      <c r="M99" s="190">
        <f t="shared" si="24"/>
        <v>0</v>
      </c>
      <c r="N99" s="188">
        <v>0</v>
      </c>
      <c r="O99" s="188">
        <f t="shared" si="25"/>
        <v>0</v>
      </c>
      <c r="P99" s="188">
        <v>0</v>
      </c>
      <c r="Q99" s="188">
        <f t="shared" si="26"/>
        <v>0</v>
      </c>
      <c r="R99" s="190"/>
      <c r="S99" s="190" t="s">
        <v>878</v>
      </c>
      <c r="T99" s="191" t="s">
        <v>879</v>
      </c>
      <c r="U99" s="159">
        <v>0</v>
      </c>
      <c r="V99" s="159">
        <f t="shared" si="27"/>
        <v>0</v>
      </c>
      <c r="W99" s="159"/>
      <c r="X99" s="159" t="s">
        <v>295</v>
      </c>
      <c r="Y99" s="159" t="s">
        <v>296</v>
      </c>
      <c r="Z99" s="148"/>
      <c r="AA99" s="148"/>
      <c r="AB99" s="148"/>
      <c r="AC99" s="148"/>
      <c r="AD99" s="148"/>
      <c r="AE99" s="148"/>
      <c r="AF99" s="148"/>
      <c r="AG99" s="148" t="s">
        <v>2005</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5">
      <c r="A100" s="185">
        <v>71</v>
      </c>
      <c r="B100" s="186" t="s">
        <v>2120</v>
      </c>
      <c r="C100" s="198" t="s">
        <v>2212</v>
      </c>
      <c r="D100" s="187" t="s">
        <v>2037</v>
      </c>
      <c r="E100" s="188">
        <v>1</v>
      </c>
      <c r="F100" s="189"/>
      <c r="G100" s="190">
        <f t="shared" si="21"/>
        <v>0</v>
      </c>
      <c r="H100" s="189"/>
      <c r="I100" s="190">
        <f t="shared" si="22"/>
        <v>0</v>
      </c>
      <c r="J100" s="189"/>
      <c r="K100" s="190">
        <f t="shared" si="23"/>
        <v>0</v>
      </c>
      <c r="L100" s="190">
        <v>21</v>
      </c>
      <c r="M100" s="190">
        <f t="shared" si="24"/>
        <v>0</v>
      </c>
      <c r="N100" s="188">
        <v>0</v>
      </c>
      <c r="O100" s="188">
        <f t="shared" si="25"/>
        <v>0</v>
      </c>
      <c r="P100" s="188">
        <v>0</v>
      </c>
      <c r="Q100" s="188">
        <f t="shared" si="26"/>
        <v>0</v>
      </c>
      <c r="R100" s="190"/>
      <c r="S100" s="190" t="s">
        <v>878</v>
      </c>
      <c r="T100" s="191" t="s">
        <v>879</v>
      </c>
      <c r="U100" s="159">
        <v>0</v>
      </c>
      <c r="V100" s="159">
        <f t="shared" si="27"/>
        <v>0</v>
      </c>
      <c r="W100" s="159"/>
      <c r="X100" s="159" t="s">
        <v>295</v>
      </c>
      <c r="Y100" s="159" t="s">
        <v>296</v>
      </c>
      <c r="Z100" s="148"/>
      <c r="AA100" s="148"/>
      <c r="AB100" s="148"/>
      <c r="AC100" s="148"/>
      <c r="AD100" s="148"/>
      <c r="AE100" s="148"/>
      <c r="AF100" s="148"/>
      <c r="AG100" s="148" t="s">
        <v>2005</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5">
      <c r="A101" s="185">
        <v>72</v>
      </c>
      <c r="B101" s="186" t="s">
        <v>2123</v>
      </c>
      <c r="C101" s="198" t="s">
        <v>2214</v>
      </c>
      <c r="D101" s="187" t="s">
        <v>2037</v>
      </c>
      <c r="E101" s="188">
        <v>1</v>
      </c>
      <c r="F101" s="189"/>
      <c r="G101" s="190">
        <f t="shared" si="21"/>
        <v>0</v>
      </c>
      <c r="H101" s="189"/>
      <c r="I101" s="190">
        <f t="shared" si="22"/>
        <v>0</v>
      </c>
      <c r="J101" s="189"/>
      <c r="K101" s="190">
        <f t="shared" si="23"/>
        <v>0</v>
      </c>
      <c r="L101" s="190">
        <v>21</v>
      </c>
      <c r="M101" s="190">
        <f t="shared" si="24"/>
        <v>0</v>
      </c>
      <c r="N101" s="188">
        <v>0</v>
      </c>
      <c r="O101" s="188">
        <f t="shared" si="25"/>
        <v>0</v>
      </c>
      <c r="P101" s="188">
        <v>0</v>
      </c>
      <c r="Q101" s="188">
        <f t="shared" si="26"/>
        <v>0</v>
      </c>
      <c r="R101" s="190"/>
      <c r="S101" s="190" t="s">
        <v>878</v>
      </c>
      <c r="T101" s="191" t="s">
        <v>879</v>
      </c>
      <c r="U101" s="159">
        <v>0</v>
      </c>
      <c r="V101" s="159">
        <f t="shared" si="27"/>
        <v>0</v>
      </c>
      <c r="W101" s="159"/>
      <c r="X101" s="159" t="s">
        <v>295</v>
      </c>
      <c r="Y101" s="159" t="s">
        <v>296</v>
      </c>
      <c r="Z101" s="148"/>
      <c r="AA101" s="148"/>
      <c r="AB101" s="148"/>
      <c r="AC101" s="148"/>
      <c r="AD101" s="148"/>
      <c r="AE101" s="148"/>
      <c r="AF101" s="148"/>
      <c r="AG101" s="148" t="s">
        <v>2005</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ht="20" outlineLevel="1" x14ac:dyDescent="0.25">
      <c r="A102" s="185">
        <v>73</v>
      </c>
      <c r="B102" s="186" t="s">
        <v>2125</v>
      </c>
      <c r="C102" s="198" t="s">
        <v>2216</v>
      </c>
      <c r="D102" s="187" t="s">
        <v>2037</v>
      </c>
      <c r="E102" s="188">
        <v>1</v>
      </c>
      <c r="F102" s="189"/>
      <c r="G102" s="190">
        <f t="shared" si="21"/>
        <v>0</v>
      </c>
      <c r="H102" s="189"/>
      <c r="I102" s="190">
        <f t="shared" si="22"/>
        <v>0</v>
      </c>
      <c r="J102" s="189"/>
      <c r="K102" s="190">
        <f t="shared" si="23"/>
        <v>0</v>
      </c>
      <c r="L102" s="190">
        <v>21</v>
      </c>
      <c r="M102" s="190">
        <f t="shared" si="24"/>
        <v>0</v>
      </c>
      <c r="N102" s="188">
        <v>0</v>
      </c>
      <c r="O102" s="188">
        <f t="shared" si="25"/>
        <v>0</v>
      </c>
      <c r="P102" s="188">
        <v>0</v>
      </c>
      <c r="Q102" s="188">
        <f t="shared" si="26"/>
        <v>0</v>
      </c>
      <c r="R102" s="190"/>
      <c r="S102" s="190" t="s">
        <v>878</v>
      </c>
      <c r="T102" s="191" t="s">
        <v>879</v>
      </c>
      <c r="U102" s="159">
        <v>0</v>
      </c>
      <c r="V102" s="159">
        <f t="shared" si="27"/>
        <v>0</v>
      </c>
      <c r="W102" s="159"/>
      <c r="X102" s="159" t="s">
        <v>295</v>
      </c>
      <c r="Y102" s="159" t="s">
        <v>296</v>
      </c>
      <c r="Z102" s="148"/>
      <c r="AA102" s="148"/>
      <c r="AB102" s="148"/>
      <c r="AC102" s="148"/>
      <c r="AD102" s="148"/>
      <c r="AE102" s="148"/>
      <c r="AF102" s="148"/>
      <c r="AG102" s="148" t="s">
        <v>2005</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5">
      <c r="A103" s="185">
        <v>74</v>
      </c>
      <c r="B103" s="186" t="s">
        <v>2127</v>
      </c>
      <c r="C103" s="198" t="s">
        <v>2165</v>
      </c>
      <c r="D103" s="187" t="s">
        <v>2037</v>
      </c>
      <c r="E103" s="188">
        <v>2</v>
      </c>
      <c r="F103" s="189"/>
      <c r="G103" s="190">
        <f t="shared" si="21"/>
        <v>0</v>
      </c>
      <c r="H103" s="189"/>
      <c r="I103" s="190">
        <f t="shared" si="22"/>
        <v>0</v>
      </c>
      <c r="J103" s="189"/>
      <c r="K103" s="190">
        <f t="shared" si="23"/>
        <v>0</v>
      </c>
      <c r="L103" s="190">
        <v>21</v>
      </c>
      <c r="M103" s="190">
        <f t="shared" si="24"/>
        <v>0</v>
      </c>
      <c r="N103" s="188">
        <v>0</v>
      </c>
      <c r="O103" s="188">
        <f t="shared" si="25"/>
        <v>0</v>
      </c>
      <c r="P103" s="188">
        <v>0</v>
      </c>
      <c r="Q103" s="188">
        <f t="shared" si="26"/>
        <v>0</v>
      </c>
      <c r="R103" s="190"/>
      <c r="S103" s="190" t="s">
        <v>878</v>
      </c>
      <c r="T103" s="191" t="s">
        <v>879</v>
      </c>
      <c r="U103" s="159">
        <v>0</v>
      </c>
      <c r="V103" s="159">
        <f t="shared" si="27"/>
        <v>0</v>
      </c>
      <c r="W103" s="159"/>
      <c r="X103" s="159" t="s">
        <v>295</v>
      </c>
      <c r="Y103" s="159" t="s">
        <v>296</v>
      </c>
      <c r="Z103" s="148"/>
      <c r="AA103" s="148"/>
      <c r="AB103" s="148"/>
      <c r="AC103" s="148"/>
      <c r="AD103" s="148"/>
      <c r="AE103" s="148"/>
      <c r="AF103" s="148"/>
      <c r="AG103" s="148" t="s">
        <v>2005</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5">
      <c r="A104" s="185">
        <v>75</v>
      </c>
      <c r="B104" s="186" t="s">
        <v>2218</v>
      </c>
      <c r="C104" s="198" t="s">
        <v>2219</v>
      </c>
      <c r="D104" s="187" t="s">
        <v>1424</v>
      </c>
      <c r="E104" s="188">
        <v>1</v>
      </c>
      <c r="F104" s="189"/>
      <c r="G104" s="190">
        <f t="shared" si="21"/>
        <v>0</v>
      </c>
      <c r="H104" s="189"/>
      <c r="I104" s="190">
        <f t="shared" si="22"/>
        <v>0</v>
      </c>
      <c r="J104" s="189"/>
      <c r="K104" s="190">
        <f t="shared" si="23"/>
        <v>0</v>
      </c>
      <c r="L104" s="190">
        <v>21</v>
      </c>
      <c r="M104" s="190">
        <f t="shared" si="24"/>
        <v>0</v>
      </c>
      <c r="N104" s="188">
        <v>1.41E-3</v>
      </c>
      <c r="O104" s="188">
        <f t="shared" si="25"/>
        <v>0</v>
      </c>
      <c r="P104" s="188">
        <v>0</v>
      </c>
      <c r="Q104" s="188">
        <f t="shared" si="26"/>
        <v>0</v>
      </c>
      <c r="R104" s="190" t="s">
        <v>1425</v>
      </c>
      <c r="S104" s="190" t="s">
        <v>294</v>
      </c>
      <c r="T104" s="191" t="s">
        <v>294</v>
      </c>
      <c r="U104" s="159">
        <v>1.575</v>
      </c>
      <c r="V104" s="159">
        <f t="shared" si="27"/>
        <v>1.58</v>
      </c>
      <c r="W104" s="159"/>
      <c r="X104" s="159" t="s">
        <v>295</v>
      </c>
      <c r="Y104" s="159" t="s">
        <v>296</v>
      </c>
      <c r="Z104" s="148"/>
      <c r="AA104" s="148"/>
      <c r="AB104" s="148"/>
      <c r="AC104" s="148"/>
      <c r="AD104" s="148"/>
      <c r="AE104" s="148"/>
      <c r="AF104" s="148"/>
      <c r="AG104" s="148" t="s">
        <v>2005</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5">
      <c r="A105" s="185">
        <v>76</v>
      </c>
      <c r="B105" s="186" t="s">
        <v>2220</v>
      </c>
      <c r="C105" s="198" t="s">
        <v>2221</v>
      </c>
      <c r="D105" s="187" t="s">
        <v>292</v>
      </c>
      <c r="E105" s="188">
        <v>1</v>
      </c>
      <c r="F105" s="189"/>
      <c r="G105" s="190">
        <f t="shared" si="21"/>
        <v>0</v>
      </c>
      <c r="H105" s="189"/>
      <c r="I105" s="190">
        <f t="shared" si="22"/>
        <v>0</v>
      </c>
      <c r="J105" s="189"/>
      <c r="K105" s="190">
        <f t="shared" si="23"/>
        <v>0</v>
      </c>
      <c r="L105" s="190">
        <v>21</v>
      </c>
      <c r="M105" s="190">
        <f t="shared" si="24"/>
        <v>0</v>
      </c>
      <c r="N105" s="188">
        <v>4.0000000000000003E-5</v>
      </c>
      <c r="O105" s="188">
        <f t="shared" si="25"/>
        <v>0</v>
      </c>
      <c r="P105" s="188">
        <v>0</v>
      </c>
      <c r="Q105" s="188">
        <f t="shared" si="26"/>
        <v>0</v>
      </c>
      <c r="R105" s="190" t="s">
        <v>1425</v>
      </c>
      <c r="S105" s="190" t="s">
        <v>294</v>
      </c>
      <c r="T105" s="191" t="s">
        <v>294</v>
      </c>
      <c r="U105" s="159">
        <v>0.44500000000000001</v>
      </c>
      <c r="V105" s="159">
        <f t="shared" si="27"/>
        <v>0.45</v>
      </c>
      <c r="W105" s="159"/>
      <c r="X105" s="159" t="s">
        <v>295</v>
      </c>
      <c r="Y105" s="159" t="s">
        <v>296</v>
      </c>
      <c r="Z105" s="148"/>
      <c r="AA105" s="148"/>
      <c r="AB105" s="148"/>
      <c r="AC105" s="148"/>
      <c r="AD105" s="148"/>
      <c r="AE105" s="148"/>
      <c r="AF105" s="148"/>
      <c r="AG105" s="148" t="s">
        <v>2005</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5">
      <c r="A106" s="185">
        <v>77</v>
      </c>
      <c r="B106" s="186" t="s">
        <v>2166</v>
      </c>
      <c r="C106" s="198" t="s">
        <v>2167</v>
      </c>
      <c r="D106" s="187" t="s">
        <v>1424</v>
      </c>
      <c r="E106" s="188">
        <v>2</v>
      </c>
      <c r="F106" s="189"/>
      <c r="G106" s="190">
        <f t="shared" si="21"/>
        <v>0</v>
      </c>
      <c r="H106" s="189"/>
      <c r="I106" s="190">
        <f t="shared" si="22"/>
        <v>0</v>
      </c>
      <c r="J106" s="189"/>
      <c r="K106" s="190">
        <f t="shared" si="23"/>
        <v>0</v>
      </c>
      <c r="L106" s="190">
        <v>21</v>
      </c>
      <c r="M106" s="190">
        <f t="shared" si="24"/>
        <v>0</v>
      </c>
      <c r="N106" s="188">
        <v>8.0000000000000007E-5</v>
      </c>
      <c r="O106" s="188">
        <f t="shared" si="25"/>
        <v>0</v>
      </c>
      <c r="P106" s="188">
        <v>0</v>
      </c>
      <c r="Q106" s="188">
        <f t="shared" si="26"/>
        <v>0</v>
      </c>
      <c r="R106" s="190" t="s">
        <v>1425</v>
      </c>
      <c r="S106" s="190" t="s">
        <v>294</v>
      </c>
      <c r="T106" s="191" t="s">
        <v>294</v>
      </c>
      <c r="U106" s="159">
        <v>0.28999999999999998</v>
      </c>
      <c r="V106" s="159">
        <f t="shared" si="27"/>
        <v>0.57999999999999996</v>
      </c>
      <c r="W106" s="159"/>
      <c r="X106" s="159" t="s">
        <v>295</v>
      </c>
      <c r="Y106" s="159" t="s">
        <v>296</v>
      </c>
      <c r="Z106" s="148"/>
      <c r="AA106" s="148"/>
      <c r="AB106" s="148"/>
      <c r="AC106" s="148"/>
      <c r="AD106" s="148"/>
      <c r="AE106" s="148"/>
      <c r="AF106" s="148"/>
      <c r="AG106" s="148" t="s">
        <v>2005</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85">
        <v>78</v>
      </c>
      <c r="B107" s="186" t="s">
        <v>2137</v>
      </c>
      <c r="C107" s="198" t="s">
        <v>3603</v>
      </c>
      <c r="D107" s="187"/>
      <c r="E107" s="188">
        <v>0</v>
      </c>
      <c r="F107" s="189"/>
      <c r="G107" s="190">
        <f t="shared" si="21"/>
        <v>0</v>
      </c>
      <c r="H107" s="189"/>
      <c r="I107" s="190">
        <f t="shared" si="22"/>
        <v>0</v>
      </c>
      <c r="J107" s="189"/>
      <c r="K107" s="190">
        <f t="shared" si="23"/>
        <v>0</v>
      </c>
      <c r="L107" s="190">
        <v>21</v>
      </c>
      <c r="M107" s="190">
        <f t="shared" si="24"/>
        <v>0</v>
      </c>
      <c r="N107" s="188">
        <v>0</v>
      </c>
      <c r="O107" s="188">
        <f t="shared" si="25"/>
        <v>0</v>
      </c>
      <c r="P107" s="188">
        <v>0</v>
      </c>
      <c r="Q107" s="188">
        <f t="shared" si="26"/>
        <v>0</v>
      </c>
      <c r="R107" s="190"/>
      <c r="S107" s="190" t="s">
        <v>878</v>
      </c>
      <c r="T107" s="191" t="s">
        <v>879</v>
      </c>
      <c r="U107" s="159">
        <v>0</v>
      </c>
      <c r="V107" s="159">
        <f t="shared" si="27"/>
        <v>0</v>
      </c>
      <c r="W107" s="159"/>
      <c r="X107" s="159" t="s">
        <v>295</v>
      </c>
      <c r="Y107" s="159" t="s">
        <v>296</v>
      </c>
      <c r="Z107" s="148"/>
      <c r="AA107" s="148"/>
      <c r="AB107" s="148"/>
      <c r="AC107" s="148"/>
      <c r="AD107" s="148"/>
      <c r="AE107" s="148"/>
      <c r="AF107" s="148"/>
      <c r="AG107" s="148" t="s">
        <v>2005</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5">
      <c r="A108" s="185">
        <v>79</v>
      </c>
      <c r="B108" s="186" t="s">
        <v>2139</v>
      </c>
      <c r="C108" s="198" t="s">
        <v>2208</v>
      </c>
      <c r="D108" s="187" t="s">
        <v>2037</v>
      </c>
      <c r="E108" s="188">
        <v>1</v>
      </c>
      <c r="F108" s="189"/>
      <c r="G108" s="190">
        <f t="shared" si="21"/>
        <v>0</v>
      </c>
      <c r="H108" s="189"/>
      <c r="I108" s="190">
        <f t="shared" si="22"/>
        <v>0</v>
      </c>
      <c r="J108" s="189"/>
      <c r="K108" s="190">
        <f t="shared" si="23"/>
        <v>0</v>
      </c>
      <c r="L108" s="190">
        <v>21</v>
      </c>
      <c r="M108" s="190">
        <f t="shared" si="24"/>
        <v>0</v>
      </c>
      <c r="N108" s="188">
        <v>0</v>
      </c>
      <c r="O108" s="188">
        <f t="shared" si="25"/>
        <v>0</v>
      </c>
      <c r="P108" s="188">
        <v>0</v>
      </c>
      <c r="Q108" s="188">
        <f t="shared" si="26"/>
        <v>0</v>
      </c>
      <c r="R108" s="190"/>
      <c r="S108" s="190" t="s">
        <v>878</v>
      </c>
      <c r="T108" s="191" t="s">
        <v>879</v>
      </c>
      <c r="U108" s="159">
        <v>0</v>
      </c>
      <c r="V108" s="159">
        <f t="shared" si="27"/>
        <v>0</v>
      </c>
      <c r="W108" s="159"/>
      <c r="X108" s="159" t="s">
        <v>295</v>
      </c>
      <c r="Y108" s="159" t="s">
        <v>296</v>
      </c>
      <c r="Z108" s="148"/>
      <c r="AA108" s="148"/>
      <c r="AB108" s="148"/>
      <c r="AC108" s="148"/>
      <c r="AD108" s="148"/>
      <c r="AE108" s="148"/>
      <c r="AF108" s="148"/>
      <c r="AG108" s="148" t="s">
        <v>2005</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85">
        <v>80</v>
      </c>
      <c r="B109" s="186" t="s">
        <v>2141</v>
      </c>
      <c r="C109" s="198" t="s">
        <v>2210</v>
      </c>
      <c r="D109" s="187" t="s">
        <v>2037</v>
      </c>
      <c r="E109" s="188">
        <v>1</v>
      </c>
      <c r="F109" s="189"/>
      <c r="G109" s="190">
        <f t="shared" si="21"/>
        <v>0</v>
      </c>
      <c r="H109" s="189"/>
      <c r="I109" s="190">
        <f t="shared" si="22"/>
        <v>0</v>
      </c>
      <c r="J109" s="189"/>
      <c r="K109" s="190">
        <f t="shared" si="23"/>
        <v>0</v>
      </c>
      <c r="L109" s="190">
        <v>21</v>
      </c>
      <c r="M109" s="190">
        <f t="shared" si="24"/>
        <v>0</v>
      </c>
      <c r="N109" s="188">
        <v>0</v>
      </c>
      <c r="O109" s="188">
        <f t="shared" si="25"/>
        <v>0</v>
      </c>
      <c r="P109" s="188">
        <v>0</v>
      </c>
      <c r="Q109" s="188">
        <f t="shared" si="26"/>
        <v>0</v>
      </c>
      <c r="R109" s="190"/>
      <c r="S109" s="190" t="s">
        <v>878</v>
      </c>
      <c r="T109" s="191" t="s">
        <v>879</v>
      </c>
      <c r="U109" s="159">
        <v>0</v>
      </c>
      <c r="V109" s="159">
        <f t="shared" si="27"/>
        <v>0</v>
      </c>
      <c r="W109" s="159"/>
      <c r="X109" s="159" t="s">
        <v>295</v>
      </c>
      <c r="Y109" s="159" t="s">
        <v>296</v>
      </c>
      <c r="Z109" s="148"/>
      <c r="AA109" s="148"/>
      <c r="AB109" s="148"/>
      <c r="AC109" s="148"/>
      <c r="AD109" s="148"/>
      <c r="AE109" s="148"/>
      <c r="AF109" s="148"/>
      <c r="AG109" s="148" t="s">
        <v>2005</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5">
      <c r="A110" s="185">
        <v>81</v>
      </c>
      <c r="B110" s="186" t="s">
        <v>2143</v>
      </c>
      <c r="C110" s="198" t="s">
        <v>2212</v>
      </c>
      <c r="D110" s="187" t="s">
        <v>2037</v>
      </c>
      <c r="E110" s="188">
        <v>1</v>
      </c>
      <c r="F110" s="189"/>
      <c r="G110" s="190">
        <f t="shared" si="21"/>
        <v>0</v>
      </c>
      <c r="H110" s="189"/>
      <c r="I110" s="190">
        <f t="shared" si="22"/>
        <v>0</v>
      </c>
      <c r="J110" s="189"/>
      <c r="K110" s="190">
        <f t="shared" si="23"/>
        <v>0</v>
      </c>
      <c r="L110" s="190">
        <v>21</v>
      </c>
      <c r="M110" s="190">
        <f t="shared" si="24"/>
        <v>0</v>
      </c>
      <c r="N110" s="188">
        <v>0</v>
      </c>
      <c r="O110" s="188">
        <f t="shared" si="25"/>
        <v>0</v>
      </c>
      <c r="P110" s="188">
        <v>0</v>
      </c>
      <c r="Q110" s="188">
        <f t="shared" si="26"/>
        <v>0</v>
      </c>
      <c r="R110" s="190"/>
      <c r="S110" s="190" t="s">
        <v>878</v>
      </c>
      <c r="T110" s="191" t="s">
        <v>879</v>
      </c>
      <c r="U110" s="159">
        <v>0</v>
      </c>
      <c r="V110" s="159">
        <f t="shared" si="27"/>
        <v>0</v>
      </c>
      <c r="W110" s="159"/>
      <c r="X110" s="159" t="s">
        <v>295</v>
      </c>
      <c r="Y110" s="159" t="s">
        <v>296</v>
      </c>
      <c r="Z110" s="148"/>
      <c r="AA110" s="148"/>
      <c r="AB110" s="148"/>
      <c r="AC110" s="148"/>
      <c r="AD110" s="148"/>
      <c r="AE110" s="148"/>
      <c r="AF110" s="148"/>
      <c r="AG110" s="148" t="s">
        <v>2005</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5">
      <c r="A111" s="185">
        <v>82</v>
      </c>
      <c r="B111" s="186" t="s">
        <v>2147</v>
      </c>
      <c r="C111" s="198" t="s">
        <v>2214</v>
      </c>
      <c r="D111" s="187" t="s">
        <v>2037</v>
      </c>
      <c r="E111" s="188">
        <v>1</v>
      </c>
      <c r="F111" s="189"/>
      <c r="G111" s="190">
        <f t="shared" si="21"/>
        <v>0</v>
      </c>
      <c r="H111" s="189"/>
      <c r="I111" s="190">
        <f t="shared" si="22"/>
        <v>0</v>
      </c>
      <c r="J111" s="189"/>
      <c r="K111" s="190">
        <f t="shared" si="23"/>
        <v>0</v>
      </c>
      <c r="L111" s="190">
        <v>21</v>
      </c>
      <c r="M111" s="190">
        <f t="shared" si="24"/>
        <v>0</v>
      </c>
      <c r="N111" s="188">
        <v>0</v>
      </c>
      <c r="O111" s="188">
        <f t="shared" si="25"/>
        <v>0</v>
      </c>
      <c r="P111" s="188">
        <v>0</v>
      </c>
      <c r="Q111" s="188">
        <f t="shared" si="26"/>
        <v>0</v>
      </c>
      <c r="R111" s="190"/>
      <c r="S111" s="190" t="s">
        <v>878</v>
      </c>
      <c r="T111" s="191" t="s">
        <v>879</v>
      </c>
      <c r="U111" s="159">
        <v>0</v>
      </c>
      <c r="V111" s="159">
        <f t="shared" si="27"/>
        <v>0</v>
      </c>
      <c r="W111" s="159"/>
      <c r="X111" s="159" t="s">
        <v>295</v>
      </c>
      <c r="Y111" s="159" t="s">
        <v>296</v>
      </c>
      <c r="Z111" s="148"/>
      <c r="AA111" s="148"/>
      <c r="AB111" s="148"/>
      <c r="AC111" s="148"/>
      <c r="AD111" s="148"/>
      <c r="AE111" s="148"/>
      <c r="AF111" s="148"/>
      <c r="AG111" s="148" t="s">
        <v>2005</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ht="20" outlineLevel="1" x14ac:dyDescent="0.25">
      <c r="A112" s="185">
        <v>83</v>
      </c>
      <c r="B112" s="186" t="s">
        <v>2149</v>
      </c>
      <c r="C112" s="198" t="s">
        <v>2216</v>
      </c>
      <c r="D112" s="187" t="s">
        <v>2037</v>
      </c>
      <c r="E112" s="188">
        <v>1</v>
      </c>
      <c r="F112" s="189"/>
      <c r="G112" s="190">
        <f t="shared" si="21"/>
        <v>0</v>
      </c>
      <c r="H112" s="189"/>
      <c r="I112" s="190">
        <f t="shared" si="22"/>
        <v>0</v>
      </c>
      <c r="J112" s="189"/>
      <c r="K112" s="190">
        <f t="shared" si="23"/>
        <v>0</v>
      </c>
      <c r="L112" s="190">
        <v>21</v>
      </c>
      <c r="M112" s="190">
        <f t="shared" si="24"/>
        <v>0</v>
      </c>
      <c r="N112" s="188">
        <v>0</v>
      </c>
      <c r="O112" s="188">
        <f t="shared" si="25"/>
        <v>0</v>
      </c>
      <c r="P112" s="188">
        <v>0</v>
      </c>
      <c r="Q112" s="188">
        <f t="shared" si="26"/>
        <v>0</v>
      </c>
      <c r="R112" s="190"/>
      <c r="S112" s="190" t="s">
        <v>878</v>
      </c>
      <c r="T112" s="191" t="s">
        <v>879</v>
      </c>
      <c r="U112" s="159">
        <v>0</v>
      </c>
      <c r="V112" s="159">
        <f t="shared" si="27"/>
        <v>0</v>
      </c>
      <c r="W112" s="159"/>
      <c r="X112" s="159" t="s">
        <v>295</v>
      </c>
      <c r="Y112" s="159" t="s">
        <v>296</v>
      </c>
      <c r="Z112" s="148"/>
      <c r="AA112" s="148"/>
      <c r="AB112" s="148"/>
      <c r="AC112" s="148"/>
      <c r="AD112" s="148"/>
      <c r="AE112" s="148"/>
      <c r="AF112" s="148"/>
      <c r="AG112" s="148" t="s">
        <v>2005</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5">
      <c r="A113" s="185">
        <v>84</v>
      </c>
      <c r="B113" s="186" t="s">
        <v>2613</v>
      </c>
      <c r="C113" s="198" t="s">
        <v>2165</v>
      </c>
      <c r="D113" s="187" t="s">
        <v>2037</v>
      </c>
      <c r="E113" s="188">
        <v>2</v>
      </c>
      <c r="F113" s="189"/>
      <c r="G113" s="190">
        <f t="shared" si="21"/>
        <v>0</v>
      </c>
      <c r="H113" s="189"/>
      <c r="I113" s="190">
        <f t="shared" si="22"/>
        <v>0</v>
      </c>
      <c r="J113" s="189"/>
      <c r="K113" s="190">
        <f t="shared" si="23"/>
        <v>0</v>
      </c>
      <c r="L113" s="190">
        <v>21</v>
      </c>
      <c r="M113" s="190">
        <f t="shared" si="24"/>
        <v>0</v>
      </c>
      <c r="N113" s="188">
        <v>0</v>
      </c>
      <c r="O113" s="188">
        <f t="shared" si="25"/>
        <v>0</v>
      </c>
      <c r="P113" s="188">
        <v>0</v>
      </c>
      <c r="Q113" s="188">
        <f t="shared" si="26"/>
        <v>0</v>
      </c>
      <c r="R113" s="190"/>
      <c r="S113" s="190" t="s">
        <v>878</v>
      </c>
      <c r="T113" s="191" t="s">
        <v>879</v>
      </c>
      <c r="U113" s="159">
        <v>0</v>
      </c>
      <c r="V113" s="159">
        <f t="shared" si="27"/>
        <v>0</v>
      </c>
      <c r="W113" s="159"/>
      <c r="X113" s="159" t="s">
        <v>295</v>
      </c>
      <c r="Y113" s="159" t="s">
        <v>296</v>
      </c>
      <c r="Z113" s="148"/>
      <c r="AA113" s="148"/>
      <c r="AB113" s="148"/>
      <c r="AC113" s="148"/>
      <c r="AD113" s="148"/>
      <c r="AE113" s="148"/>
      <c r="AF113" s="148"/>
      <c r="AG113" s="148" t="s">
        <v>2005</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5">
      <c r="A114" s="185">
        <v>85</v>
      </c>
      <c r="B114" s="186" t="s">
        <v>2218</v>
      </c>
      <c r="C114" s="198" t="s">
        <v>2219</v>
      </c>
      <c r="D114" s="187" t="s">
        <v>1424</v>
      </c>
      <c r="E114" s="188">
        <v>1</v>
      </c>
      <c r="F114" s="189"/>
      <c r="G114" s="190">
        <f t="shared" si="21"/>
        <v>0</v>
      </c>
      <c r="H114" s="189"/>
      <c r="I114" s="190">
        <f t="shared" si="22"/>
        <v>0</v>
      </c>
      <c r="J114" s="189"/>
      <c r="K114" s="190">
        <f t="shared" si="23"/>
        <v>0</v>
      </c>
      <c r="L114" s="190">
        <v>21</v>
      </c>
      <c r="M114" s="190">
        <f t="shared" si="24"/>
        <v>0</v>
      </c>
      <c r="N114" s="188">
        <v>1.41E-3</v>
      </c>
      <c r="O114" s="188">
        <f t="shared" si="25"/>
        <v>0</v>
      </c>
      <c r="P114" s="188">
        <v>0</v>
      </c>
      <c r="Q114" s="188">
        <f t="shared" si="26"/>
        <v>0</v>
      </c>
      <c r="R114" s="190" t="s">
        <v>1425</v>
      </c>
      <c r="S114" s="190" t="s">
        <v>294</v>
      </c>
      <c r="T114" s="191" t="s">
        <v>294</v>
      </c>
      <c r="U114" s="159">
        <v>1.575</v>
      </c>
      <c r="V114" s="159">
        <f t="shared" si="27"/>
        <v>1.58</v>
      </c>
      <c r="W114" s="159"/>
      <c r="X114" s="159" t="s">
        <v>295</v>
      </c>
      <c r="Y114" s="159" t="s">
        <v>296</v>
      </c>
      <c r="Z114" s="148"/>
      <c r="AA114" s="148"/>
      <c r="AB114" s="148"/>
      <c r="AC114" s="148"/>
      <c r="AD114" s="148"/>
      <c r="AE114" s="148"/>
      <c r="AF114" s="148"/>
      <c r="AG114" s="148" t="s">
        <v>2005</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1" x14ac:dyDescent="0.25">
      <c r="A115" s="185">
        <v>86</v>
      </c>
      <c r="B115" s="186" t="s">
        <v>2220</v>
      </c>
      <c r="C115" s="198" t="s">
        <v>2221</v>
      </c>
      <c r="D115" s="187" t="s">
        <v>292</v>
      </c>
      <c r="E115" s="188">
        <v>1</v>
      </c>
      <c r="F115" s="189"/>
      <c r="G115" s="190">
        <f t="shared" si="21"/>
        <v>0</v>
      </c>
      <c r="H115" s="189"/>
      <c r="I115" s="190">
        <f t="shared" si="22"/>
        <v>0</v>
      </c>
      <c r="J115" s="189"/>
      <c r="K115" s="190">
        <f t="shared" si="23"/>
        <v>0</v>
      </c>
      <c r="L115" s="190">
        <v>21</v>
      </c>
      <c r="M115" s="190">
        <f t="shared" si="24"/>
        <v>0</v>
      </c>
      <c r="N115" s="188">
        <v>4.0000000000000003E-5</v>
      </c>
      <c r="O115" s="188">
        <f t="shared" si="25"/>
        <v>0</v>
      </c>
      <c r="P115" s="188">
        <v>0</v>
      </c>
      <c r="Q115" s="188">
        <f t="shared" si="26"/>
        <v>0</v>
      </c>
      <c r="R115" s="190" t="s">
        <v>1425</v>
      </c>
      <c r="S115" s="190" t="s">
        <v>294</v>
      </c>
      <c r="T115" s="191" t="s">
        <v>294</v>
      </c>
      <c r="U115" s="159">
        <v>0.44500000000000001</v>
      </c>
      <c r="V115" s="159">
        <f t="shared" si="27"/>
        <v>0.45</v>
      </c>
      <c r="W115" s="159"/>
      <c r="X115" s="159" t="s">
        <v>295</v>
      </c>
      <c r="Y115" s="159" t="s">
        <v>296</v>
      </c>
      <c r="Z115" s="148"/>
      <c r="AA115" s="148"/>
      <c r="AB115" s="148"/>
      <c r="AC115" s="148"/>
      <c r="AD115" s="148"/>
      <c r="AE115" s="148"/>
      <c r="AF115" s="148"/>
      <c r="AG115" s="148" t="s">
        <v>2005</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x14ac:dyDescent="0.25">
      <c r="A116" s="185">
        <v>87</v>
      </c>
      <c r="B116" s="186" t="s">
        <v>2166</v>
      </c>
      <c r="C116" s="198" t="s">
        <v>2167</v>
      </c>
      <c r="D116" s="187" t="s">
        <v>1424</v>
      </c>
      <c r="E116" s="188">
        <v>2</v>
      </c>
      <c r="F116" s="189"/>
      <c r="G116" s="190">
        <f t="shared" si="21"/>
        <v>0</v>
      </c>
      <c r="H116" s="189"/>
      <c r="I116" s="190">
        <f t="shared" si="22"/>
        <v>0</v>
      </c>
      <c r="J116" s="189"/>
      <c r="K116" s="190">
        <f t="shared" si="23"/>
        <v>0</v>
      </c>
      <c r="L116" s="190">
        <v>21</v>
      </c>
      <c r="M116" s="190">
        <f t="shared" si="24"/>
        <v>0</v>
      </c>
      <c r="N116" s="188">
        <v>8.0000000000000007E-5</v>
      </c>
      <c r="O116" s="188">
        <f t="shared" si="25"/>
        <v>0</v>
      </c>
      <c r="P116" s="188">
        <v>0</v>
      </c>
      <c r="Q116" s="188">
        <f t="shared" si="26"/>
        <v>0</v>
      </c>
      <c r="R116" s="190" t="s">
        <v>1425</v>
      </c>
      <c r="S116" s="190" t="s">
        <v>294</v>
      </c>
      <c r="T116" s="191" t="s">
        <v>294</v>
      </c>
      <c r="U116" s="159">
        <v>0.28999999999999998</v>
      </c>
      <c r="V116" s="159">
        <f t="shared" si="27"/>
        <v>0.57999999999999996</v>
      </c>
      <c r="W116" s="159"/>
      <c r="X116" s="159" t="s">
        <v>295</v>
      </c>
      <c r="Y116" s="159" t="s">
        <v>296</v>
      </c>
      <c r="Z116" s="148"/>
      <c r="AA116" s="148"/>
      <c r="AB116" s="148"/>
      <c r="AC116" s="148"/>
      <c r="AD116" s="148"/>
      <c r="AE116" s="148"/>
      <c r="AF116" s="148"/>
      <c r="AG116" s="148" t="s">
        <v>2005</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5">
      <c r="A117" s="185">
        <v>88</v>
      </c>
      <c r="B117" s="186" t="s">
        <v>2159</v>
      </c>
      <c r="C117" s="198" t="s">
        <v>3604</v>
      </c>
      <c r="D117" s="187"/>
      <c r="E117" s="188">
        <v>0</v>
      </c>
      <c r="F117" s="189"/>
      <c r="G117" s="190">
        <f t="shared" si="21"/>
        <v>0</v>
      </c>
      <c r="H117" s="189"/>
      <c r="I117" s="190">
        <f t="shared" si="22"/>
        <v>0</v>
      </c>
      <c r="J117" s="189"/>
      <c r="K117" s="190">
        <f t="shared" si="23"/>
        <v>0</v>
      </c>
      <c r="L117" s="190">
        <v>21</v>
      </c>
      <c r="M117" s="190">
        <f t="shared" si="24"/>
        <v>0</v>
      </c>
      <c r="N117" s="188">
        <v>0</v>
      </c>
      <c r="O117" s="188">
        <f t="shared" si="25"/>
        <v>0</v>
      </c>
      <c r="P117" s="188">
        <v>0</v>
      </c>
      <c r="Q117" s="188">
        <f t="shared" si="26"/>
        <v>0</v>
      </c>
      <c r="R117" s="190"/>
      <c r="S117" s="190" t="s">
        <v>878</v>
      </c>
      <c r="T117" s="191" t="s">
        <v>879</v>
      </c>
      <c r="U117" s="159">
        <v>0</v>
      </c>
      <c r="V117" s="159">
        <f t="shared" si="27"/>
        <v>0</v>
      </c>
      <c r="W117" s="159"/>
      <c r="X117" s="159" t="s">
        <v>295</v>
      </c>
      <c r="Y117" s="159" t="s">
        <v>296</v>
      </c>
      <c r="Z117" s="148"/>
      <c r="AA117" s="148"/>
      <c r="AB117" s="148"/>
      <c r="AC117" s="148"/>
      <c r="AD117" s="148"/>
      <c r="AE117" s="148"/>
      <c r="AF117" s="148"/>
      <c r="AG117" s="148" t="s">
        <v>2005</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5">
      <c r="A118" s="185">
        <v>89</v>
      </c>
      <c r="B118" s="186" t="s">
        <v>2624</v>
      </c>
      <c r="C118" s="198" t="s">
        <v>3605</v>
      </c>
      <c r="D118" s="187" t="s">
        <v>2037</v>
      </c>
      <c r="E118" s="188">
        <v>1</v>
      </c>
      <c r="F118" s="189"/>
      <c r="G118" s="190">
        <f t="shared" si="21"/>
        <v>0</v>
      </c>
      <c r="H118" s="189"/>
      <c r="I118" s="190">
        <f t="shared" si="22"/>
        <v>0</v>
      </c>
      <c r="J118" s="189"/>
      <c r="K118" s="190">
        <f t="shared" si="23"/>
        <v>0</v>
      </c>
      <c r="L118" s="190">
        <v>21</v>
      </c>
      <c r="M118" s="190">
        <f t="shared" si="24"/>
        <v>0</v>
      </c>
      <c r="N118" s="188">
        <v>0</v>
      </c>
      <c r="O118" s="188">
        <f t="shared" si="25"/>
        <v>0</v>
      </c>
      <c r="P118" s="188">
        <v>0</v>
      </c>
      <c r="Q118" s="188">
        <f t="shared" si="26"/>
        <v>0</v>
      </c>
      <c r="R118" s="190"/>
      <c r="S118" s="190" t="s">
        <v>878</v>
      </c>
      <c r="T118" s="191" t="s">
        <v>879</v>
      </c>
      <c r="U118" s="159">
        <v>0</v>
      </c>
      <c r="V118" s="159">
        <f t="shared" si="27"/>
        <v>0</v>
      </c>
      <c r="W118" s="159"/>
      <c r="X118" s="159" t="s">
        <v>295</v>
      </c>
      <c r="Y118" s="159" t="s">
        <v>296</v>
      </c>
      <c r="Z118" s="148"/>
      <c r="AA118" s="148"/>
      <c r="AB118" s="148"/>
      <c r="AC118" s="148"/>
      <c r="AD118" s="148"/>
      <c r="AE118" s="148"/>
      <c r="AF118" s="148"/>
      <c r="AG118" s="148" t="s">
        <v>2005</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5">
      <c r="A119" s="185">
        <v>90</v>
      </c>
      <c r="B119" s="186" t="s">
        <v>2164</v>
      </c>
      <c r="C119" s="198" t="s">
        <v>3606</v>
      </c>
      <c r="D119" s="187" t="s">
        <v>2037</v>
      </c>
      <c r="E119" s="188">
        <v>1</v>
      </c>
      <c r="F119" s="189"/>
      <c r="G119" s="190">
        <f t="shared" si="21"/>
        <v>0</v>
      </c>
      <c r="H119" s="189"/>
      <c r="I119" s="190">
        <f t="shared" si="22"/>
        <v>0</v>
      </c>
      <c r="J119" s="189"/>
      <c r="K119" s="190">
        <f t="shared" si="23"/>
        <v>0</v>
      </c>
      <c r="L119" s="190">
        <v>21</v>
      </c>
      <c r="M119" s="190">
        <f t="shared" si="24"/>
        <v>0</v>
      </c>
      <c r="N119" s="188">
        <v>0</v>
      </c>
      <c r="O119" s="188">
        <f t="shared" si="25"/>
        <v>0</v>
      </c>
      <c r="P119" s="188">
        <v>0</v>
      </c>
      <c r="Q119" s="188">
        <f t="shared" si="26"/>
        <v>0</v>
      </c>
      <c r="R119" s="190"/>
      <c r="S119" s="190" t="s">
        <v>878</v>
      </c>
      <c r="T119" s="191" t="s">
        <v>879</v>
      </c>
      <c r="U119" s="159">
        <v>0</v>
      </c>
      <c r="V119" s="159">
        <f t="shared" si="27"/>
        <v>0</v>
      </c>
      <c r="W119" s="159"/>
      <c r="X119" s="159" t="s">
        <v>295</v>
      </c>
      <c r="Y119" s="159" t="s">
        <v>296</v>
      </c>
      <c r="Z119" s="148"/>
      <c r="AA119" s="148"/>
      <c r="AB119" s="148"/>
      <c r="AC119" s="148"/>
      <c r="AD119" s="148"/>
      <c r="AE119" s="148"/>
      <c r="AF119" s="148"/>
      <c r="AG119" s="148" t="s">
        <v>2005</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85">
        <v>91</v>
      </c>
      <c r="B120" s="186" t="s">
        <v>2628</v>
      </c>
      <c r="C120" s="198" t="s">
        <v>3607</v>
      </c>
      <c r="D120" s="187" t="s">
        <v>2037</v>
      </c>
      <c r="E120" s="188">
        <v>1</v>
      </c>
      <c r="F120" s="189"/>
      <c r="G120" s="190">
        <f t="shared" si="21"/>
        <v>0</v>
      </c>
      <c r="H120" s="189"/>
      <c r="I120" s="190">
        <f t="shared" si="22"/>
        <v>0</v>
      </c>
      <c r="J120" s="189"/>
      <c r="K120" s="190">
        <f t="shared" si="23"/>
        <v>0</v>
      </c>
      <c r="L120" s="190">
        <v>21</v>
      </c>
      <c r="M120" s="190">
        <f t="shared" si="24"/>
        <v>0</v>
      </c>
      <c r="N120" s="188">
        <v>0</v>
      </c>
      <c r="O120" s="188">
        <f t="shared" si="25"/>
        <v>0</v>
      </c>
      <c r="P120" s="188">
        <v>0</v>
      </c>
      <c r="Q120" s="188">
        <f t="shared" si="26"/>
        <v>0</v>
      </c>
      <c r="R120" s="190"/>
      <c r="S120" s="190" t="s">
        <v>878</v>
      </c>
      <c r="T120" s="191" t="s">
        <v>879</v>
      </c>
      <c r="U120" s="159">
        <v>0</v>
      </c>
      <c r="V120" s="159">
        <f t="shared" si="27"/>
        <v>0</v>
      </c>
      <c r="W120" s="159"/>
      <c r="X120" s="159" t="s">
        <v>295</v>
      </c>
      <c r="Y120" s="159" t="s">
        <v>296</v>
      </c>
      <c r="Z120" s="148"/>
      <c r="AA120" s="148"/>
      <c r="AB120" s="148"/>
      <c r="AC120" s="148"/>
      <c r="AD120" s="148"/>
      <c r="AE120" s="148"/>
      <c r="AF120" s="148"/>
      <c r="AG120" s="148" t="s">
        <v>2005</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5">
      <c r="A121" s="185">
        <v>92</v>
      </c>
      <c r="B121" s="186" t="s">
        <v>2168</v>
      </c>
      <c r="C121" s="198" t="s">
        <v>3608</v>
      </c>
      <c r="D121" s="187" t="s">
        <v>2037</v>
      </c>
      <c r="E121" s="188">
        <v>1</v>
      </c>
      <c r="F121" s="189"/>
      <c r="G121" s="190">
        <f t="shared" si="21"/>
        <v>0</v>
      </c>
      <c r="H121" s="189"/>
      <c r="I121" s="190">
        <f t="shared" si="22"/>
        <v>0</v>
      </c>
      <c r="J121" s="189"/>
      <c r="K121" s="190">
        <f t="shared" si="23"/>
        <v>0</v>
      </c>
      <c r="L121" s="190">
        <v>21</v>
      </c>
      <c r="M121" s="190">
        <f t="shared" si="24"/>
        <v>0</v>
      </c>
      <c r="N121" s="188">
        <v>0</v>
      </c>
      <c r="O121" s="188">
        <f t="shared" si="25"/>
        <v>0</v>
      </c>
      <c r="P121" s="188">
        <v>0</v>
      </c>
      <c r="Q121" s="188">
        <f t="shared" si="26"/>
        <v>0</v>
      </c>
      <c r="R121" s="190"/>
      <c r="S121" s="190" t="s">
        <v>878</v>
      </c>
      <c r="T121" s="191" t="s">
        <v>879</v>
      </c>
      <c r="U121" s="159">
        <v>0</v>
      </c>
      <c r="V121" s="159">
        <f t="shared" si="27"/>
        <v>0</v>
      </c>
      <c r="W121" s="159"/>
      <c r="X121" s="159" t="s">
        <v>295</v>
      </c>
      <c r="Y121" s="159" t="s">
        <v>296</v>
      </c>
      <c r="Z121" s="148"/>
      <c r="AA121" s="148"/>
      <c r="AB121" s="148"/>
      <c r="AC121" s="148"/>
      <c r="AD121" s="148"/>
      <c r="AE121" s="148"/>
      <c r="AF121" s="148"/>
      <c r="AG121" s="148" t="s">
        <v>2005</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1" x14ac:dyDescent="0.25">
      <c r="A122" s="185">
        <v>93</v>
      </c>
      <c r="B122" s="186" t="s">
        <v>2170</v>
      </c>
      <c r="C122" s="198" t="s">
        <v>3609</v>
      </c>
      <c r="D122" s="187" t="s">
        <v>2037</v>
      </c>
      <c r="E122" s="188">
        <v>1</v>
      </c>
      <c r="F122" s="189"/>
      <c r="G122" s="190">
        <f t="shared" si="21"/>
        <v>0</v>
      </c>
      <c r="H122" s="189"/>
      <c r="I122" s="190">
        <f t="shared" si="22"/>
        <v>0</v>
      </c>
      <c r="J122" s="189"/>
      <c r="K122" s="190">
        <f t="shared" si="23"/>
        <v>0</v>
      </c>
      <c r="L122" s="190">
        <v>21</v>
      </c>
      <c r="M122" s="190">
        <f t="shared" si="24"/>
        <v>0</v>
      </c>
      <c r="N122" s="188">
        <v>0</v>
      </c>
      <c r="O122" s="188">
        <f t="shared" si="25"/>
        <v>0</v>
      </c>
      <c r="P122" s="188">
        <v>0</v>
      </c>
      <c r="Q122" s="188">
        <f t="shared" si="26"/>
        <v>0</v>
      </c>
      <c r="R122" s="190"/>
      <c r="S122" s="190" t="s">
        <v>878</v>
      </c>
      <c r="T122" s="191" t="s">
        <v>879</v>
      </c>
      <c r="U122" s="159">
        <v>0</v>
      </c>
      <c r="V122" s="159">
        <f t="shared" si="27"/>
        <v>0</v>
      </c>
      <c r="W122" s="159"/>
      <c r="X122" s="159" t="s">
        <v>295</v>
      </c>
      <c r="Y122" s="159" t="s">
        <v>296</v>
      </c>
      <c r="Z122" s="148"/>
      <c r="AA122" s="148"/>
      <c r="AB122" s="148"/>
      <c r="AC122" s="148"/>
      <c r="AD122" s="148"/>
      <c r="AE122" s="148"/>
      <c r="AF122" s="148"/>
      <c r="AG122" s="148" t="s">
        <v>2005</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5">
      <c r="A123" s="185">
        <v>94</v>
      </c>
      <c r="B123" s="186" t="s">
        <v>2629</v>
      </c>
      <c r="C123" s="198" t="s">
        <v>3610</v>
      </c>
      <c r="D123" s="187" t="s">
        <v>2037</v>
      </c>
      <c r="E123" s="188">
        <v>1</v>
      </c>
      <c r="F123" s="189"/>
      <c r="G123" s="190">
        <f t="shared" si="21"/>
        <v>0</v>
      </c>
      <c r="H123" s="189"/>
      <c r="I123" s="190">
        <f t="shared" si="22"/>
        <v>0</v>
      </c>
      <c r="J123" s="189"/>
      <c r="K123" s="190">
        <f t="shared" si="23"/>
        <v>0</v>
      </c>
      <c r="L123" s="190">
        <v>21</v>
      </c>
      <c r="M123" s="190">
        <f t="shared" si="24"/>
        <v>0</v>
      </c>
      <c r="N123" s="188">
        <v>0</v>
      </c>
      <c r="O123" s="188">
        <f t="shared" si="25"/>
        <v>0</v>
      </c>
      <c r="P123" s="188">
        <v>0</v>
      </c>
      <c r="Q123" s="188">
        <f t="shared" si="26"/>
        <v>0</v>
      </c>
      <c r="R123" s="190"/>
      <c r="S123" s="190" t="s">
        <v>878</v>
      </c>
      <c r="T123" s="191" t="s">
        <v>879</v>
      </c>
      <c r="U123" s="159">
        <v>0</v>
      </c>
      <c r="V123" s="159">
        <f t="shared" si="27"/>
        <v>0</v>
      </c>
      <c r="W123" s="159"/>
      <c r="X123" s="159" t="s">
        <v>295</v>
      </c>
      <c r="Y123" s="159" t="s">
        <v>296</v>
      </c>
      <c r="Z123" s="148"/>
      <c r="AA123" s="148"/>
      <c r="AB123" s="148"/>
      <c r="AC123" s="148"/>
      <c r="AD123" s="148"/>
      <c r="AE123" s="148"/>
      <c r="AF123" s="148"/>
      <c r="AG123" s="148" t="s">
        <v>2005</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5">
      <c r="A124" s="185">
        <v>95</v>
      </c>
      <c r="B124" s="186" t="s">
        <v>2631</v>
      </c>
      <c r="C124" s="198" t="s">
        <v>3611</v>
      </c>
      <c r="D124" s="187" t="s">
        <v>2037</v>
      </c>
      <c r="E124" s="188">
        <v>1</v>
      </c>
      <c r="F124" s="189"/>
      <c r="G124" s="190">
        <f t="shared" si="21"/>
        <v>0</v>
      </c>
      <c r="H124" s="189"/>
      <c r="I124" s="190">
        <f t="shared" si="22"/>
        <v>0</v>
      </c>
      <c r="J124" s="189"/>
      <c r="K124" s="190">
        <f t="shared" si="23"/>
        <v>0</v>
      </c>
      <c r="L124" s="190">
        <v>21</v>
      </c>
      <c r="M124" s="190">
        <f t="shared" si="24"/>
        <v>0</v>
      </c>
      <c r="N124" s="188">
        <v>0</v>
      </c>
      <c r="O124" s="188">
        <f t="shared" si="25"/>
        <v>0</v>
      </c>
      <c r="P124" s="188">
        <v>0</v>
      </c>
      <c r="Q124" s="188">
        <f t="shared" si="26"/>
        <v>0</v>
      </c>
      <c r="R124" s="190"/>
      <c r="S124" s="190" t="s">
        <v>878</v>
      </c>
      <c r="T124" s="191" t="s">
        <v>879</v>
      </c>
      <c r="U124" s="159">
        <v>0</v>
      </c>
      <c r="V124" s="159">
        <f t="shared" si="27"/>
        <v>0</v>
      </c>
      <c r="W124" s="159"/>
      <c r="X124" s="159" t="s">
        <v>295</v>
      </c>
      <c r="Y124" s="159" t="s">
        <v>296</v>
      </c>
      <c r="Z124" s="148"/>
      <c r="AA124" s="148"/>
      <c r="AB124" s="148"/>
      <c r="AC124" s="148"/>
      <c r="AD124" s="148"/>
      <c r="AE124" s="148"/>
      <c r="AF124" s="148"/>
      <c r="AG124" s="148" t="s">
        <v>2005</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5">
      <c r="A125" s="185">
        <v>96</v>
      </c>
      <c r="B125" s="186" t="s">
        <v>3612</v>
      </c>
      <c r="C125" s="198" t="s">
        <v>3613</v>
      </c>
      <c r="D125" s="187" t="s">
        <v>1424</v>
      </c>
      <c r="E125" s="188">
        <v>1</v>
      </c>
      <c r="F125" s="189"/>
      <c r="G125" s="190">
        <f t="shared" si="21"/>
        <v>0</v>
      </c>
      <c r="H125" s="189"/>
      <c r="I125" s="190">
        <f t="shared" si="22"/>
        <v>0</v>
      </c>
      <c r="J125" s="189"/>
      <c r="K125" s="190">
        <f t="shared" si="23"/>
        <v>0</v>
      </c>
      <c r="L125" s="190">
        <v>21</v>
      </c>
      <c r="M125" s="190">
        <f t="shared" si="24"/>
        <v>0</v>
      </c>
      <c r="N125" s="188">
        <v>8.7000000000000001E-4</v>
      </c>
      <c r="O125" s="188">
        <f t="shared" si="25"/>
        <v>0</v>
      </c>
      <c r="P125" s="188">
        <v>0</v>
      </c>
      <c r="Q125" s="188">
        <f t="shared" si="26"/>
        <v>0</v>
      </c>
      <c r="R125" s="190" t="s">
        <v>1425</v>
      </c>
      <c r="S125" s="190" t="s">
        <v>294</v>
      </c>
      <c r="T125" s="191" t="s">
        <v>294</v>
      </c>
      <c r="U125" s="159">
        <v>1.1200000000000001</v>
      </c>
      <c r="V125" s="159">
        <f t="shared" si="27"/>
        <v>1.1200000000000001</v>
      </c>
      <c r="W125" s="159"/>
      <c r="X125" s="159" t="s">
        <v>295</v>
      </c>
      <c r="Y125" s="159" t="s">
        <v>296</v>
      </c>
      <c r="Z125" s="148"/>
      <c r="AA125" s="148"/>
      <c r="AB125" s="148"/>
      <c r="AC125" s="148"/>
      <c r="AD125" s="148"/>
      <c r="AE125" s="148"/>
      <c r="AF125" s="148"/>
      <c r="AG125" s="148" t="s">
        <v>2005</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5">
      <c r="A126" s="185">
        <v>97</v>
      </c>
      <c r="B126" s="186" t="s">
        <v>3614</v>
      </c>
      <c r="C126" s="198" t="s">
        <v>3615</v>
      </c>
      <c r="D126" s="187" t="s">
        <v>1424</v>
      </c>
      <c r="E126" s="188">
        <v>1</v>
      </c>
      <c r="F126" s="189"/>
      <c r="G126" s="190">
        <f t="shared" si="21"/>
        <v>0</v>
      </c>
      <c r="H126" s="189"/>
      <c r="I126" s="190">
        <f t="shared" si="22"/>
        <v>0</v>
      </c>
      <c r="J126" s="189"/>
      <c r="K126" s="190">
        <f t="shared" si="23"/>
        <v>0</v>
      </c>
      <c r="L126" s="190">
        <v>21</v>
      </c>
      <c r="M126" s="190">
        <f t="shared" si="24"/>
        <v>0</v>
      </c>
      <c r="N126" s="188">
        <v>0</v>
      </c>
      <c r="O126" s="188">
        <f t="shared" si="25"/>
        <v>0</v>
      </c>
      <c r="P126" s="188">
        <v>0</v>
      </c>
      <c r="Q126" s="188">
        <f t="shared" si="26"/>
        <v>0</v>
      </c>
      <c r="R126" s="190" t="s">
        <v>1425</v>
      </c>
      <c r="S126" s="190" t="s">
        <v>294</v>
      </c>
      <c r="T126" s="191" t="s">
        <v>294</v>
      </c>
      <c r="U126" s="159">
        <v>1.9</v>
      </c>
      <c r="V126" s="159">
        <f t="shared" si="27"/>
        <v>1.9</v>
      </c>
      <c r="W126" s="159"/>
      <c r="X126" s="159" t="s">
        <v>295</v>
      </c>
      <c r="Y126" s="159" t="s">
        <v>296</v>
      </c>
      <c r="Z126" s="148"/>
      <c r="AA126" s="148"/>
      <c r="AB126" s="148"/>
      <c r="AC126" s="148"/>
      <c r="AD126" s="148"/>
      <c r="AE126" s="148"/>
      <c r="AF126" s="148"/>
      <c r="AG126" s="148" t="s">
        <v>2005</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5">
      <c r="A127" s="185">
        <v>98</v>
      </c>
      <c r="B127" s="186" t="s">
        <v>2636</v>
      </c>
      <c r="C127" s="198" t="s">
        <v>2335</v>
      </c>
      <c r="D127" s="187"/>
      <c r="E127" s="188">
        <v>0</v>
      </c>
      <c r="F127" s="189"/>
      <c r="G127" s="190">
        <f t="shared" si="21"/>
        <v>0</v>
      </c>
      <c r="H127" s="189"/>
      <c r="I127" s="190">
        <f t="shared" si="22"/>
        <v>0</v>
      </c>
      <c r="J127" s="189"/>
      <c r="K127" s="190">
        <f t="shared" si="23"/>
        <v>0</v>
      </c>
      <c r="L127" s="190">
        <v>21</v>
      </c>
      <c r="M127" s="190">
        <f t="shared" si="24"/>
        <v>0</v>
      </c>
      <c r="N127" s="188">
        <v>0</v>
      </c>
      <c r="O127" s="188">
        <f t="shared" si="25"/>
        <v>0</v>
      </c>
      <c r="P127" s="188">
        <v>0</v>
      </c>
      <c r="Q127" s="188">
        <f t="shared" si="26"/>
        <v>0</v>
      </c>
      <c r="R127" s="190"/>
      <c r="S127" s="190" t="s">
        <v>878</v>
      </c>
      <c r="T127" s="191" t="s">
        <v>879</v>
      </c>
      <c r="U127" s="159">
        <v>0</v>
      </c>
      <c r="V127" s="159">
        <f t="shared" si="27"/>
        <v>0</v>
      </c>
      <c r="W127" s="159"/>
      <c r="X127" s="159" t="s">
        <v>295</v>
      </c>
      <c r="Y127" s="159" t="s">
        <v>296</v>
      </c>
      <c r="Z127" s="148"/>
      <c r="AA127" s="148"/>
      <c r="AB127" s="148"/>
      <c r="AC127" s="148"/>
      <c r="AD127" s="148"/>
      <c r="AE127" s="148"/>
      <c r="AF127" s="148"/>
      <c r="AG127" s="148" t="s">
        <v>2005</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1" x14ac:dyDescent="0.25">
      <c r="A128" s="185">
        <v>99</v>
      </c>
      <c r="B128" s="186" t="s">
        <v>2179</v>
      </c>
      <c r="C128" s="198" t="s">
        <v>2337</v>
      </c>
      <c r="D128" s="187" t="s">
        <v>2037</v>
      </c>
      <c r="E128" s="188">
        <v>1</v>
      </c>
      <c r="F128" s="189"/>
      <c r="G128" s="190">
        <f t="shared" si="21"/>
        <v>0</v>
      </c>
      <c r="H128" s="189"/>
      <c r="I128" s="190">
        <f t="shared" si="22"/>
        <v>0</v>
      </c>
      <c r="J128" s="189"/>
      <c r="K128" s="190">
        <f t="shared" si="23"/>
        <v>0</v>
      </c>
      <c r="L128" s="190">
        <v>21</v>
      </c>
      <c r="M128" s="190">
        <f t="shared" si="24"/>
        <v>0</v>
      </c>
      <c r="N128" s="188">
        <v>0</v>
      </c>
      <c r="O128" s="188">
        <f t="shared" si="25"/>
        <v>0</v>
      </c>
      <c r="P128" s="188">
        <v>0</v>
      </c>
      <c r="Q128" s="188">
        <f t="shared" si="26"/>
        <v>0</v>
      </c>
      <c r="R128" s="190"/>
      <c r="S128" s="190" t="s">
        <v>878</v>
      </c>
      <c r="T128" s="191" t="s">
        <v>879</v>
      </c>
      <c r="U128" s="159">
        <v>0</v>
      </c>
      <c r="V128" s="159">
        <f t="shared" si="27"/>
        <v>0</v>
      </c>
      <c r="W128" s="159"/>
      <c r="X128" s="159" t="s">
        <v>295</v>
      </c>
      <c r="Y128" s="159" t="s">
        <v>296</v>
      </c>
      <c r="Z128" s="148"/>
      <c r="AA128" s="148"/>
      <c r="AB128" s="148"/>
      <c r="AC128" s="148"/>
      <c r="AD128" s="148"/>
      <c r="AE128" s="148"/>
      <c r="AF128" s="148"/>
      <c r="AG128" s="148" t="s">
        <v>2005</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5">
      <c r="A129" s="185">
        <v>100</v>
      </c>
      <c r="B129" s="186" t="s">
        <v>2749</v>
      </c>
      <c r="C129" s="198" t="s">
        <v>2339</v>
      </c>
      <c r="D129" s="187" t="s">
        <v>2037</v>
      </c>
      <c r="E129" s="188">
        <v>1</v>
      </c>
      <c r="F129" s="189"/>
      <c r="G129" s="190">
        <f t="shared" si="21"/>
        <v>0</v>
      </c>
      <c r="H129" s="189"/>
      <c r="I129" s="190">
        <f t="shared" si="22"/>
        <v>0</v>
      </c>
      <c r="J129" s="189"/>
      <c r="K129" s="190">
        <f t="shared" si="23"/>
        <v>0</v>
      </c>
      <c r="L129" s="190">
        <v>21</v>
      </c>
      <c r="M129" s="190">
        <f t="shared" si="24"/>
        <v>0</v>
      </c>
      <c r="N129" s="188">
        <v>0</v>
      </c>
      <c r="O129" s="188">
        <f t="shared" si="25"/>
        <v>0</v>
      </c>
      <c r="P129" s="188">
        <v>0</v>
      </c>
      <c r="Q129" s="188">
        <f t="shared" si="26"/>
        <v>0</v>
      </c>
      <c r="R129" s="190"/>
      <c r="S129" s="190" t="s">
        <v>878</v>
      </c>
      <c r="T129" s="191" t="s">
        <v>879</v>
      </c>
      <c r="U129" s="159">
        <v>0</v>
      </c>
      <c r="V129" s="159">
        <f t="shared" si="27"/>
        <v>0</v>
      </c>
      <c r="W129" s="159"/>
      <c r="X129" s="159" t="s">
        <v>295</v>
      </c>
      <c r="Y129" s="159" t="s">
        <v>296</v>
      </c>
      <c r="Z129" s="148"/>
      <c r="AA129" s="148"/>
      <c r="AB129" s="148"/>
      <c r="AC129" s="148"/>
      <c r="AD129" s="148"/>
      <c r="AE129" s="148"/>
      <c r="AF129" s="148"/>
      <c r="AG129" s="148" t="s">
        <v>2005</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5">
      <c r="A130" s="185">
        <v>101</v>
      </c>
      <c r="B130" s="186" t="s">
        <v>2184</v>
      </c>
      <c r="C130" s="198" t="s">
        <v>2341</v>
      </c>
      <c r="D130" s="187" t="s">
        <v>2037</v>
      </c>
      <c r="E130" s="188">
        <v>1</v>
      </c>
      <c r="F130" s="189"/>
      <c r="G130" s="190">
        <f t="shared" si="21"/>
        <v>0</v>
      </c>
      <c r="H130" s="189"/>
      <c r="I130" s="190">
        <f t="shared" si="22"/>
        <v>0</v>
      </c>
      <c r="J130" s="189"/>
      <c r="K130" s="190">
        <f t="shared" si="23"/>
        <v>0</v>
      </c>
      <c r="L130" s="190">
        <v>21</v>
      </c>
      <c r="M130" s="190">
        <f t="shared" si="24"/>
        <v>0</v>
      </c>
      <c r="N130" s="188">
        <v>0</v>
      </c>
      <c r="O130" s="188">
        <f t="shared" si="25"/>
        <v>0</v>
      </c>
      <c r="P130" s="188">
        <v>0</v>
      </c>
      <c r="Q130" s="188">
        <f t="shared" si="26"/>
        <v>0</v>
      </c>
      <c r="R130" s="190"/>
      <c r="S130" s="190" t="s">
        <v>878</v>
      </c>
      <c r="T130" s="191" t="s">
        <v>879</v>
      </c>
      <c r="U130" s="159">
        <v>0</v>
      </c>
      <c r="V130" s="159">
        <f t="shared" si="27"/>
        <v>0</v>
      </c>
      <c r="W130" s="159"/>
      <c r="X130" s="159" t="s">
        <v>295</v>
      </c>
      <c r="Y130" s="159" t="s">
        <v>296</v>
      </c>
      <c r="Z130" s="148"/>
      <c r="AA130" s="148"/>
      <c r="AB130" s="148"/>
      <c r="AC130" s="148"/>
      <c r="AD130" s="148"/>
      <c r="AE130" s="148"/>
      <c r="AF130" s="148"/>
      <c r="AG130" s="148" t="s">
        <v>2005</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1" x14ac:dyDescent="0.25">
      <c r="A131" s="185">
        <v>102</v>
      </c>
      <c r="B131" s="186" t="s">
        <v>2186</v>
      </c>
      <c r="C131" s="198" t="s">
        <v>2343</v>
      </c>
      <c r="D131" s="187" t="s">
        <v>2037</v>
      </c>
      <c r="E131" s="188">
        <v>1</v>
      </c>
      <c r="F131" s="189"/>
      <c r="G131" s="190">
        <f t="shared" si="21"/>
        <v>0</v>
      </c>
      <c r="H131" s="189"/>
      <c r="I131" s="190">
        <f t="shared" si="22"/>
        <v>0</v>
      </c>
      <c r="J131" s="189"/>
      <c r="K131" s="190">
        <f t="shared" si="23"/>
        <v>0</v>
      </c>
      <c r="L131" s="190">
        <v>21</v>
      </c>
      <c r="M131" s="190">
        <f t="shared" si="24"/>
        <v>0</v>
      </c>
      <c r="N131" s="188">
        <v>0</v>
      </c>
      <c r="O131" s="188">
        <f t="shared" si="25"/>
        <v>0</v>
      </c>
      <c r="P131" s="188">
        <v>0</v>
      </c>
      <c r="Q131" s="188">
        <f t="shared" si="26"/>
        <v>0</v>
      </c>
      <c r="R131" s="190"/>
      <c r="S131" s="190" t="s">
        <v>878</v>
      </c>
      <c r="T131" s="191" t="s">
        <v>879</v>
      </c>
      <c r="U131" s="159">
        <v>0</v>
      </c>
      <c r="V131" s="159">
        <f t="shared" si="27"/>
        <v>0</v>
      </c>
      <c r="W131" s="159"/>
      <c r="X131" s="159" t="s">
        <v>295</v>
      </c>
      <c r="Y131" s="159" t="s">
        <v>296</v>
      </c>
      <c r="Z131" s="148"/>
      <c r="AA131" s="148"/>
      <c r="AB131" s="148"/>
      <c r="AC131" s="148"/>
      <c r="AD131" s="148"/>
      <c r="AE131" s="148"/>
      <c r="AF131" s="148"/>
      <c r="AG131" s="148" t="s">
        <v>2005</v>
      </c>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1" x14ac:dyDescent="0.25">
      <c r="A132" s="185">
        <v>103</v>
      </c>
      <c r="B132" s="186" t="s">
        <v>2753</v>
      </c>
      <c r="C132" s="198" t="s">
        <v>2276</v>
      </c>
      <c r="D132" s="187" t="s">
        <v>2037</v>
      </c>
      <c r="E132" s="188">
        <v>1</v>
      </c>
      <c r="F132" s="189"/>
      <c r="G132" s="190">
        <f t="shared" si="21"/>
        <v>0</v>
      </c>
      <c r="H132" s="189"/>
      <c r="I132" s="190">
        <f t="shared" si="22"/>
        <v>0</v>
      </c>
      <c r="J132" s="189"/>
      <c r="K132" s="190">
        <f t="shared" si="23"/>
        <v>0</v>
      </c>
      <c r="L132" s="190">
        <v>21</v>
      </c>
      <c r="M132" s="190">
        <f t="shared" si="24"/>
        <v>0</v>
      </c>
      <c r="N132" s="188">
        <v>0</v>
      </c>
      <c r="O132" s="188">
        <f t="shared" si="25"/>
        <v>0</v>
      </c>
      <c r="P132" s="188">
        <v>0</v>
      </c>
      <c r="Q132" s="188">
        <f t="shared" si="26"/>
        <v>0</v>
      </c>
      <c r="R132" s="190"/>
      <c r="S132" s="190" t="s">
        <v>878</v>
      </c>
      <c r="T132" s="191" t="s">
        <v>879</v>
      </c>
      <c r="U132" s="159">
        <v>0</v>
      </c>
      <c r="V132" s="159">
        <f t="shared" si="27"/>
        <v>0</v>
      </c>
      <c r="W132" s="159"/>
      <c r="X132" s="159" t="s">
        <v>295</v>
      </c>
      <c r="Y132" s="159" t="s">
        <v>296</v>
      </c>
      <c r="Z132" s="148"/>
      <c r="AA132" s="148"/>
      <c r="AB132" s="148"/>
      <c r="AC132" s="148"/>
      <c r="AD132" s="148"/>
      <c r="AE132" s="148"/>
      <c r="AF132" s="148"/>
      <c r="AG132" s="148" t="s">
        <v>2005</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1" x14ac:dyDescent="0.25">
      <c r="A133" s="185">
        <v>104</v>
      </c>
      <c r="B133" s="186" t="s">
        <v>2190</v>
      </c>
      <c r="C133" s="198" t="s">
        <v>2278</v>
      </c>
      <c r="D133" s="187" t="s">
        <v>2037</v>
      </c>
      <c r="E133" s="188">
        <v>1</v>
      </c>
      <c r="F133" s="189"/>
      <c r="G133" s="190">
        <f t="shared" si="21"/>
        <v>0</v>
      </c>
      <c r="H133" s="189"/>
      <c r="I133" s="190">
        <f t="shared" si="22"/>
        <v>0</v>
      </c>
      <c r="J133" s="189"/>
      <c r="K133" s="190">
        <f t="shared" si="23"/>
        <v>0</v>
      </c>
      <c r="L133" s="190">
        <v>21</v>
      </c>
      <c r="M133" s="190">
        <f t="shared" si="24"/>
        <v>0</v>
      </c>
      <c r="N133" s="188">
        <v>0</v>
      </c>
      <c r="O133" s="188">
        <f t="shared" si="25"/>
        <v>0</v>
      </c>
      <c r="P133" s="188">
        <v>0</v>
      </c>
      <c r="Q133" s="188">
        <f t="shared" si="26"/>
        <v>0</v>
      </c>
      <c r="R133" s="190"/>
      <c r="S133" s="190" t="s">
        <v>878</v>
      </c>
      <c r="T133" s="191" t="s">
        <v>879</v>
      </c>
      <c r="U133" s="159">
        <v>0</v>
      </c>
      <c r="V133" s="159">
        <f t="shared" si="27"/>
        <v>0</v>
      </c>
      <c r="W133" s="159"/>
      <c r="X133" s="159" t="s">
        <v>295</v>
      </c>
      <c r="Y133" s="159" t="s">
        <v>296</v>
      </c>
      <c r="Z133" s="148"/>
      <c r="AA133" s="148"/>
      <c r="AB133" s="148"/>
      <c r="AC133" s="148"/>
      <c r="AD133" s="148"/>
      <c r="AE133" s="148"/>
      <c r="AF133" s="148"/>
      <c r="AG133" s="148" t="s">
        <v>2005</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1" x14ac:dyDescent="0.25">
      <c r="A134" s="185">
        <v>105</v>
      </c>
      <c r="B134" s="186" t="s">
        <v>2192</v>
      </c>
      <c r="C134" s="198" t="s">
        <v>2347</v>
      </c>
      <c r="D134" s="187" t="s">
        <v>2037</v>
      </c>
      <c r="E134" s="188">
        <v>1</v>
      </c>
      <c r="F134" s="189"/>
      <c r="G134" s="190">
        <f t="shared" si="21"/>
        <v>0</v>
      </c>
      <c r="H134" s="189"/>
      <c r="I134" s="190">
        <f t="shared" si="22"/>
        <v>0</v>
      </c>
      <c r="J134" s="189"/>
      <c r="K134" s="190">
        <f t="shared" si="23"/>
        <v>0</v>
      </c>
      <c r="L134" s="190">
        <v>21</v>
      </c>
      <c r="M134" s="190">
        <f t="shared" si="24"/>
        <v>0</v>
      </c>
      <c r="N134" s="188">
        <v>0</v>
      </c>
      <c r="O134" s="188">
        <f t="shared" si="25"/>
        <v>0</v>
      </c>
      <c r="P134" s="188">
        <v>0</v>
      </c>
      <c r="Q134" s="188">
        <f t="shared" si="26"/>
        <v>0</v>
      </c>
      <c r="R134" s="190"/>
      <c r="S134" s="190" t="s">
        <v>878</v>
      </c>
      <c r="T134" s="191" t="s">
        <v>879</v>
      </c>
      <c r="U134" s="159">
        <v>0</v>
      </c>
      <c r="V134" s="159">
        <f t="shared" si="27"/>
        <v>0</v>
      </c>
      <c r="W134" s="159"/>
      <c r="X134" s="159" t="s">
        <v>295</v>
      </c>
      <c r="Y134" s="159" t="s">
        <v>296</v>
      </c>
      <c r="Z134" s="148"/>
      <c r="AA134" s="148"/>
      <c r="AB134" s="148"/>
      <c r="AC134" s="148"/>
      <c r="AD134" s="148"/>
      <c r="AE134" s="148"/>
      <c r="AF134" s="148"/>
      <c r="AG134" s="148" t="s">
        <v>2005</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5">
      <c r="A135" s="185">
        <v>106</v>
      </c>
      <c r="B135" s="186" t="s">
        <v>2348</v>
      </c>
      <c r="C135" s="198" t="s">
        <v>2349</v>
      </c>
      <c r="D135" s="187" t="s">
        <v>292</v>
      </c>
      <c r="E135" s="188">
        <v>1</v>
      </c>
      <c r="F135" s="189"/>
      <c r="G135" s="190">
        <f t="shared" si="21"/>
        <v>0</v>
      </c>
      <c r="H135" s="189"/>
      <c r="I135" s="190">
        <f t="shared" si="22"/>
        <v>0</v>
      </c>
      <c r="J135" s="189"/>
      <c r="K135" s="190">
        <f t="shared" si="23"/>
        <v>0</v>
      </c>
      <c r="L135" s="190">
        <v>21</v>
      </c>
      <c r="M135" s="190">
        <f t="shared" si="24"/>
        <v>0</v>
      </c>
      <c r="N135" s="188">
        <v>3.0699999999999998E-3</v>
      </c>
      <c r="O135" s="188">
        <f t="shared" si="25"/>
        <v>0</v>
      </c>
      <c r="P135" s="188">
        <v>0</v>
      </c>
      <c r="Q135" s="188">
        <f t="shared" si="26"/>
        <v>0</v>
      </c>
      <c r="R135" s="190" t="s">
        <v>1425</v>
      </c>
      <c r="S135" s="190" t="s">
        <v>294</v>
      </c>
      <c r="T135" s="191" t="s">
        <v>294</v>
      </c>
      <c r="U135" s="159">
        <v>1.25</v>
      </c>
      <c r="V135" s="159">
        <f t="shared" si="27"/>
        <v>1.25</v>
      </c>
      <c r="W135" s="159"/>
      <c r="X135" s="159" t="s">
        <v>295</v>
      </c>
      <c r="Y135" s="159" t="s">
        <v>296</v>
      </c>
      <c r="Z135" s="148"/>
      <c r="AA135" s="148"/>
      <c r="AB135" s="148"/>
      <c r="AC135" s="148"/>
      <c r="AD135" s="148"/>
      <c r="AE135" s="148"/>
      <c r="AF135" s="148"/>
      <c r="AG135" s="148" t="s">
        <v>2005</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1" x14ac:dyDescent="0.25">
      <c r="A136" s="185">
        <v>107</v>
      </c>
      <c r="B136" s="186" t="s">
        <v>2350</v>
      </c>
      <c r="C136" s="198" t="s">
        <v>2351</v>
      </c>
      <c r="D136" s="187" t="s">
        <v>292</v>
      </c>
      <c r="E136" s="188">
        <v>1</v>
      </c>
      <c r="F136" s="189"/>
      <c r="G136" s="190">
        <f t="shared" si="21"/>
        <v>0</v>
      </c>
      <c r="H136" s="189"/>
      <c r="I136" s="190">
        <f t="shared" si="22"/>
        <v>0</v>
      </c>
      <c r="J136" s="189"/>
      <c r="K136" s="190">
        <f t="shared" si="23"/>
        <v>0</v>
      </c>
      <c r="L136" s="190">
        <v>21</v>
      </c>
      <c r="M136" s="190">
        <f t="shared" si="24"/>
        <v>0</v>
      </c>
      <c r="N136" s="188">
        <v>8.9999999999999998E-4</v>
      </c>
      <c r="O136" s="188">
        <f t="shared" si="25"/>
        <v>0</v>
      </c>
      <c r="P136" s="188">
        <v>0</v>
      </c>
      <c r="Q136" s="188">
        <f t="shared" si="26"/>
        <v>0</v>
      </c>
      <c r="R136" s="190" t="s">
        <v>1425</v>
      </c>
      <c r="S136" s="190" t="s">
        <v>294</v>
      </c>
      <c r="T136" s="191" t="s">
        <v>294</v>
      </c>
      <c r="U136" s="159">
        <v>1.091</v>
      </c>
      <c r="V136" s="159">
        <f t="shared" si="27"/>
        <v>1.0900000000000001</v>
      </c>
      <c r="W136" s="159"/>
      <c r="X136" s="159" t="s">
        <v>295</v>
      </c>
      <c r="Y136" s="159" t="s">
        <v>296</v>
      </c>
      <c r="Z136" s="148"/>
      <c r="AA136" s="148"/>
      <c r="AB136" s="148"/>
      <c r="AC136" s="148"/>
      <c r="AD136" s="148"/>
      <c r="AE136" s="148"/>
      <c r="AF136" s="148"/>
      <c r="AG136" s="148" t="s">
        <v>2005</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5">
      <c r="A137" s="185">
        <v>108</v>
      </c>
      <c r="B137" s="186" t="s">
        <v>2352</v>
      </c>
      <c r="C137" s="198" t="s">
        <v>2353</v>
      </c>
      <c r="D137" s="187" t="s">
        <v>2037</v>
      </c>
      <c r="E137" s="188">
        <v>1</v>
      </c>
      <c r="F137" s="189"/>
      <c r="G137" s="190">
        <f t="shared" si="21"/>
        <v>0</v>
      </c>
      <c r="H137" s="189"/>
      <c r="I137" s="190">
        <f t="shared" si="22"/>
        <v>0</v>
      </c>
      <c r="J137" s="189"/>
      <c r="K137" s="190">
        <f t="shared" si="23"/>
        <v>0</v>
      </c>
      <c r="L137" s="190">
        <v>21</v>
      </c>
      <c r="M137" s="190">
        <f t="shared" si="24"/>
        <v>0</v>
      </c>
      <c r="N137" s="188">
        <v>0</v>
      </c>
      <c r="O137" s="188">
        <f t="shared" si="25"/>
        <v>0</v>
      </c>
      <c r="P137" s="188">
        <v>0</v>
      </c>
      <c r="Q137" s="188">
        <f t="shared" si="26"/>
        <v>0</v>
      </c>
      <c r="R137" s="190"/>
      <c r="S137" s="190" t="s">
        <v>878</v>
      </c>
      <c r="T137" s="191" t="s">
        <v>879</v>
      </c>
      <c r="U137" s="159">
        <v>0</v>
      </c>
      <c r="V137" s="159">
        <f t="shared" si="27"/>
        <v>0</v>
      </c>
      <c r="W137" s="159"/>
      <c r="X137" s="159" t="s">
        <v>295</v>
      </c>
      <c r="Y137" s="159" t="s">
        <v>296</v>
      </c>
      <c r="Z137" s="148"/>
      <c r="AA137" s="148"/>
      <c r="AB137" s="148"/>
      <c r="AC137" s="148"/>
      <c r="AD137" s="148"/>
      <c r="AE137" s="148"/>
      <c r="AF137" s="148"/>
      <c r="AG137" s="148" t="s">
        <v>2005</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5">
      <c r="A138" s="185">
        <v>109</v>
      </c>
      <c r="B138" s="186" t="s">
        <v>2354</v>
      </c>
      <c r="C138" s="198" t="s">
        <v>2355</v>
      </c>
      <c r="D138" s="187" t="s">
        <v>292</v>
      </c>
      <c r="E138" s="188">
        <v>1</v>
      </c>
      <c r="F138" s="189"/>
      <c r="G138" s="190">
        <f t="shared" si="21"/>
        <v>0</v>
      </c>
      <c r="H138" s="189"/>
      <c r="I138" s="190">
        <f t="shared" si="22"/>
        <v>0</v>
      </c>
      <c r="J138" s="189"/>
      <c r="K138" s="190">
        <f t="shared" si="23"/>
        <v>0</v>
      </c>
      <c r="L138" s="190">
        <v>21</v>
      </c>
      <c r="M138" s="190">
        <f t="shared" si="24"/>
        <v>0</v>
      </c>
      <c r="N138" s="188">
        <v>1.8000000000000001E-4</v>
      </c>
      <c r="O138" s="188">
        <f t="shared" si="25"/>
        <v>0</v>
      </c>
      <c r="P138" s="188">
        <v>0</v>
      </c>
      <c r="Q138" s="188">
        <f t="shared" si="26"/>
        <v>0</v>
      </c>
      <c r="R138" s="190" t="s">
        <v>1425</v>
      </c>
      <c r="S138" s="190" t="s">
        <v>294</v>
      </c>
      <c r="T138" s="191" t="s">
        <v>294</v>
      </c>
      <c r="U138" s="159">
        <v>0.47599999999999998</v>
      </c>
      <c r="V138" s="159">
        <f t="shared" si="27"/>
        <v>0.48</v>
      </c>
      <c r="W138" s="159"/>
      <c r="X138" s="159" t="s">
        <v>295</v>
      </c>
      <c r="Y138" s="159" t="s">
        <v>296</v>
      </c>
      <c r="Z138" s="148"/>
      <c r="AA138" s="148"/>
      <c r="AB138" s="148"/>
      <c r="AC138" s="148"/>
      <c r="AD138" s="148"/>
      <c r="AE138" s="148"/>
      <c r="AF138" s="148"/>
      <c r="AG138" s="148" t="s">
        <v>2005</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5">
      <c r="A139" s="185">
        <v>110</v>
      </c>
      <c r="B139" s="186" t="s">
        <v>2761</v>
      </c>
      <c r="C139" s="198" t="s">
        <v>3616</v>
      </c>
      <c r="D139" s="187"/>
      <c r="E139" s="188">
        <v>0</v>
      </c>
      <c r="F139" s="189"/>
      <c r="G139" s="190">
        <f t="shared" si="21"/>
        <v>0</v>
      </c>
      <c r="H139" s="189"/>
      <c r="I139" s="190">
        <f t="shared" si="22"/>
        <v>0</v>
      </c>
      <c r="J139" s="189"/>
      <c r="K139" s="190">
        <f t="shared" si="23"/>
        <v>0</v>
      </c>
      <c r="L139" s="190">
        <v>21</v>
      </c>
      <c r="M139" s="190">
        <f t="shared" si="24"/>
        <v>0</v>
      </c>
      <c r="N139" s="188">
        <v>0</v>
      </c>
      <c r="O139" s="188">
        <f t="shared" si="25"/>
        <v>0</v>
      </c>
      <c r="P139" s="188">
        <v>0</v>
      </c>
      <c r="Q139" s="188">
        <f t="shared" si="26"/>
        <v>0</v>
      </c>
      <c r="R139" s="190"/>
      <c r="S139" s="190" t="s">
        <v>878</v>
      </c>
      <c r="T139" s="191" t="s">
        <v>879</v>
      </c>
      <c r="U139" s="159">
        <v>0</v>
      </c>
      <c r="V139" s="159">
        <f t="shared" si="27"/>
        <v>0</v>
      </c>
      <c r="W139" s="159"/>
      <c r="X139" s="159" t="s">
        <v>295</v>
      </c>
      <c r="Y139" s="159" t="s">
        <v>296</v>
      </c>
      <c r="Z139" s="148"/>
      <c r="AA139" s="148"/>
      <c r="AB139" s="148"/>
      <c r="AC139" s="148"/>
      <c r="AD139" s="148"/>
      <c r="AE139" s="148"/>
      <c r="AF139" s="148"/>
      <c r="AG139" s="148" t="s">
        <v>2005</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ht="20" outlineLevel="1" x14ac:dyDescent="0.25">
      <c r="A140" s="185">
        <v>111</v>
      </c>
      <c r="B140" s="186" t="s">
        <v>2205</v>
      </c>
      <c r="C140" s="198" t="s">
        <v>3617</v>
      </c>
      <c r="D140" s="187" t="s">
        <v>2037</v>
      </c>
      <c r="E140" s="188">
        <v>1</v>
      </c>
      <c r="F140" s="189"/>
      <c r="G140" s="190">
        <f t="shared" si="21"/>
        <v>0</v>
      </c>
      <c r="H140" s="189"/>
      <c r="I140" s="190">
        <f t="shared" si="22"/>
        <v>0</v>
      </c>
      <c r="J140" s="189"/>
      <c r="K140" s="190">
        <f t="shared" si="23"/>
        <v>0</v>
      </c>
      <c r="L140" s="190">
        <v>21</v>
      </c>
      <c r="M140" s="190">
        <f t="shared" si="24"/>
        <v>0</v>
      </c>
      <c r="N140" s="188">
        <v>0</v>
      </c>
      <c r="O140" s="188">
        <f t="shared" si="25"/>
        <v>0</v>
      </c>
      <c r="P140" s="188">
        <v>0</v>
      </c>
      <c r="Q140" s="188">
        <f t="shared" si="26"/>
        <v>0</v>
      </c>
      <c r="R140" s="190"/>
      <c r="S140" s="190" t="s">
        <v>878</v>
      </c>
      <c r="T140" s="191" t="s">
        <v>879</v>
      </c>
      <c r="U140" s="159">
        <v>0</v>
      </c>
      <c r="V140" s="159">
        <f t="shared" si="27"/>
        <v>0</v>
      </c>
      <c r="W140" s="159"/>
      <c r="X140" s="159" t="s">
        <v>295</v>
      </c>
      <c r="Y140" s="159" t="s">
        <v>296</v>
      </c>
      <c r="Z140" s="148"/>
      <c r="AA140" s="148"/>
      <c r="AB140" s="148"/>
      <c r="AC140" s="148"/>
      <c r="AD140" s="148"/>
      <c r="AE140" s="148"/>
      <c r="AF140" s="148"/>
      <c r="AG140" s="148" t="s">
        <v>2005</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1" x14ac:dyDescent="0.25">
      <c r="A141" s="185">
        <v>112</v>
      </c>
      <c r="B141" s="186" t="s">
        <v>2207</v>
      </c>
      <c r="C141" s="198" t="s">
        <v>3618</v>
      </c>
      <c r="D141" s="187" t="s">
        <v>2037</v>
      </c>
      <c r="E141" s="188">
        <v>1</v>
      </c>
      <c r="F141" s="189"/>
      <c r="G141" s="190">
        <f t="shared" si="21"/>
        <v>0</v>
      </c>
      <c r="H141" s="189"/>
      <c r="I141" s="190">
        <f t="shared" si="22"/>
        <v>0</v>
      </c>
      <c r="J141" s="189"/>
      <c r="K141" s="190">
        <f t="shared" si="23"/>
        <v>0</v>
      </c>
      <c r="L141" s="190">
        <v>21</v>
      </c>
      <c r="M141" s="190">
        <f t="shared" si="24"/>
        <v>0</v>
      </c>
      <c r="N141" s="188">
        <v>0</v>
      </c>
      <c r="O141" s="188">
        <f t="shared" si="25"/>
        <v>0</v>
      </c>
      <c r="P141" s="188">
        <v>0</v>
      </c>
      <c r="Q141" s="188">
        <f t="shared" si="26"/>
        <v>0</v>
      </c>
      <c r="R141" s="190"/>
      <c r="S141" s="190" t="s">
        <v>878</v>
      </c>
      <c r="T141" s="191" t="s">
        <v>879</v>
      </c>
      <c r="U141" s="159">
        <v>0</v>
      </c>
      <c r="V141" s="159">
        <f t="shared" si="27"/>
        <v>0</v>
      </c>
      <c r="W141" s="159"/>
      <c r="X141" s="159" t="s">
        <v>295</v>
      </c>
      <c r="Y141" s="159" t="s">
        <v>296</v>
      </c>
      <c r="Z141" s="148"/>
      <c r="AA141" s="148"/>
      <c r="AB141" s="148"/>
      <c r="AC141" s="148"/>
      <c r="AD141" s="148"/>
      <c r="AE141" s="148"/>
      <c r="AF141" s="148"/>
      <c r="AG141" s="148" t="s">
        <v>2005</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ht="20" outlineLevel="1" x14ac:dyDescent="0.25">
      <c r="A142" s="185">
        <v>113</v>
      </c>
      <c r="B142" s="186" t="s">
        <v>2209</v>
      </c>
      <c r="C142" s="198" t="s">
        <v>3619</v>
      </c>
      <c r="D142" s="187" t="s">
        <v>2037</v>
      </c>
      <c r="E142" s="188">
        <v>1</v>
      </c>
      <c r="F142" s="189"/>
      <c r="G142" s="190">
        <f t="shared" si="21"/>
        <v>0</v>
      </c>
      <c r="H142" s="189"/>
      <c r="I142" s="190">
        <f t="shared" si="22"/>
        <v>0</v>
      </c>
      <c r="J142" s="189"/>
      <c r="K142" s="190">
        <f t="shared" si="23"/>
        <v>0</v>
      </c>
      <c r="L142" s="190">
        <v>21</v>
      </c>
      <c r="M142" s="190">
        <f t="shared" si="24"/>
        <v>0</v>
      </c>
      <c r="N142" s="188">
        <v>0</v>
      </c>
      <c r="O142" s="188">
        <f t="shared" si="25"/>
        <v>0</v>
      </c>
      <c r="P142" s="188">
        <v>0</v>
      </c>
      <c r="Q142" s="188">
        <f t="shared" si="26"/>
        <v>0</v>
      </c>
      <c r="R142" s="190"/>
      <c r="S142" s="190" t="s">
        <v>878</v>
      </c>
      <c r="T142" s="191" t="s">
        <v>879</v>
      </c>
      <c r="U142" s="159">
        <v>0</v>
      </c>
      <c r="V142" s="159">
        <f t="shared" si="27"/>
        <v>0</v>
      </c>
      <c r="W142" s="159"/>
      <c r="X142" s="159" t="s">
        <v>295</v>
      </c>
      <c r="Y142" s="159" t="s">
        <v>296</v>
      </c>
      <c r="Z142" s="148"/>
      <c r="AA142" s="148"/>
      <c r="AB142" s="148"/>
      <c r="AC142" s="148"/>
      <c r="AD142" s="148"/>
      <c r="AE142" s="148"/>
      <c r="AF142" s="148"/>
      <c r="AG142" s="148" t="s">
        <v>2005</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1" x14ac:dyDescent="0.25">
      <c r="A143" s="185">
        <v>114</v>
      </c>
      <c r="B143" s="186" t="s">
        <v>2211</v>
      </c>
      <c r="C143" s="198" t="s">
        <v>3620</v>
      </c>
      <c r="D143" s="187" t="s">
        <v>2037</v>
      </c>
      <c r="E143" s="188">
        <v>1</v>
      </c>
      <c r="F143" s="189"/>
      <c r="G143" s="190">
        <f t="shared" si="21"/>
        <v>0</v>
      </c>
      <c r="H143" s="189"/>
      <c r="I143" s="190">
        <f t="shared" si="22"/>
        <v>0</v>
      </c>
      <c r="J143" s="189"/>
      <c r="K143" s="190">
        <f t="shared" si="23"/>
        <v>0</v>
      </c>
      <c r="L143" s="190">
        <v>21</v>
      </c>
      <c r="M143" s="190">
        <f t="shared" si="24"/>
        <v>0</v>
      </c>
      <c r="N143" s="188">
        <v>0</v>
      </c>
      <c r="O143" s="188">
        <f t="shared" si="25"/>
        <v>0</v>
      </c>
      <c r="P143" s="188">
        <v>0</v>
      </c>
      <c r="Q143" s="188">
        <f t="shared" si="26"/>
        <v>0</v>
      </c>
      <c r="R143" s="190"/>
      <c r="S143" s="190" t="s">
        <v>878</v>
      </c>
      <c r="T143" s="191" t="s">
        <v>879</v>
      </c>
      <c r="U143" s="159">
        <v>0</v>
      </c>
      <c r="V143" s="159">
        <f t="shared" si="27"/>
        <v>0</v>
      </c>
      <c r="W143" s="159"/>
      <c r="X143" s="159" t="s">
        <v>295</v>
      </c>
      <c r="Y143" s="159" t="s">
        <v>296</v>
      </c>
      <c r="Z143" s="148"/>
      <c r="AA143" s="148"/>
      <c r="AB143" s="148"/>
      <c r="AC143" s="148"/>
      <c r="AD143" s="148"/>
      <c r="AE143" s="148"/>
      <c r="AF143" s="148"/>
      <c r="AG143" s="148" t="s">
        <v>2005</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1" x14ac:dyDescent="0.25">
      <c r="A144" s="177">
        <v>115</v>
      </c>
      <c r="B144" s="178" t="s">
        <v>3450</v>
      </c>
      <c r="C144" s="194" t="s">
        <v>3451</v>
      </c>
      <c r="D144" s="179" t="s">
        <v>0</v>
      </c>
      <c r="E144" s="180">
        <v>0.39</v>
      </c>
      <c r="F144" s="181"/>
      <c r="G144" s="182">
        <f t="shared" si="21"/>
        <v>0</v>
      </c>
      <c r="H144" s="181"/>
      <c r="I144" s="182">
        <f t="shared" si="22"/>
        <v>0</v>
      </c>
      <c r="J144" s="181"/>
      <c r="K144" s="182">
        <f t="shared" si="23"/>
        <v>0</v>
      </c>
      <c r="L144" s="182">
        <v>21</v>
      </c>
      <c r="M144" s="182">
        <f t="shared" si="24"/>
        <v>0</v>
      </c>
      <c r="N144" s="180">
        <v>0</v>
      </c>
      <c r="O144" s="180">
        <f t="shared" si="25"/>
        <v>0</v>
      </c>
      <c r="P144" s="180">
        <v>0</v>
      </c>
      <c r="Q144" s="180">
        <f t="shared" si="26"/>
        <v>0</v>
      </c>
      <c r="R144" s="182" t="s">
        <v>1425</v>
      </c>
      <c r="S144" s="182" t="s">
        <v>294</v>
      </c>
      <c r="T144" s="183" t="s">
        <v>879</v>
      </c>
      <c r="U144" s="159">
        <v>0</v>
      </c>
      <c r="V144" s="159">
        <f t="shared" si="27"/>
        <v>0</v>
      </c>
      <c r="W144" s="159"/>
      <c r="X144" s="159" t="s">
        <v>295</v>
      </c>
      <c r="Y144" s="159" t="s">
        <v>296</v>
      </c>
      <c r="Z144" s="148"/>
      <c r="AA144" s="148"/>
      <c r="AB144" s="148"/>
      <c r="AC144" s="148"/>
      <c r="AD144" s="148"/>
      <c r="AE144" s="148"/>
      <c r="AF144" s="148"/>
      <c r="AG144" s="148" t="s">
        <v>2005</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2" x14ac:dyDescent="0.25">
      <c r="A145" s="155"/>
      <c r="B145" s="156"/>
      <c r="C145" s="276" t="s">
        <v>1437</v>
      </c>
      <c r="D145" s="277"/>
      <c r="E145" s="277"/>
      <c r="F145" s="277"/>
      <c r="G145" s="277"/>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299</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ht="13" x14ac:dyDescent="0.25">
      <c r="A146" s="170" t="s">
        <v>288</v>
      </c>
      <c r="B146" s="171" t="s">
        <v>227</v>
      </c>
      <c r="C146" s="193" t="s">
        <v>228</v>
      </c>
      <c r="D146" s="172"/>
      <c r="E146" s="173"/>
      <c r="F146" s="174"/>
      <c r="G146" s="174">
        <f>SUMIF(AG147:AG150,"&lt;&gt;NOR",G147:G150)</f>
        <v>0</v>
      </c>
      <c r="H146" s="174"/>
      <c r="I146" s="174">
        <f>SUM(I147:I150)</f>
        <v>0</v>
      </c>
      <c r="J146" s="174"/>
      <c r="K146" s="174">
        <f>SUM(K147:K150)</f>
        <v>0</v>
      </c>
      <c r="L146" s="174"/>
      <c r="M146" s="174">
        <f>SUM(M147:M150)</f>
        <v>0</v>
      </c>
      <c r="N146" s="173"/>
      <c r="O146" s="173">
        <f>SUM(O147:O150)</f>
        <v>0</v>
      </c>
      <c r="P146" s="173"/>
      <c r="Q146" s="173">
        <f>SUM(Q147:Q150)</f>
        <v>0</v>
      </c>
      <c r="R146" s="174"/>
      <c r="S146" s="174"/>
      <c r="T146" s="175"/>
      <c r="U146" s="169"/>
      <c r="V146" s="169">
        <f>SUM(V147:V150)</f>
        <v>0</v>
      </c>
      <c r="W146" s="169"/>
      <c r="X146" s="169"/>
      <c r="Y146" s="169"/>
      <c r="AG146" t="s">
        <v>289</v>
      </c>
    </row>
    <row r="147" spans="1:60" outlineLevel="1" x14ac:dyDescent="0.25">
      <c r="A147" s="185">
        <v>116</v>
      </c>
      <c r="B147" s="186" t="s">
        <v>2215</v>
      </c>
      <c r="C147" s="198" t="s">
        <v>2401</v>
      </c>
      <c r="D147" s="187" t="s">
        <v>1668</v>
      </c>
      <c r="E147" s="188">
        <v>200</v>
      </c>
      <c r="F147" s="189"/>
      <c r="G147" s="190">
        <f>ROUND(E147*F147,2)</f>
        <v>0</v>
      </c>
      <c r="H147" s="189"/>
      <c r="I147" s="190">
        <f>ROUND(E147*H147,2)</f>
        <v>0</v>
      </c>
      <c r="J147" s="189"/>
      <c r="K147" s="190">
        <f>ROUND(E147*J147,2)</f>
        <v>0</v>
      </c>
      <c r="L147" s="190">
        <v>21</v>
      </c>
      <c r="M147" s="190">
        <f>G147*(1+L147/100)</f>
        <v>0</v>
      </c>
      <c r="N147" s="188">
        <v>0</v>
      </c>
      <c r="O147" s="188">
        <f>ROUND(E147*N147,2)</f>
        <v>0</v>
      </c>
      <c r="P147" s="188">
        <v>0</v>
      </c>
      <c r="Q147" s="188">
        <f>ROUND(E147*P147,2)</f>
        <v>0</v>
      </c>
      <c r="R147" s="190"/>
      <c r="S147" s="190" t="s">
        <v>878</v>
      </c>
      <c r="T147" s="191" t="s">
        <v>879</v>
      </c>
      <c r="U147" s="159">
        <v>0</v>
      </c>
      <c r="V147" s="159">
        <f>ROUND(E147*U147,2)</f>
        <v>0</v>
      </c>
      <c r="W147" s="159"/>
      <c r="X147" s="159" t="s">
        <v>295</v>
      </c>
      <c r="Y147" s="159" t="s">
        <v>296</v>
      </c>
      <c r="Z147" s="148"/>
      <c r="AA147" s="148"/>
      <c r="AB147" s="148"/>
      <c r="AC147" s="148"/>
      <c r="AD147" s="148"/>
      <c r="AE147" s="148"/>
      <c r="AF147" s="148"/>
      <c r="AG147" s="148" t="s">
        <v>2005</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5">
      <c r="A148" s="185">
        <v>117</v>
      </c>
      <c r="B148" s="186" t="s">
        <v>2217</v>
      </c>
      <c r="C148" s="198" t="s">
        <v>2403</v>
      </c>
      <c r="D148" s="187" t="s">
        <v>1668</v>
      </c>
      <c r="E148" s="188">
        <v>200</v>
      </c>
      <c r="F148" s="189"/>
      <c r="G148" s="190">
        <f>ROUND(E148*F148,2)</f>
        <v>0</v>
      </c>
      <c r="H148" s="189"/>
      <c r="I148" s="190">
        <f>ROUND(E148*H148,2)</f>
        <v>0</v>
      </c>
      <c r="J148" s="189"/>
      <c r="K148" s="190">
        <f>ROUND(E148*J148,2)</f>
        <v>0</v>
      </c>
      <c r="L148" s="190">
        <v>21</v>
      </c>
      <c r="M148" s="190">
        <f>G148*(1+L148/100)</f>
        <v>0</v>
      </c>
      <c r="N148" s="188">
        <v>0</v>
      </c>
      <c r="O148" s="188">
        <f>ROUND(E148*N148,2)</f>
        <v>0</v>
      </c>
      <c r="P148" s="188">
        <v>0</v>
      </c>
      <c r="Q148" s="188">
        <f>ROUND(E148*P148,2)</f>
        <v>0</v>
      </c>
      <c r="R148" s="190"/>
      <c r="S148" s="190" t="s">
        <v>878</v>
      </c>
      <c r="T148" s="191" t="s">
        <v>879</v>
      </c>
      <c r="U148" s="159">
        <v>0</v>
      </c>
      <c r="V148" s="159">
        <f>ROUND(E148*U148,2)</f>
        <v>0</v>
      </c>
      <c r="W148" s="159"/>
      <c r="X148" s="159" t="s">
        <v>295</v>
      </c>
      <c r="Y148" s="159" t="s">
        <v>296</v>
      </c>
      <c r="Z148" s="148"/>
      <c r="AA148" s="148"/>
      <c r="AB148" s="148"/>
      <c r="AC148" s="148"/>
      <c r="AD148" s="148"/>
      <c r="AE148" s="148"/>
      <c r="AF148" s="148"/>
      <c r="AG148" s="148" t="s">
        <v>2005</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1" x14ac:dyDescent="0.25">
      <c r="A149" s="177">
        <v>118</v>
      </c>
      <c r="B149" s="178" t="s">
        <v>3552</v>
      </c>
      <c r="C149" s="194" t="s">
        <v>3553</v>
      </c>
      <c r="D149" s="179" t="s">
        <v>0</v>
      </c>
      <c r="E149" s="180">
        <v>2.4</v>
      </c>
      <c r="F149" s="181"/>
      <c r="G149" s="182">
        <f>ROUND(E149*F149,2)</f>
        <v>0</v>
      </c>
      <c r="H149" s="181"/>
      <c r="I149" s="182">
        <f>ROUND(E149*H149,2)</f>
        <v>0</v>
      </c>
      <c r="J149" s="181"/>
      <c r="K149" s="182">
        <f>ROUND(E149*J149,2)</f>
        <v>0</v>
      </c>
      <c r="L149" s="182">
        <v>21</v>
      </c>
      <c r="M149" s="182">
        <f>G149*(1+L149/100)</f>
        <v>0</v>
      </c>
      <c r="N149" s="180">
        <v>0</v>
      </c>
      <c r="O149" s="180">
        <f>ROUND(E149*N149,2)</f>
        <v>0</v>
      </c>
      <c r="P149" s="180">
        <v>0</v>
      </c>
      <c r="Q149" s="180">
        <f>ROUND(E149*P149,2)</f>
        <v>0</v>
      </c>
      <c r="R149" s="182" t="s">
        <v>1658</v>
      </c>
      <c r="S149" s="182" t="s">
        <v>294</v>
      </c>
      <c r="T149" s="183" t="s">
        <v>879</v>
      </c>
      <c r="U149" s="159">
        <v>0</v>
      </c>
      <c r="V149" s="159">
        <f>ROUND(E149*U149,2)</f>
        <v>0</v>
      </c>
      <c r="W149" s="159"/>
      <c r="X149" s="159" t="s">
        <v>295</v>
      </c>
      <c r="Y149" s="159" t="s">
        <v>296</v>
      </c>
      <c r="Z149" s="148"/>
      <c r="AA149" s="148"/>
      <c r="AB149" s="148"/>
      <c r="AC149" s="148"/>
      <c r="AD149" s="148"/>
      <c r="AE149" s="148"/>
      <c r="AF149" s="148"/>
      <c r="AG149" s="148" t="s">
        <v>2005</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2" x14ac:dyDescent="0.25">
      <c r="A150" s="155"/>
      <c r="B150" s="156"/>
      <c r="C150" s="276" t="s">
        <v>1344</v>
      </c>
      <c r="D150" s="277"/>
      <c r="E150" s="277"/>
      <c r="F150" s="277"/>
      <c r="G150" s="277"/>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299</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ht="13" x14ac:dyDescent="0.25">
      <c r="A151" s="170" t="s">
        <v>288</v>
      </c>
      <c r="B151" s="171" t="s">
        <v>196</v>
      </c>
      <c r="C151" s="193" t="s">
        <v>197</v>
      </c>
      <c r="D151" s="172"/>
      <c r="E151" s="173"/>
      <c r="F151" s="174"/>
      <c r="G151" s="174">
        <f>SUMIF(AG152:AG162,"&lt;&gt;NOR",G152:G162)</f>
        <v>0</v>
      </c>
      <c r="H151" s="174"/>
      <c r="I151" s="174">
        <f>SUM(I152:I162)</f>
        <v>0</v>
      </c>
      <c r="J151" s="174"/>
      <c r="K151" s="174">
        <f>SUM(K152:K162)</f>
        <v>0</v>
      </c>
      <c r="L151" s="174"/>
      <c r="M151" s="174">
        <f>SUM(M152:M162)</f>
        <v>0</v>
      </c>
      <c r="N151" s="173"/>
      <c r="O151" s="173">
        <f>SUM(O152:O162)</f>
        <v>0</v>
      </c>
      <c r="P151" s="173"/>
      <c r="Q151" s="173">
        <f>SUM(Q152:Q162)</f>
        <v>0</v>
      </c>
      <c r="R151" s="174"/>
      <c r="S151" s="174"/>
      <c r="T151" s="175"/>
      <c r="U151" s="169"/>
      <c r="V151" s="169">
        <f>SUM(V152:V162)</f>
        <v>4.24</v>
      </c>
      <c r="W151" s="169"/>
      <c r="X151" s="169"/>
      <c r="Y151" s="169"/>
      <c r="AG151" t="s">
        <v>289</v>
      </c>
    </row>
    <row r="152" spans="1:60" outlineLevel="1" x14ac:dyDescent="0.25">
      <c r="A152" s="185">
        <v>119</v>
      </c>
      <c r="B152" s="186" t="s">
        <v>2772</v>
      </c>
      <c r="C152" s="198" t="s">
        <v>2405</v>
      </c>
      <c r="D152" s="187" t="s">
        <v>2406</v>
      </c>
      <c r="E152" s="188">
        <v>17</v>
      </c>
      <c r="F152" s="189"/>
      <c r="G152" s="190">
        <f t="shared" ref="G152:G159" si="28">ROUND(E152*F152,2)</f>
        <v>0</v>
      </c>
      <c r="H152" s="189"/>
      <c r="I152" s="190">
        <f t="shared" ref="I152:I159" si="29">ROUND(E152*H152,2)</f>
        <v>0</v>
      </c>
      <c r="J152" s="189"/>
      <c r="K152" s="190">
        <f t="shared" ref="K152:K159" si="30">ROUND(E152*J152,2)</f>
        <v>0</v>
      </c>
      <c r="L152" s="190">
        <v>21</v>
      </c>
      <c r="M152" s="190">
        <f t="shared" ref="M152:M159" si="31">G152*(1+L152/100)</f>
        <v>0</v>
      </c>
      <c r="N152" s="188">
        <v>0</v>
      </c>
      <c r="O152" s="188">
        <f t="shared" ref="O152:O159" si="32">ROUND(E152*N152,2)</f>
        <v>0</v>
      </c>
      <c r="P152" s="188">
        <v>0</v>
      </c>
      <c r="Q152" s="188">
        <f t="shared" ref="Q152:Q159" si="33">ROUND(E152*P152,2)</f>
        <v>0</v>
      </c>
      <c r="R152" s="190"/>
      <c r="S152" s="190" t="s">
        <v>878</v>
      </c>
      <c r="T152" s="191" t="s">
        <v>879</v>
      </c>
      <c r="U152" s="159">
        <v>0</v>
      </c>
      <c r="V152" s="159">
        <f t="shared" ref="V152:V159" si="34">ROUND(E152*U152,2)</f>
        <v>0</v>
      </c>
      <c r="W152" s="159"/>
      <c r="X152" s="159" t="s">
        <v>295</v>
      </c>
      <c r="Y152" s="159" t="s">
        <v>296</v>
      </c>
      <c r="Z152" s="148"/>
      <c r="AA152" s="148"/>
      <c r="AB152" s="148"/>
      <c r="AC152" s="148"/>
      <c r="AD152" s="148"/>
      <c r="AE152" s="148"/>
      <c r="AF152" s="148"/>
      <c r="AG152" s="148" t="s">
        <v>2005</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5">
      <c r="A153" s="185">
        <v>120</v>
      </c>
      <c r="B153" s="186" t="s">
        <v>2774</v>
      </c>
      <c r="C153" s="198" t="s">
        <v>2408</v>
      </c>
      <c r="D153" s="187" t="s">
        <v>2406</v>
      </c>
      <c r="E153" s="188">
        <v>14</v>
      </c>
      <c r="F153" s="189"/>
      <c r="G153" s="190">
        <f t="shared" si="28"/>
        <v>0</v>
      </c>
      <c r="H153" s="189"/>
      <c r="I153" s="190">
        <f t="shared" si="29"/>
        <v>0</v>
      </c>
      <c r="J153" s="189"/>
      <c r="K153" s="190">
        <f t="shared" si="30"/>
        <v>0</v>
      </c>
      <c r="L153" s="190">
        <v>21</v>
      </c>
      <c r="M153" s="190">
        <f t="shared" si="31"/>
        <v>0</v>
      </c>
      <c r="N153" s="188">
        <v>0</v>
      </c>
      <c r="O153" s="188">
        <f t="shared" si="32"/>
        <v>0</v>
      </c>
      <c r="P153" s="188">
        <v>0</v>
      </c>
      <c r="Q153" s="188">
        <f t="shared" si="33"/>
        <v>0</v>
      </c>
      <c r="R153" s="190"/>
      <c r="S153" s="190" t="s">
        <v>878</v>
      </c>
      <c r="T153" s="191" t="s">
        <v>879</v>
      </c>
      <c r="U153" s="159">
        <v>0</v>
      </c>
      <c r="V153" s="159">
        <f t="shared" si="34"/>
        <v>0</v>
      </c>
      <c r="W153" s="159"/>
      <c r="X153" s="159" t="s">
        <v>295</v>
      </c>
      <c r="Y153" s="159" t="s">
        <v>296</v>
      </c>
      <c r="Z153" s="148"/>
      <c r="AA153" s="148"/>
      <c r="AB153" s="148"/>
      <c r="AC153" s="148"/>
      <c r="AD153" s="148"/>
      <c r="AE153" s="148"/>
      <c r="AF153" s="148"/>
      <c r="AG153" s="148" t="s">
        <v>2005</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5">
      <c r="A154" s="185">
        <v>121</v>
      </c>
      <c r="B154" s="186" t="s">
        <v>2222</v>
      </c>
      <c r="C154" s="198" t="s">
        <v>2410</v>
      </c>
      <c r="D154" s="187" t="s">
        <v>2406</v>
      </c>
      <c r="E154" s="188">
        <v>1</v>
      </c>
      <c r="F154" s="189"/>
      <c r="G154" s="190">
        <f t="shared" si="28"/>
        <v>0</v>
      </c>
      <c r="H154" s="189"/>
      <c r="I154" s="190">
        <f t="shared" si="29"/>
        <v>0</v>
      </c>
      <c r="J154" s="189"/>
      <c r="K154" s="190">
        <f t="shared" si="30"/>
        <v>0</v>
      </c>
      <c r="L154" s="190">
        <v>21</v>
      </c>
      <c r="M154" s="190">
        <f t="shared" si="31"/>
        <v>0</v>
      </c>
      <c r="N154" s="188">
        <v>0</v>
      </c>
      <c r="O154" s="188">
        <f t="shared" si="32"/>
        <v>0</v>
      </c>
      <c r="P154" s="188">
        <v>0</v>
      </c>
      <c r="Q154" s="188">
        <f t="shared" si="33"/>
        <v>0</v>
      </c>
      <c r="R154" s="190"/>
      <c r="S154" s="190" t="s">
        <v>878</v>
      </c>
      <c r="T154" s="191" t="s">
        <v>879</v>
      </c>
      <c r="U154" s="159">
        <v>0</v>
      </c>
      <c r="V154" s="159">
        <f t="shared" si="34"/>
        <v>0</v>
      </c>
      <c r="W154" s="159"/>
      <c r="X154" s="159" t="s">
        <v>295</v>
      </c>
      <c r="Y154" s="159" t="s">
        <v>296</v>
      </c>
      <c r="Z154" s="148"/>
      <c r="AA154" s="148"/>
      <c r="AB154" s="148"/>
      <c r="AC154" s="148"/>
      <c r="AD154" s="148"/>
      <c r="AE154" s="148"/>
      <c r="AF154" s="148"/>
      <c r="AG154" s="148" t="s">
        <v>2005</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ht="20" outlineLevel="1" x14ac:dyDescent="0.25">
      <c r="A155" s="185">
        <v>122</v>
      </c>
      <c r="B155" s="186" t="s">
        <v>2224</v>
      </c>
      <c r="C155" s="198" t="s">
        <v>3621</v>
      </c>
      <c r="D155" s="187" t="s">
        <v>2406</v>
      </c>
      <c r="E155" s="188">
        <v>3</v>
      </c>
      <c r="F155" s="189"/>
      <c r="G155" s="190">
        <f t="shared" si="28"/>
        <v>0</v>
      </c>
      <c r="H155" s="189"/>
      <c r="I155" s="190">
        <f t="shared" si="29"/>
        <v>0</v>
      </c>
      <c r="J155" s="189"/>
      <c r="K155" s="190">
        <f t="shared" si="30"/>
        <v>0</v>
      </c>
      <c r="L155" s="190">
        <v>21</v>
      </c>
      <c r="M155" s="190">
        <f t="shared" si="31"/>
        <v>0</v>
      </c>
      <c r="N155" s="188">
        <v>0</v>
      </c>
      <c r="O155" s="188">
        <f t="shared" si="32"/>
        <v>0</v>
      </c>
      <c r="P155" s="188">
        <v>0</v>
      </c>
      <c r="Q155" s="188">
        <f t="shared" si="33"/>
        <v>0</v>
      </c>
      <c r="R155" s="190"/>
      <c r="S155" s="190" t="s">
        <v>878</v>
      </c>
      <c r="T155" s="191" t="s">
        <v>879</v>
      </c>
      <c r="U155" s="159">
        <v>0</v>
      </c>
      <c r="V155" s="159">
        <f t="shared" si="34"/>
        <v>0</v>
      </c>
      <c r="W155" s="159"/>
      <c r="X155" s="159" t="s">
        <v>295</v>
      </c>
      <c r="Y155" s="159" t="s">
        <v>296</v>
      </c>
      <c r="Z155" s="148"/>
      <c r="AA155" s="148"/>
      <c r="AB155" s="148"/>
      <c r="AC155" s="148"/>
      <c r="AD155" s="148"/>
      <c r="AE155" s="148"/>
      <c r="AF155" s="148"/>
      <c r="AG155" s="148" t="s">
        <v>2005</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20" outlineLevel="1" x14ac:dyDescent="0.25">
      <c r="A156" s="185">
        <v>123</v>
      </c>
      <c r="B156" s="186" t="s">
        <v>2226</v>
      </c>
      <c r="C156" s="198" t="s">
        <v>3622</v>
      </c>
      <c r="D156" s="187" t="s">
        <v>331</v>
      </c>
      <c r="E156" s="188">
        <v>4</v>
      </c>
      <c r="F156" s="189"/>
      <c r="G156" s="190">
        <f t="shared" si="28"/>
        <v>0</v>
      </c>
      <c r="H156" s="189"/>
      <c r="I156" s="190">
        <f t="shared" si="29"/>
        <v>0</v>
      </c>
      <c r="J156" s="189"/>
      <c r="K156" s="190">
        <f t="shared" si="30"/>
        <v>0</v>
      </c>
      <c r="L156" s="190">
        <v>21</v>
      </c>
      <c r="M156" s="190">
        <f t="shared" si="31"/>
        <v>0</v>
      </c>
      <c r="N156" s="188">
        <v>0</v>
      </c>
      <c r="O156" s="188">
        <f t="shared" si="32"/>
        <v>0</v>
      </c>
      <c r="P156" s="188">
        <v>0</v>
      </c>
      <c r="Q156" s="188">
        <f t="shared" si="33"/>
        <v>0</v>
      </c>
      <c r="R156" s="190"/>
      <c r="S156" s="190" t="s">
        <v>878</v>
      </c>
      <c r="T156" s="191" t="s">
        <v>879</v>
      </c>
      <c r="U156" s="159">
        <v>0</v>
      </c>
      <c r="V156" s="159">
        <f t="shared" si="34"/>
        <v>0</v>
      </c>
      <c r="W156" s="159"/>
      <c r="X156" s="159" t="s">
        <v>295</v>
      </c>
      <c r="Y156" s="159" t="s">
        <v>296</v>
      </c>
      <c r="Z156" s="148"/>
      <c r="AA156" s="148"/>
      <c r="AB156" s="148"/>
      <c r="AC156" s="148"/>
      <c r="AD156" s="148"/>
      <c r="AE156" s="148"/>
      <c r="AF156" s="148"/>
      <c r="AG156" s="148" t="s">
        <v>2005</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1" x14ac:dyDescent="0.25">
      <c r="A157" s="185">
        <v>124</v>
      </c>
      <c r="B157" s="186" t="s">
        <v>2425</v>
      </c>
      <c r="C157" s="198" t="s">
        <v>2426</v>
      </c>
      <c r="D157" s="187" t="s">
        <v>331</v>
      </c>
      <c r="E157" s="188">
        <v>39</v>
      </c>
      <c r="F157" s="189"/>
      <c r="G157" s="190">
        <f t="shared" si="28"/>
        <v>0</v>
      </c>
      <c r="H157" s="189"/>
      <c r="I157" s="190">
        <f t="shared" si="29"/>
        <v>0</v>
      </c>
      <c r="J157" s="189"/>
      <c r="K157" s="190">
        <f t="shared" si="30"/>
        <v>0</v>
      </c>
      <c r="L157" s="190">
        <v>21</v>
      </c>
      <c r="M157" s="190">
        <f t="shared" si="31"/>
        <v>0</v>
      </c>
      <c r="N157" s="188">
        <v>0</v>
      </c>
      <c r="O157" s="188">
        <f t="shared" si="32"/>
        <v>0</v>
      </c>
      <c r="P157" s="188">
        <v>0</v>
      </c>
      <c r="Q157" s="188">
        <f t="shared" si="33"/>
        <v>0</v>
      </c>
      <c r="R157" s="190" t="s">
        <v>1425</v>
      </c>
      <c r="S157" s="190" t="s">
        <v>294</v>
      </c>
      <c r="T157" s="191" t="s">
        <v>294</v>
      </c>
      <c r="U157" s="159">
        <v>8.2000000000000003E-2</v>
      </c>
      <c r="V157" s="159">
        <f t="shared" si="34"/>
        <v>3.2</v>
      </c>
      <c r="W157" s="159"/>
      <c r="X157" s="159" t="s">
        <v>295</v>
      </c>
      <c r="Y157" s="159" t="s">
        <v>296</v>
      </c>
      <c r="Z157" s="148"/>
      <c r="AA157" s="148"/>
      <c r="AB157" s="148"/>
      <c r="AC157" s="148"/>
      <c r="AD157" s="148"/>
      <c r="AE157" s="148"/>
      <c r="AF157" s="148"/>
      <c r="AG157" s="148" t="s">
        <v>2005</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ht="20" outlineLevel="1" x14ac:dyDescent="0.25">
      <c r="A158" s="185">
        <v>125</v>
      </c>
      <c r="B158" s="186" t="s">
        <v>2229</v>
      </c>
      <c r="C158" s="198" t="s">
        <v>3623</v>
      </c>
      <c r="D158" s="187" t="s">
        <v>310</v>
      </c>
      <c r="E158" s="188">
        <v>3.9</v>
      </c>
      <c r="F158" s="189"/>
      <c r="G158" s="190">
        <f t="shared" si="28"/>
        <v>0</v>
      </c>
      <c r="H158" s="189"/>
      <c r="I158" s="190">
        <f t="shared" si="29"/>
        <v>0</v>
      </c>
      <c r="J158" s="189"/>
      <c r="K158" s="190">
        <f t="shared" si="30"/>
        <v>0</v>
      </c>
      <c r="L158" s="190">
        <v>21</v>
      </c>
      <c r="M158" s="190">
        <f t="shared" si="31"/>
        <v>0</v>
      </c>
      <c r="N158" s="188">
        <v>0</v>
      </c>
      <c r="O158" s="188">
        <f t="shared" si="32"/>
        <v>0</v>
      </c>
      <c r="P158" s="188">
        <v>0</v>
      </c>
      <c r="Q158" s="188">
        <f t="shared" si="33"/>
        <v>0</v>
      </c>
      <c r="R158" s="190"/>
      <c r="S158" s="190" t="s">
        <v>878</v>
      </c>
      <c r="T158" s="191" t="s">
        <v>879</v>
      </c>
      <c r="U158" s="159">
        <v>0</v>
      </c>
      <c r="V158" s="159">
        <f t="shared" si="34"/>
        <v>0</v>
      </c>
      <c r="W158" s="159"/>
      <c r="X158" s="159" t="s">
        <v>295</v>
      </c>
      <c r="Y158" s="159" t="s">
        <v>296</v>
      </c>
      <c r="Z158" s="148"/>
      <c r="AA158" s="148"/>
      <c r="AB158" s="148"/>
      <c r="AC158" s="148"/>
      <c r="AD158" s="148"/>
      <c r="AE158" s="148"/>
      <c r="AF158" s="148"/>
      <c r="AG158" s="148" t="s">
        <v>2005</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ht="20" outlineLevel="1" x14ac:dyDescent="0.25">
      <c r="A159" s="177">
        <v>126</v>
      </c>
      <c r="B159" s="178" t="s">
        <v>2433</v>
      </c>
      <c r="C159" s="194" t="s">
        <v>2434</v>
      </c>
      <c r="D159" s="179" t="s">
        <v>310</v>
      </c>
      <c r="E159" s="180">
        <v>3.9</v>
      </c>
      <c r="F159" s="181"/>
      <c r="G159" s="182">
        <f t="shared" si="28"/>
        <v>0</v>
      </c>
      <c r="H159" s="181"/>
      <c r="I159" s="182">
        <f t="shared" si="29"/>
        <v>0</v>
      </c>
      <c r="J159" s="181"/>
      <c r="K159" s="182">
        <f t="shared" si="30"/>
        <v>0</v>
      </c>
      <c r="L159" s="182">
        <v>21</v>
      </c>
      <c r="M159" s="182">
        <f t="shared" si="31"/>
        <v>0</v>
      </c>
      <c r="N159" s="180">
        <v>5.1000000000000004E-4</v>
      </c>
      <c r="O159" s="180">
        <f t="shared" si="32"/>
        <v>0</v>
      </c>
      <c r="P159" s="180">
        <v>0</v>
      </c>
      <c r="Q159" s="180">
        <f t="shared" si="33"/>
        <v>0</v>
      </c>
      <c r="R159" s="182" t="s">
        <v>1347</v>
      </c>
      <c r="S159" s="182" t="s">
        <v>294</v>
      </c>
      <c r="T159" s="183" t="s">
        <v>294</v>
      </c>
      <c r="U159" s="159">
        <v>0.26700000000000002</v>
      </c>
      <c r="V159" s="159">
        <f t="shared" si="34"/>
        <v>1.04</v>
      </c>
      <c r="W159" s="159"/>
      <c r="X159" s="159" t="s">
        <v>295</v>
      </c>
      <c r="Y159" s="159" t="s">
        <v>296</v>
      </c>
      <c r="Z159" s="148"/>
      <c r="AA159" s="148"/>
      <c r="AB159" s="148"/>
      <c r="AC159" s="148"/>
      <c r="AD159" s="148"/>
      <c r="AE159" s="148"/>
      <c r="AF159" s="148"/>
      <c r="AG159" s="148" t="s">
        <v>2005</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2" x14ac:dyDescent="0.25">
      <c r="A160" s="155"/>
      <c r="B160" s="156"/>
      <c r="C160" s="276" t="s">
        <v>2435</v>
      </c>
      <c r="D160" s="277"/>
      <c r="E160" s="277"/>
      <c r="F160" s="277"/>
      <c r="G160" s="277"/>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299</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5">
      <c r="A161" s="177">
        <v>127</v>
      </c>
      <c r="B161" s="178" t="s">
        <v>3444</v>
      </c>
      <c r="C161" s="194" t="s">
        <v>3445</v>
      </c>
      <c r="D161" s="179" t="s">
        <v>0</v>
      </c>
      <c r="E161" s="180">
        <v>2.6</v>
      </c>
      <c r="F161" s="181"/>
      <c r="G161" s="182">
        <f>ROUND(E161*F161,2)</f>
        <v>0</v>
      </c>
      <c r="H161" s="181"/>
      <c r="I161" s="182">
        <f>ROUND(E161*H161,2)</f>
        <v>0</v>
      </c>
      <c r="J161" s="181"/>
      <c r="K161" s="182">
        <f>ROUND(E161*J161,2)</f>
        <v>0</v>
      </c>
      <c r="L161" s="182">
        <v>21</v>
      </c>
      <c r="M161" s="182">
        <f>G161*(1+L161/100)</f>
        <v>0</v>
      </c>
      <c r="N161" s="180">
        <v>0</v>
      </c>
      <c r="O161" s="180">
        <f>ROUND(E161*N161,2)</f>
        <v>0</v>
      </c>
      <c r="P161" s="180">
        <v>0</v>
      </c>
      <c r="Q161" s="180">
        <f>ROUND(E161*P161,2)</f>
        <v>0</v>
      </c>
      <c r="R161" s="182" t="s">
        <v>1347</v>
      </c>
      <c r="S161" s="182" t="s">
        <v>294</v>
      </c>
      <c r="T161" s="183" t="s">
        <v>879</v>
      </c>
      <c r="U161" s="159">
        <v>0</v>
      </c>
      <c r="V161" s="159">
        <f>ROUND(E161*U161,2)</f>
        <v>0</v>
      </c>
      <c r="W161" s="159"/>
      <c r="X161" s="159" t="s">
        <v>295</v>
      </c>
      <c r="Y161" s="159" t="s">
        <v>296</v>
      </c>
      <c r="Z161" s="148"/>
      <c r="AA161" s="148"/>
      <c r="AB161" s="148"/>
      <c r="AC161" s="148"/>
      <c r="AD161" s="148"/>
      <c r="AE161" s="148"/>
      <c r="AF161" s="148"/>
      <c r="AG161" s="148" t="s">
        <v>2005</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2" x14ac:dyDescent="0.25">
      <c r="A162" s="155"/>
      <c r="B162" s="156"/>
      <c r="C162" s="276" t="s">
        <v>1344</v>
      </c>
      <c r="D162" s="277"/>
      <c r="E162" s="277"/>
      <c r="F162" s="277"/>
      <c r="G162" s="277"/>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299</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ht="13" x14ac:dyDescent="0.25">
      <c r="A163" s="170" t="s">
        <v>288</v>
      </c>
      <c r="B163" s="171" t="s">
        <v>259</v>
      </c>
      <c r="C163" s="193" t="s">
        <v>27</v>
      </c>
      <c r="D163" s="172"/>
      <c r="E163" s="173"/>
      <c r="F163" s="174"/>
      <c r="G163" s="174">
        <f>SUMIF(AG164:AG164,"&lt;&gt;NOR",G164:G164)</f>
        <v>0</v>
      </c>
      <c r="H163" s="174"/>
      <c r="I163" s="174">
        <f>SUM(I164:I164)</f>
        <v>0</v>
      </c>
      <c r="J163" s="174"/>
      <c r="K163" s="174">
        <f>SUM(K164:K164)</f>
        <v>0</v>
      </c>
      <c r="L163" s="174"/>
      <c r="M163" s="174">
        <f>SUM(M164:M164)</f>
        <v>0</v>
      </c>
      <c r="N163" s="173"/>
      <c r="O163" s="173">
        <f>SUM(O164:O164)</f>
        <v>0</v>
      </c>
      <c r="P163" s="173"/>
      <c r="Q163" s="173">
        <f>SUM(Q164:Q164)</f>
        <v>0</v>
      </c>
      <c r="R163" s="174"/>
      <c r="S163" s="174"/>
      <c r="T163" s="175"/>
      <c r="U163" s="169"/>
      <c r="V163" s="169">
        <f>SUM(V164:V164)</f>
        <v>0</v>
      </c>
      <c r="W163" s="169"/>
      <c r="X163" s="169"/>
      <c r="Y163" s="169"/>
      <c r="AG163" t="s">
        <v>289</v>
      </c>
    </row>
    <row r="164" spans="1:60" outlineLevel="1" x14ac:dyDescent="0.25">
      <c r="A164" s="185">
        <v>128</v>
      </c>
      <c r="B164" s="186" t="s">
        <v>1882</v>
      </c>
      <c r="C164" s="198" t="s">
        <v>1883</v>
      </c>
      <c r="D164" s="187" t="s">
        <v>1872</v>
      </c>
      <c r="E164" s="188">
        <v>2</v>
      </c>
      <c r="F164" s="189"/>
      <c r="G164" s="190">
        <f>ROUND(E164*F164,2)</f>
        <v>0</v>
      </c>
      <c r="H164" s="189"/>
      <c r="I164" s="190">
        <f>ROUND(E164*H164,2)</f>
        <v>0</v>
      </c>
      <c r="J164" s="189"/>
      <c r="K164" s="190">
        <f>ROUND(E164*J164,2)</f>
        <v>0</v>
      </c>
      <c r="L164" s="190">
        <v>21</v>
      </c>
      <c r="M164" s="190">
        <f>G164*(1+L164/100)</f>
        <v>0</v>
      </c>
      <c r="N164" s="188">
        <v>0</v>
      </c>
      <c r="O164" s="188">
        <f>ROUND(E164*N164,2)</f>
        <v>0</v>
      </c>
      <c r="P164" s="188">
        <v>0</v>
      </c>
      <c r="Q164" s="188">
        <f>ROUND(E164*P164,2)</f>
        <v>0</v>
      </c>
      <c r="R164" s="190"/>
      <c r="S164" s="190" t="s">
        <v>294</v>
      </c>
      <c r="T164" s="191" t="s">
        <v>879</v>
      </c>
      <c r="U164" s="159">
        <v>0</v>
      </c>
      <c r="V164" s="159">
        <f>ROUND(E164*U164,2)</f>
        <v>0</v>
      </c>
      <c r="W164" s="159"/>
      <c r="X164" s="159" t="s">
        <v>1873</v>
      </c>
      <c r="Y164" s="159" t="s">
        <v>296</v>
      </c>
      <c r="Z164" s="148"/>
      <c r="AA164" s="148"/>
      <c r="AB164" s="148"/>
      <c r="AC164" s="148"/>
      <c r="AD164" s="148"/>
      <c r="AE164" s="148"/>
      <c r="AF164" s="148"/>
      <c r="AG164" s="148" t="s">
        <v>2436</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ht="13" x14ac:dyDescent="0.25">
      <c r="A165" s="170" t="s">
        <v>288</v>
      </c>
      <c r="B165" s="171" t="s">
        <v>260</v>
      </c>
      <c r="C165" s="193" t="s">
        <v>28</v>
      </c>
      <c r="D165" s="172"/>
      <c r="E165" s="173"/>
      <c r="F165" s="174"/>
      <c r="G165" s="174">
        <f>SUMIF(AG166:AG167,"&lt;&gt;NOR",G166:G167)</f>
        <v>0</v>
      </c>
      <c r="H165" s="174"/>
      <c r="I165" s="174">
        <f>SUM(I166:I167)</f>
        <v>0</v>
      </c>
      <c r="J165" s="174"/>
      <c r="K165" s="174">
        <f>SUM(K166:K167)</f>
        <v>0</v>
      </c>
      <c r="L165" s="174"/>
      <c r="M165" s="174">
        <f>SUM(M166:M167)</f>
        <v>0</v>
      </c>
      <c r="N165" s="173"/>
      <c r="O165" s="173">
        <f>SUM(O166:O167)</f>
        <v>0</v>
      </c>
      <c r="P165" s="173"/>
      <c r="Q165" s="173">
        <f>SUM(Q166:Q167)</f>
        <v>0</v>
      </c>
      <c r="R165" s="174"/>
      <c r="S165" s="174"/>
      <c r="T165" s="175"/>
      <c r="U165" s="169"/>
      <c r="V165" s="169">
        <f>SUM(V166:V167)</f>
        <v>0</v>
      </c>
      <c r="W165" s="169"/>
      <c r="X165" s="169"/>
      <c r="Y165" s="169"/>
      <c r="AG165" t="s">
        <v>289</v>
      </c>
    </row>
    <row r="166" spans="1:60" outlineLevel="1" x14ac:dyDescent="0.25">
      <c r="A166" s="185">
        <v>129</v>
      </c>
      <c r="B166" s="186" t="s">
        <v>2437</v>
      </c>
      <c r="C166" s="198" t="s">
        <v>2438</v>
      </c>
      <c r="D166" s="187" t="s">
        <v>1872</v>
      </c>
      <c r="E166" s="188">
        <v>1</v>
      </c>
      <c r="F166" s="189"/>
      <c r="G166" s="190">
        <f>ROUND(E166*F166,2)</f>
        <v>0</v>
      </c>
      <c r="H166" s="189"/>
      <c r="I166" s="190">
        <f>ROUND(E166*H166,2)</f>
        <v>0</v>
      </c>
      <c r="J166" s="189"/>
      <c r="K166" s="190">
        <f>ROUND(E166*J166,2)</f>
        <v>0</v>
      </c>
      <c r="L166" s="190">
        <v>21</v>
      </c>
      <c r="M166" s="190">
        <f>G166*(1+L166/100)</f>
        <v>0</v>
      </c>
      <c r="N166" s="188">
        <v>0</v>
      </c>
      <c r="O166" s="188">
        <f>ROUND(E166*N166,2)</f>
        <v>0</v>
      </c>
      <c r="P166" s="188">
        <v>0</v>
      </c>
      <c r="Q166" s="188">
        <f>ROUND(E166*P166,2)</f>
        <v>0</v>
      </c>
      <c r="R166" s="190"/>
      <c r="S166" s="190" t="s">
        <v>294</v>
      </c>
      <c r="T166" s="191" t="s">
        <v>879</v>
      </c>
      <c r="U166" s="159">
        <v>0</v>
      </c>
      <c r="V166" s="159">
        <f>ROUND(E166*U166,2)</f>
        <v>0</v>
      </c>
      <c r="W166" s="159"/>
      <c r="X166" s="159" t="s">
        <v>1873</v>
      </c>
      <c r="Y166" s="159" t="s">
        <v>296</v>
      </c>
      <c r="Z166" s="148"/>
      <c r="AA166" s="148"/>
      <c r="AB166" s="148"/>
      <c r="AC166" s="148"/>
      <c r="AD166" s="148"/>
      <c r="AE166" s="148"/>
      <c r="AF166" s="148"/>
      <c r="AG166" s="148" t="s">
        <v>2436</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1" x14ac:dyDescent="0.25">
      <c r="A167" s="177">
        <v>130</v>
      </c>
      <c r="B167" s="178" t="s">
        <v>2439</v>
      </c>
      <c r="C167" s="194" t="s">
        <v>2440</v>
      </c>
      <c r="D167" s="179" t="s">
        <v>1872</v>
      </c>
      <c r="E167" s="180">
        <v>0.5</v>
      </c>
      <c r="F167" s="181"/>
      <c r="G167" s="182">
        <f>ROUND(E167*F167,2)</f>
        <v>0</v>
      </c>
      <c r="H167" s="181"/>
      <c r="I167" s="182">
        <f>ROUND(E167*H167,2)</f>
        <v>0</v>
      </c>
      <c r="J167" s="181"/>
      <c r="K167" s="182">
        <f>ROUND(E167*J167,2)</f>
        <v>0</v>
      </c>
      <c r="L167" s="182">
        <v>21</v>
      </c>
      <c r="M167" s="182">
        <f>G167*(1+L167/100)</f>
        <v>0</v>
      </c>
      <c r="N167" s="180">
        <v>0</v>
      </c>
      <c r="O167" s="180">
        <f>ROUND(E167*N167,2)</f>
        <v>0</v>
      </c>
      <c r="P167" s="180">
        <v>0</v>
      </c>
      <c r="Q167" s="180">
        <f>ROUND(E167*P167,2)</f>
        <v>0</v>
      </c>
      <c r="R167" s="182"/>
      <c r="S167" s="182" t="s">
        <v>294</v>
      </c>
      <c r="T167" s="183" t="s">
        <v>879</v>
      </c>
      <c r="U167" s="159">
        <v>0</v>
      </c>
      <c r="V167" s="159">
        <f>ROUND(E167*U167,2)</f>
        <v>0</v>
      </c>
      <c r="W167" s="159"/>
      <c r="X167" s="159" t="s">
        <v>1873</v>
      </c>
      <c r="Y167" s="159" t="s">
        <v>296</v>
      </c>
      <c r="Z167" s="148"/>
      <c r="AA167" s="148"/>
      <c r="AB167" s="148"/>
      <c r="AC167" s="148"/>
      <c r="AD167" s="148"/>
      <c r="AE167" s="148"/>
      <c r="AF167" s="148"/>
      <c r="AG167" s="148" t="s">
        <v>2436</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x14ac:dyDescent="0.25">
      <c r="A168" s="3"/>
      <c r="B168" s="4"/>
      <c r="C168" s="202"/>
      <c r="D168" s="6"/>
      <c r="E168" s="3"/>
      <c r="F168" s="3"/>
      <c r="G168" s="3"/>
      <c r="H168" s="3"/>
      <c r="I168" s="3"/>
      <c r="J168" s="3"/>
      <c r="K168" s="3"/>
      <c r="L168" s="3"/>
      <c r="M168" s="3"/>
      <c r="N168" s="3"/>
      <c r="O168" s="3"/>
      <c r="P168" s="3"/>
      <c r="Q168" s="3"/>
      <c r="R168" s="3"/>
      <c r="S168" s="3"/>
      <c r="T168" s="3"/>
      <c r="U168" s="3"/>
      <c r="V168" s="3"/>
      <c r="W168" s="3"/>
      <c r="X168" s="3"/>
      <c r="Y168" s="3"/>
      <c r="AE168">
        <v>12</v>
      </c>
      <c r="AF168">
        <v>21</v>
      </c>
      <c r="AG168" t="s">
        <v>274</v>
      </c>
    </row>
    <row r="169" spans="1:60" ht="13" x14ac:dyDescent="0.25">
      <c r="A169" s="151"/>
      <c r="B169" s="152" t="s">
        <v>29</v>
      </c>
      <c r="C169" s="203"/>
      <c r="D169" s="153"/>
      <c r="E169" s="154"/>
      <c r="F169" s="154"/>
      <c r="G169" s="176">
        <f>G8+G21+G38+G70+G96+G146+G151+G163+G165</f>
        <v>0</v>
      </c>
      <c r="H169" s="3"/>
      <c r="I169" s="3"/>
      <c r="J169" s="3"/>
      <c r="K169" s="3"/>
      <c r="L169" s="3"/>
      <c r="M169" s="3"/>
      <c r="N169" s="3"/>
      <c r="O169" s="3"/>
      <c r="P169" s="3"/>
      <c r="Q169" s="3"/>
      <c r="R169" s="3"/>
      <c r="S169" s="3"/>
      <c r="T169" s="3"/>
      <c r="U169" s="3"/>
      <c r="V169" s="3"/>
      <c r="W169" s="3"/>
      <c r="X169" s="3"/>
      <c r="Y169" s="3"/>
      <c r="AE169">
        <f>SUMIF(L7:L167,AE168,G7:G167)</f>
        <v>0</v>
      </c>
      <c r="AF169">
        <f>SUMIF(L7:L167,AF168,G7:G167)</f>
        <v>0</v>
      </c>
      <c r="AG169" t="s">
        <v>1888</v>
      </c>
    </row>
    <row r="170" spans="1:60" x14ac:dyDescent="0.25">
      <c r="C170" s="204"/>
      <c r="D170" s="10"/>
      <c r="AG170" t="s">
        <v>1889</v>
      </c>
    </row>
    <row r="171" spans="1:60" x14ac:dyDescent="0.25">
      <c r="D171" s="10"/>
    </row>
    <row r="172" spans="1:60" x14ac:dyDescent="0.25">
      <c r="D172" s="10"/>
    </row>
    <row r="173" spans="1:60" x14ac:dyDescent="0.25">
      <c r="D173" s="10"/>
    </row>
    <row r="174" spans="1:60" x14ac:dyDescent="0.25">
      <c r="D174" s="10"/>
    </row>
    <row r="175" spans="1:60" x14ac:dyDescent="0.25">
      <c r="D175" s="10"/>
    </row>
    <row r="176" spans="1:60"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0M2OEmmyhM8PRyaHWGYCPdd9bgHAX+H4UHylX+/W6TpCbY9Ent04fs2m4PRunFWG12u34ATTlYJ6io3KMUjvPg==" saltValue="CwF31jyzlQZypbOWAq10jg==" spinCount="100000" sheet="1" formatRows="0"/>
  <mergeCells count="25">
    <mergeCell ref="C12:G12"/>
    <mergeCell ref="A1:G1"/>
    <mergeCell ref="C2:G2"/>
    <mergeCell ref="C3:G3"/>
    <mergeCell ref="C4:G4"/>
    <mergeCell ref="C10:G10"/>
    <mergeCell ref="C50:G50"/>
    <mergeCell ref="C14:G14"/>
    <mergeCell ref="C16:G16"/>
    <mergeCell ref="C18:G18"/>
    <mergeCell ref="C24:G24"/>
    <mergeCell ref="C26:G26"/>
    <mergeCell ref="C30:G30"/>
    <mergeCell ref="C37:G37"/>
    <mergeCell ref="C40:G40"/>
    <mergeCell ref="C43:G43"/>
    <mergeCell ref="C45:G45"/>
    <mergeCell ref="C47:G47"/>
    <mergeCell ref="C162:G162"/>
    <mergeCell ref="C52:G52"/>
    <mergeCell ref="C69:G69"/>
    <mergeCell ref="C95:G95"/>
    <mergeCell ref="C145:G145"/>
    <mergeCell ref="C150:G150"/>
    <mergeCell ref="C160:G16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78" t="s">
        <v>261</v>
      </c>
      <c r="B1" s="278"/>
      <c r="C1" s="278"/>
      <c r="D1" s="278"/>
      <c r="E1" s="278"/>
      <c r="F1" s="278"/>
      <c r="G1" s="278"/>
      <c r="AG1" t="s">
        <v>262</v>
      </c>
    </row>
    <row r="2" spans="1:60" ht="25" customHeight="1" x14ac:dyDescent="0.25">
      <c r="A2" s="140" t="s">
        <v>7</v>
      </c>
      <c r="B2" s="49" t="s">
        <v>43</v>
      </c>
      <c r="C2" s="279" t="s">
        <v>44</v>
      </c>
      <c r="D2" s="280"/>
      <c r="E2" s="280"/>
      <c r="F2" s="280"/>
      <c r="G2" s="281"/>
      <c r="AG2" t="s">
        <v>263</v>
      </c>
    </row>
    <row r="3" spans="1:60" ht="25" customHeight="1" x14ac:dyDescent="0.25">
      <c r="A3" s="140" t="s">
        <v>8</v>
      </c>
      <c r="B3" s="49" t="s">
        <v>67</v>
      </c>
      <c r="C3" s="279" t="s">
        <v>68</v>
      </c>
      <c r="D3" s="280"/>
      <c r="E3" s="280"/>
      <c r="F3" s="280"/>
      <c r="G3" s="281"/>
      <c r="AC3" s="121" t="s">
        <v>263</v>
      </c>
      <c r="AG3" t="s">
        <v>264</v>
      </c>
    </row>
    <row r="4" spans="1:60" ht="25" customHeight="1" x14ac:dyDescent="0.25">
      <c r="A4" s="141" t="s">
        <v>9</v>
      </c>
      <c r="B4" s="142" t="s">
        <v>74</v>
      </c>
      <c r="C4" s="282" t="s">
        <v>58</v>
      </c>
      <c r="D4" s="283"/>
      <c r="E4" s="283"/>
      <c r="F4" s="283"/>
      <c r="G4" s="28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211</v>
      </c>
      <c r="C8" s="193" t="s">
        <v>212</v>
      </c>
      <c r="D8" s="172"/>
      <c r="E8" s="173"/>
      <c r="F8" s="174"/>
      <c r="G8" s="174">
        <f>SUMIF(AG9:AG19,"&lt;&gt;NOR",G9:G19)</f>
        <v>0</v>
      </c>
      <c r="H8" s="174"/>
      <c r="I8" s="174">
        <f>SUM(I9:I19)</f>
        <v>0</v>
      </c>
      <c r="J8" s="174"/>
      <c r="K8" s="174">
        <f>SUM(K9:K19)</f>
        <v>0</v>
      </c>
      <c r="L8" s="174"/>
      <c r="M8" s="174">
        <f>SUM(M9:M19)</f>
        <v>0</v>
      </c>
      <c r="N8" s="173"/>
      <c r="O8" s="173">
        <f>SUM(O9:O19)</f>
        <v>0</v>
      </c>
      <c r="P8" s="173"/>
      <c r="Q8" s="173">
        <f>SUM(Q9:Q19)</f>
        <v>0.01</v>
      </c>
      <c r="R8" s="174"/>
      <c r="S8" s="174"/>
      <c r="T8" s="175"/>
      <c r="U8" s="169"/>
      <c r="V8" s="169">
        <f>SUM(V9:V19)</f>
        <v>0.98</v>
      </c>
      <c r="W8" s="169"/>
      <c r="X8" s="169"/>
      <c r="Y8" s="169"/>
      <c r="AG8" t="s">
        <v>289</v>
      </c>
    </row>
    <row r="9" spans="1:60" ht="20" outlineLevel="1" x14ac:dyDescent="0.25">
      <c r="A9" s="185">
        <v>1</v>
      </c>
      <c r="B9" s="186" t="s">
        <v>2473</v>
      </c>
      <c r="C9" s="198" t="s">
        <v>3624</v>
      </c>
      <c r="D9" s="187" t="s">
        <v>2037</v>
      </c>
      <c r="E9" s="188">
        <v>1</v>
      </c>
      <c r="F9" s="189"/>
      <c r="G9" s="190">
        <f t="shared" ref="G9:G19" si="0">ROUND(E9*F9,2)</f>
        <v>0</v>
      </c>
      <c r="H9" s="189"/>
      <c r="I9" s="190">
        <f t="shared" ref="I9:I19" si="1">ROUND(E9*H9,2)</f>
        <v>0</v>
      </c>
      <c r="J9" s="189"/>
      <c r="K9" s="190">
        <f t="shared" ref="K9:K19" si="2">ROUND(E9*J9,2)</f>
        <v>0</v>
      </c>
      <c r="L9" s="190">
        <v>21</v>
      </c>
      <c r="M9" s="190">
        <f t="shared" ref="M9:M19" si="3">G9*(1+L9/100)</f>
        <v>0</v>
      </c>
      <c r="N9" s="188">
        <v>0</v>
      </c>
      <c r="O9" s="188">
        <f t="shared" ref="O9:O19" si="4">ROUND(E9*N9,2)</f>
        <v>0</v>
      </c>
      <c r="P9" s="188">
        <v>0</v>
      </c>
      <c r="Q9" s="188">
        <f t="shared" ref="Q9:Q19" si="5">ROUND(E9*P9,2)</f>
        <v>0</v>
      </c>
      <c r="R9" s="190"/>
      <c r="S9" s="190" t="s">
        <v>878</v>
      </c>
      <c r="T9" s="191" t="s">
        <v>879</v>
      </c>
      <c r="U9" s="159">
        <v>0</v>
      </c>
      <c r="V9" s="159">
        <f t="shared" ref="V9:V19" si="6">ROUND(E9*U9,2)</f>
        <v>0</v>
      </c>
      <c r="W9" s="159"/>
      <c r="X9" s="159" t="s">
        <v>295</v>
      </c>
      <c r="Y9" s="159" t="s">
        <v>296</v>
      </c>
      <c r="Z9" s="148"/>
      <c r="AA9" s="148"/>
      <c r="AB9" s="148"/>
      <c r="AC9" s="148"/>
      <c r="AD9" s="148"/>
      <c r="AE9" s="148"/>
      <c r="AF9" s="148"/>
      <c r="AG9" s="148" t="s">
        <v>2005</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85">
        <v>2</v>
      </c>
      <c r="B10" s="186" t="s">
        <v>2475</v>
      </c>
      <c r="C10" s="198" t="s">
        <v>3625</v>
      </c>
      <c r="D10" s="187" t="s">
        <v>2037</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2005</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85">
        <v>3</v>
      </c>
      <c r="B11" s="186" t="s">
        <v>2477</v>
      </c>
      <c r="C11" s="198" t="s">
        <v>2480</v>
      </c>
      <c r="D11" s="187" t="s">
        <v>2037</v>
      </c>
      <c r="E11" s="188">
        <v>1</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2005</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85">
        <v>4</v>
      </c>
      <c r="B12" s="186" t="s">
        <v>2479</v>
      </c>
      <c r="C12" s="198" t="s">
        <v>3626</v>
      </c>
      <c r="D12" s="187" t="s">
        <v>2037</v>
      </c>
      <c r="E12" s="188">
        <v>1</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2005</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5</v>
      </c>
      <c r="B13" s="186" t="s">
        <v>2481</v>
      </c>
      <c r="C13" s="198" t="s">
        <v>3627</v>
      </c>
      <c r="D13" s="187" t="s">
        <v>2037</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2005</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5">
        <v>6</v>
      </c>
      <c r="B14" s="186" t="s">
        <v>2483</v>
      </c>
      <c r="C14" s="198" t="s">
        <v>3628</v>
      </c>
      <c r="D14" s="187" t="s">
        <v>2037</v>
      </c>
      <c r="E14" s="188">
        <v>1</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2005</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0" outlineLevel="1" x14ac:dyDescent="0.25">
      <c r="A15" s="185">
        <v>7</v>
      </c>
      <c r="B15" s="186" t="s">
        <v>2485</v>
      </c>
      <c r="C15" s="198" t="s">
        <v>3629</v>
      </c>
      <c r="D15" s="187" t="s">
        <v>2181</v>
      </c>
      <c r="E15" s="188">
        <v>1</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2005</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8</v>
      </c>
      <c r="B16" s="186" t="s">
        <v>2487</v>
      </c>
      <c r="C16" s="198" t="s">
        <v>2486</v>
      </c>
      <c r="D16" s="187" t="s">
        <v>2037</v>
      </c>
      <c r="E16" s="188">
        <v>1</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2005</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9</v>
      </c>
      <c r="B17" s="186" t="s">
        <v>2458</v>
      </c>
      <c r="C17" s="198" t="s">
        <v>2488</v>
      </c>
      <c r="D17" s="187" t="s">
        <v>2037</v>
      </c>
      <c r="E17" s="188">
        <v>1</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2005</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5">
        <v>10</v>
      </c>
      <c r="B18" s="186" t="s">
        <v>2017</v>
      </c>
      <c r="C18" s="198" t="s">
        <v>2018</v>
      </c>
      <c r="D18" s="187" t="s">
        <v>331</v>
      </c>
      <c r="E18" s="188">
        <v>0.25</v>
      </c>
      <c r="F18" s="189"/>
      <c r="G18" s="190">
        <f t="shared" si="0"/>
        <v>0</v>
      </c>
      <c r="H18" s="189"/>
      <c r="I18" s="190">
        <f t="shared" si="1"/>
        <v>0</v>
      </c>
      <c r="J18" s="189"/>
      <c r="K18" s="190">
        <f t="shared" si="2"/>
        <v>0</v>
      </c>
      <c r="L18" s="190">
        <v>21</v>
      </c>
      <c r="M18" s="190">
        <f t="shared" si="3"/>
        <v>0</v>
      </c>
      <c r="N18" s="188">
        <v>1.92E-3</v>
      </c>
      <c r="O18" s="188">
        <f t="shared" si="4"/>
        <v>0</v>
      </c>
      <c r="P18" s="188">
        <v>3.3169999999999998E-2</v>
      </c>
      <c r="Q18" s="188">
        <f t="shared" si="5"/>
        <v>0.01</v>
      </c>
      <c r="R18" s="190" t="s">
        <v>1023</v>
      </c>
      <c r="S18" s="190" t="s">
        <v>294</v>
      </c>
      <c r="T18" s="191" t="s">
        <v>879</v>
      </c>
      <c r="U18" s="159">
        <v>3.9</v>
      </c>
      <c r="V18" s="159">
        <f t="shared" si="6"/>
        <v>0.98</v>
      </c>
      <c r="W18" s="159"/>
      <c r="X18" s="159" t="s">
        <v>295</v>
      </c>
      <c r="Y18" s="159" t="s">
        <v>296</v>
      </c>
      <c r="Z18" s="148"/>
      <c r="AA18" s="148"/>
      <c r="AB18" s="148"/>
      <c r="AC18" s="148"/>
      <c r="AD18" s="148"/>
      <c r="AE18" s="148"/>
      <c r="AF18" s="148"/>
      <c r="AG18" s="148" t="s">
        <v>297</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20" outlineLevel="1" x14ac:dyDescent="0.25">
      <c r="A19" s="185">
        <v>11</v>
      </c>
      <c r="B19" s="186" t="s">
        <v>2462</v>
      </c>
      <c r="C19" s="198" t="s">
        <v>3630</v>
      </c>
      <c r="D19" s="187" t="s">
        <v>0</v>
      </c>
      <c r="E19" s="188">
        <v>5.6</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2005</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t="13" x14ac:dyDescent="0.25">
      <c r="A20" s="170" t="s">
        <v>288</v>
      </c>
      <c r="B20" s="171" t="s">
        <v>213</v>
      </c>
      <c r="C20" s="193" t="s">
        <v>214</v>
      </c>
      <c r="D20" s="172"/>
      <c r="E20" s="173"/>
      <c r="F20" s="174"/>
      <c r="G20" s="174">
        <f>SUMIF(AG21:AG26,"&lt;&gt;NOR",G21:G26)</f>
        <v>0</v>
      </c>
      <c r="H20" s="174"/>
      <c r="I20" s="174">
        <f>SUM(I21:I26)</f>
        <v>0</v>
      </c>
      <c r="J20" s="174"/>
      <c r="K20" s="174">
        <f>SUM(K21:K26)</f>
        <v>0</v>
      </c>
      <c r="L20" s="174"/>
      <c r="M20" s="174">
        <f>SUM(M21:M26)</f>
        <v>0</v>
      </c>
      <c r="N20" s="173"/>
      <c r="O20" s="173">
        <f>SUM(O21:O26)</f>
        <v>0</v>
      </c>
      <c r="P20" s="173"/>
      <c r="Q20" s="173">
        <f>SUM(Q21:Q26)</f>
        <v>0</v>
      </c>
      <c r="R20" s="174"/>
      <c r="S20" s="174"/>
      <c r="T20" s="175"/>
      <c r="U20" s="169"/>
      <c r="V20" s="169">
        <f>SUM(V21:V26)</f>
        <v>0</v>
      </c>
      <c r="W20" s="169"/>
      <c r="X20" s="169"/>
      <c r="Y20" s="169"/>
      <c r="AG20" t="s">
        <v>289</v>
      </c>
    </row>
    <row r="21" spans="1:60" outlineLevel="1" x14ac:dyDescent="0.25">
      <c r="A21" s="185">
        <v>12</v>
      </c>
      <c r="B21" s="186" t="s">
        <v>2492</v>
      </c>
      <c r="C21" s="198" t="s">
        <v>2491</v>
      </c>
      <c r="D21" s="187" t="s">
        <v>2037</v>
      </c>
      <c r="E21" s="188">
        <v>1</v>
      </c>
      <c r="F21" s="189"/>
      <c r="G21" s="190">
        <f t="shared" ref="G21:G26" si="7">ROUND(E21*F21,2)</f>
        <v>0</v>
      </c>
      <c r="H21" s="189"/>
      <c r="I21" s="190">
        <f t="shared" ref="I21:I26" si="8">ROUND(E21*H21,2)</f>
        <v>0</v>
      </c>
      <c r="J21" s="189"/>
      <c r="K21" s="190">
        <f t="shared" ref="K21:K26" si="9">ROUND(E21*J21,2)</f>
        <v>0</v>
      </c>
      <c r="L21" s="190">
        <v>21</v>
      </c>
      <c r="M21" s="190">
        <f t="shared" ref="M21:M26" si="10">G21*(1+L21/100)</f>
        <v>0</v>
      </c>
      <c r="N21" s="188">
        <v>0</v>
      </c>
      <c r="O21" s="188">
        <f t="shared" ref="O21:O26" si="11">ROUND(E21*N21,2)</f>
        <v>0</v>
      </c>
      <c r="P21" s="188">
        <v>0</v>
      </c>
      <c r="Q21" s="188">
        <f t="shared" ref="Q21:Q26" si="12">ROUND(E21*P21,2)</f>
        <v>0</v>
      </c>
      <c r="R21" s="190"/>
      <c r="S21" s="190" t="s">
        <v>878</v>
      </c>
      <c r="T21" s="191" t="s">
        <v>879</v>
      </c>
      <c r="U21" s="159">
        <v>0</v>
      </c>
      <c r="V21" s="159">
        <f t="shared" ref="V21:V26" si="13">ROUND(E21*U21,2)</f>
        <v>0</v>
      </c>
      <c r="W21" s="159"/>
      <c r="X21" s="159" t="s">
        <v>295</v>
      </c>
      <c r="Y21" s="159" t="s">
        <v>296</v>
      </c>
      <c r="Z21" s="148"/>
      <c r="AA21" s="148"/>
      <c r="AB21" s="148"/>
      <c r="AC21" s="148"/>
      <c r="AD21" s="148"/>
      <c r="AE21" s="148"/>
      <c r="AF21" s="148"/>
      <c r="AG21" s="148" t="s">
        <v>2005</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13</v>
      </c>
      <c r="B22" s="186" t="s">
        <v>2494</v>
      </c>
      <c r="C22" s="198" t="s">
        <v>2495</v>
      </c>
      <c r="D22" s="187" t="s">
        <v>2037</v>
      </c>
      <c r="E22" s="188">
        <v>1</v>
      </c>
      <c r="F22" s="189"/>
      <c r="G22" s="190">
        <f t="shared" si="7"/>
        <v>0</v>
      </c>
      <c r="H22" s="189"/>
      <c r="I22" s="190">
        <f t="shared" si="8"/>
        <v>0</v>
      </c>
      <c r="J22" s="189"/>
      <c r="K22" s="190">
        <f t="shared" si="9"/>
        <v>0</v>
      </c>
      <c r="L22" s="190">
        <v>21</v>
      </c>
      <c r="M22" s="190">
        <f t="shared" si="10"/>
        <v>0</v>
      </c>
      <c r="N22" s="188">
        <v>0</v>
      </c>
      <c r="O22" s="188">
        <f t="shared" si="11"/>
        <v>0</v>
      </c>
      <c r="P22" s="188">
        <v>0</v>
      </c>
      <c r="Q22" s="188">
        <f t="shared" si="12"/>
        <v>0</v>
      </c>
      <c r="R22" s="190"/>
      <c r="S22" s="190" t="s">
        <v>878</v>
      </c>
      <c r="T22" s="191" t="s">
        <v>879</v>
      </c>
      <c r="U22" s="159">
        <v>0</v>
      </c>
      <c r="V22" s="159">
        <f t="shared" si="13"/>
        <v>0</v>
      </c>
      <c r="W22" s="159"/>
      <c r="X22" s="159" t="s">
        <v>295</v>
      </c>
      <c r="Y22" s="159" t="s">
        <v>296</v>
      </c>
      <c r="Z22" s="148"/>
      <c r="AA22" s="148"/>
      <c r="AB22" s="148"/>
      <c r="AC22" s="148"/>
      <c r="AD22" s="148"/>
      <c r="AE22" s="148"/>
      <c r="AF22" s="148"/>
      <c r="AG22" s="148" t="s">
        <v>2005</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14</v>
      </c>
      <c r="B23" s="186" t="s">
        <v>2496</v>
      </c>
      <c r="C23" s="198" t="s">
        <v>2497</v>
      </c>
      <c r="D23" s="187" t="s">
        <v>2181</v>
      </c>
      <c r="E23" s="188">
        <v>1</v>
      </c>
      <c r="F23" s="189"/>
      <c r="G23" s="190">
        <f t="shared" si="7"/>
        <v>0</v>
      </c>
      <c r="H23" s="189"/>
      <c r="I23" s="190">
        <f t="shared" si="8"/>
        <v>0</v>
      </c>
      <c r="J23" s="189"/>
      <c r="K23" s="190">
        <f t="shared" si="9"/>
        <v>0</v>
      </c>
      <c r="L23" s="190">
        <v>21</v>
      </c>
      <c r="M23" s="190">
        <f t="shared" si="10"/>
        <v>0</v>
      </c>
      <c r="N23" s="188">
        <v>0</v>
      </c>
      <c r="O23" s="188">
        <f t="shared" si="11"/>
        <v>0</v>
      </c>
      <c r="P23" s="188">
        <v>0</v>
      </c>
      <c r="Q23" s="188">
        <f t="shared" si="12"/>
        <v>0</v>
      </c>
      <c r="R23" s="190"/>
      <c r="S23" s="190" t="s">
        <v>878</v>
      </c>
      <c r="T23" s="191" t="s">
        <v>879</v>
      </c>
      <c r="U23" s="159">
        <v>0</v>
      </c>
      <c r="V23" s="159">
        <f t="shared" si="13"/>
        <v>0</v>
      </c>
      <c r="W23" s="159"/>
      <c r="X23" s="159" t="s">
        <v>295</v>
      </c>
      <c r="Y23" s="159" t="s">
        <v>296</v>
      </c>
      <c r="Z23" s="148"/>
      <c r="AA23" s="148"/>
      <c r="AB23" s="148"/>
      <c r="AC23" s="148"/>
      <c r="AD23" s="148"/>
      <c r="AE23" s="148"/>
      <c r="AF23" s="148"/>
      <c r="AG23" s="148" t="s">
        <v>2005</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30" outlineLevel="1" x14ac:dyDescent="0.25">
      <c r="A24" s="185">
        <v>15</v>
      </c>
      <c r="B24" s="186" t="s">
        <v>2468</v>
      </c>
      <c r="C24" s="198" t="s">
        <v>3631</v>
      </c>
      <c r="D24" s="187" t="s">
        <v>2037</v>
      </c>
      <c r="E24" s="188">
        <v>1</v>
      </c>
      <c r="F24" s="189"/>
      <c r="G24" s="190">
        <f t="shared" si="7"/>
        <v>0</v>
      </c>
      <c r="H24" s="189"/>
      <c r="I24" s="190">
        <f t="shared" si="8"/>
        <v>0</v>
      </c>
      <c r="J24" s="189"/>
      <c r="K24" s="190">
        <f t="shared" si="9"/>
        <v>0</v>
      </c>
      <c r="L24" s="190">
        <v>21</v>
      </c>
      <c r="M24" s="190">
        <f t="shared" si="10"/>
        <v>0</v>
      </c>
      <c r="N24" s="188">
        <v>0</v>
      </c>
      <c r="O24" s="188">
        <f t="shared" si="11"/>
        <v>0</v>
      </c>
      <c r="P24" s="188">
        <v>0</v>
      </c>
      <c r="Q24" s="188">
        <f t="shared" si="12"/>
        <v>0</v>
      </c>
      <c r="R24" s="190"/>
      <c r="S24" s="190" t="s">
        <v>878</v>
      </c>
      <c r="T24" s="191" t="s">
        <v>879</v>
      </c>
      <c r="U24" s="159">
        <v>0</v>
      </c>
      <c r="V24" s="159">
        <f t="shared" si="13"/>
        <v>0</v>
      </c>
      <c r="W24" s="159"/>
      <c r="X24" s="159" t="s">
        <v>295</v>
      </c>
      <c r="Y24" s="159" t="s">
        <v>296</v>
      </c>
      <c r="Z24" s="148"/>
      <c r="AA24" s="148"/>
      <c r="AB24" s="148"/>
      <c r="AC24" s="148"/>
      <c r="AD24" s="148"/>
      <c r="AE24" s="148"/>
      <c r="AF24" s="148"/>
      <c r="AG24" s="148" t="s">
        <v>2005</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85">
        <v>16</v>
      </c>
      <c r="B25" s="186" t="s">
        <v>2469</v>
      </c>
      <c r="C25" s="198" t="s">
        <v>2508</v>
      </c>
      <c r="D25" s="187" t="s">
        <v>2181</v>
      </c>
      <c r="E25" s="188">
        <v>1</v>
      </c>
      <c r="F25" s="189"/>
      <c r="G25" s="190">
        <f t="shared" si="7"/>
        <v>0</v>
      </c>
      <c r="H25" s="189"/>
      <c r="I25" s="190">
        <f t="shared" si="8"/>
        <v>0</v>
      </c>
      <c r="J25" s="189"/>
      <c r="K25" s="190">
        <f t="shared" si="9"/>
        <v>0</v>
      </c>
      <c r="L25" s="190">
        <v>21</v>
      </c>
      <c r="M25" s="190">
        <f t="shared" si="10"/>
        <v>0</v>
      </c>
      <c r="N25" s="188">
        <v>0</v>
      </c>
      <c r="O25" s="188">
        <f t="shared" si="11"/>
        <v>0</v>
      </c>
      <c r="P25" s="188">
        <v>0</v>
      </c>
      <c r="Q25" s="188">
        <f t="shared" si="12"/>
        <v>0</v>
      </c>
      <c r="R25" s="190"/>
      <c r="S25" s="190" t="s">
        <v>878</v>
      </c>
      <c r="T25" s="191" t="s">
        <v>879</v>
      </c>
      <c r="U25" s="159">
        <v>0</v>
      </c>
      <c r="V25" s="159">
        <f t="shared" si="13"/>
        <v>0</v>
      </c>
      <c r="W25" s="159"/>
      <c r="X25" s="159" t="s">
        <v>295</v>
      </c>
      <c r="Y25" s="159" t="s">
        <v>296</v>
      </c>
      <c r="Z25" s="148"/>
      <c r="AA25" s="148"/>
      <c r="AB25" s="148"/>
      <c r="AC25" s="148"/>
      <c r="AD25" s="148"/>
      <c r="AE25" s="148"/>
      <c r="AF25" s="148"/>
      <c r="AG25" s="148" t="s">
        <v>2005</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5">
        <v>17</v>
      </c>
      <c r="B26" s="186" t="s">
        <v>2511</v>
      </c>
      <c r="C26" s="198" t="s">
        <v>2512</v>
      </c>
      <c r="D26" s="187" t="s">
        <v>0</v>
      </c>
      <c r="E26" s="188">
        <v>2.4</v>
      </c>
      <c r="F26" s="189"/>
      <c r="G26" s="190">
        <f t="shared" si="7"/>
        <v>0</v>
      </c>
      <c r="H26" s="189"/>
      <c r="I26" s="190">
        <f t="shared" si="8"/>
        <v>0</v>
      </c>
      <c r="J26" s="189"/>
      <c r="K26" s="190">
        <f t="shared" si="9"/>
        <v>0</v>
      </c>
      <c r="L26" s="190">
        <v>21</v>
      </c>
      <c r="M26" s="190">
        <f t="shared" si="10"/>
        <v>0</v>
      </c>
      <c r="N26" s="188">
        <v>0</v>
      </c>
      <c r="O26" s="188">
        <f t="shared" si="11"/>
        <v>0</v>
      </c>
      <c r="P26" s="188">
        <v>0</v>
      </c>
      <c r="Q26" s="188">
        <f t="shared" si="12"/>
        <v>0</v>
      </c>
      <c r="R26" s="190" t="s">
        <v>2163</v>
      </c>
      <c r="S26" s="190" t="s">
        <v>294</v>
      </c>
      <c r="T26" s="191" t="s">
        <v>879</v>
      </c>
      <c r="U26" s="159">
        <v>0</v>
      </c>
      <c r="V26" s="159">
        <f t="shared" si="13"/>
        <v>0</v>
      </c>
      <c r="W26" s="159"/>
      <c r="X26" s="159" t="s">
        <v>295</v>
      </c>
      <c r="Y26" s="159" t="s">
        <v>296</v>
      </c>
      <c r="Z26" s="148"/>
      <c r="AA26" s="148"/>
      <c r="AB26" s="148"/>
      <c r="AC26" s="148"/>
      <c r="AD26" s="148"/>
      <c r="AE26" s="148"/>
      <c r="AF26" s="148"/>
      <c r="AG26" s="148" t="s">
        <v>2005</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ht="13" x14ac:dyDescent="0.25">
      <c r="A27" s="170" t="s">
        <v>288</v>
      </c>
      <c r="B27" s="171" t="s">
        <v>215</v>
      </c>
      <c r="C27" s="193" t="s">
        <v>216</v>
      </c>
      <c r="D27" s="172"/>
      <c r="E27" s="173"/>
      <c r="F27" s="174"/>
      <c r="G27" s="174">
        <f>SUMIF(AG28:AG42,"&lt;&gt;NOR",G28:G42)</f>
        <v>0</v>
      </c>
      <c r="H27" s="174"/>
      <c r="I27" s="174">
        <f>SUM(I28:I42)</f>
        <v>0</v>
      </c>
      <c r="J27" s="174"/>
      <c r="K27" s="174">
        <f>SUM(K28:K42)</f>
        <v>0</v>
      </c>
      <c r="L27" s="174"/>
      <c r="M27" s="174">
        <f>SUM(M28:M42)</f>
        <v>0</v>
      </c>
      <c r="N27" s="173"/>
      <c r="O27" s="173">
        <f>SUM(O28:O42)</f>
        <v>0.11</v>
      </c>
      <c r="P27" s="173"/>
      <c r="Q27" s="173">
        <f>SUM(Q28:Q42)</f>
        <v>0</v>
      </c>
      <c r="R27" s="174"/>
      <c r="S27" s="174"/>
      <c r="T27" s="175"/>
      <c r="U27" s="169"/>
      <c r="V27" s="169">
        <f>SUM(V28:V42)</f>
        <v>43.61999999999999</v>
      </c>
      <c r="W27" s="169"/>
      <c r="X27" s="169"/>
      <c r="Y27" s="169"/>
      <c r="AG27" t="s">
        <v>289</v>
      </c>
    </row>
    <row r="28" spans="1:60" ht="20" outlineLevel="1" x14ac:dyDescent="0.25">
      <c r="A28" s="177">
        <v>18</v>
      </c>
      <c r="B28" s="178" t="s">
        <v>2513</v>
      </c>
      <c r="C28" s="194" t="s">
        <v>2514</v>
      </c>
      <c r="D28" s="179" t="s">
        <v>331</v>
      </c>
      <c r="E28" s="180">
        <v>56</v>
      </c>
      <c r="F28" s="181"/>
      <c r="G28" s="182">
        <f>ROUND(E28*F28,2)</f>
        <v>0</v>
      </c>
      <c r="H28" s="181"/>
      <c r="I28" s="182">
        <f>ROUND(E28*H28,2)</f>
        <v>0</v>
      </c>
      <c r="J28" s="181"/>
      <c r="K28" s="182">
        <f>ROUND(E28*J28,2)</f>
        <v>0</v>
      </c>
      <c r="L28" s="182">
        <v>21</v>
      </c>
      <c r="M28" s="182">
        <f>G28*(1+L28/100)</f>
        <v>0</v>
      </c>
      <c r="N28" s="180">
        <v>7.6000000000000004E-4</v>
      </c>
      <c r="O28" s="180">
        <f>ROUND(E28*N28,2)</f>
        <v>0.04</v>
      </c>
      <c r="P28" s="180">
        <v>0</v>
      </c>
      <c r="Q28" s="180">
        <f>ROUND(E28*P28,2)</f>
        <v>0</v>
      </c>
      <c r="R28" s="182" t="s">
        <v>2163</v>
      </c>
      <c r="S28" s="182" t="s">
        <v>294</v>
      </c>
      <c r="T28" s="183" t="s">
        <v>294</v>
      </c>
      <c r="U28" s="159">
        <v>0.29737999999999998</v>
      </c>
      <c r="V28" s="159">
        <f>ROUND(E28*U28,2)</f>
        <v>16.649999999999999</v>
      </c>
      <c r="W28" s="159"/>
      <c r="X28" s="159" t="s">
        <v>295</v>
      </c>
      <c r="Y28" s="159" t="s">
        <v>296</v>
      </c>
      <c r="Z28" s="148"/>
      <c r="AA28" s="148"/>
      <c r="AB28" s="148"/>
      <c r="AC28" s="148"/>
      <c r="AD28" s="148"/>
      <c r="AE28" s="148"/>
      <c r="AF28" s="148"/>
      <c r="AG28" s="148" t="s">
        <v>2005</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276" t="s">
        <v>2515</v>
      </c>
      <c r="D29" s="277"/>
      <c r="E29" s="277"/>
      <c r="F29" s="277"/>
      <c r="G29" s="277"/>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20" outlineLevel="1" x14ac:dyDescent="0.25">
      <c r="A30" s="177">
        <v>19</v>
      </c>
      <c r="B30" s="178" t="s">
        <v>2516</v>
      </c>
      <c r="C30" s="194" t="s">
        <v>2517</v>
      </c>
      <c r="D30" s="179" t="s">
        <v>331</v>
      </c>
      <c r="E30" s="180">
        <v>20</v>
      </c>
      <c r="F30" s="181"/>
      <c r="G30" s="182">
        <f>ROUND(E30*F30,2)</f>
        <v>0</v>
      </c>
      <c r="H30" s="181"/>
      <c r="I30" s="182">
        <f>ROUND(E30*H30,2)</f>
        <v>0</v>
      </c>
      <c r="J30" s="181"/>
      <c r="K30" s="182">
        <f>ROUND(E30*J30,2)</f>
        <v>0</v>
      </c>
      <c r="L30" s="182">
        <v>21</v>
      </c>
      <c r="M30" s="182">
        <f>G30*(1+L30/100)</f>
        <v>0</v>
      </c>
      <c r="N30" s="180">
        <v>8.8999999999999995E-4</v>
      </c>
      <c r="O30" s="180">
        <f>ROUND(E30*N30,2)</f>
        <v>0.02</v>
      </c>
      <c r="P30" s="180">
        <v>0</v>
      </c>
      <c r="Q30" s="180">
        <f>ROUND(E30*P30,2)</f>
        <v>0</v>
      </c>
      <c r="R30" s="182" t="s">
        <v>2163</v>
      </c>
      <c r="S30" s="182" t="s">
        <v>294</v>
      </c>
      <c r="T30" s="183" t="s">
        <v>294</v>
      </c>
      <c r="U30" s="159">
        <v>0.30737999999999999</v>
      </c>
      <c r="V30" s="159">
        <f>ROUND(E30*U30,2)</f>
        <v>6.15</v>
      </c>
      <c r="W30" s="159"/>
      <c r="X30" s="159" t="s">
        <v>295</v>
      </c>
      <c r="Y30" s="159" t="s">
        <v>296</v>
      </c>
      <c r="Z30" s="148"/>
      <c r="AA30" s="148"/>
      <c r="AB30" s="148"/>
      <c r="AC30" s="148"/>
      <c r="AD30" s="148"/>
      <c r="AE30" s="148"/>
      <c r="AF30" s="148"/>
      <c r="AG30" s="148" t="s">
        <v>2005</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2" x14ac:dyDescent="0.25">
      <c r="A31" s="155"/>
      <c r="B31" s="156"/>
      <c r="C31" s="276" t="s">
        <v>2515</v>
      </c>
      <c r="D31" s="277"/>
      <c r="E31" s="277"/>
      <c r="F31" s="277"/>
      <c r="G31" s="277"/>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299</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ht="20" outlineLevel="1" x14ac:dyDescent="0.25">
      <c r="A32" s="177">
        <v>20</v>
      </c>
      <c r="B32" s="178" t="s">
        <v>2518</v>
      </c>
      <c r="C32" s="194" t="s">
        <v>2519</v>
      </c>
      <c r="D32" s="179" t="s">
        <v>331</v>
      </c>
      <c r="E32" s="180">
        <v>29</v>
      </c>
      <c r="F32" s="181"/>
      <c r="G32" s="182">
        <f>ROUND(E32*F32,2)</f>
        <v>0</v>
      </c>
      <c r="H32" s="181"/>
      <c r="I32" s="182">
        <f>ROUND(E32*H32,2)</f>
        <v>0</v>
      </c>
      <c r="J32" s="181"/>
      <c r="K32" s="182">
        <f>ROUND(E32*J32,2)</f>
        <v>0</v>
      </c>
      <c r="L32" s="182">
        <v>21</v>
      </c>
      <c r="M32" s="182">
        <f>G32*(1+L32/100)</f>
        <v>0</v>
      </c>
      <c r="N32" s="180">
        <v>1.0200000000000001E-3</v>
      </c>
      <c r="O32" s="180">
        <f>ROUND(E32*N32,2)</f>
        <v>0.03</v>
      </c>
      <c r="P32" s="180">
        <v>0</v>
      </c>
      <c r="Q32" s="180">
        <f>ROUND(E32*P32,2)</f>
        <v>0</v>
      </c>
      <c r="R32" s="182" t="s">
        <v>2163</v>
      </c>
      <c r="S32" s="182" t="s">
        <v>294</v>
      </c>
      <c r="T32" s="183" t="s">
        <v>294</v>
      </c>
      <c r="U32" s="159">
        <v>0.31738</v>
      </c>
      <c r="V32" s="159">
        <f>ROUND(E32*U32,2)</f>
        <v>9.1999999999999993</v>
      </c>
      <c r="W32" s="159"/>
      <c r="X32" s="159" t="s">
        <v>295</v>
      </c>
      <c r="Y32" s="159" t="s">
        <v>296</v>
      </c>
      <c r="Z32" s="148"/>
      <c r="AA32" s="148"/>
      <c r="AB32" s="148"/>
      <c r="AC32" s="148"/>
      <c r="AD32" s="148"/>
      <c r="AE32" s="148"/>
      <c r="AF32" s="148"/>
      <c r="AG32" s="148" t="s">
        <v>2005</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5">
      <c r="A33" s="155"/>
      <c r="B33" s="156"/>
      <c r="C33" s="276" t="s">
        <v>2515</v>
      </c>
      <c r="D33" s="277"/>
      <c r="E33" s="277"/>
      <c r="F33" s="277"/>
      <c r="G33" s="277"/>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299</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0" outlineLevel="1" x14ac:dyDescent="0.25">
      <c r="A34" s="177">
        <v>21</v>
      </c>
      <c r="B34" s="178" t="s">
        <v>2520</v>
      </c>
      <c r="C34" s="194" t="s">
        <v>2521</v>
      </c>
      <c r="D34" s="179" t="s">
        <v>331</v>
      </c>
      <c r="E34" s="180">
        <v>13</v>
      </c>
      <c r="F34" s="181"/>
      <c r="G34" s="182">
        <f>ROUND(E34*F34,2)</f>
        <v>0</v>
      </c>
      <c r="H34" s="181"/>
      <c r="I34" s="182">
        <f>ROUND(E34*H34,2)</f>
        <v>0</v>
      </c>
      <c r="J34" s="181"/>
      <c r="K34" s="182">
        <f>ROUND(E34*J34,2)</f>
        <v>0</v>
      </c>
      <c r="L34" s="182">
        <v>21</v>
      </c>
      <c r="M34" s="182">
        <f>G34*(1+L34/100)</f>
        <v>0</v>
      </c>
      <c r="N34" s="180">
        <v>1.6000000000000001E-3</v>
      </c>
      <c r="O34" s="180">
        <f>ROUND(E34*N34,2)</f>
        <v>0.02</v>
      </c>
      <c r="P34" s="180">
        <v>0</v>
      </c>
      <c r="Q34" s="180">
        <f>ROUND(E34*P34,2)</f>
        <v>0</v>
      </c>
      <c r="R34" s="182" t="s">
        <v>2163</v>
      </c>
      <c r="S34" s="182" t="s">
        <v>294</v>
      </c>
      <c r="T34" s="183" t="s">
        <v>294</v>
      </c>
      <c r="U34" s="159">
        <v>0.33332000000000001</v>
      </c>
      <c r="V34" s="159">
        <f>ROUND(E34*U34,2)</f>
        <v>4.33</v>
      </c>
      <c r="W34" s="159"/>
      <c r="X34" s="159" t="s">
        <v>295</v>
      </c>
      <c r="Y34" s="159" t="s">
        <v>296</v>
      </c>
      <c r="Z34" s="148"/>
      <c r="AA34" s="148"/>
      <c r="AB34" s="148"/>
      <c r="AC34" s="148"/>
      <c r="AD34" s="148"/>
      <c r="AE34" s="148"/>
      <c r="AF34" s="148"/>
      <c r="AG34" s="148" t="s">
        <v>2005</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5">
      <c r="A35" s="155"/>
      <c r="B35" s="156"/>
      <c r="C35" s="276" t="s">
        <v>2515</v>
      </c>
      <c r="D35" s="277"/>
      <c r="E35" s="277"/>
      <c r="F35" s="277"/>
      <c r="G35" s="277"/>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299</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22</v>
      </c>
      <c r="B36" s="186" t="s">
        <v>2522</v>
      </c>
      <c r="C36" s="198" t="s">
        <v>2523</v>
      </c>
      <c r="D36" s="187" t="s">
        <v>331</v>
      </c>
      <c r="E36" s="188">
        <v>118</v>
      </c>
      <c r="F36" s="189"/>
      <c r="G36" s="190">
        <f t="shared" ref="G36:G42" si="14">ROUND(E36*F36,2)</f>
        <v>0</v>
      </c>
      <c r="H36" s="189"/>
      <c r="I36" s="190">
        <f t="shared" ref="I36:I42" si="15">ROUND(E36*H36,2)</f>
        <v>0</v>
      </c>
      <c r="J36" s="189"/>
      <c r="K36" s="190">
        <f t="shared" ref="K36:K42" si="16">ROUND(E36*J36,2)</f>
        <v>0</v>
      </c>
      <c r="L36" s="190">
        <v>21</v>
      </c>
      <c r="M36" s="190">
        <f t="shared" ref="M36:M42" si="17">G36*(1+L36/100)</f>
        <v>0</v>
      </c>
      <c r="N36" s="188">
        <v>0</v>
      </c>
      <c r="O36" s="188">
        <f t="shared" ref="O36:O42" si="18">ROUND(E36*N36,2)</f>
        <v>0</v>
      </c>
      <c r="P36" s="188">
        <v>0</v>
      </c>
      <c r="Q36" s="188">
        <f t="shared" ref="Q36:Q42" si="19">ROUND(E36*P36,2)</f>
        <v>0</v>
      </c>
      <c r="R36" s="190" t="s">
        <v>2163</v>
      </c>
      <c r="S36" s="190" t="s">
        <v>294</v>
      </c>
      <c r="T36" s="191" t="s">
        <v>294</v>
      </c>
      <c r="U36" s="159">
        <v>1.7999999999999999E-2</v>
      </c>
      <c r="V36" s="159">
        <f t="shared" ref="V36:V42" si="20">ROUND(E36*U36,2)</f>
        <v>2.12</v>
      </c>
      <c r="W36" s="159"/>
      <c r="X36" s="159" t="s">
        <v>295</v>
      </c>
      <c r="Y36" s="159" t="s">
        <v>296</v>
      </c>
      <c r="Z36" s="148"/>
      <c r="AA36" s="148"/>
      <c r="AB36" s="148"/>
      <c r="AC36" s="148"/>
      <c r="AD36" s="148"/>
      <c r="AE36" s="148"/>
      <c r="AF36" s="148"/>
      <c r="AG36" s="148" t="s">
        <v>2005</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23</v>
      </c>
      <c r="B37" s="186" t="s">
        <v>2524</v>
      </c>
      <c r="C37" s="198" t="s">
        <v>2525</v>
      </c>
      <c r="D37" s="187" t="s">
        <v>292</v>
      </c>
      <c r="E37" s="188">
        <v>22</v>
      </c>
      <c r="F37" s="189"/>
      <c r="G37" s="190">
        <f t="shared" si="14"/>
        <v>0</v>
      </c>
      <c r="H37" s="189"/>
      <c r="I37" s="190">
        <f t="shared" si="15"/>
        <v>0</v>
      </c>
      <c r="J37" s="189"/>
      <c r="K37" s="190">
        <f t="shared" si="16"/>
        <v>0</v>
      </c>
      <c r="L37" s="190">
        <v>21</v>
      </c>
      <c r="M37" s="190">
        <f t="shared" si="17"/>
        <v>0</v>
      </c>
      <c r="N37" s="188">
        <v>0</v>
      </c>
      <c r="O37" s="188">
        <f t="shared" si="18"/>
        <v>0</v>
      </c>
      <c r="P37" s="188">
        <v>0</v>
      </c>
      <c r="Q37" s="188">
        <f t="shared" si="19"/>
        <v>0</v>
      </c>
      <c r="R37" s="190" t="s">
        <v>2163</v>
      </c>
      <c r="S37" s="190" t="s">
        <v>294</v>
      </c>
      <c r="T37" s="191" t="s">
        <v>294</v>
      </c>
      <c r="U37" s="159">
        <v>0.215</v>
      </c>
      <c r="V37" s="159">
        <f t="shared" si="20"/>
        <v>4.7300000000000004</v>
      </c>
      <c r="W37" s="159"/>
      <c r="X37" s="159" t="s">
        <v>295</v>
      </c>
      <c r="Y37" s="159" t="s">
        <v>296</v>
      </c>
      <c r="Z37" s="148"/>
      <c r="AA37" s="148"/>
      <c r="AB37" s="148"/>
      <c r="AC37" s="148"/>
      <c r="AD37" s="148"/>
      <c r="AE37" s="148"/>
      <c r="AF37" s="148"/>
      <c r="AG37" s="148" t="s">
        <v>2005</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24</v>
      </c>
      <c r="B38" s="186" t="s">
        <v>2526</v>
      </c>
      <c r="C38" s="198" t="s">
        <v>2527</v>
      </c>
      <c r="D38" s="187" t="s">
        <v>292</v>
      </c>
      <c r="E38" s="188">
        <v>2</v>
      </c>
      <c r="F38" s="189"/>
      <c r="G38" s="190">
        <f t="shared" si="14"/>
        <v>0</v>
      </c>
      <c r="H38" s="189"/>
      <c r="I38" s="190">
        <f t="shared" si="15"/>
        <v>0</v>
      </c>
      <c r="J38" s="189"/>
      <c r="K38" s="190">
        <f t="shared" si="16"/>
        <v>0</v>
      </c>
      <c r="L38" s="190">
        <v>21</v>
      </c>
      <c r="M38" s="190">
        <f t="shared" si="17"/>
        <v>0</v>
      </c>
      <c r="N38" s="188">
        <v>0</v>
      </c>
      <c r="O38" s="188">
        <f t="shared" si="18"/>
        <v>0</v>
      </c>
      <c r="P38" s="188">
        <v>0</v>
      </c>
      <c r="Q38" s="188">
        <f t="shared" si="19"/>
        <v>0</v>
      </c>
      <c r="R38" s="190" t="s">
        <v>2163</v>
      </c>
      <c r="S38" s="190" t="s">
        <v>294</v>
      </c>
      <c r="T38" s="191" t="s">
        <v>294</v>
      </c>
      <c r="U38" s="159">
        <v>0.222</v>
      </c>
      <c r="V38" s="159">
        <f t="shared" si="20"/>
        <v>0.44</v>
      </c>
      <c r="W38" s="159"/>
      <c r="X38" s="159" t="s">
        <v>295</v>
      </c>
      <c r="Y38" s="159" t="s">
        <v>296</v>
      </c>
      <c r="Z38" s="148"/>
      <c r="AA38" s="148"/>
      <c r="AB38" s="148"/>
      <c r="AC38" s="148"/>
      <c r="AD38" s="148"/>
      <c r="AE38" s="148"/>
      <c r="AF38" s="148"/>
      <c r="AG38" s="148" t="s">
        <v>2005</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20" outlineLevel="1" x14ac:dyDescent="0.25">
      <c r="A39" s="185">
        <v>25</v>
      </c>
      <c r="B39" s="186" t="s">
        <v>2041</v>
      </c>
      <c r="C39" s="198" t="s">
        <v>2529</v>
      </c>
      <c r="D39" s="187" t="s">
        <v>2037</v>
      </c>
      <c r="E39" s="188">
        <v>2</v>
      </c>
      <c r="F39" s="189"/>
      <c r="G39" s="190">
        <f t="shared" si="14"/>
        <v>0</v>
      </c>
      <c r="H39" s="189"/>
      <c r="I39" s="190">
        <f t="shared" si="15"/>
        <v>0</v>
      </c>
      <c r="J39" s="189"/>
      <c r="K39" s="190">
        <f t="shared" si="16"/>
        <v>0</v>
      </c>
      <c r="L39" s="190">
        <v>21</v>
      </c>
      <c r="M39" s="190">
        <f t="shared" si="17"/>
        <v>0</v>
      </c>
      <c r="N39" s="188">
        <v>0</v>
      </c>
      <c r="O39" s="188">
        <f t="shared" si="18"/>
        <v>0</v>
      </c>
      <c r="P39" s="188">
        <v>0</v>
      </c>
      <c r="Q39" s="188">
        <f t="shared" si="19"/>
        <v>0</v>
      </c>
      <c r="R39" s="190"/>
      <c r="S39" s="190" t="s">
        <v>878</v>
      </c>
      <c r="T39" s="191" t="s">
        <v>879</v>
      </c>
      <c r="U39" s="159">
        <v>0</v>
      </c>
      <c r="V39" s="159">
        <f t="shared" si="20"/>
        <v>0</v>
      </c>
      <c r="W39" s="159"/>
      <c r="X39" s="159" t="s">
        <v>295</v>
      </c>
      <c r="Y39" s="159" t="s">
        <v>296</v>
      </c>
      <c r="Z39" s="148"/>
      <c r="AA39" s="148"/>
      <c r="AB39" s="148"/>
      <c r="AC39" s="148"/>
      <c r="AD39" s="148"/>
      <c r="AE39" s="148"/>
      <c r="AF39" s="148"/>
      <c r="AG39" s="148" t="s">
        <v>2005</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26</v>
      </c>
      <c r="B40" s="186" t="s">
        <v>2530</v>
      </c>
      <c r="C40" s="198" t="s">
        <v>2531</v>
      </c>
      <c r="D40" s="187" t="s">
        <v>331</v>
      </c>
      <c r="E40" s="188">
        <v>118</v>
      </c>
      <c r="F40" s="189"/>
      <c r="G40" s="190">
        <f t="shared" si="14"/>
        <v>0</v>
      </c>
      <c r="H40" s="189"/>
      <c r="I40" s="190">
        <f t="shared" si="15"/>
        <v>0</v>
      </c>
      <c r="J40" s="189"/>
      <c r="K40" s="190">
        <f t="shared" si="16"/>
        <v>0</v>
      </c>
      <c r="L40" s="190">
        <v>21</v>
      </c>
      <c r="M40" s="190">
        <f t="shared" si="17"/>
        <v>0</v>
      </c>
      <c r="N40" s="188">
        <v>0</v>
      </c>
      <c r="O40" s="188">
        <f t="shared" si="18"/>
        <v>0</v>
      </c>
      <c r="P40" s="188">
        <v>0</v>
      </c>
      <c r="Q40" s="188">
        <f t="shared" si="19"/>
        <v>0</v>
      </c>
      <c r="R40" s="190"/>
      <c r="S40" s="190" t="s">
        <v>878</v>
      </c>
      <c r="T40" s="191" t="s">
        <v>879</v>
      </c>
      <c r="U40" s="159">
        <v>0</v>
      </c>
      <c r="V40" s="159">
        <f t="shared" si="20"/>
        <v>0</v>
      </c>
      <c r="W40" s="159"/>
      <c r="X40" s="159" t="s">
        <v>295</v>
      </c>
      <c r="Y40" s="159" t="s">
        <v>296</v>
      </c>
      <c r="Z40" s="148"/>
      <c r="AA40" s="148"/>
      <c r="AB40" s="148"/>
      <c r="AC40" s="148"/>
      <c r="AD40" s="148"/>
      <c r="AE40" s="148"/>
      <c r="AF40" s="148"/>
      <c r="AG40" s="148" t="s">
        <v>2005</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27</v>
      </c>
      <c r="B41" s="186" t="s">
        <v>2045</v>
      </c>
      <c r="C41" s="198" t="s">
        <v>2532</v>
      </c>
      <c r="D41" s="187" t="s">
        <v>2047</v>
      </c>
      <c r="E41" s="188">
        <v>10</v>
      </c>
      <c r="F41" s="189"/>
      <c r="G41" s="190">
        <f t="shared" si="14"/>
        <v>0</v>
      </c>
      <c r="H41" s="189"/>
      <c r="I41" s="190">
        <f t="shared" si="15"/>
        <v>0</v>
      </c>
      <c r="J41" s="189"/>
      <c r="K41" s="190">
        <f t="shared" si="16"/>
        <v>0</v>
      </c>
      <c r="L41" s="190">
        <v>21</v>
      </c>
      <c r="M41" s="190">
        <f t="shared" si="17"/>
        <v>0</v>
      </c>
      <c r="N41" s="188">
        <v>0</v>
      </c>
      <c r="O41" s="188">
        <f t="shared" si="18"/>
        <v>0</v>
      </c>
      <c r="P41" s="188">
        <v>0</v>
      </c>
      <c r="Q41" s="188">
        <f t="shared" si="19"/>
        <v>0</v>
      </c>
      <c r="R41" s="190"/>
      <c r="S41" s="190" t="s">
        <v>878</v>
      </c>
      <c r="T41" s="191" t="s">
        <v>879</v>
      </c>
      <c r="U41" s="159">
        <v>0</v>
      </c>
      <c r="V41" s="159">
        <f t="shared" si="20"/>
        <v>0</v>
      </c>
      <c r="W41" s="159"/>
      <c r="X41" s="159" t="s">
        <v>295</v>
      </c>
      <c r="Y41" s="159" t="s">
        <v>296</v>
      </c>
      <c r="Z41" s="148"/>
      <c r="AA41" s="148"/>
      <c r="AB41" s="148"/>
      <c r="AC41" s="148"/>
      <c r="AD41" s="148"/>
      <c r="AE41" s="148"/>
      <c r="AF41" s="148"/>
      <c r="AG41" s="148" t="s">
        <v>2005</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28</v>
      </c>
      <c r="B42" s="186" t="s">
        <v>3632</v>
      </c>
      <c r="C42" s="198" t="s">
        <v>3633</v>
      </c>
      <c r="D42" s="187" t="s">
        <v>0</v>
      </c>
      <c r="E42" s="188">
        <v>4.4000000000000004</v>
      </c>
      <c r="F42" s="189"/>
      <c r="G42" s="190">
        <f t="shared" si="14"/>
        <v>0</v>
      </c>
      <c r="H42" s="189"/>
      <c r="I42" s="190">
        <f t="shared" si="15"/>
        <v>0</v>
      </c>
      <c r="J42" s="189"/>
      <c r="K42" s="190">
        <f t="shared" si="16"/>
        <v>0</v>
      </c>
      <c r="L42" s="190">
        <v>21</v>
      </c>
      <c r="M42" s="190">
        <f t="shared" si="17"/>
        <v>0</v>
      </c>
      <c r="N42" s="188">
        <v>0</v>
      </c>
      <c r="O42" s="188">
        <f t="shared" si="18"/>
        <v>0</v>
      </c>
      <c r="P42" s="188">
        <v>0</v>
      </c>
      <c r="Q42" s="188">
        <f t="shared" si="19"/>
        <v>0</v>
      </c>
      <c r="R42" s="190" t="s">
        <v>2163</v>
      </c>
      <c r="S42" s="190" t="s">
        <v>294</v>
      </c>
      <c r="T42" s="191" t="s">
        <v>879</v>
      </c>
      <c r="U42" s="159">
        <v>0</v>
      </c>
      <c r="V42" s="159">
        <f t="shared" si="20"/>
        <v>0</v>
      </c>
      <c r="W42" s="159"/>
      <c r="X42" s="159" t="s">
        <v>295</v>
      </c>
      <c r="Y42" s="159" t="s">
        <v>296</v>
      </c>
      <c r="Z42" s="148"/>
      <c r="AA42" s="148"/>
      <c r="AB42" s="148"/>
      <c r="AC42" s="148"/>
      <c r="AD42" s="148"/>
      <c r="AE42" s="148"/>
      <c r="AF42" s="148"/>
      <c r="AG42" s="148" t="s">
        <v>2005</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t="13" x14ac:dyDescent="0.25">
      <c r="A43" s="170" t="s">
        <v>288</v>
      </c>
      <c r="B43" s="171" t="s">
        <v>217</v>
      </c>
      <c r="C43" s="193" t="s">
        <v>218</v>
      </c>
      <c r="D43" s="172"/>
      <c r="E43" s="173"/>
      <c r="F43" s="174"/>
      <c r="G43" s="174">
        <f>SUMIF(AG44:AG64,"&lt;&gt;NOR",G44:G64)</f>
        <v>0</v>
      </c>
      <c r="H43" s="174"/>
      <c r="I43" s="174">
        <f>SUM(I44:I64)</f>
        <v>0</v>
      </c>
      <c r="J43" s="174"/>
      <c r="K43" s="174">
        <f>SUM(K44:K64)</f>
        <v>0</v>
      </c>
      <c r="L43" s="174"/>
      <c r="M43" s="174">
        <f>SUM(M44:M64)</f>
        <v>0</v>
      </c>
      <c r="N43" s="173"/>
      <c r="O43" s="173">
        <f>SUM(O44:O64)</f>
        <v>0</v>
      </c>
      <c r="P43" s="173"/>
      <c r="Q43" s="173">
        <f>SUM(Q44:Q64)</f>
        <v>0</v>
      </c>
      <c r="R43" s="174"/>
      <c r="S43" s="174"/>
      <c r="T43" s="175"/>
      <c r="U43" s="169"/>
      <c r="V43" s="169">
        <f>SUM(V44:V64)</f>
        <v>9.0300000000000011</v>
      </c>
      <c r="W43" s="169"/>
      <c r="X43" s="169"/>
      <c r="Y43" s="169"/>
      <c r="AG43" t="s">
        <v>289</v>
      </c>
    </row>
    <row r="44" spans="1:60" outlineLevel="1" x14ac:dyDescent="0.25">
      <c r="A44" s="185">
        <v>29</v>
      </c>
      <c r="B44" s="186" t="s">
        <v>2675</v>
      </c>
      <c r="C44" s="198" t="s">
        <v>2536</v>
      </c>
      <c r="D44" s="187" t="s">
        <v>2037</v>
      </c>
      <c r="E44" s="188">
        <v>5</v>
      </c>
      <c r="F44" s="189"/>
      <c r="G44" s="190">
        <f t="shared" ref="G44:G64" si="21">ROUND(E44*F44,2)</f>
        <v>0</v>
      </c>
      <c r="H44" s="189"/>
      <c r="I44" s="190">
        <f t="shared" ref="I44:I64" si="22">ROUND(E44*H44,2)</f>
        <v>0</v>
      </c>
      <c r="J44" s="189"/>
      <c r="K44" s="190">
        <f t="shared" ref="K44:K64" si="23">ROUND(E44*J44,2)</f>
        <v>0</v>
      </c>
      <c r="L44" s="190">
        <v>21</v>
      </c>
      <c r="M44" s="190">
        <f t="shared" ref="M44:M64" si="24">G44*(1+L44/100)</f>
        <v>0</v>
      </c>
      <c r="N44" s="188">
        <v>0</v>
      </c>
      <c r="O44" s="188">
        <f t="shared" ref="O44:O64" si="25">ROUND(E44*N44,2)</f>
        <v>0</v>
      </c>
      <c r="P44" s="188">
        <v>0</v>
      </c>
      <c r="Q44" s="188">
        <f t="shared" ref="Q44:Q64" si="26">ROUND(E44*P44,2)</f>
        <v>0</v>
      </c>
      <c r="R44" s="190"/>
      <c r="S44" s="190" t="s">
        <v>878</v>
      </c>
      <c r="T44" s="191" t="s">
        <v>879</v>
      </c>
      <c r="U44" s="159">
        <v>0</v>
      </c>
      <c r="V44" s="159">
        <f t="shared" ref="V44:V64" si="27">ROUND(E44*U44,2)</f>
        <v>0</v>
      </c>
      <c r="W44" s="159"/>
      <c r="X44" s="159" t="s">
        <v>295</v>
      </c>
      <c r="Y44" s="159" t="s">
        <v>296</v>
      </c>
      <c r="Z44" s="148"/>
      <c r="AA44" s="148"/>
      <c r="AB44" s="148"/>
      <c r="AC44" s="148"/>
      <c r="AD44" s="148"/>
      <c r="AE44" s="148"/>
      <c r="AF44" s="148"/>
      <c r="AG44" s="148" t="s">
        <v>2005</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30</v>
      </c>
      <c r="B45" s="186" t="s">
        <v>2677</v>
      </c>
      <c r="C45" s="198" t="s">
        <v>2540</v>
      </c>
      <c r="D45" s="187" t="s">
        <v>2037</v>
      </c>
      <c r="E45" s="188">
        <v>4</v>
      </c>
      <c r="F45" s="189"/>
      <c r="G45" s="190">
        <f t="shared" si="21"/>
        <v>0</v>
      </c>
      <c r="H45" s="189"/>
      <c r="I45" s="190">
        <f t="shared" si="22"/>
        <v>0</v>
      </c>
      <c r="J45" s="189"/>
      <c r="K45" s="190">
        <f t="shared" si="23"/>
        <v>0</v>
      </c>
      <c r="L45" s="190">
        <v>21</v>
      </c>
      <c r="M45" s="190">
        <f t="shared" si="24"/>
        <v>0</v>
      </c>
      <c r="N45" s="188">
        <v>0</v>
      </c>
      <c r="O45" s="188">
        <f t="shared" si="25"/>
        <v>0</v>
      </c>
      <c r="P45" s="188">
        <v>0</v>
      </c>
      <c r="Q45" s="188">
        <f t="shared" si="26"/>
        <v>0</v>
      </c>
      <c r="R45" s="190"/>
      <c r="S45" s="190" t="s">
        <v>878</v>
      </c>
      <c r="T45" s="191" t="s">
        <v>879</v>
      </c>
      <c r="U45" s="159">
        <v>0</v>
      </c>
      <c r="V45" s="159">
        <f t="shared" si="27"/>
        <v>0</v>
      </c>
      <c r="W45" s="159"/>
      <c r="X45" s="159" t="s">
        <v>295</v>
      </c>
      <c r="Y45" s="159" t="s">
        <v>296</v>
      </c>
      <c r="Z45" s="148"/>
      <c r="AA45" s="148"/>
      <c r="AB45" s="148"/>
      <c r="AC45" s="148"/>
      <c r="AD45" s="148"/>
      <c r="AE45" s="148"/>
      <c r="AF45" s="148"/>
      <c r="AG45" s="148" t="s">
        <v>2005</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31</v>
      </c>
      <c r="B46" s="186" t="s">
        <v>2528</v>
      </c>
      <c r="C46" s="198" t="s">
        <v>2542</v>
      </c>
      <c r="D46" s="187" t="s">
        <v>2037</v>
      </c>
      <c r="E46" s="188">
        <v>2</v>
      </c>
      <c r="F46" s="189"/>
      <c r="G46" s="190">
        <f t="shared" si="21"/>
        <v>0</v>
      </c>
      <c r="H46" s="189"/>
      <c r="I46" s="190">
        <f t="shared" si="22"/>
        <v>0</v>
      </c>
      <c r="J46" s="189"/>
      <c r="K46" s="190">
        <f t="shared" si="23"/>
        <v>0</v>
      </c>
      <c r="L46" s="190">
        <v>21</v>
      </c>
      <c r="M46" s="190">
        <f t="shared" si="24"/>
        <v>0</v>
      </c>
      <c r="N46" s="188">
        <v>0</v>
      </c>
      <c r="O46" s="188">
        <f t="shared" si="25"/>
        <v>0</v>
      </c>
      <c r="P46" s="188">
        <v>0</v>
      </c>
      <c r="Q46" s="188">
        <f t="shared" si="26"/>
        <v>0</v>
      </c>
      <c r="R46" s="190"/>
      <c r="S46" s="190" t="s">
        <v>878</v>
      </c>
      <c r="T46" s="191" t="s">
        <v>879</v>
      </c>
      <c r="U46" s="159">
        <v>0</v>
      </c>
      <c r="V46" s="159">
        <f t="shared" si="27"/>
        <v>0</v>
      </c>
      <c r="W46" s="159"/>
      <c r="X46" s="159" t="s">
        <v>295</v>
      </c>
      <c r="Y46" s="159" t="s">
        <v>296</v>
      </c>
      <c r="Z46" s="148"/>
      <c r="AA46" s="148"/>
      <c r="AB46" s="148"/>
      <c r="AC46" s="148"/>
      <c r="AD46" s="148"/>
      <c r="AE46" s="148"/>
      <c r="AF46" s="148"/>
      <c r="AG46" s="148" t="s">
        <v>2005</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t="20" outlineLevel="1" x14ac:dyDescent="0.25">
      <c r="A47" s="185">
        <v>32</v>
      </c>
      <c r="B47" s="186" t="s">
        <v>2680</v>
      </c>
      <c r="C47" s="198" t="s">
        <v>2544</v>
      </c>
      <c r="D47" s="187" t="s">
        <v>2037</v>
      </c>
      <c r="E47" s="188">
        <v>4</v>
      </c>
      <c r="F47" s="189"/>
      <c r="G47" s="190">
        <f t="shared" si="21"/>
        <v>0</v>
      </c>
      <c r="H47" s="189"/>
      <c r="I47" s="190">
        <f t="shared" si="22"/>
        <v>0</v>
      </c>
      <c r="J47" s="189"/>
      <c r="K47" s="190">
        <f t="shared" si="23"/>
        <v>0</v>
      </c>
      <c r="L47" s="190">
        <v>21</v>
      </c>
      <c r="M47" s="190">
        <f t="shared" si="24"/>
        <v>0</v>
      </c>
      <c r="N47" s="188">
        <v>0</v>
      </c>
      <c r="O47" s="188">
        <f t="shared" si="25"/>
        <v>0</v>
      </c>
      <c r="P47" s="188">
        <v>0</v>
      </c>
      <c r="Q47" s="188">
        <f t="shared" si="26"/>
        <v>0</v>
      </c>
      <c r="R47" s="190"/>
      <c r="S47" s="190" t="s">
        <v>878</v>
      </c>
      <c r="T47" s="191" t="s">
        <v>879</v>
      </c>
      <c r="U47" s="159">
        <v>0</v>
      </c>
      <c r="V47" s="159">
        <f t="shared" si="27"/>
        <v>0</v>
      </c>
      <c r="W47" s="159"/>
      <c r="X47" s="159" t="s">
        <v>295</v>
      </c>
      <c r="Y47" s="159" t="s">
        <v>296</v>
      </c>
      <c r="Z47" s="148"/>
      <c r="AA47" s="148"/>
      <c r="AB47" s="148"/>
      <c r="AC47" s="148"/>
      <c r="AD47" s="148"/>
      <c r="AE47" s="148"/>
      <c r="AF47" s="148"/>
      <c r="AG47" s="148" t="s">
        <v>2005</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ht="20" outlineLevel="1" x14ac:dyDescent="0.25">
      <c r="A48" s="185">
        <v>33</v>
      </c>
      <c r="B48" s="186" t="s">
        <v>2681</v>
      </c>
      <c r="C48" s="198" t="s">
        <v>2148</v>
      </c>
      <c r="D48" s="187" t="s">
        <v>2037</v>
      </c>
      <c r="E48" s="188">
        <v>1</v>
      </c>
      <c r="F48" s="189"/>
      <c r="G48" s="190">
        <f t="shared" si="21"/>
        <v>0</v>
      </c>
      <c r="H48" s="189"/>
      <c r="I48" s="190">
        <f t="shared" si="22"/>
        <v>0</v>
      </c>
      <c r="J48" s="189"/>
      <c r="K48" s="190">
        <f t="shared" si="23"/>
        <v>0</v>
      </c>
      <c r="L48" s="190">
        <v>21</v>
      </c>
      <c r="M48" s="190">
        <f t="shared" si="24"/>
        <v>0</v>
      </c>
      <c r="N48" s="188">
        <v>0</v>
      </c>
      <c r="O48" s="188">
        <f t="shared" si="25"/>
        <v>0</v>
      </c>
      <c r="P48" s="188">
        <v>0</v>
      </c>
      <c r="Q48" s="188">
        <f t="shared" si="26"/>
        <v>0</v>
      </c>
      <c r="R48" s="190"/>
      <c r="S48" s="190" t="s">
        <v>878</v>
      </c>
      <c r="T48" s="191" t="s">
        <v>879</v>
      </c>
      <c r="U48" s="159">
        <v>0</v>
      </c>
      <c r="V48" s="159">
        <f t="shared" si="27"/>
        <v>0</v>
      </c>
      <c r="W48" s="159"/>
      <c r="X48" s="159" t="s">
        <v>295</v>
      </c>
      <c r="Y48" s="159" t="s">
        <v>296</v>
      </c>
      <c r="Z48" s="148"/>
      <c r="AA48" s="148"/>
      <c r="AB48" s="148"/>
      <c r="AC48" s="148"/>
      <c r="AD48" s="148"/>
      <c r="AE48" s="148"/>
      <c r="AF48" s="148"/>
      <c r="AG48" s="148" t="s">
        <v>2005</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34</v>
      </c>
      <c r="B49" s="186" t="s">
        <v>2546</v>
      </c>
      <c r="C49" s="198" t="s">
        <v>2547</v>
      </c>
      <c r="D49" s="187" t="s">
        <v>292</v>
      </c>
      <c r="E49" s="188">
        <v>2</v>
      </c>
      <c r="F49" s="189"/>
      <c r="G49" s="190">
        <f t="shared" si="21"/>
        <v>0</v>
      </c>
      <c r="H49" s="189"/>
      <c r="I49" s="190">
        <f t="shared" si="22"/>
        <v>0</v>
      </c>
      <c r="J49" s="189"/>
      <c r="K49" s="190">
        <f t="shared" si="23"/>
        <v>0</v>
      </c>
      <c r="L49" s="190">
        <v>21</v>
      </c>
      <c r="M49" s="190">
        <f t="shared" si="24"/>
        <v>0</v>
      </c>
      <c r="N49" s="188">
        <v>0</v>
      </c>
      <c r="O49" s="188">
        <f t="shared" si="25"/>
        <v>0</v>
      </c>
      <c r="P49" s="188">
        <v>0</v>
      </c>
      <c r="Q49" s="188">
        <f t="shared" si="26"/>
        <v>0</v>
      </c>
      <c r="R49" s="190" t="s">
        <v>2163</v>
      </c>
      <c r="S49" s="190" t="s">
        <v>294</v>
      </c>
      <c r="T49" s="191" t="s">
        <v>294</v>
      </c>
      <c r="U49" s="159">
        <v>5.0999999999999997E-2</v>
      </c>
      <c r="V49" s="159">
        <f t="shared" si="27"/>
        <v>0.1</v>
      </c>
      <c r="W49" s="159"/>
      <c r="X49" s="159" t="s">
        <v>295</v>
      </c>
      <c r="Y49" s="159" t="s">
        <v>296</v>
      </c>
      <c r="Z49" s="148"/>
      <c r="AA49" s="148"/>
      <c r="AB49" s="148"/>
      <c r="AC49" s="148"/>
      <c r="AD49" s="148"/>
      <c r="AE49" s="148"/>
      <c r="AF49" s="148"/>
      <c r="AG49" s="148" t="s">
        <v>2005</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85">
        <v>35</v>
      </c>
      <c r="B50" s="186" t="s">
        <v>2548</v>
      </c>
      <c r="C50" s="198" t="s">
        <v>2549</v>
      </c>
      <c r="D50" s="187" t="s">
        <v>292</v>
      </c>
      <c r="E50" s="188">
        <v>5</v>
      </c>
      <c r="F50" s="189"/>
      <c r="G50" s="190">
        <f t="shared" si="21"/>
        <v>0</v>
      </c>
      <c r="H50" s="189"/>
      <c r="I50" s="190">
        <f t="shared" si="22"/>
        <v>0</v>
      </c>
      <c r="J50" s="189"/>
      <c r="K50" s="190">
        <f t="shared" si="23"/>
        <v>0</v>
      </c>
      <c r="L50" s="190">
        <v>21</v>
      </c>
      <c r="M50" s="190">
        <f t="shared" si="24"/>
        <v>0</v>
      </c>
      <c r="N50" s="188">
        <v>0</v>
      </c>
      <c r="O50" s="188">
        <f t="shared" si="25"/>
        <v>0</v>
      </c>
      <c r="P50" s="188">
        <v>0</v>
      </c>
      <c r="Q50" s="188">
        <f t="shared" si="26"/>
        <v>0</v>
      </c>
      <c r="R50" s="190" t="s">
        <v>2163</v>
      </c>
      <c r="S50" s="190" t="s">
        <v>294</v>
      </c>
      <c r="T50" s="191" t="s">
        <v>294</v>
      </c>
      <c r="U50" s="159">
        <v>5.0999999999999997E-2</v>
      </c>
      <c r="V50" s="159">
        <f t="shared" si="27"/>
        <v>0.26</v>
      </c>
      <c r="W50" s="159"/>
      <c r="X50" s="159" t="s">
        <v>295</v>
      </c>
      <c r="Y50" s="159" t="s">
        <v>296</v>
      </c>
      <c r="Z50" s="148"/>
      <c r="AA50" s="148"/>
      <c r="AB50" s="148"/>
      <c r="AC50" s="148"/>
      <c r="AD50" s="148"/>
      <c r="AE50" s="148"/>
      <c r="AF50" s="148"/>
      <c r="AG50" s="148" t="s">
        <v>2005</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ht="20" outlineLevel="1" x14ac:dyDescent="0.25">
      <c r="A51" s="185">
        <v>36</v>
      </c>
      <c r="B51" s="186" t="s">
        <v>2537</v>
      </c>
      <c r="C51" s="198" t="s">
        <v>2550</v>
      </c>
      <c r="D51" s="187" t="s">
        <v>2037</v>
      </c>
      <c r="E51" s="188">
        <v>11</v>
      </c>
      <c r="F51" s="189"/>
      <c r="G51" s="190">
        <f t="shared" si="21"/>
        <v>0</v>
      </c>
      <c r="H51" s="189"/>
      <c r="I51" s="190">
        <f t="shared" si="22"/>
        <v>0</v>
      </c>
      <c r="J51" s="189"/>
      <c r="K51" s="190">
        <f t="shared" si="23"/>
        <v>0</v>
      </c>
      <c r="L51" s="190">
        <v>21</v>
      </c>
      <c r="M51" s="190">
        <f t="shared" si="24"/>
        <v>0</v>
      </c>
      <c r="N51" s="188">
        <v>0</v>
      </c>
      <c r="O51" s="188">
        <f t="shared" si="25"/>
        <v>0</v>
      </c>
      <c r="P51" s="188">
        <v>0</v>
      </c>
      <c r="Q51" s="188">
        <f t="shared" si="26"/>
        <v>0</v>
      </c>
      <c r="R51" s="190"/>
      <c r="S51" s="190" t="s">
        <v>878</v>
      </c>
      <c r="T51" s="191" t="s">
        <v>879</v>
      </c>
      <c r="U51" s="159">
        <v>0</v>
      </c>
      <c r="V51" s="159">
        <f t="shared" si="27"/>
        <v>0</v>
      </c>
      <c r="W51" s="159"/>
      <c r="X51" s="159" t="s">
        <v>295</v>
      </c>
      <c r="Y51" s="159" t="s">
        <v>296</v>
      </c>
      <c r="Z51" s="148"/>
      <c r="AA51" s="148"/>
      <c r="AB51" s="148"/>
      <c r="AC51" s="148"/>
      <c r="AD51" s="148"/>
      <c r="AE51" s="148"/>
      <c r="AF51" s="148"/>
      <c r="AG51" s="148" t="s">
        <v>2005</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85">
        <v>37</v>
      </c>
      <c r="B52" s="186" t="s">
        <v>2539</v>
      </c>
      <c r="C52" s="198" t="s">
        <v>2555</v>
      </c>
      <c r="D52" s="187" t="s">
        <v>2037</v>
      </c>
      <c r="E52" s="188">
        <v>2</v>
      </c>
      <c r="F52" s="189"/>
      <c r="G52" s="190">
        <f t="shared" si="21"/>
        <v>0</v>
      </c>
      <c r="H52" s="189"/>
      <c r="I52" s="190">
        <f t="shared" si="22"/>
        <v>0</v>
      </c>
      <c r="J52" s="189"/>
      <c r="K52" s="190">
        <f t="shared" si="23"/>
        <v>0</v>
      </c>
      <c r="L52" s="190">
        <v>21</v>
      </c>
      <c r="M52" s="190">
        <f t="shared" si="24"/>
        <v>0</v>
      </c>
      <c r="N52" s="188">
        <v>0</v>
      </c>
      <c r="O52" s="188">
        <f t="shared" si="25"/>
        <v>0</v>
      </c>
      <c r="P52" s="188">
        <v>0</v>
      </c>
      <c r="Q52" s="188">
        <f t="shared" si="26"/>
        <v>0</v>
      </c>
      <c r="R52" s="190"/>
      <c r="S52" s="190" t="s">
        <v>878</v>
      </c>
      <c r="T52" s="191" t="s">
        <v>879</v>
      </c>
      <c r="U52" s="159">
        <v>0</v>
      </c>
      <c r="V52" s="159">
        <f t="shared" si="27"/>
        <v>0</v>
      </c>
      <c r="W52" s="159"/>
      <c r="X52" s="159" t="s">
        <v>295</v>
      </c>
      <c r="Y52" s="159" t="s">
        <v>296</v>
      </c>
      <c r="Z52" s="148"/>
      <c r="AA52" s="148"/>
      <c r="AB52" s="148"/>
      <c r="AC52" s="148"/>
      <c r="AD52" s="148"/>
      <c r="AE52" s="148"/>
      <c r="AF52" s="148"/>
      <c r="AG52" s="148" t="s">
        <v>2005</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38</v>
      </c>
      <c r="B53" s="186" t="s">
        <v>2541</v>
      </c>
      <c r="C53" s="198" t="s">
        <v>2559</v>
      </c>
      <c r="D53" s="187" t="s">
        <v>2037</v>
      </c>
      <c r="E53" s="188">
        <v>1</v>
      </c>
      <c r="F53" s="189"/>
      <c r="G53" s="190">
        <f t="shared" si="21"/>
        <v>0</v>
      </c>
      <c r="H53" s="189"/>
      <c r="I53" s="190">
        <f t="shared" si="22"/>
        <v>0</v>
      </c>
      <c r="J53" s="189"/>
      <c r="K53" s="190">
        <f t="shared" si="23"/>
        <v>0</v>
      </c>
      <c r="L53" s="190">
        <v>21</v>
      </c>
      <c r="M53" s="190">
        <f t="shared" si="24"/>
        <v>0</v>
      </c>
      <c r="N53" s="188">
        <v>0</v>
      </c>
      <c r="O53" s="188">
        <f t="shared" si="25"/>
        <v>0</v>
      </c>
      <c r="P53" s="188">
        <v>0</v>
      </c>
      <c r="Q53" s="188">
        <f t="shared" si="26"/>
        <v>0</v>
      </c>
      <c r="R53" s="190"/>
      <c r="S53" s="190" t="s">
        <v>878</v>
      </c>
      <c r="T53" s="191" t="s">
        <v>879</v>
      </c>
      <c r="U53" s="159">
        <v>0</v>
      </c>
      <c r="V53" s="159">
        <f t="shared" si="27"/>
        <v>0</v>
      </c>
      <c r="W53" s="159"/>
      <c r="X53" s="159" t="s">
        <v>295</v>
      </c>
      <c r="Y53" s="159" t="s">
        <v>296</v>
      </c>
      <c r="Z53" s="148"/>
      <c r="AA53" s="148"/>
      <c r="AB53" s="148"/>
      <c r="AC53" s="148"/>
      <c r="AD53" s="148"/>
      <c r="AE53" s="148"/>
      <c r="AF53" s="148"/>
      <c r="AG53" s="148" t="s">
        <v>2005</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39</v>
      </c>
      <c r="B54" s="186" t="s">
        <v>2562</v>
      </c>
      <c r="C54" s="198" t="s">
        <v>2563</v>
      </c>
      <c r="D54" s="187" t="s">
        <v>292</v>
      </c>
      <c r="E54" s="188">
        <v>11</v>
      </c>
      <c r="F54" s="189"/>
      <c r="G54" s="190">
        <f t="shared" si="21"/>
        <v>0</v>
      </c>
      <c r="H54" s="189"/>
      <c r="I54" s="190">
        <f t="shared" si="22"/>
        <v>0</v>
      </c>
      <c r="J54" s="189"/>
      <c r="K54" s="190">
        <f t="shared" si="23"/>
        <v>0</v>
      </c>
      <c r="L54" s="190">
        <v>21</v>
      </c>
      <c r="M54" s="190">
        <f t="shared" si="24"/>
        <v>0</v>
      </c>
      <c r="N54" s="188">
        <v>0</v>
      </c>
      <c r="O54" s="188">
        <f t="shared" si="25"/>
        <v>0</v>
      </c>
      <c r="P54" s="188">
        <v>0</v>
      </c>
      <c r="Q54" s="188">
        <f t="shared" si="26"/>
        <v>0</v>
      </c>
      <c r="R54" s="190" t="s">
        <v>2163</v>
      </c>
      <c r="S54" s="190" t="s">
        <v>294</v>
      </c>
      <c r="T54" s="191" t="s">
        <v>294</v>
      </c>
      <c r="U54" s="159">
        <v>0.16500000000000001</v>
      </c>
      <c r="V54" s="159">
        <f t="shared" si="27"/>
        <v>1.82</v>
      </c>
      <c r="W54" s="159"/>
      <c r="X54" s="159" t="s">
        <v>295</v>
      </c>
      <c r="Y54" s="159" t="s">
        <v>296</v>
      </c>
      <c r="Z54" s="148"/>
      <c r="AA54" s="148"/>
      <c r="AB54" s="148"/>
      <c r="AC54" s="148"/>
      <c r="AD54" s="148"/>
      <c r="AE54" s="148"/>
      <c r="AF54" s="148"/>
      <c r="AG54" s="148" t="s">
        <v>2005</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40</v>
      </c>
      <c r="B55" s="186" t="s">
        <v>2566</v>
      </c>
      <c r="C55" s="198" t="s">
        <v>2567</v>
      </c>
      <c r="D55" s="187" t="s">
        <v>292</v>
      </c>
      <c r="E55" s="188">
        <v>3</v>
      </c>
      <c r="F55" s="189"/>
      <c r="G55" s="190">
        <f t="shared" si="21"/>
        <v>0</v>
      </c>
      <c r="H55" s="189"/>
      <c r="I55" s="190">
        <f t="shared" si="22"/>
        <v>0</v>
      </c>
      <c r="J55" s="189"/>
      <c r="K55" s="190">
        <f t="shared" si="23"/>
        <v>0</v>
      </c>
      <c r="L55" s="190">
        <v>21</v>
      </c>
      <c r="M55" s="190">
        <f t="shared" si="24"/>
        <v>0</v>
      </c>
      <c r="N55" s="188">
        <v>0</v>
      </c>
      <c r="O55" s="188">
        <f t="shared" si="25"/>
        <v>0</v>
      </c>
      <c r="P55" s="188">
        <v>0</v>
      </c>
      <c r="Q55" s="188">
        <f t="shared" si="26"/>
        <v>0</v>
      </c>
      <c r="R55" s="190" t="s">
        <v>2163</v>
      </c>
      <c r="S55" s="190" t="s">
        <v>294</v>
      </c>
      <c r="T55" s="191" t="s">
        <v>294</v>
      </c>
      <c r="U55" s="159">
        <v>0.22700000000000001</v>
      </c>
      <c r="V55" s="159">
        <f t="shared" si="27"/>
        <v>0.68</v>
      </c>
      <c r="W55" s="159"/>
      <c r="X55" s="159" t="s">
        <v>295</v>
      </c>
      <c r="Y55" s="159" t="s">
        <v>296</v>
      </c>
      <c r="Z55" s="148"/>
      <c r="AA55" s="148"/>
      <c r="AB55" s="148"/>
      <c r="AC55" s="148"/>
      <c r="AD55" s="148"/>
      <c r="AE55" s="148"/>
      <c r="AF55" s="148"/>
      <c r="AG55" s="148" t="s">
        <v>2005</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41</v>
      </c>
      <c r="B56" s="186" t="s">
        <v>2571</v>
      </c>
      <c r="C56" s="198" t="s">
        <v>2572</v>
      </c>
      <c r="D56" s="187" t="s">
        <v>292</v>
      </c>
      <c r="E56" s="188">
        <v>5</v>
      </c>
      <c r="F56" s="189"/>
      <c r="G56" s="190">
        <f t="shared" si="21"/>
        <v>0</v>
      </c>
      <c r="H56" s="189"/>
      <c r="I56" s="190">
        <f t="shared" si="22"/>
        <v>0</v>
      </c>
      <c r="J56" s="189"/>
      <c r="K56" s="190">
        <f t="shared" si="23"/>
        <v>0</v>
      </c>
      <c r="L56" s="190">
        <v>21</v>
      </c>
      <c r="M56" s="190">
        <f t="shared" si="24"/>
        <v>0</v>
      </c>
      <c r="N56" s="188">
        <v>1.8000000000000001E-4</v>
      </c>
      <c r="O56" s="188">
        <f t="shared" si="25"/>
        <v>0</v>
      </c>
      <c r="P56" s="188">
        <v>0</v>
      </c>
      <c r="Q56" s="188">
        <f t="shared" si="26"/>
        <v>0</v>
      </c>
      <c r="R56" s="190" t="s">
        <v>2163</v>
      </c>
      <c r="S56" s="190" t="s">
        <v>294</v>
      </c>
      <c r="T56" s="191" t="s">
        <v>294</v>
      </c>
      <c r="U56" s="159">
        <v>9.2999999999999999E-2</v>
      </c>
      <c r="V56" s="159">
        <f t="shared" si="27"/>
        <v>0.47</v>
      </c>
      <c r="W56" s="159"/>
      <c r="X56" s="159" t="s">
        <v>295</v>
      </c>
      <c r="Y56" s="159" t="s">
        <v>296</v>
      </c>
      <c r="Z56" s="148"/>
      <c r="AA56" s="148"/>
      <c r="AB56" s="148"/>
      <c r="AC56" s="148"/>
      <c r="AD56" s="148"/>
      <c r="AE56" s="148"/>
      <c r="AF56" s="148"/>
      <c r="AG56" s="148" t="s">
        <v>2005</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85">
        <v>42</v>
      </c>
      <c r="B57" s="186" t="s">
        <v>2573</v>
      </c>
      <c r="C57" s="198" t="s">
        <v>2574</v>
      </c>
      <c r="D57" s="187" t="s">
        <v>292</v>
      </c>
      <c r="E57" s="188">
        <v>4</v>
      </c>
      <c r="F57" s="189"/>
      <c r="G57" s="190">
        <f t="shared" si="21"/>
        <v>0</v>
      </c>
      <c r="H57" s="189"/>
      <c r="I57" s="190">
        <f t="shared" si="22"/>
        <v>0</v>
      </c>
      <c r="J57" s="189"/>
      <c r="K57" s="190">
        <f t="shared" si="23"/>
        <v>0</v>
      </c>
      <c r="L57" s="190">
        <v>21</v>
      </c>
      <c r="M57" s="190">
        <f t="shared" si="24"/>
        <v>0</v>
      </c>
      <c r="N57" s="188">
        <v>2.7E-4</v>
      </c>
      <c r="O57" s="188">
        <f t="shared" si="25"/>
        <v>0</v>
      </c>
      <c r="P57" s="188">
        <v>0</v>
      </c>
      <c r="Q57" s="188">
        <f t="shared" si="26"/>
        <v>0</v>
      </c>
      <c r="R57" s="190" t="s">
        <v>2163</v>
      </c>
      <c r="S57" s="190" t="s">
        <v>294</v>
      </c>
      <c r="T57" s="191" t="s">
        <v>294</v>
      </c>
      <c r="U57" s="159">
        <v>0.10299999999999999</v>
      </c>
      <c r="V57" s="159">
        <f t="shared" si="27"/>
        <v>0.41</v>
      </c>
      <c r="W57" s="159"/>
      <c r="X57" s="159" t="s">
        <v>295</v>
      </c>
      <c r="Y57" s="159" t="s">
        <v>296</v>
      </c>
      <c r="Z57" s="148"/>
      <c r="AA57" s="148"/>
      <c r="AB57" s="148"/>
      <c r="AC57" s="148"/>
      <c r="AD57" s="148"/>
      <c r="AE57" s="148"/>
      <c r="AF57" s="148"/>
      <c r="AG57" s="148" t="s">
        <v>2005</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0" outlineLevel="1" x14ac:dyDescent="0.25">
      <c r="A58" s="185">
        <v>43</v>
      </c>
      <c r="B58" s="186" t="s">
        <v>2577</v>
      </c>
      <c r="C58" s="198" t="s">
        <v>2578</v>
      </c>
      <c r="D58" s="187" t="s">
        <v>292</v>
      </c>
      <c r="E58" s="188">
        <v>2</v>
      </c>
      <c r="F58" s="189"/>
      <c r="G58" s="190">
        <f t="shared" si="21"/>
        <v>0</v>
      </c>
      <c r="H58" s="189"/>
      <c r="I58" s="190">
        <f t="shared" si="22"/>
        <v>0</v>
      </c>
      <c r="J58" s="189"/>
      <c r="K58" s="190">
        <f t="shared" si="23"/>
        <v>0</v>
      </c>
      <c r="L58" s="190">
        <v>21</v>
      </c>
      <c r="M58" s="190">
        <f t="shared" si="24"/>
        <v>0</v>
      </c>
      <c r="N58" s="188">
        <v>7.2000000000000005E-4</v>
      </c>
      <c r="O58" s="188">
        <f t="shared" si="25"/>
        <v>0</v>
      </c>
      <c r="P58" s="188">
        <v>0</v>
      </c>
      <c r="Q58" s="188">
        <f t="shared" si="26"/>
        <v>0</v>
      </c>
      <c r="R58" s="190" t="s">
        <v>2163</v>
      </c>
      <c r="S58" s="190" t="s">
        <v>294</v>
      </c>
      <c r="T58" s="191" t="s">
        <v>294</v>
      </c>
      <c r="U58" s="159">
        <v>0.38100000000000001</v>
      </c>
      <c r="V58" s="159">
        <f t="shared" si="27"/>
        <v>0.76</v>
      </c>
      <c r="W58" s="159"/>
      <c r="X58" s="159" t="s">
        <v>295</v>
      </c>
      <c r="Y58" s="159" t="s">
        <v>296</v>
      </c>
      <c r="Z58" s="148"/>
      <c r="AA58" s="148"/>
      <c r="AB58" s="148"/>
      <c r="AC58" s="148"/>
      <c r="AD58" s="148"/>
      <c r="AE58" s="148"/>
      <c r="AF58" s="148"/>
      <c r="AG58" s="148" t="s">
        <v>2005</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30" outlineLevel="1" x14ac:dyDescent="0.25">
      <c r="A59" s="185">
        <v>44</v>
      </c>
      <c r="B59" s="186" t="s">
        <v>2074</v>
      </c>
      <c r="C59" s="198" t="s">
        <v>3634</v>
      </c>
      <c r="D59" s="187" t="s">
        <v>2037</v>
      </c>
      <c r="E59" s="188">
        <v>11</v>
      </c>
      <c r="F59" s="189"/>
      <c r="G59" s="190">
        <f t="shared" si="21"/>
        <v>0</v>
      </c>
      <c r="H59" s="189"/>
      <c r="I59" s="190">
        <f t="shared" si="22"/>
        <v>0</v>
      </c>
      <c r="J59" s="189"/>
      <c r="K59" s="190">
        <f t="shared" si="23"/>
        <v>0</v>
      </c>
      <c r="L59" s="190">
        <v>21</v>
      </c>
      <c r="M59" s="190">
        <f t="shared" si="24"/>
        <v>0</v>
      </c>
      <c r="N59" s="188">
        <v>0</v>
      </c>
      <c r="O59" s="188">
        <f t="shared" si="25"/>
        <v>0</v>
      </c>
      <c r="P59" s="188">
        <v>0</v>
      </c>
      <c r="Q59" s="188">
        <f t="shared" si="26"/>
        <v>0</v>
      </c>
      <c r="R59" s="190"/>
      <c r="S59" s="190" t="s">
        <v>878</v>
      </c>
      <c r="T59" s="191" t="s">
        <v>879</v>
      </c>
      <c r="U59" s="159">
        <v>0</v>
      </c>
      <c r="V59" s="159">
        <f t="shared" si="27"/>
        <v>0</v>
      </c>
      <c r="W59" s="159"/>
      <c r="X59" s="159" t="s">
        <v>295</v>
      </c>
      <c r="Y59" s="159" t="s">
        <v>296</v>
      </c>
      <c r="Z59" s="148"/>
      <c r="AA59" s="148"/>
      <c r="AB59" s="148"/>
      <c r="AC59" s="148"/>
      <c r="AD59" s="148"/>
      <c r="AE59" s="148"/>
      <c r="AF59" s="148"/>
      <c r="AG59" s="148" t="s">
        <v>2005</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85">
        <v>45</v>
      </c>
      <c r="B60" s="186" t="s">
        <v>2583</v>
      </c>
      <c r="C60" s="198" t="s">
        <v>2584</v>
      </c>
      <c r="D60" s="187" t="s">
        <v>292</v>
      </c>
      <c r="E60" s="188">
        <v>11</v>
      </c>
      <c r="F60" s="189"/>
      <c r="G60" s="190">
        <f t="shared" si="21"/>
        <v>0</v>
      </c>
      <c r="H60" s="189"/>
      <c r="I60" s="190">
        <f t="shared" si="22"/>
        <v>0</v>
      </c>
      <c r="J60" s="189"/>
      <c r="K60" s="190">
        <f t="shared" si="23"/>
        <v>0</v>
      </c>
      <c r="L60" s="190">
        <v>21</v>
      </c>
      <c r="M60" s="190">
        <f t="shared" si="24"/>
        <v>0</v>
      </c>
      <c r="N60" s="188">
        <v>0</v>
      </c>
      <c r="O60" s="188">
        <f t="shared" si="25"/>
        <v>0</v>
      </c>
      <c r="P60" s="188">
        <v>0</v>
      </c>
      <c r="Q60" s="188">
        <f t="shared" si="26"/>
        <v>0</v>
      </c>
      <c r="R60" s="190" t="s">
        <v>2163</v>
      </c>
      <c r="S60" s="190" t="s">
        <v>294</v>
      </c>
      <c r="T60" s="191" t="s">
        <v>294</v>
      </c>
      <c r="U60" s="159">
        <v>0.14399999999999999</v>
      </c>
      <c r="V60" s="159">
        <f t="shared" si="27"/>
        <v>1.58</v>
      </c>
      <c r="W60" s="159"/>
      <c r="X60" s="159" t="s">
        <v>295</v>
      </c>
      <c r="Y60" s="159" t="s">
        <v>296</v>
      </c>
      <c r="Z60" s="148"/>
      <c r="AA60" s="148"/>
      <c r="AB60" s="148"/>
      <c r="AC60" s="148"/>
      <c r="AD60" s="148"/>
      <c r="AE60" s="148"/>
      <c r="AF60" s="148"/>
      <c r="AG60" s="148" t="s">
        <v>2005</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0" outlineLevel="1" x14ac:dyDescent="0.25">
      <c r="A61" s="185">
        <v>46</v>
      </c>
      <c r="B61" s="186" t="s">
        <v>2585</v>
      </c>
      <c r="C61" s="198" t="s">
        <v>2586</v>
      </c>
      <c r="D61" s="187" t="s">
        <v>292</v>
      </c>
      <c r="E61" s="188">
        <v>11</v>
      </c>
      <c r="F61" s="189"/>
      <c r="G61" s="190">
        <f t="shared" si="21"/>
        <v>0</v>
      </c>
      <c r="H61" s="189"/>
      <c r="I61" s="190">
        <f t="shared" si="22"/>
        <v>0</v>
      </c>
      <c r="J61" s="189"/>
      <c r="K61" s="190">
        <f t="shared" si="23"/>
        <v>0</v>
      </c>
      <c r="L61" s="190">
        <v>21</v>
      </c>
      <c r="M61" s="190">
        <f t="shared" si="24"/>
        <v>0</v>
      </c>
      <c r="N61" s="188">
        <v>0</v>
      </c>
      <c r="O61" s="188">
        <f t="shared" si="25"/>
        <v>0</v>
      </c>
      <c r="P61" s="188">
        <v>0</v>
      </c>
      <c r="Q61" s="188">
        <f t="shared" si="26"/>
        <v>0</v>
      </c>
      <c r="R61" s="190" t="s">
        <v>2163</v>
      </c>
      <c r="S61" s="190" t="s">
        <v>294</v>
      </c>
      <c r="T61" s="191" t="s">
        <v>294</v>
      </c>
      <c r="U61" s="159">
        <v>0.26800000000000002</v>
      </c>
      <c r="V61" s="159">
        <f t="shared" si="27"/>
        <v>2.95</v>
      </c>
      <c r="W61" s="159"/>
      <c r="X61" s="159" t="s">
        <v>295</v>
      </c>
      <c r="Y61" s="159" t="s">
        <v>296</v>
      </c>
      <c r="Z61" s="148"/>
      <c r="AA61" s="148"/>
      <c r="AB61" s="148"/>
      <c r="AC61" s="148"/>
      <c r="AD61" s="148"/>
      <c r="AE61" s="148"/>
      <c r="AF61" s="148"/>
      <c r="AG61" s="148" t="s">
        <v>2005</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0" outlineLevel="1" x14ac:dyDescent="0.25">
      <c r="A62" s="185">
        <v>47</v>
      </c>
      <c r="B62" s="186" t="s">
        <v>2554</v>
      </c>
      <c r="C62" s="198" t="s">
        <v>2588</v>
      </c>
      <c r="D62" s="187" t="s">
        <v>2037</v>
      </c>
      <c r="E62" s="188">
        <v>1</v>
      </c>
      <c r="F62" s="189"/>
      <c r="G62" s="190">
        <f t="shared" si="21"/>
        <v>0</v>
      </c>
      <c r="H62" s="189"/>
      <c r="I62" s="190">
        <f t="shared" si="22"/>
        <v>0</v>
      </c>
      <c r="J62" s="189"/>
      <c r="K62" s="190">
        <f t="shared" si="23"/>
        <v>0</v>
      </c>
      <c r="L62" s="190">
        <v>21</v>
      </c>
      <c r="M62" s="190">
        <f t="shared" si="24"/>
        <v>0</v>
      </c>
      <c r="N62" s="188">
        <v>0</v>
      </c>
      <c r="O62" s="188">
        <f t="shared" si="25"/>
        <v>0</v>
      </c>
      <c r="P62" s="188">
        <v>0</v>
      </c>
      <c r="Q62" s="188">
        <f t="shared" si="26"/>
        <v>0</v>
      </c>
      <c r="R62" s="190"/>
      <c r="S62" s="190" t="s">
        <v>878</v>
      </c>
      <c r="T62" s="191" t="s">
        <v>879</v>
      </c>
      <c r="U62" s="159">
        <v>0</v>
      </c>
      <c r="V62" s="159">
        <f t="shared" si="27"/>
        <v>0</v>
      </c>
      <c r="W62" s="159"/>
      <c r="X62" s="159" t="s">
        <v>295</v>
      </c>
      <c r="Y62" s="159" t="s">
        <v>296</v>
      </c>
      <c r="Z62" s="148"/>
      <c r="AA62" s="148"/>
      <c r="AB62" s="148"/>
      <c r="AC62" s="148"/>
      <c r="AD62" s="148"/>
      <c r="AE62" s="148"/>
      <c r="AF62" s="148"/>
      <c r="AG62" s="148" t="s">
        <v>2005</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48</v>
      </c>
      <c r="B63" s="186" t="s">
        <v>2082</v>
      </c>
      <c r="C63" s="198" t="s">
        <v>2590</v>
      </c>
      <c r="D63" s="187" t="s">
        <v>2037</v>
      </c>
      <c r="E63" s="188">
        <v>1</v>
      </c>
      <c r="F63" s="189"/>
      <c r="G63" s="190">
        <f t="shared" si="21"/>
        <v>0</v>
      </c>
      <c r="H63" s="189"/>
      <c r="I63" s="190">
        <f t="shared" si="22"/>
        <v>0</v>
      </c>
      <c r="J63" s="189"/>
      <c r="K63" s="190">
        <f t="shared" si="23"/>
        <v>0</v>
      </c>
      <c r="L63" s="190">
        <v>21</v>
      </c>
      <c r="M63" s="190">
        <f t="shared" si="24"/>
        <v>0</v>
      </c>
      <c r="N63" s="188">
        <v>0</v>
      </c>
      <c r="O63" s="188">
        <f t="shared" si="25"/>
        <v>0</v>
      </c>
      <c r="P63" s="188">
        <v>0</v>
      </c>
      <c r="Q63" s="188">
        <f t="shared" si="26"/>
        <v>0</v>
      </c>
      <c r="R63" s="190"/>
      <c r="S63" s="190" t="s">
        <v>878</v>
      </c>
      <c r="T63" s="191" t="s">
        <v>879</v>
      </c>
      <c r="U63" s="159">
        <v>0</v>
      </c>
      <c r="V63" s="159">
        <f t="shared" si="27"/>
        <v>0</v>
      </c>
      <c r="W63" s="159"/>
      <c r="X63" s="159" t="s">
        <v>295</v>
      </c>
      <c r="Y63" s="159" t="s">
        <v>296</v>
      </c>
      <c r="Z63" s="148"/>
      <c r="AA63" s="148"/>
      <c r="AB63" s="148"/>
      <c r="AC63" s="148"/>
      <c r="AD63" s="148"/>
      <c r="AE63" s="148"/>
      <c r="AF63" s="148"/>
      <c r="AG63" s="148" t="s">
        <v>2005</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49</v>
      </c>
      <c r="B64" s="186" t="s">
        <v>3635</v>
      </c>
      <c r="C64" s="198" t="s">
        <v>3636</v>
      </c>
      <c r="D64" s="187" t="s">
        <v>0</v>
      </c>
      <c r="E64" s="188">
        <v>0.48</v>
      </c>
      <c r="F64" s="189"/>
      <c r="G64" s="190">
        <f t="shared" si="21"/>
        <v>0</v>
      </c>
      <c r="H64" s="189"/>
      <c r="I64" s="190">
        <f t="shared" si="22"/>
        <v>0</v>
      </c>
      <c r="J64" s="189"/>
      <c r="K64" s="190">
        <f t="shared" si="23"/>
        <v>0</v>
      </c>
      <c r="L64" s="190">
        <v>21</v>
      </c>
      <c r="M64" s="190">
        <f t="shared" si="24"/>
        <v>0</v>
      </c>
      <c r="N64" s="188">
        <v>0</v>
      </c>
      <c r="O64" s="188">
        <f t="shared" si="25"/>
        <v>0</v>
      </c>
      <c r="P64" s="188">
        <v>0</v>
      </c>
      <c r="Q64" s="188">
        <f t="shared" si="26"/>
        <v>0</v>
      </c>
      <c r="R64" s="190" t="s">
        <v>2163</v>
      </c>
      <c r="S64" s="190" t="s">
        <v>294</v>
      </c>
      <c r="T64" s="191" t="s">
        <v>879</v>
      </c>
      <c r="U64" s="159">
        <v>0</v>
      </c>
      <c r="V64" s="159">
        <f t="shared" si="27"/>
        <v>0</v>
      </c>
      <c r="W64" s="159"/>
      <c r="X64" s="159" t="s">
        <v>295</v>
      </c>
      <c r="Y64" s="159" t="s">
        <v>296</v>
      </c>
      <c r="Z64" s="148"/>
      <c r="AA64" s="148"/>
      <c r="AB64" s="148"/>
      <c r="AC64" s="148"/>
      <c r="AD64" s="148"/>
      <c r="AE64" s="148"/>
      <c r="AF64" s="148"/>
      <c r="AG64" s="148" t="s">
        <v>2005</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ht="13" x14ac:dyDescent="0.25">
      <c r="A65" s="170" t="s">
        <v>288</v>
      </c>
      <c r="B65" s="171" t="s">
        <v>219</v>
      </c>
      <c r="C65" s="193" t="s">
        <v>220</v>
      </c>
      <c r="D65" s="172"/>
      <c r="E65" s="173"/>
      <c r="F65" s="174"/>
      <c r="G65" s="174">
        <f>SUMIF(AG66:AG76,"&lt;&gt;NOR",G66:G76)</f>
        <v>0</v>
      </c>
      <c r="H65" s="174"/>
      <c r="I65" s="174">
        <f>SUM(I66:I76)</f>
        <v>0</v>
      </c>
      <c r="J65" s="174"/>
      <c r="K65" s="174">
        <f>SUM(K66:K76)</f>
        <v>0</v>
      </c>
      <c r="L65" s="174"/>
      <c r="M65" s="174">
        <f>SUM(M66:M76)</f>
        <v>0</v>
      </c>
      <c r="N65" s="173"/>
      <c r="O65" s="173">
        <f>SUM(O66:O76)</f>
        <v>0</v>
      </c>
      <c r="P65" s="173"/>
      <c r="Q65" s="173">
        <f>SUM(Q66:Q76)</f>
        <v>0</v>
      </c>
      <c r="R65" s="174"/>
      <c r="S65" s="174"/>
      <c r="T65" s="175"/>
      <c r="U65" s="169"/>
      <c r="V65" s="169">
        <f>SUM(V66:V76)</f>
        <v>9.5500000000000007</v>
      </c>
      <c r="W65" s="169"/>
      <c r="X65" s="169"/>
      <c r="Y65" s="169"/>
      <c r="AG65" t="s">
        <v>289</v>
      </c>
    </row>
    <row r="66" spans="1:60" ht="20" outlineLevel="1" x14ac:dyDescent="0.25">
      <c r="A66" s="185">
        <v>50</v>
      </c>
      <c r="B66" s="186" t="s">
        <v>2086</v>
      </c>
      <c r="C66" s="198" t="s">
        <v>3637</v>
      </c>
      <c r="D66" s="187" t="s">
        <v>2037</v>
      </c>
      <c r="E66" s="188">
        <v>1</v>
      </c>
      <c r="F66" s="189"/>
      <c r="G66" s="190">
        <f t="shared" ref="G66:G76" si="28">ROUND(E66*F66,2)</f>
        <v>0</v>
      </c>
      <c r="H66" s="189"/>
      <c r="I66" s="190">
        <f t="shared" ref="I66:I76" si="29">ROUND(E66*H66,2)</f>
        <v>0</v>
      </c>
      <c r="J66" s="189"/>
      <c r="K66" s="190">
        <f t="shared" ref="K66:K76" si="30">ROUND(E66*J66,2)</f>
        <v>0</v>
      </c>
      <c r="L66" s="190">
        <v>21</v>
      </c>
      <c r="M66" s="190">
        <f t="shared" ref="M66:M76" si="31">G66*(1+L66/100)</f>
        <v>0</v>
      </c>
      <c r="N66" s="188">
        <v>0</v>
      </c>
      <c r="O66" s="188">
        <f t="shared" ref="O66:O76" si="32">ROUND(E66*N66,2)</f>
        <v>0</v>
      </c>
      <c r="P66" s="188">
        <v>0</v>
      </c>
      <c r="Q66" s="188">
        <f t="shared" ref="Q66:Q76" si="33">ROUND(E66*P66,2)</f>
        <v>0</v>
      </c>
      <c r="R66" s="190"/>
      <c r="S66" s="190" t="s">
        <v>878</v>
      </c>
      <c r="T66" s="191" t="s">
        <v>879</v>
      </c>
      <c r="U66" s="159">
        <v>0</v>
      </c>
      <c r="V66" s="159">
        <f t="shared" ref="V66:V76" si="34">ROUND(E66*U66,2)</f>
        <v>0</v>
      </c>
      <c r="W66" s="159"/>
      <c r="X66" s="159" t="s">
        <v>295</v>
      </c>
      <c r="Y66" s="159" t="s">
        <v>296</v>
      </c>
      <c r="Z66" s="148"/>
      <c r="AA66" s="148"/>
      <c r="AB66" s="148"/>
      <c r="AC66" s="148"/>
      <c r="AD66" s="148"/>
      <c r="AE66" s="148"/>
      <c r="AF66" s="148"/>
      <c r="AG66" s="148" t="s">
        <v>2005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ht="20" outlineLevel="1" x14ac:dyDescent="0.25">
      <c r="A67" s="185">
        <v>51</v>
      </c>
      <c r="B67" s="186" t="s">
        <v>2560</v>
      </c>
      <c r="C67" s="198" t="s">
        <v>3638</v>
      </c>
      <c r="D67" s="187" t="s">
        <v>2037</v>
      </c>
      <c r="E67" s="188">
        <v>1</v>
      </c>
      <c r="F67" s="189"/>
      <c r="G67" s="190">
        <f t="shared" si="28"/>
        <v>0</v>
      </c>
      <c r="H67" s="189"/>
      <c r="I67" s="190">
        <f t="shared" si="29"/>
        <v>0</v>
      </c>
      <c r="J67" s="189"/>
      <c r="K67" s="190">
        <f t="shared" si="30"/>
        <v>0</v>
      </c>
      <c r="L67" s="190">
        <v>21</v>
      </c>
      <c r="M67" s="190">
        <f t="shared" si="31"/>
        <v>0</v>
      </c>
      <c r="N67" s="188">
        <v>0</v>
      </c>
      <c r="O67" s="188">
        <f t="shared" si="32"/>
        <v>0</v>
      </c>
      <c r="P67" s="188">
        <v>0</v>
      </c>
      <c r="Q67" s="188">
        <f t="shared" si="33"/>
        <v>0</v>
      </c>
      <c r="R67" s="190"/>
      <c r="S67" s="190" t="s">
        <v>878</v>
      </c>
      <c r="T67" s="191" t="s">
        <v>879</v>
      </c>
      <c r="U67" s="159">
        <v>0</v>
      </c>
      <c r="V67" s="159">
        <f t="shared" si="34"/>
        <v>0</v>
      </c>
      <c r="W67" s="159"/>
      <c r="X67" s="159" t="s">
        <v>295</v>
      </c>
      <c r="Y67" s="159" t="s">
        <v>296</v>
      </c>
      <c r="Z67" s="148"/>
      <c r="AA67" s="148"/>
      <c r="AB67" s="148"/>
      <c r="AC67" s="148"/>
      <c r="AD67" s="148"/>
      <c r="AE67" s="148"/>
      <c r="AF67" s="148"/>
      <c r="AG67" s="148" t="s">
        <v>2005</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ht="20" outlineLevel="1" x14ac:dyDescent="0.25">
      <c r="A68" s="185">
        <v>52</v>
      </c>
      <c r="B68" s="186" t="s">
        <v>2694</v>
      </c>
      <c r="C68" s="198" t="s">
        <v>3639</v>
      </c>
      <c r="D68" s="187" t="s">
        <v>2037</v>
      </c>
      <c r="E68" s="188">
        <v>1</v>
      </c>
      <c r="F68" s="189"/>
      <c r="G68" s="190">
        <f t="shared" si="28"/>
        <v>0</v>
      </c>
      <c r="H68" s="189"/>
      <c r="I68" s="190">
        <f t="shared" si="29"/>
        <v>0</v>
      </c>
      <c r="J68" s="189"/>
      <c r="K68" s="190">
        <f t="shared" si="30"/>
        <v>0</v>
      </c>
      <c r="L68" s="190">
        <v>21</v>
      </c>
      <c r="M68" s="190">
        <f t="shared" si="31"/>
        <v>0</v>
      </c>
      <c r="N68" s="188">
        <v>0</v>
      </c>
      <c r="O68" s="188">
        <f t="shared" si="32"/>
        <v>0</v>
      </c>
      <c r="P68" s="188">
        <v>0</v>
      </c>
      <c r="Q68" s="188">
        <f t="shared" si="33"/>
        <v>0</v>
      </c>
      <c r="R68" s="190"/>
      <c r="S68" s="190" t="s">
        <v>878</v>
      </c>
      <c r="T68" s="191" t="s">
        <v>879</v>
      </c>
      <c r="U68" s="159">
        <v>0</v>
      </c>
      <c r="V68" s="159">
        <f t="shared" si="34"/>
        <v>0</v>
      </c>
      <c r="W68" s="159"/>
      <c r="X68" s="159" t="s">
        <v>295</v>
      </c>
      <c r="Y68" s="159" t="s">
        <v>296</v>
      </c>
      <c r="Z68" s="148"/>
      <c r="AA68" s="148"/>
      <c r="AB68" s="148"/>
      <c r="AC68" s="148"/>
      <c r="AD68" s="148"/>
      <c r="AE68" s="148"/>
      <c r="AF68" s="148"/>
      <c r="AG68" s="148" t="s">
        <v>2005</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ht="20" outlineLevel="1" x14ac:dyDescent="0.25">
      <c r="A69" s="185">
        <v>53</v>
      </c>
      <c r="B69" s="186" t="s">
        <v>2696</v>
      </c>
      <c r="C69" s="198" t="s">
        <v>3640</v>
      </c>
      <c r="D69" s="187" t="s">
        <v>2037</v>
      </c>
      <c r="E69" s="188">
        <v>1</v>
      </c>
      <c r="F69" s="189"/>
      <c r="G69" s="190">
        <f t="shared" si="28"/>
        <v>0</v>
      </c>
      <c r="H69" s="189"/>
      <c r="I69" s="190">
        <f t="shared" si="29"/>
        <v>0</v>
      </c>
      <c r="J69" s="189"/>
      <c r="K69" s="190">
        <f t="shared" si="30"/>
        <v>0</v>
      </c>
      <c r="L69" s="190">
        <v>21</v>
      </c>
      <c r="M69" s="190">
        <f t="shared" si="31"/>
        <v>0</v>
      </c>
      <c r="N69" s="188">
        <v>0</v>
      </c>
      <c r="O69" s="188">
        <f t="shared" si="32"/>
        <v>0</v>
      </c>
      <c r="P69" s="188">
        <v>0</v>
      </c>
      <c r="Q69" s="188">
        <f t="shared" si="33"/>
        <v>0</v>
      </c>
      <c r="R69" s="190"/>
      <c r="S69" s="190" t="s">
        <v>878</v>
      </c>
      <c r="T69" s="191" t="s">
        <v>879</v>
      </c>
      <c r="U69" s="159">
        <v>0</v>
      </c>
      <c r="V69" s="159">
        <f t="shared" si="34"/>
        <v>0</v>
      </c>
      <c r="W69" s="159"/>
      <c r="X69" s="159" t="s">
        <v>295</v>
      </c>
      <c r="Y69" s="159" t="s">
        <v>296</v>
      </c>
      <c r="Z69" s="148"/>
      <c r="AA69" s="148"/>
      <c r="AB69" s="148"/>
      <c r="AC69" s="148"/>
      <c r="AD69" s="148"/>
      <c r="AE69" s="148"/>
      <c r="AF69" s="148"/>
      <c r="AG69" s="148" t="s">
        <v>2005</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ht="20" outlineLevel="1" x14ac:dyDescent="0.25">
      <c r="A70" s="185">
        <v>54</v>
      </c>
      <c r="B70" s="186" t="s">
        <v>2698</v>
      </c>
      <c r="C70" s="198" t="s">
        <v>3641</v>
      </c>
      <c r="D70" s="187" t="s">
        <v>2037</v>
      </c>
      <c r="E70" s="188">
        <v>2</v>
      </c>
      <c r="F70" s="189"/>
      <c r="G70" s="190">
        <f t="shared" si="28"/>
        <v>0</v>
      </c>
      <c r="H70" s="189"/>
      <c r="I70" s="190">
        <f t="shared" si="29"/>
        <v>0</v>
      </c>
      <c r="J70" s="189"/>
      <c r="K70" s="190">
        <f t="shared" si="30"/>
        <v>0</v>
      </c>
      <c r="L70" s="190">
        <v>21</v>
      </c>
      <c r="M70" s="190">
        <f t="shared" si="31"/>
        <v>0</v>
      </c>
      <c r="N70" s="188">
        <v>0</v>
      </c>
      <c r="O70" s="188">
        <f t="shared" si="32"/>
        <v>0</v>
      </c>
      <c r="P70" s="188">
        <v>0</v>
      </c>
      <c r="Q70" s="188">
        <f t="shared" si="33"/>
        <v>0</v>
      </c>
      <c r="R70" s="190"/>
      <c r="S70" s="190" t="s">
        <v>878</v>
      </c>
      <c r="T70" s="191" t="s">
        <v>879</v>
      </c>
      <c r="U70" s="159">
        <v>0</v>
      </c>
      <c r="V70" s="159">
        <f t="shared" si="34"/>
        <v>0</v>
      </c>
      <c r="W70" s="159"/>
      <c r="X70" s="159" t="s">
        <v>295</v>
      </c>
      <c r="Y70" s="159" t="s">
        <v>296</v>
      </c>
      <c r="Z70" s="148"/>
      <c r="AA70" s="148"/>
      <c r="AB70" s="148"/>
      <c r="AC70" s="148"/>
      <c r="AD70" s="148"/>
      <c r="AE70" s="148"/>
      <c r="AF70" s="148"/>
      <c r="AG70" s="148" t="s">
        <v>2005</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20" outlineLevel="1" x14ac:dyDescent="0.25">
      <c r="A71" s="185">
        <v>55</v>
      </c>
      <c r="B71" s="186" t="s">
        <v>2088</v>
      </c>
      <c r="C71" s="198" t="s">
        <v>2610</v>
      </c>
      <c r="D71" s="187" t="s">
        <v>2037</v>
      </c>
      <c r="E71" s="188">
        <v>1</v>
      </c>
      <c r="F71" s="189"/>
      <c r="G71" s="190">
        <f t="shared" si="28"/>
        <v>0</v>
      </c>
      <c r="H71" s="189"/>
      <c r="I71" s="190">
        <f t="shared" si="29"/>
        <v>0</v>
      </c>
      <c r="J71" s="189"/>
      <c r="K71" s="190">
        <f t="shared" si="30"/>
        <v>0</v>
      </c>
      <c r="L71" s="190">
        <v>21</v>
      </c>
      <c r="M71" s="190">
        <f t="shared" si="31"/>
        <v>0</v>
      </c>
      <c r="N71" s="188">
        <v>0</v>
      </c>
      <c r="O71" s="188">
        <f t="shared" si="32"/>
        <v>0</v>
      </c>
      <c r="P71" s="188">
        <v>0</v>
      </c>
      <c r="Q71" s="188">
        <f t="shared" si="33"/>
        <v>0</v>
      </c>
      <c r="R71" s="190"/>
      <c r="S71" s="190" t="s">
        <v>878</v>
      </c>
      <c r="T71" s="191" t="s">
        <v>879</v>
      </c>
      <c r="U71" s="159">
        <v>0</v>
      </c>
      <c r="V71" s="159">
        <f t="shared" si="34"/>
        <v>0</v>
      </c>
      <c r="W71" s="159"/>
      <c r="X71" s="159" t="s">
        <v>295</v>
      </c>
      <c r="Y71" s="159" t="s">
        <v>296</v>
      </c>
      <c r="Z71" s="148"/>
      <c r="AA71" s="148"/>
      <c r="AB71" s="148"/>
      <c r="AC71" s="148"/>
      <c r="AD71" s="148"/>
      <c r="AE71" s="148"/>
      <c r="AF71" s="148"/>
      <c r="AG71" s="148" t="s">
        <v>2005</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ht="20" outlineLevel="1" x14ac:dyDescent="0.25">
      <c r="A72" s="185">
        <v>56</v>
      </c>
      <c r="B72" s="186" t="s">
        <v>2090</v>
      </c>
      <c r="C72" s="198" t="s">
        <v>3642</v>
      </c>
      <c r="D72" s="187" t="s">
        <v>2037</v>
      </c>
      <c r="E72" s="188">
        <v>1</v>
      </c>
      <c r="F72" s="189"/>
      <c r="G72" s="190">
        <f t="shared" si="28"/>
        <v>0</v>
      </c>
      <c r="H72" s="189"/>
      <c r="I72" s="190">
        <f t="shared" si="29"/>
        <v>0</v>
      </c>
      <c r="J72" s="189"/>
      <c r="K72" s="190">
        <f t="shared" si="30"/>
        <v>0</v>
      </c>
      <c r="L72" s="190">
        <v>21</v>
      </c>
      <c r="M72" s="190">
        <f t="shared" si="31"/>
        <v>0</v>
      </c>
      <c r="N72" s="188">
        <v>0</v>
      </c>
      <c r="O72" s="188">
        <f t="shared" si="32"/>
        <v>0</v>
      </c>
      <c r="P72" s="188">
        <v>0</v>
      </c>
      <c r="Q72" s="188">
        <f t="shared" si="33"/>
        <v>0</v>
      </c>
      <c r="R72" s="190"/>
      <c r="S72" s="190" t="s">
        <v>878</v>
      </c>
      <c r="T72" s="191" t="s">
        <v>879</v>
      </c>
      <c r="U72" s="159">
        <v>0</v>
      </c>
      <c r="V72" s="159">
        <f t="shared" si="34"/>
        <v>0</v>
      </c>
      <c r="W72" s="159"/>
      <c r="X72" s="159" t="s">
        <v>295</v>
      </c>
      <c r="Y72" s="159" t="s">
        <v>296</v>
      </c>
      <c r="Z72" s="148"/>
      <c r="AA72" s="148"/>
      <c r="AB72" s="148"/>
      <c r="AC72" s="148"/>
      <c r="AD72" s="148"/>
      <c r="AE72" s="148"/>
      <c r="AF72" s="148"/>
      <c r="AG72" s="148" t="s">
        <v>2005</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20" outlineLevel="1" x14ac:dyDescent="0.25">
      <c r="A73" s="185">
        <v>57</v>
      </c>
      <c r="B73" s="186" t="s">
        <v>2092</v>
      </c>
      <c r="C73" s="198" t="s">
        <v>3643</v>
      </c>
      <c r="D73" s="187" t="s">
        <v>2037</v>
      </c>
      <c r="E73" s="188">
        <v>1</v>
      </c>
      <c r="F73" s="189"/>
      <c r="G73" s="190">
        <f t="shared" si="28"/>
        <v>0</v>
      </c>
      <c r="H73" s="189"/>
      <c r="I73" s="190">
        <f t="shared" si="29"/>
        <v>0</v>
      </c>
      <c r="J73" s="189"/>
      <c r="K73" s="190">
        <f t="shared" si="30"/>
        <v>0</v>
      </c>
      <c r="L73" s="190">
        <v>21</v>
      </c>
      <c r="M73" s="190">
        <f t="shared" si="31"/>
        <v>0</v>
      </c>
      <c r="N73" s="188">
        <v>0</v>
      </c>
      <c r="O73" s="188">
        <f t="shared" si="32"/>
        <v>0</v>
      </c>
      <c r="P73" s="188">
        <v>0</v>
      </c>
      <c r="Q73" s="188">
        <f t="shared" si="33"/>
        <v>0</v>
      </c>
      <c r="R73" s="190"/>
      <c r="S73" s="190" t="s">
        <v>878</v>
      </c>
      <c r="T73" s="191" t="s">
        <v>879</v>
      </c>
      <c r="U73" s="159">
        <v>0</v>
      </c>
      <c r="V73" s="159">
        <f t="shared" si="34"/>
        <v>0</v>
      </c>
      <c r="W73" s="159"/>
      <c r="X73" s="159" t="s">
        <v>295</v>
      </c>
      <c r="Y73" s="159" t="s">
        <v>296</v>
      </c>
      <c r="Z73" s="148"/>
      <c r="AA73" s="148"/>
      <c r="AB73" s="148"/>
      <c r="AC73" s="148"/>
      <c r="AD73" s="148"/>
      <c r="AE73" s="148"/>
      <c r="AF73" s="148"/>
      <c r="AG73" s="148" t="s">
        <v>2005</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20" outlineLevel="1" x14ac:dyDescent="0.25">
      <c r="A74" s="185">
        <v>58</v>
      </c>
      <c r="B74" s="186" t="s">
        <v>2094</v>
      </c>
      <c r="C74" s="198" t="s">
        <v>3644</v>
      </c>
      <c r="D74" s="187" t="s">
        <v>2037</v>
      </c>
      <c r="E74" s="188">
        <v>2</v>
      </c>
      <c r="F74" s="189"/>
      <c r="G74" s="190">
        <f t="shared" si="28"/>
        <v>0</v>
      </c>
      <c r="H74" s="189"/>
      <c r="I74" s="190">
        <f t="shared" si="29"/>
        <v>0</v>
      </c>
      <c r="J74" s="189"/>
      <c r="K74" s="190">
        <f t="shared" si="30"/>
        <v>0</v>
      </c>
      <c r="L74" s="190">
        <v>21</v>
      </c>
      <c r="M74" s="190">
        <f t="shared" si="31"/>
        <v>0</v>
      </c>
      <c r="N74" s="188">
        <v>0</v>
      </c>
      <c r="O74" s="188">
        <f t="shared" si="32"/>
        <v>0</v>
      </c>
      <c r="P74" s="188">
        <v>0</v>
      </c>
      <c r="Q74" s="188">
        <f t="shared" si="33"/>
        <v>0</v>
      </c>
      <c r="R74" s="190"/>
      <c r="S74" s="190" t="s">
        <v>878</v>
      </c>
      <c r="T74" s="191" t="s">
        <v>879</v>
      </c>
      <c r="U74" s="159">
        <v>0</v>
      </c>
      <c r="V74" s="159">
        <f t="shared" si="34"/>
        <v>0</v>
      </c>
      <c r="W74" s="159"/>
      <c r="X74" s="159" t="s">
        <v>295</v>
      </c>
      <c r="Y74" s="159" t="s">
        <v>296</v>
      </c>
      <c r="Z74" s="148"/>
      <c r="AA74" s="148"/>
      <c r="AB74" s="148"/>
      <c r="AC74" s="148"/>
      <c r="AD74" s="148"/>
      <c r="AE74" s="148"/>
      <c r="AF74" s="148"/>
      <c r="AG74" s="148" t="s">
        <v>2005</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ht="20" outlineLevel="1" x14ac:dyDescent="0.25">
      <c r="A75" s="185">
        <v>59</v>
      </c>
      <c r="B75" s="186" t="s">
        <v>2619</v>
      </c>
      <c r="C75" s="198" t="s">
        <v>2620</v>
      </c>
      <c r="D75" s="187" t="s">
        <v>292</v>
      </c>
      <c r="E75" s="188">
        <v>11</v>
      </c>
      <c r="F75" s="189"/>
      <c r="G75" s="190">
        <f t="shared" si="28"/>
        <v>0</v>
      </c>
      <c r="H75" s="189"/>
      <c r="I75" s="190">
        <f t="shared" si="29"/>
        <v>0</v>
      </c>
      <c r="J75" s="189"/>
      <c r="K75" s="190">
        <f t="shared" si="30"/>
        <v>0</v>
      </c>
      <c r="L75" s="190">
        <v>21</v>
      </c>
      <c r="M75" s="190">
        <f t="shared" si="31"/>
        <v>0</v>
      </c>
      <c r="N75" s="188">
        <v>0</v>
      </c>
      <c r="O75" s="188">
        <f t="shared" si="32"/>
        <v>0</v>
      </c>
      <c r="P75" s="188">
        <v>0</v>
      </c>
      <c r="Q75" s="188">
        <f t="shared" si="33"/>
        <v>0</v>
      </c>
      <c r="R75" s="190" t="s">
        <v>2163</v>
      </c>
      <c r="S75" s="190" t="s">
        <v>294</v>
      </c>
      <c r="T75" s="191" t="s">
        <v>879</v>
      </c>
      <c r="U75" s="159">
        <v>0.86799999999999999</v>
      </c>
      <c r="V75" s="159">
        <f t="shared" si="34"/>
        <v>9.5500000000000007</v>
      </c>
      <c r="W75" s="159"/>
      <c r="X75" s="159" t="s">
        <v>295</v>
      </c>
      <c r="Y75" s="159" t="s">
        <v>296</v>
      </c>
      <c r="Z75" s="148"/>
      <c r="AA75" s="148"/>
      <c r="AB75" s="148"/>
      <c r="AC75" s="148"/>
      <c r="AD75" s="148"/>
      <c r="AE75" s="148"/>
      <c r="AF75" s="148"/>
      <c r="AG75" s="148" t="s">
        <v>2005</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85">
        <v>60</v>
      </c>
      <c r="B76" s="186" t="s">
        <v>3645</v>
      </c>
      <c r="C76" s="198" t="s">
        <v>3646</v>
      </c>
      <c r="D76" s="187" t="s">
        <v>0</v>
      </c>
      <c r="E76" s="188">
        <v>3.75</v>
      </c>
      <c r="F76" s="189"/>
      <c r="G76" s="190">
        <f t="shared" si="28"/>
        <v>0</v>
      </c>
      <c r="H76" s="189"/>
      <c r="I76" s="190">
        <f t="shared" si="29"/>
        <v>0</v>
      </c>
      <c r="J76" s="189"/>
      <c r="K76" s="190">
        <f t="shared" si="30"/>
        <v>0</v>
      </c>
      <c r="L76" s="190">
        <v>21</v>
      </c>
      <c r="M76" s="190">
        <f t="shared" si="31"/>
        <v>0</v>
      </c>
      <c r="N76" s="188">
        <v>0</v>
      </c>
      <c r="O76" s="188">
        <f t="shared" si="32"/>
        <v>0</v>
      </c>
      <c r="P76" s="188">
        <v>0</v>
      </c>
      <c r="Q76" s="188">
        <f t="shared" si="33"/>
        <v>0</v>
      </c>
      <c r="R76" s="190" t="s">
        <v>2163</v>
      </c>
      <c r="S76" s="190" t="s">
        <v>294</v>
      </c>
      <c r="T76" s="191" t="s">
        <v>879</v>
      </c>
      <c r="U76" s="159">
        <v>0</v>
      </c>
      <c r="V76" s="159">
        <f t="shared" si="34"/>
        <v>0</v>
      </c>
      <c r="W76" s="159"/>
      <c r="X76" s="159" t="s">
        <v>295</v>
      </c>
      <c r="Y76" s="159" t="s">
        <v>296</v>
      </c>
      <c r="Z76" s="148"/>
      <c r="AA76" s="148"/>
      <c r="AB76" s="148"/>
      <c r="AC76" s="148"/>
      <c r="AD76" s="148"/>
      <c r="AE76" s="148"/>
      <c r="AF76" s="148"/>
      <c r="AG76" s="148" t="s">
        <v>2005</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ht="13" x14ac:dyDescent="0.25">
      <c r="A77" s="170" t="s">
        <v>288</v>
      </c>
      <c r="B77" s="171" t="s">
        <v>227</v>
      </c>
      <c r="C77" s="193" t="s">
        <v>228</v>
      </c>
      <c r="D77" s="172"/>
      <c r="E77" s="173"/>
      <c r="F77" s="174"/>
      <c r="G77" s="174">
        <f>SUMIF(AG78:AG81,"&lt;&gt;NOR",G78:G81)</f>
        <v>0</v>
      </c>
      <c r="H77" s="174"/>
      <c r="I77" s="174">
        <f>SUM(I78:I81)</f>
        <v>0</v>
      </c>
      <c r="J77" s="174"/>
      <c r="K77" s="174">
        <f>SUM(K78:K81)</f>
        <v>0</v>
      </c>
      <c r="L77" s="174"/>
      <c r="M77" s="174">
        <f>SUM(M78:M81)</f>
        <v>0</v>
      </c>
      <c r="N77" s="173"/>
      <c r="O77" s="173">
        <f>SUM(O78:O81)</f>
        <v>0</v>
      </c>
      <c r="P77" s="173"/>
      <c r="Q77" s="173">
        <f>SUM(Q78:Q81)</f>
        <v>0</v>
      </c>
      <c r="R77" s="174"/>
      <c r="S77" s="174"/>
      <c r="T77" s="175"/>
      <c r="U77" s="169"/>
      <c r="V77" s="169">
        <f>SUM(V78:V81)</f>
        <v>0</v>
      </c>
      <c r="W77" s="169"/>
      <c r="X77" s="169"/>
      <c r="Y77" s="169"/>
      <c r="AG77" t="s">
        <v>289</v>
      </c>
    </row>
    <row r="78" spans="1:60" outlineLevel="1" x14ac:dyDescent="0.25">
      <c r="A78" s="185">
        <v>61</v>
      </c>
      <c r="B78" s="186" t="s">
        <v>2579</v>
      </c>
      <c r="C78" s="198" t="s">
        <v>2401</v>
      </c>
      <c r="D78" s="187" t="s">
        <v>1668</v>
      </c>
      <c r="E78" s="188">
        <v>5</v>
      </c>
      <c r="F78" s="189"/>
      <c r="G78" s="190">
        <f>ROUND(E78*F78,2)</f>
        <v>0</v>
      </c>
      <c r="H78" s="189"/>
      <c r="I78" s="190">
        <f>ROUND(E78*H78,2)</f>
        <v>0</v>
      </c>
      <c r="J78" s="189"/>
      <c r="K78" s="190">
        <f>ROUND(E78*J78,2)</f>
        <v>0</v>
      </c>
      <c r="L78" s="190">
        <v>21</v>
      </c>
      <c r="M78" s="190">
        <f>G78*(1+L78/100)</f>
        <v>0</v>
      </c>
      <c r="N78" s="188">
        <v>0</v>
      </c>
      <c r="O78" s="188">
        <f>ROUND(E78*N78,2)</f>
        <v>0</v>
      </c>
      <c r="P78" s="188">
        <v>0</v>
      </c>
      <c r="Q78" s="188">
        <f>ROUND(E78*P78,2)</f>
        <v>0</v>
      </c>
      <c r="R78" s="190"/>
      <c r="S78" s="190" t="s">
        <v>878</v>
      </c>
      <c r="T78" s="191" t="s">
        <v>879</v>
      </c>
      <c r="U78" s="159">
        <v>0</v>
      </c>
      <c r="V78" s="159">
        <f>ROUND(E78*U78,2)</f>
        <v>0</v>
      </c>
      <c r="W78" s="159"/>
      <c r="X78" s="159" t="s">
        <v>295</v>
      </c>
      <c r="Y78" s="159" t="s">
        <v>296</v>
      </c>
      <c r="Z78" s="148"/>
      <c r="AA78" s="148"/>
      <c r="AB78" s="148"/>
      <c r="AC78" s="148"/>
      <c r="AD78" s="148"/>
      <c r="AE78" s="148"/>
      <c r="AF78" s="148"/>
      <c r="AG78" s="148" t="s">
        <v>2005</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85">
        <v>62</v>
      </c>
      <c r="B79" s="186" t="s">
        <v>2581</v>
      </c>
      <c r="C79" s="198" t="s">
        <v>2403</v>
      </c>
      <c r="D79" s="187" t="s">
        <v>1668</v>
      </c>
      <c r="E79" s="188">
        <v>5</v>
      </c>
      <c r="F79" s="189"/>
      <c r="G79" s="190">
        <f>ROUND(E79*F79,2)</f>
        <v>0</v>
      </c>
      <c r="H79" s="189"/>
      <c r="I79" s="190">
        <f>ROUND(E79*H79,2)</f>
        <v>0</v>
      </c>
      <c r="J79" s="189"/>
      <c r="K79" s="190">
        <f>ROUND(E79*J79,2)</f>
        <v>0</v>
      </c>
      <c r="L79" s="190">
        <v>21</v>
      </c>
      <c r="M79" s="190">
        <f>G79*(1+L79/100)</f>
        <v>0</v>
      </c>
      <c r="N79" s="188">
        <v>0</v>
      </c>
      <c r="O79" s="188">
        <f>ROUND(E79*N79,2)</f>
        <v>0</v>
      </c>
      <c r="P79" s="188">
        <v>0</v>
      </c>
      <c r="Q79" s="188">
        <f>ROUND(E79*P79,2)</f>
        <v>0</v>
      </c>
      <c r="R79" s="190"/>
      <c r="S79" s="190" t="s">
        <v>878</v>
      </c>
      <c r="T79" s="191" t="s">
        <v>879</v>
      </c>
      <c r="U79" s="159">
        <v>0</v>
      </c>
      <c r="V79" s="159">
        <f>ROUND(E79*U79,2)</f>
        <v>0</v>
      </c>
      <c r="W79" s="159"/>
      <c r="X79" s="159" t="s">
        <v>295</v>
      </c>
      <c r="Y79" s="159" t="s">
        <v>296</v>
      </c>
      <c r="Z79" s="148"/>
      <c r="AA79" s="148"/>
      <c r="AB79" s="148"/>
      <c r="AC79" s="148"/>
      <c r="AD79" s="148"/>
      <c r="AE79" s="148"/>
      <c r="AF79" s="148"/>
      <c r="AG79" s="148" t="s">
        <v>2005</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77">
        <v>63</v>
      </c>
      <c r="B80" s="178" t="s">
        <v>3552</v>
      </c>
      <c r="C80" s="194" t="s">
        <v>3553</v>
      </c>
      <c r="D80" s="179" t="s">
        <v>0</v>
      </c>
      <c r="E80" s="180">
        <v>2.4</v>
      </c>
      <c r="F80" s="181"/>
      <c r="G80" s="182">
        <f>ROUND(E80*F80,2)</f>
        <v>0</v>
      </c>
      <c r="H80" s="181"/>
      <c r="I80" s="182">
        <f>ROUND(E80*H80,2)</f>
        <v>0</v>
      </c>
      <c r="J80" s="181"/>
      <c r="K80" s="182">
        <f>ROUND(E80*J80,2)</f>
        <v>0</v>
      </c>
      <c r="L80" s="182">
        <v>21</v>
      </c>
      <c r="M80" s="182">
        <f>G80*(1+L80/100)</f>
        <v>0</v>
      </c>
      <c r="N80" s="180">
        <v>0</v>
      </c>
      <c r="O80" s="180">
        <f>ROUND(E80*N80,2)</f>
        <v>0</v>
      </c>
      <c r="P80" s="180">
        <v>0</v>
      </c>
      <c r="Q80" s="180">
        <f>ROUND(E80*P80,2)</f>
        <v>0</v>
      </c>
      <c r="R80" s="182" t="s">
        <v>1658</v>
      </c>
      <c r="S80" s="182" t="s">
        <v>294</v>
      </c>
      <c r="T80" s="183" t="s">
        <v>879</v>
      </c>
      <c r="U80" s="159">
        <v>0</v>
      </c>
      <c r="V80" s="159">
        <f>ROUND(E80*U80,2)</f>
        <v>0</v>
      </c>
      <c r="W80" s="159"/>
      <c r="X80" s="159" t="s">
        <v>295</v>
      </c>
      <c r="Y80" s="159" t="s">
        <v>296</v>
      </c>
      <c r="Z80" s="148"/>
      <c r="AA80" s="148"/>
      <c r="AB80" s="148"/>
      <c r="AC80" s="148"/>
      <c r="AD80" s="148"/>
      <c r="AE80" s="148"/>
      <c r="AF80" s="148"/>
      <c r="AG80" s="148" t="s">
        <v>2005</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2" x14ac:dyDescent="0.25">
      <c r="A81" s="155"/>
      <c r="B81" s="156"/>
      <c r="C81" s="276" t="s">
        <v>1344</v>
      </c>
      <c r="D81" s="277"/>
      <c r="E81" s="277"/>
      <c r="F81" s="277"/>
      <c r="G81" s="277"/>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299</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13" x14ac:dyDescent="0.25">
      <c r="A82" s="170" t="s">
        <v>288</v>
      </c>
      <c r="B82" s="171" t="s">
        <v>196</v>
      </c>
      <c r="C82" s="193" t="s">
        <v>197</v>
      </c>
      <c r="D82" s="172"/>
      <c r="E82" s="173"/>
      <c r="F82" s="174"/>
      <c r="G82" s="174">
        <f>SUMIF(AG83:AG90,"&lt;&gt;NOR",G83:G90)</f>
        <v>0</v>
      </c>
      <c r="H82" s="174"/>
      <c r="I82" s="174">
        <f>SUM(I83:I90)</f>
        <v>0</v>
      </c>
      <c r="J82" s="174"/>
      <c r="K82" s="174">
        <f>SUM(K83:K90)</f>
        <v>0</v>
      </c>
      <c r="L82" s="174"/>
      <c r="M82" s="174">
        <f>SUM(M83:M90)</f>
        <v>0</v>
      </c>
      <c r="N82" s="173"/>
      <c r="O82" s="173">
        <f>SUM(O83:O90)</f>
        <v>0</v>
      </c>
      <c r="P82" s="173"/>
      <c r="Q82" s="173">
        <f>SUM(Q83:Q90)</f>
        <v>0</v>
      </c>
      <c r="R82" s="174"/>
      <c r="S82" s="174"/>
      <c r="T82" s="175"/>
      <c r="U82" s="169"/>
      <c r="V82" s="169">
        <f>SUM(V83:V90)</f>
        <v>9.68</v>
      </c>
      <c r="W82" s="169"/>
      <c r="X82" s="169"/>
      <c r="Y82" s="169"/>
      <c r="AG82" t="s">
        <v>289</v>
      </c>
    </row>
    <row r="83" spans="1:60" outlineLevel="1" x14ac:dyDescent="0.25">
      <c r="A83" s="185">
        <v>64</v>
      </c>
      <c r="B83" s="186" t="s">
        <v>2710</v>
      </c>
      <c r="C83" s="198" t="s">
        <v>2630</v>
      </c>
      <c r="D83" s="187" t="s">
        <v>2406</v>
      </c>
      <c r="E83" s="188">
        <v>56</v>
      </c>
      <c r="F83" s="189"/>
      <c r="G83" s="190">
        <f t="shared" ref="G83:G89" si="35">ROUND(E83*F83,2)</f>
        <v>0</v>
      </c>
      <c r="H83" s="189"/>
      <c r="I83" s="190">
        <f t="shared" ref="I83:I89" si="36">ROUND(E83*H83,2)</f>
        <v>0</v>
      </c>
      <c r="J83" s="189"/>
      <c r="K83" s="190">
        <f t="shared" ref="K83:K89" si="37">ROUND(E83*J83,2)</f>
        <v>0</v>
      </c>
      <c r="L83" s="190">
        <v>21</v>
      </c>
      <c r="M83" s="190">
        <f t="shared" ref="M83:M89" si="38">G83*(1+L83/100)</f>
        <v>0</v>
      </c>
      <c r="N83" s="188">
        <v>0</v>
      </c>
      <c r="O83" s="188">
        <f t="shared" ref="O83:O89" si="39">ROUND(E83*N83,2)</f>
        <v>0</v>
      </c>
      <c r="P83" s="188">
        <v>0</v>
      </c>
      <c r="Q83" s="188">
        <f t="shared" ref="Q83:Q89" si="40">ROUND(E83*P83,2)</f>
        <v>0</v>
      </c>
      <c r="R83" s="190"/>
      <c r="S83" s="190" t="s">
        <v>878</v>
      </c>
      <c r="T83" s="191" t="s">
        <v>879</v>
      </c>
      <c r="U83" s="159">
        <v>0</v>
      </c>
      <c r="V83" s="159">
        <f t="shared" ref="V83:V89" si="41">ROUND(E83*U83,2)</f>
        <v>0</v>
      </c>
      <c r="W83" s="159"/>
      <c r="X83" s="159" t="s">
        <v>295</v>
      </c>
      <c r="Y83" s="159" t="s">
        <v>296</v>
      </c>
      <c r="Z83" s="148"/>
      <c r="AA83" s="148"/>
      <c r="AB83" s="148"/>
      <c r="AC83" s="148"/>
      <c r="AD83" s="148"/>
      <c r="AE83" s="148"/>
      <c r="AF83" s="148"/>
      <c r="AG83" s="148" t="s">
        <v>2005</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5">
      <c r="A84" s="185">
        <v>65</v>
      </c>
      <c r="B84" s="186" t="s">
        <v>2587</v>
      </c>
      <c r="C84" s="198" t="s">
        <v>2632</v>
      </c>
      <c r="D84" s="187" t="s">
        <v>2406</v>
      </c>
      <c r="E84" s="188">
        <v>20</v>
      </c>
      <c r="F84" s="189"/>
      <c r="G84" s="190">
        <f t="shared" si="35"/>
        <v>0</v>
      </c>
      <c r="H84" s="189"/>
      <c r="I84" s="190">
        <f t="shared" si="36"/>
        <v>0</v>
      </c>
      <c r="J84" s="189"/>
      <c r="K84" s="190">
        <f t="shared" si="37"/>
        <v>0</v>
      </c>
      <c r="L84" s="190">
        <v>21</v>
      </c>
      <c r="M84" s="190">
        <f t="shared" si="38"/>
        <v>0</v>
      </c>
      <c r="N84" s="188">
        <v>0</v>
      </c>
      <c r="O84" s="188">
        <f t="shared" si="39"/>
        <v>0</v>
      </c>
      <c r="P84" s="188">
        <v>0</v>
      </c>
      <c r="Q84" s="188">
        <f t="shared" si="40"/>
        <v>0</v>
      </c>
      <c r="R84" s="190"/>
      <c r="S84" s="190" t="s">
        <v>878</v>
      </c>
      <c r="T84" s="191" t="s">
        <v>879</v>
      </c>
      <c r="U84" s="159">
        <v>0</v>
      </c>
      <c r="V84" s="159">
        <f t="shared" si="41"/>
        <v>0</v>
      </c>
      <c r="W84" s="159"/>
      <c r="X84" s="159" t="s">
        <v>295</v>
      </c>
      <c r="Y84" s="159" t="s">
        <v>296</v>
      </c>
      <c r="Z84" s="148"/>
      <c r="AA84" s="148"/>
      <c r="AB84" s="148"/>
      <c r="AC84" s="148"/>
      <c r="AD84" s="148"/>
      <c r="AE84" s="148"/>
      <c r="AF84" s="148"/>
      <c r="AG84" s="148" t="s">
        <v>2005</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5">
      <c r="A85" s="185">
        <v>66</v>
      </c>
      <c r="B85" s="186" t="s">
        <v>2589</v>
      </c>
      <c r="C85" s="198" t="s">
        <v>2633</v>
      </c>
      <c r="D85" s="187" t="s">
        <v>2406</v>
      </c>
      <c r="E85" s="188">
        <v>29</v>
      </c>
      <c r="F85" s="189"/>
      <c r="G85" s="190">
        <f t="shared" si="35"/>
        <v>0</v>
      </c>
      <c r="H85" s="189"/>
      <c r="I85" s="190">
        <f t="shared" si="36"/>
        <v>0</v>
      </c>
      <c r="J85" s="189"/>
      <c r="K85" s="190">
        <f t="shared" si="37"/>
        <v>0</v>
      </c>
      <c r="L85" s="190">
        <v>21</v>
      </c>
      <c r="M85" s="190">
        <f t="shared" si="38"/>
        <v>0</v>
      </c>
      <c r="N85" s="188">
        <v>0</v>
      </c>
      <c r="O85" s="188">
        <f t="shared" si="39"/>
        <v>0</v>
      </c>
      <c r="P85" s="188">
        <v>0</v>
      </c>
      <c r="Q85" s="188">
        <f t="shared" si="40"/>
        <v>0</v>
      </c>
      <c r="R85" s="190"/>
      <c r="S85" s="190" t="s">
        <v>878</v>
      </c>
      <c r="T85" s="191" t="s">
        <v>879</v>
      </c>
      <c r="U85" s="159">
        <v>0</v>
      </c>
      <c r="V85" s="159">
        <f t="shared" si="41"/>
        <v>0</v>
      </c>
      <c r="W85" s="159"/>
      <c r="X85" s="159" t="s">
        <v>295</v>
      </c>
      <c r="Y85" s="159" t="s">
        <v>296</v>
      </c>
      <c r="Z85" s="148"/>
      <c r="AA85" s="148"/>
      <c r="AB85" s="148"/>
      <c r="AC85" s="148"/>
      <c r="AD85" s="148"/>
      <c r="AE85" s="148"/>
      <c r="AF85" s="148"/>
      <c r="AG85" s="148" t="s">
        <v>2005</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85">
        <v>67</v>
      </c>
      <c r="B86" s="186" t="s">
        <v>2714</v>
      </c>
      <c r="C86" s="198" t="s">
        <v>2635</v>
      </c>
      <c r="D86" s="187" t="s">
        <v>2406</v>
      </c>
      <c r="E86" s="188">
        <v>9</v>
      </c>
      <c r="F86" s="189"/>
      <c r="G86" s="190">
        <f t="shared" si="35"/>
        <v>0</v>
      </c>
      <c r="H86" s="189"/>
      <c r="I86" s="190">
        <f t="shared" si="36"/>
        <v>0</v>
      </c>
      <c r="J86" s="189"/>
      <c r="K86" s="190">
        <f t="shared" si="37"/>
        <v>0</v>
      </c>
      <c r="L86" s="190">
        <v>21</v>
      </c>
      <c r="M86" s="190">
        <f t="shared" si="38"/>
        <v>0</v>
      </c>
      <c r="N86" s="188">
        <v>0</v>
      </c>
      <c r="O86" s="188">
        <f t="shared" si="39"/>
        <v>0</v>
      </c>
      <c r="P86" s="188">
        <v>0</v>
      </c>
      <c r="Q86" s="188">
        <f t="shared" si="40"/>
        <v>0</v>
      </c>
      <c r="R86" s="190"/>
      <c r="S86" s="190" t="s">
        <v>878</v>
      </c>
      <c r="T86" s="191" t="s">
        <v>879</v>
      </c>
      <c r="U86" s="159">
        <v>0</v>
      </c>
      <c r="V86" s="159">
        <f t="shared" si="41"/>
        <v>0</v>
      </c>
      <c r="W86" s="159"/>
      <c r="X86" s="159" t="s">
        <v>295</v>
      </c>
      <c r="Y86" s="159" t="s">
        <v>296</v>
      </c>
      <c r="Z86" s="148"/>
      <c r="AA86" s="148"/>
      <c r="AB86" s="148"/>
      <c r="AC86" s="148"/>
      <c r="AD86" s="148"/>
      <c r="AE86" s="148"/>
      <c r="AF86" s="148"/>
      <c r="AG86" s="148" t="s">
        <v>2005</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ht="20" outlineLevel="1" x14ac:dyDescent="0.25">
      <c r="A87" s="185">
        <v>68</v>
      </c>
      <c r="B87" s="186" t="s">
        <v>2593</v>
      </c>
      <c r="C87" s="198" t="s">
        <v>2637</v>
      </c>
      <c r="D87" s="187" t="s">
        <v>2406</v>
      </c>
      <c r="E87" s="188">
        <v>4</v>
      </c>
      <c r="F87" s="189"/>
      <c r="G87" s="190">
        <f t="shared" si="35"/>
        <v>0</v>
      </c>
      <c r="H87" s="189"/>
      <c r="I87" s="190">
        <f t="shared" si="36"/>
        <v>0</v>
      </c>
      <c r="J87" s="189"/>
      <c r="K87" s="190">
        <f t="shared" si="37"/>
        <v>0</v>
      </c>
      <c r="L87" s="190">
        <v>21</v>
      </c>
      <c r="M87" s="190">
        <f t="shared" si="38"/>
        <v>0</v>
      </c>
      <c r="N87" s="188">
        <v>0</v>
      </c>
      <c r="O87" s="188">
        <f t="shared" si="39"/>
        <v>0</v>
      </c>
      <c r="P87" s="188">
        <v>0</v>
      </c>
      <c r="Q87" s="188">
        <f t="shared" si="40"/>
        <v>0</v>
      </c>
      <c r="R87" s="190"/>
      <c r="S87" s="190" t="s">
        <v>878</v>
      </c>
      <c r="T87" s="191" t="s">
        <v>879</v>
      </c>
      <c r="U87" s="159">
        <v>0</v>
      </c>
      <c r="V87" s="159">
        <f t="shared" si="41"/>
        <v>0</v>
      </c>
      <c r="W87" s="159"/>
      <c r="X87" s="159" t="s">
        <v>295</v>
      </c>
      <c r="Y87" s="159" t="s">
        <v>296</v>
      </c>
      <c r="Z87" s="148"/>
      <c r="AA87" s="148"/>
      <c r="AB87" s="148"/>
      <c r="AC87" s="148"/>
      <c r="AD87" s="148"/>
      <c r="AE87" s="148"/>
      <c r="AF87" s="148"/>
      <c r="AG87" s="148" t="s">
        <v>2005</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85">
        <v>69</v>
      </c>
      <c r="B88" s="186" t="s">
        <v>2425</v>
      </c>
      <c r="C88" s="198" t="s">
        <v>2426</v>
      </c>
      <c r="D88" s="187" t="s">
        <v>331</v>
      </c>
      <c r="E88" s="188">
        <v>118</v>
      </c>
      <c r="F88" s="189"/>
      <c r="G88" s="190">
        <f t="shared" si="35"/>
        <v>0</v>
      </c>
      <c r="H88" s="189"/>
      <c r="I88" s="190">
        <f t="shared" si="36"/>
        <v>0</v>
      </c>
      <c r="J88" s="189"/>
      <c r="K88" s="190">
        <f t="shared" si="37"/>
        <v>0</v>
      </c>
      <c r="L88" s="190">
        <v>21</v>
      </c>
      <c r="M88" s="190">
        <f t="shared" si="38"/>
        <v>0</v>
      </c>
      <c r="N88" s="188">
        <v>0</v>
      </c>
      <c r="O88" s="188">
        <f t="shared" si="39"/>
        <v>0</v>
      </c>
      <c r="P88" s="188">
        <v>0</v>
      </c>
      <c r="Q88" s="188">
        <f t="shared" si="40"/>
        <v>0</v>
      </c>
      <c r="R88" s="190" t="s">
        <v>1425</v>
      </c>
      <c r="S88" s="190" t="s">
        <v>294</v>
      </c>
      <c r="T88" s="191" t="s">
        <v>879</v>
      </c>
      <c r="U88" s="159">
        <v>8.2000000000000003E-2</v>
      </c>
      <c r="V88" s="159">
        <f t="shared" si="41"/>
        <v>9.68</v>
      </c>
      <c r="W88" s="159"/>
      <c r="X88" s="159" t="s">
        <v>295</v>
      </c>
      <c r="Y88" s="159" t="s">
        <v>296</v>
      </c>
      <c r="Z88" s="148"/>
      <c r="AA88" s="148"/>
      <c r="AB88" s="148"/>
      <c r="AC88" s="148"/>
      <c r="AD88" s="148"/>
      <c r="AE88" s="148"/>
      <c r="AF88" s="148"/>
      <c r="AG88" s="148" t="s">
        <v>2005</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5">
      <c r="A89" s="177">
        <v>70</v>
      </c>
      <c r="B89" s="178" t="s">
        <v>3444</v>
      </c>
      <c r="C89" s="194" t="s">
        <v>3445</v>
      </c>
      <c r="D89" s="179" t="s">
        <v>0</v>
      </c>
      <c r="E89" s="180">
        <v>2.6</v>
      </c>
      <c r="F89" s="181"/>
      <c r="G89" s="182">
        <f t="shared" si="35"/>
        <v>0</v>
      </c>
      <c r="H89" s="181"/>
      <c r="I89" s="182">
        <f t="shared" si="36"/>
        <v>0</v>
      </c>
      <c r="J89" s="181"/>
      <c r="K89" s="182">
        <f t="shared" si="37"/>
        <v>0</v>
      </c>
      <c r="L89" s="182">
        <v>21</v>
      </c>
      <c r="M89" s="182">
        <f t="shared" si="38"/>
        <v>0</v>
      </c>
      <c r="N89" s="180">
        <v>0</v>
      </c>
      <c r="O89" s="180">
        <f t="shared" si="39"/>
        <v>0</v>
      </c>
      <c r="P89" s="180">
        <v>0</v>
      </c>
      <c r="Q89" s="180">
        <f t="shared" si="40"/>
        <v>0</v>
      </c>
      <c r="R89" s="182" t="s">
        <v>1347</v>
      </c>
      <c r="S89" s="182" t="s">
        <v>294</v>
      </c>
      <c r="T89" s="183" t="s">
        <v>879</v>
      </c>
      <c r="U89" s="159">
        <v>0</v>
      </c>
      <c r="V89" s="159">
        <f t="shared" si="41"/>
        <v>0</v>
      </c>
      <c r="W89" s="159"/>
      <c r="X89" s="159" t="s">
        <v>295</v>
      </c>
      <c r="Y89" s="159" t="s">
        <v>296</v>
      </c>
      <c r="Z89" s="148"/>
      <c r="AA89" s="148"/>
      <c r="AB89" s="148"/>
      <c r="AC89" s="148"/>
      <c r="AD89" s="148"/>
      <c r="AE89" s="148"/>
      <c r="AF89" s="148"/>
      <c r="AG89" s="148" t="s">
        <v>2005</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2" x14ac:dyDescent="0.25">
      <c r="A90" s="155"/>
      <c r="B90" s="156"/>
      <c r="C90" s="276" t="s">
        <v>1344</v>
      </c>
      <c r="D90" s="277"/>
      <c r="E90" s="277"/>
      <c r="F90" s="277"/>
      <c r="G90" s="277"/>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299</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ht="13" x14ac:dyDescent="0.25">
      <c r="A91" s="170" t="s">
        <v>288</v>
      </c>
      <c r="B91" s="171" t="s">
        <v>130</v>
      </c>
      <c r="C91" s="193" t="s">
        <v>255</v>
      </c>
      <c r="D91" s="172"/>
      <c r="E91" s="173"/>
      <c r="F91" s="174"/>
      <c r="G91" s="174">
        <f>SUMIF(AG92:AG92,"&lt;&gt;NOR",G92:G92)</f>
        <v>0</v>
      </c>
      <c r="H91" s="174"/>
      <c r="I91" s="174">
        <f>SUM(I92:I92)</f>
        <v>0</v>
      </c>
      <c r="J91" s="174"/>
      <c r="K91" s="174">
        <f>SUM(K92:K92)</f>
        <v>0</v>
      </c>
      <c r="L91" s="174"/>
      <c r="M91" s="174">
        <f>SUM(M92:M92)</f>
        <v>0</v>
      </c>
      <c r="N91" s="173"/>
      <c r="O91" s="173">
        <f>SUM(O92:O92)</f>
        <v>0</v>
      </c>
      <c r="P91" s="173"/>
      <c r="Q91" s="173">
        <f>SUM(Q92:Q92)</f>
        <v>0</v>
      </c>
      <c r="R91" s="174"/>
      <c r="S91" s="174"/>
      <c r="T91" s="175"/>
      <c r="U91" s="169"/>
      <c r="V91" s="169">
        <f>SUM(V92:V92)</f>
        <v>0</v>
      </c>
      <c r="W91" s="169"/>
      <c r="X91" s="169"/>
      <c r="Y91" s="169"/>
      <c r="AG91" t="s">
        <v>289</v>
      </c>
    </row>
    <row r="92" spans="1:60" outlineLevel="1" x14ac:dyDescent="0.25">
      <c r="A92" s="185">
        <v>71</v>
      </c>
      <c r="B92" s="186" t="s">
        <v>2639</v>
      </c>
      <c r="C92" s="198" t="s">
        <v>2640</v>
      </c>
      <c r="D92" s="187" t="s">
        <v>2047</v>
      </c>
      <c r="E92" s="188">
        <v>24</v>
      </c>
      <c r="F92" s="189"/>
      <c r="G92" s="190">
        <f>ROUND(E92*F92,2)</f>
        <v>0</v>
      </c>
      <c r="H92" s="189"/>
      <c r="I92" s="190">
        <f>ROUND(E92*H92,2)</f>
        <v>0</v>
      </c>
      <c r="J92" s="189"/>
      <c r="K92" s="190">
        <f>ROUND(E92*J92,2)</f>
        <v>0</v>
      </c>
      <c r="L92" s="190">
        <v>21</v>
      </c>
      <c r="M92" s="190">
        <f>G92*(1+L92/100)</f>
        <v>0</v>
      </c>
      <c r="N92" s="188">
        <v>0</v>
      </c>
      <c r="O92" s="188">
        <f>ROUND(E92*N92,2)</f>
        <v>0</v>
      </c>
      <c r="P92" s="188">
        <v>0</v>
      </c>
      <c r="Q92" s="188">
        <f>ROUND(E92*P92,2)</f>
        <v>0</v>
      </c>
      <c r="R92" s="190"/>
      <c r="S92" s="190" t="s">
        <v>878</v>
      </c>
      <c r="T92" s="191" t="s">
        <v>879</v>
      </c>
      <c r="U92" s="159">
        <v>0</v>
      </c>
      <c r="V92" s="159">
        <f>ROUND(E92*U92,2)</f>
        <v>0</v>
      </c>
      <c r="W92" s="159"/>
      <c r="X92" s="159" t="s">
        <v>295</v>
      </c>
      <c r="Y92" s="159" t="s">
        <v>296</v>
      </c>
      <c r="Z92" s="148"/>
      <c r="AA92" s="148"/>
      <c r="AB92" s="148"/>
      <c r="AC92" s="148"/>
      <c r="AD92" s="148"/>
      <c r="AE92" s="148"/>
      <c r="AF92" s="148"/>
      <c r="AG92" s="148" t="s">
        <v>2005</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ht="13" x14ac:dyDescent="0.25">
      <c r="A93" s="170" t="s">
        <v>288</v>
      </c>
      <c r="B93" s="171" t="s">
        <v>259</v>
      </c>
      <c r="C93" s="193" t="s">
        <v>27</v>
      </c>
      <c r="D93" s="172"/>
      <c r="E93" s="173"/>
      <c r="F93" s="174"/>
      <c r="G93" s="174">
        <f>SUMIF(AG94:AG94,"&lt;&gt;NOR",G94:G94)</f>
        <v>0</v>
      </c>
      <c r="H93" s="174"/>
      <c r="I93" s="174">
        <f>SUM(I94:I94)</f>
        <v>0</v>
      </c>
      <c r="J93" s="174"/>
      <c r="K93" s="174">
        <f>SUM(K94:K94)</f>
        <v>0</v>
      </c>
      <c r="L93" s="174"/>
      <c r="M93" s="174">
        <f>SUM(M94:M94)</f>
        <v>0</v>
      </c>
      <c r="N93" s="173"/>
      <c r="O93" s="173">
        <f>SUM(O94:O94)</f>
        <v>0</v>
      </c>
      <c r="P93" s="173"/>
      <c r="Q93" s="173">
        <f>SUM(Q94:Q94)</f>
        <v>0</v>
      </c>
      <c r="R93" s="174"/>
      <c r="S93" s="174"/>
      <c r="T93" s="175"/>
      <c r="U93" s="169"/>
      <c r="V93" s="169">
        <f>SUM(V94:V94)</f>
        <v>0</v>
      </c>
      <c r="W93" s="169"/>
      <c r="X93" s="169"/>
      <c r="Y93" s="169"/>
      <c r="AG93" t="s">
        <v>289</v>
      </c>
    </row>
    <row r="94" spans="1:60" outlineLevel="1" x14ac:dyDescent="0.25">
      <c r="A94" s="185">
        <v>72</v>
      </c>
      <c r="B94" s="186" t="s">
        <v>1882</v>
      </c>
      <c r="C94" s="198" t="s">
        <v>1883</v>
      </c>
      <c r="D94" s="187" t="s">
        <v>1872</v>
      </c>
      <c r="E94" s="188">
        <v>2</v>
      </c>
      <c r="F94" s="189"/>
      <c r="G94" s="190">
        <f>ROUND(E94*F94,2)</f>
        <v>0</v>
      </c>
      <c r="H94" s="189"/>
      <c r="I94" s="190">
        <f>ROUND(E94*H94,2)</f>
        <v>0</v>
      </c>
      <c r="J94" s="189"/>
      <c r="K94" s="190">
        <f>ROUND(E94*J94,2)</f>
        <v>0</v>
      </c>
      <c r="L94" s="190">
        <v>21</v>
      </c>
      <c r="M94" s="190">
        <f>G94*(1+L94/100)</f>
        <v>0</v>
      </c>
      <c r="N94" s="188">
        <v>0</v>
      </c>
      <c r="O94" s="188">
        <f>ROUND(E94*N94,2)</f>
        <v>0</v>
      </c>
      <c r="P94" s="188">
        <v>0</v>
      </c>
      <c r="Q94" s="188">
        <f>ROUND(E94*P94,2)</f>
        <v>0</v>
      </c>
      <c r="R94" s="190"/>
      <c r="S94" s="190" t="s">
        <v>294</v>
      </c>
      <c r="T94" s="191" t="s">
        <v>879</v>
      </c>
      <c r="U94" s="159">
        <v>0</v>
      </c>
      <c r="V94" s="159">
        <f>ROUND(E94*U94,2)</f>
        <v>0</v>
      </c>
      <c r="W94" s="159"/>
      <c r="X94" s="159" t="s">
        <v>1873</v>
      </c>
      <c r="Y94" s="159" t="s">
        <v>296</v>
      </c>
      <c r="Z94" s="148"/>
      <c r="AA94" s="148"/>
      <c r="AB94" s="148"/>
      <c r="AC94" s="148"/>
      <c r="AD94" s="148"/>
      <c r="AE94" s="148"/>
      <c r="AF94" s="148"/>
      <c r="AG94" s="148" t="s">
        <v>2436</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ht="13" x14ac:dyDescent="0.25">
      <c r="A95" s="170" t="s">
        <v>288</v>
      </c>
      <c r="B95" s="171" t="s">
        <v>260</v>
      </c>
      <c r="C95" s="193" t="s">
        <v>28</v>
      </c>
      <c r="D95" s="172"/>
      <c r="E95" s="173"/>
      <c r="F95" s="174"/>
      <c r="G95" s="174">
        <f>SUMIF(AG96:AG97,"&lt;&gt;NOR",G96:G97)</f>
        <v>0</v>
      </c>
      <c r="H95" s="174"/>
      <c r="I95" s="174">
        <f>SUM(I96:I97)</f>
        <v>0</v>
      </c>
      <c r="J95" s="174"/>
      <c r="K95" s="174">
        <f>SUM(K96:K97)</f>
        <v>0</v>
      </c>
      <c r="L95" s="174"/>
      <c r="M95" s="174">
        <f>SUM(M96:M97)</f>
        <v>0</v>
      </c>
      <c r="N95" s="173"/>
      <c r="O95" s="173">
        <f>SUM(O96:O97)</f>
        <v>0</v>
      </c>
      <c r="P95" s="173"/>
      <c r="Q95" s="173">
        <f>SUM(Q96:Q97)</f>
        <v>0</v>
      </c>
      <c r="R95" s="174"/>
      <c r="S95" s="174"/>
      <c r="T95" s="175"/>
      <c r="U95" s="169"/>
      <c r="V95" s="169">
        <f>SUM(V96:V97)</f>
        <v>0</v>
      </c>
      <c r="W95" s="169"/>
      <c r="X95" s="169"/>
      <c r="Y95" s="169"/>
      <c r="AG95" t="s">
        <v>289</v>
      </c>
    </row>
    <row r="96" spans="1:60" outlineLevel="1" x14ac:dyDescent="0.25">
      <c r="A96" s="185">
        <v>73</v>
      </c>
      <c r="B96" s="186" t="s">
        <v>2437</v>
      </c>
      <c r="C96" s="198" t="s">
        <v>2438</v>
      </c>
      <c r="D96" s="187" t="s">
        <v>1872</v>
      </c>
      <c r="E96" s="188">
        <v>1</v>
      </c>
      <c r="F96" s="189"/>
      <c r="G96" s="190">
        <f>ROUND(E96*F96,2)</f>
        <v>0</v>
      </c>
      <c r="H96" s="189"/>
      <c r="I96" s="190">
        <f>ROUND(E96*H96,2)</f>
        <v>0</v>
      </c>
      <c r="J96" s="189"/>
      <c r="K96" s="190">
        <f>ROUND(E96*J96,2)</f>
        <v>0</v>
      </c>
      <c r="L96" s="190">
        <v>21</v>
      </c>
      <c r="M96" s="190">
        <f>G96*(1+L96/100)</f>
        <v>0</v>
      </c>
      <c r="N96" s="188">
        <v>0</v>
      </c>
      <c r="O96" s="188">
        <f>ROUND(E96*N96,2)</f>
        <v>0</v>
      </c>
      <c r="P96" s="188">
        <v>0</v>
      </c>
      <c r="Q96" s="188">
        <f>ROUND(E96*P96,2)</f>
        <v>0</v>
      </c>
      <c r="R96" s="190"/>
      <c r="S96" s="190" t="s">
        <v>294</v>
      </c>
      <c r="T96" s="191" t="s">
        <v>879</v>
      </c>
      <c r="U96" s="159">
        <v>0</v>
      </c>
      <c r="V96" s="159">
        <f>ROUND(E96*U96,2)</f>
        <v>0</v>
      </c>
      <c r="W96" s="159"/>
      <c r="X96" s="159" t="s">
        <v>1873</v>
      </c>
      <c r="Y96" s="159" t="s">
        <v>296</v>
      </c>
      <c r="Z96" s="148"/>
      <c r="AA96" s="148"/>
      <c r="AB96" s="148"/>
      <c r="AC96" s="148"/>
      <c r="AD96" s="148"/>
      <c r="AE96" s="148"/>
      <c r="AF96" s="148"/>
      <c r="AG96" s="148" t="s">
        <v>2436</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5">
      <c r="A97" s="177">
        <v>74</v>
      </c>
      <c r="B97" s="178" t="s">
        <v>2439</v>
      </c>
      <c r="C97" s="194" t="s">
        <v>2440</v>
      </c>
      <c r="D97" s="179" t="s">
        <v>1872</v>
      </c>
      <c r="E97" s="180">
        <v>0.5</v>
      </c>
      <c r="F97" s="181"/>
      <c r="G97" s="182">
        <f>ROUND(E97*F97,2)</f>
        <v>0</v>
      </c>
      <c r="H97" s="181"/>
      <c r="I97" s="182">
        <f>ROUND(E97*H97,2)</f>
        <v>0</v>
      </c>
      <c r="J97" s="181"/>
      <c r="K97" s="182">
        <f>ROUND(E97*J97,2)</f>
        <v>0</v>
      </c>
      <c r="L97" s="182">
        <v>21</v>
      </c>
      <c r="M97" s="182">
        <f>G97*(1+L97/100)</f>
        <v>0</v>
      </c>
      <c r="N97" s="180">
        <v>0</v>
      </c>
      <c r="O97" s="180">
        <f>ROUND(E97*N97,2)</f>
        <v>0</v>
      </c>
      <c r="P97" s="180">
        <v>0</v>
      </c>
      <c r="Q97" s="180">
        <f>ROUND(E97*P97,2)</f>
        <v>0</v>
      </c>
      <c r="R97" s="182"/>
      <c r="S97" s="182" t="s">
        <v>294</v>
      </c>
      <c r="T97" s="183" t="s">
        <v>879</v>
      </c>
      <c r="U97" s="159">
        <v>0</v>
      </c>
      <c r="V97" s="159">
        <f>ROUND(E97*U97,2)</f>
        <v>0</v>
      </c>
      <c r="W97" s="159"/>
      <c r="X97" s="159" t="s">
        <v>1873</v>
      </c>
      <c r="Y97" s="159" t="s">
        <v>296</v>
      </c>
      <c r="Z97" s="148"/>
      <c r="AA97" s="148"/>
      <c r="AB97" s="148"/>
      <c r="AC97" s="148"/>
      <c r="AD97" s="148"/>
      <c r="AE97" s="148"/>
      <c r="AF97" s="148"/>
      <c r="AG97" s="148" t="s">
        <v>2436</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x14ac:dyDescent="0.25">
      <c r="A98" s="3"/>
      <c r="B98" s="4"/>
      <c r="C98" s="202"/>
      <c r="D98" s="6"/>
      <c r="E98" s="3"/>
      <c r="F98" s="3"/>
      <c r="G98" s="3"/>
      <c r="H98" s="3"/>
      <c r="I98" s="3"/>
      <c r="J98" s="3"/>
      <c r="K98" s="3"/>
      <c r="L98" s="3"/>
      <c r="M98" s="3"/>
      <c r="N98" s="3"/>
      <c r="O98" s="3"/>
      <c r="P98" s="3"/>
      <c r="Q98" s="3"/>
      <c r="R98" s="3"/>
      <c r="S98" s="3"/>
      <c r="T98" s="3"/>
      <c r="U98" s="3"/>
      <c r="V98" s="3"/>
      <c r="W98" s="3"/>
      <c r="X98" s="3"/>
      <c r="Y98" s="3"/>
      <c r="AE98">
        <v>12</v>
      </c>
      <c r="AF98">
        <v>21</v>
      </c>
      <c r="AG98" t="s">
        <v>274</v>
      </c>
    </row>
    <row r="99" spans="1:60" ht="13" x14ac:dyDescent="0.25">
      <c r="A99" s="151"/>
      <c r="B99" s="152" t="s">
        <v>29</v>
      </c>
      <c r="C99" s="203"/>
      <c r="D99" s="153"/>
      <c r="E99" s="154"/>
      <c r="F99" s="154"/>
      <c r="G99" s="176">
        <f>G8+G20+G27+G43+G65+G77+G82+G91+G93+G95</f>
        <v>0</v>
      </c>
      <c r="H99" s="3"/>
      <c r="I99" s="3"/>
      <c r="J99" s="3"/>
      <c r="K99" s="3"/>
      <c r="L99" s="3"/>
      <c r="M99" s="3"/>
      <c r="N99" s="3"/>
      <c r="O99" s="3"/>
      <c r="P99" s="3"/>
      <c r="Q99" s="3"/>
      <c r="R99" s="3"/>
      <c r="S99" s="3"/>
      <c r="T99" s="3"/>
      <c r="U99" s="3"/>
      <c r="V99" s="3"/>
      <c r="W99" s="3"/>
      <c r="X99" s="3"/>
      <c r="Y99" s="3"/>
      <c r="AE99">
        <f>SUMIF(L7:L97,AE98,G7:G97)</f>
        <v>0</v>
      </c>
      <c r="AF99">
        <f>SUMIF(L7:L97,AF98,G7:G97)</f>
        <v>0</v>
      </c>
      <c r="AG99" t="s">
        <v>1888</v>
      </c>
    </row>
    <row r="100" spans="1:60" x14ac:dyDescent="0.25">
      <c r="C100" s="204"/>
      <c r="D100" s="10"/>
      <c r="AG100" t="s">
        <v>1889</v>
      </c>
    </row>
    <row r="101" spans="1:60" x14ac:dyDescent="0.25">
      <c r="D101" s="10"/>
    </row>
    <row r="102" spans="1:60" x14ac:dyDescent="0.25">
      <c r="D102" s="10"/>
    </row>
    <row r="103" spans="1:60" x14ac:dyDescent="0.25">
      <c r="D103" s="10"/>
    </row>
    <row r="104" spans="1:60" x14ac:dyDescent="0.25">
      <c r="D104" s="10"/>
    </row>
    <row r="105" spans="1:60" x14ac:dyDescent="0.25">
      <c r="D105" s="10"/>
    </row>
    <row r="106" spans="1:60" x14ac:dyDescent="0.25">
      <c r="D106" s="10"/>
    </row>
    <row r="107" spans="1:60" x14ac:dyDescent="0.25">
      <c r="D107" s="10"/>
    </row>
    <row r="108" spans="1:60" x14ac:dyDescent="0.25">
      <c r="D108" s="10"/>
    </row>
    <row r="109" spans="1:60" x14ac:dyDescent="0.25">
      <c r="D109" s="10"/>
    </row>
    <row r="110" spans="1:60" x14ac:dyDescent="0.25">
      <c r="D110" s="10"/>
    </row>
    <row r="111" spans="1:60" x14ac:dyDescent="0.25">
      <c r="D111" s="10"/>
    </row>
    <row r="112" spans="1:60"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Y2mairiuIIepLKK0CFV5E3HgaHs4FdHedjT3TVNkQYExakZuuTs6wHrswn/f9/y4uHPGiA+s0nsYy9m3wTeoSg==" saltValue="7gbiXLcNlRM2EEVvAbJjwA==" spinCount="100000" sheet="1" formatRows="0"/>
  <mergeCells count="10">
    <mergeCell ref="C33:G33"/>
    <mergeCell ref="C35:G35"/>
    <mergeCell ref="C81:G81"/>
    <mergeCell ref="C90:G90"/>
    <mergeCell ref="A1:G1"/>
    <mergeCell ref="C2:G2"/>
    <mergeCell ref="C3:G3"/>
    <mergeCell ref="C4:G4"/>
    <mergeCell ref="C29:G29"/>
    <mergeCell ref="C31:G3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78" t="s">
        <v>261</v>
      </c>
      <c r="B1" s="278"/>
      <c r="C1" s="278"/>
      <c r="D1" s="278"/>
      <c r="E1" s="278"/>
      <c r="F1" s="278"/>
      <c r="G1" s="278"/>
      <c r="AG1" t="s">
        <v>262</v>
      </c>
    </row>
    <row r="2" spans="1:60" ht="25" customHeight="1" x14ac:dyDescent="0.25">
      <c r="A2" s="140" t="s">
        <v>7</v>
      </c>
      <c r="B2" s="49" t="s">
        <v>43</v>
      </c>
      <c r="C2" s="279" t="s">
        <v>44</v>
      </c>
      <c r="D2" s="280"/>
      <c r="E2" s="280"/>
      <c r="F2" s="280"/>
      <c r="G2" s="281"/>
      <c r="AG2" t="s">
        <v>263</v>
      </c>
    </row>
    <row r="3" spans="1:60" ht="25" customHeight="1" x14ac:dyDescent="0.25">
      <c r="A3" s="140" t="s">
        <v>8</v>
      </c>
      <c r="B3" s="49" t="s">
        <v>67</v>
      </c>
      <c r="C3" s="279" t="s">
        <v>68</v>
      </c>
      <c r="D3" s="280"/>
      <c r="E3" s="280"/>
      <c r="F3" s="280"/>
      <c r="G3" s="281"/>
      <c r="AC3" s="121" t="s">
        <v>263</v>
      </c>
      <c r="AG3" t="s">
        <v>264</v>
      </c>
    </row>
    <row r="4" spans="1:60" ht="25" customHeight="1" x14ac:dyDescent="0.25">
      <c r="A4" s="141" t="s">
        <v>9</v>
      </c>
      <c r="B4" s="142" t="s">
        <v>75</v>
      </c>
      <c r="C4" s="282" t="s">
        <v>76</v>
      </c>
      <c r="D4" s="283"/>
      <c r="E4" s="283"/>
      <c r="F4" s="283"/>
      <c r="G4" s="28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247</v>
      </c>
      <c r="C8" s="193" t="s">
        <v>248</v>
      </c>
      <c r="D8" s="172"/>
      <c r="E8" s="173"/>
      <c r="F8" s="174"/>
      <c r="G8" s="174">
        <f>SUMIF(AG9:AG42,"&lt;&gt;NOR",G9:G42)</f>
        <v>0</v>
      </c>
      <c r="H8" s="174"/>
      <c r="I8" s="174">
        <f>SUM(I9:I42)</f>
        <v>0</v>
      </c>
      <c r="J8" s="174"/>
      <c r="K8" s="174">
        <f>SUM(K9:K42)</f>
        <v>0</v>
      </c>
      <c r="L8" s="174"/>
      <c r="M8" s="174">
        <f>SUM(M9:M42)</f>
        <v>0</v>
      </c>
      <c r="N8" s="173"/>
      <c r="O8" s="173">
        <f>SUM(O9:O42)</f>
        <v>0</v>
      </c>
      <c r="P8" s="173"/>
      <c r="Q8" s="173">
        <f>SUM(Q9:Q42)</f>
        <v>0</v>
      </c>
      <c r="R8" s="174"/>
      <c r="S8" s="174"/>
      <c r="T8" s="175"/>
      <c r="U8" s="169"/>
      <c r="V8" s="169">
        <f>SUM(V9:V42)</f>
        <v>0</v>
      </c>
      <c r="W8" s="169"/>
      <c r="X8" s="169"/>
      <c r="Y8" s="169"/>
      <c r="AG8" t="s">
        <v>289</v>
      </c>
    </row>
    <row r="9" spans="1:60" outlineLevel="1" x14ac:dyDescent="0.25">
      <c r="A9" s="185">
        <v>1</v>
      </c>
      <c r="B9" s="186" t="s">
        <v>2473</v>
      </c>
      <c r="C9" s="198" t="s">
        <v>3647</v>
      </c>
      <c r="D9" s="187"/>
      <c r="E9" s="188">
        <v>0</v>
      </c>
      <c r="F9" s="189"/>
      <c r="G9" s="190">
        <f t="shared" ref="G9:G29" si="0">ROUND(E9*F9,2)</f>
        <v>0</v>
      </c>
      <c r="H9" s="189"/>
      <c r="I9" s="190">
        <f t="shared" ref="I9:I29" si="1">ROUND(E9*H9,2)</f>
        <v>0</v>
      </c>
      <c r="J9" s="189"/>
      <c r="K9" s="190">
        <f t="shared" ref="K9:K29" si="2">ROUND(E9*J9,2)</f>
        <v>0</v>
      </c>
      <c r="L9" s="190">
        <v>21</v>
      </c>
      <c r="M9" s="190">
        <f t="shared" ref="M9:M29" si="3">G9*(1+L9/100)</f>
        <v>0</v>
      </c>
      <c r="N9" s="188">
        <v>0</v>
      </c>
      <c r="O9" s="188">
        <f t="shared" ref="O9:O29" si="4">ROUND(E9*N9,2)</f>
        <v>0</v>
      </c>
      <c r="P9" s="188">
        <v>0</v>
      </c>
      <c r="Q9" s="188">
        <f t="shared" ref="Q9:Q29" si="5">ROUND(E9*P9,2)</f>
        <v>0</v>
      </c>
      <c r="R9" s="190"/>
      <c r="S9" s="190" t="s">
        <v>878</v>
      </c>
      <c r="T9" s="191" t="s">
        <v>879</v>
      </c>
      <c r="U9" s="159">
        <v>0</v>
      </c>
      <c r="V9" s="159">
        <f t="shared" ref="V9:V29" si="6">ROUND(E9*U9,2)</f>
        <v>0</v>
      </c>
      <c r="W9" s="159"/>
      <c r="X9" s="159" t="s">
        <v>295</v>
      </c>
      <c r="Y9" s="159" t="s">
        <v>296</v>
      </c>
      <c r="Z9" s="148"/>
      <c r="AA9" s="148"/>
      <c r="AB9" s="148"/>
      <c r="AC9" s="148"/>
      <c r="AD9" s="148"/>
      <c r="AE9" s="148"/>
      <c r="AF9" s="148"/>
      <c r="AG9" s="148" t="s">
        <v>2005</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85">
        <v>2</v>
      </c>
      <c r="B10" s="186" t="s">
        <v>2475</v>
      </c>
      <c r="C10" s="198" t="s">
        <v>2889</v>
      </c>
      <c r="D10" s="187" t="s">
        <v>2037</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2005</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85">
        <v>3</v>
      </c>
      <c r="B11" s="186" t="s">
        <v>2477</v>
      </c>
      <c r="C11" s="198" t="s">
        <v>2892</v>
      </c>
      <c r="D11" s="187" t="s">
        <v>2037</v>
      </c>
      <c r="E11" s="188">
        <v>2</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2005</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85">
        <v>4</v>
      </c>
      <c r="B12" s="186" t="s">
        <v>2479</v>
      </c>
      <c r="C12" s="198" t="s">
        <v>2893</v>
      </c>
      <c r="D12" s="187" t="s">
        <v>2037</v>
      </c>
      <c r="E12" s="188">
        <v>1</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2005</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5</v>
      </c>
      <c r="B13" s="186" t="s">
        <v>2481</v>
      </c>
      <c r="C13" s="198" t="s">
        <v>2895</v>
      </c>
      <c r="D13" s="187" t="s">
        <v>2037</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2005</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5">
        <v>6</v>
      </c>
      <c r="B14" s="186" t="s">
        <v>2483</v>
      </c>
      <c r="C14" s="198" t="s">
        <v>2897</v>
      </c>
      <c r="D14" s="187" t="s">
        <v>2037</v>
      </c>
      <c r="E14" s="188">
        <v>3</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2005</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5">
        <v>7</v>
      </c>
      <c r="B15" s="186" t="s">
        <v>2485</v>
      </c>
      <c r="C15" s="198" t="s">
        <v>2899</v>
      </c>
      <c r="D15" s="187" t="s">
        <v>2406</v>
      </c>
      <c r="E15" s="188">
        <v>10</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2005</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8</v>
      </c>
      <c r="B16" s="186" t="s">
        <v>2487</v>
      </c>
      <c r="C16" s="198" t="s">
        <v>3648</v>
      </c>
      <c r="D16" s="187" t="s">
        <v>2037</v>
      </c>
      <c r="E16" s="188">
        <v>2</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2005</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9</v>
      </c>
      <c r="B17" s="186" t="s">
        <v>2458</v>
      </c>
      <c r="C17" s="198" t="s">
        <v>2884</v>
      </c>
      <c r="D17" s="187" t="s">
        <v>2037</v>
      </c>
      <c r="E17" s="188">
        <v>5</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2005</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5">
        <v>10</v>
      </c>
      <c r="B18" s="186" t="s">
        <v>2489</v>
      </c>
      <c r="C18" s="198" t="s">
        <v>3649</v>
      </c>
      <c r="D18" s="187" t="s">
        <v>2406</v>
      </c>
      <c r="E18" s="188">
        <v>15</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2005</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5">
        <v>11</v>
      </c>
      <c r="B19" s="186" t="s">
        <v>2462</v>
      </c>
      <c r="C19" s="198" t="s">
        <v>2943</v>
      </c>
      <c r="D19" s="187" t="s">
        <v>2037</v>
      </c>
      <c r="E19" s="188">
        <v>2</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2005</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5">
        <v>12</v>
      </c>
      <c r="B20" s="186" t="s">
        <v>2492</v>
      </c>
      <c r="C20" s="198" t="s">
        <v>2903</v>
      </c>
      <c r="D20" s="187" t="s">
        <v>2037</v>
      </c>
      <c r="E20" s="188">
        <v>2</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2005</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13</v>
      </c>
      <c r="B21" s="186" t="s">
        <v>2494</v>
      </c>
      <c r="C21" s="198" t="s">
        <v>2905</v>
      </c>
      <c r="D21" s="187" t="s">
        <v>2037</v>
      </c>
      <c r="E21" s="188">
        <v>10</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2005</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14</v>
      </c>
      <c r="B22" s="186" t="s">
        <v>2496</v>
      </c>
      <c r="C22" s="198" t="s">
        <v>2887</v>
      </c>
      <c r="D22" s="187" t="s">
        <v>2406</v>
      </c>
      <c r="E22" s="188">
        <v>1</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2005</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15</v>
      </c>
      <c r="B23" s="186" t="s">
        <v>2468</v>
      </c>
      <c r="C23" s="198" t="s">
        <v>3650</v>
      </c>
      <c r="D23" s="187"/>
      <c r="E23" s="188">
        <v>0</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2005</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5">
        <v>16</v>
      </c>
      <c r="B24" s="186" t="s">
        <v>2469</v>
      </c>
      <c r="C24" s="198" t="s">
        <v>2923</v>
      </c>
      <c r="D24" s="187" t="s">
        <v>2037</v>
      </c>
      <c r="E24" s="188">
        <v>1</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2005</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85">
        <v>17</v>
      </c>
      <c r="B25" s="186" t="s">
        <v>2658</v>
      </c>
      <c r="C25" s="198" t="s">
        <v>2926</v>
      </c>
      <c r="D25" s="187" t="s">
        <v>2037</v>
      </c>
      <c r="E25" s="188">
        <v>1</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2005</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5">
        <v>18</v>
      </c>
      <c r="B26" s="186" t="s">
        <v>2502</v>
      </c>
      <c r="C26" s="198" t="s">
        <v>2884</v>
      </c>
      <c r="D26" s="187" t="s">
        <v>2037</v>
      </c>
      <c r="E26" s="188">
        <v>1</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2005</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5">
        <v>19</v>
      </c>
      <c r="B27" s="186" t="s">
        <v>2505</v>
      </c>
      <c r="C27" s="198" t="s">
        <v>3651</v>
      </c>
      <c r="D27" s="187" t="s">
        <v>2406</v>
      </c>
      <c r="E27" s="188">
        <v>1</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2005</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20</v>
      </c>
      <c r="B28" s="186" t="s">
        <v>2507</v>
      </c>
      <c r="C28" s="198" t="s">
        <v>3652</v>
      </c>
      <c r="D28" s="187"/>
      <c r="E28" s="188">
        <v>0</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2005</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30" outlineLevel="1" x14ac:dyDescent="0.25">
      <c r="A29" s="177">
        <v>21</v>
      </c>
      <c r="B29" s="178" t="s">
        <v>2509</v>
      </c>
      <c r="C29" s="194" t="s">
        <v>3653</v>
      </c>
      <c r="D29" s="179" t="s">
        <v>2037</v>
      </c>
      <c r="E29" s="180">
        <v>1</v>
      </c>
      <c r="F29" s="181"/>
      <c r="G29" s="182">
        <f t="shared" si="0"/>
        <v>0</v>
      </c>
      <c r="H29" s="181"/>
      <c r="I29" s="182">
        <f t="shared" si="1"/>
        <v>0</v>
      </c>
      <c r="J29" s="181"/>
      <c r="K29" s="182">
        <f t="shared" si="2"/>
        <v>0</v>
      </c>
      <c r="L29" s="182">
        <v>21</v>
      </c>
      <c r="M29" s="182">
        <f t="shared" si="3"/>
        <v>0</v>
      </c>
      <c r="N29" s="180">
        <v>0</v>
      </c>
      <c r="O29" s="180">
        <f t="shared" si="4"/>
        <v>0</v>
      </c>
      <c r="P29" s="180">
        <v>0</v>
      </c>
      <c r="Q29" s="180">
        <f t="shared" si="5"/>
        <v>0</v>
      </c>
      <c r="R29" s="182"/>
      <c r="S29" s="182" t="s">
        <v>878</v>
      </c>
      <c r="T29" s="183" t="s">
        <v>879</v>
      </c>
      <c r="U29" s="159">
        <v>0</v>
      </c>
      <c r="V29" s="159">
        <f t="shared" si="6"/>
        <v>0</v>
      </c>
      <c r="W29" s="159"/>
      <c r="X29" s="159" t="s">
        <v>295</v>
      </c>
      <c r="Y29" s="159" t="s">
        <v>296</v>
      </c>
      <c r="Z29" s="148"/>
      <c r="AA29" s="148"/>
      <c r="AB29" s="148"/>
      <c r="AC29" s="148"/>
      <c r="AD29" s="148"/>
      <c r="AE29" s="148"/>
      <c r="AF29" s="148"/>
      <c r="AG29" s="148" t="s">
        <v>2005</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272" t="s">
        <v>3654</v>
      </c>
      <c r="D30" s="273"/>
      <c r="E30" s="273"/>
      <c r="F30" s="273"/>
      <c r="G30" s="273"/>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22</v>
      </c>
      <c r="B31" s="186" t="s">
        <v>2664</v>
      </c>
      <c r="C31" s="198" t="s">
        <v>2964</v>
      </c>
      <c r="D31" s="187" t="s">
        <v>2037</v>
      </c>
      <c r="E31" s="188">
        <v>1</v>
      </c>
      <c r="F31" s="189"/>
      <c r="G31" s="190">
        <f t="shared" ref="G31:G42" si="7">ROUND(E31*F31,2)</f>
        <v>0</v>
      </c>
      <c r="H31" s="189"/>
      <c r="I31" s="190">
        <f t="shared" ref="I31:I42" si="8">ROUND(E31*H31,2)</f>
        <v>0</v>
      </c>
      <c r="J31" s="189"/>
      <c r="K31" s="190">
        <f t="shared" ref="K31:K42" si="9">ROUND(E31*J31,2)</f>
        <v>0</v>
      </c>
      <c r="L31" s="190">
        <v>21</v>
      </c>
      <c r="M31" s="190">
        <f t="shared" ref="M31:M42" si="10">G31*(1+L31/100)</f>
        <v>0</v>
      </c>
      <c r="N31" s="188">
        <v>0</v>
      </c>
      <c r="O31" s="188">
        <f t="shared" ref="O31:O42" si="11">ROUND(E31*N31,2)</f>
        <v>0</v>
      </c>
      <c r="P31" s="188">
        <v>0</v>
      </c>
      <c r="Q31" s="188">
        <f t="shared" ref="Q31:Q42" si="12">ROUND(E31*P31,2)</f>
        <v>0</v>
      </c>
      <c r="R31" s="190"/>
      <c r="S31" s="190" t="s">
        <v>878</v>
      </c>
      <c r="T31" s="191" t="s">
        <v>879</v>
      </c>
      <c r="U31" s="159">
        <v>0</v>
      </c>
      <c r="V31" s="159">
        <f t="shared" ref="V31:V42" si="13">ROUND(E31*U31,2)</f>
        <v>0</v>
      </c>
      <c r="W31" s="159"/>
      <c r="X31" s="159" t="s">
        <v>295</v>
      </c>
      <c r="Y31" s="159" t="s">
        <v>296</v>
      </c>
      <c r="Z31" s="148"/>
      <c r="AA31" s="148"/>
      <c r="AB31" s="148"/>
      <c r="AC31" s="148"/>
      <c r="AD31" s="148"/>
      <c r="AE31" s="148"/>
      <c r="AF31" s="148"/>
      <c r="AG31" s="148" t="s">
        <v>2005</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23</v>
      </c>
      <c r="B32" s="186" t="s">
        <v>2035</v>
      </c>
      <c r="C32" s="198" t="s">
        <v>2966</v>
      </c>
      <c r="D32" s="187" t="s">
        <v>2037</v>
      </c>
      <c r="E32" s="188">
        <v>2</v>
      </c>
      <c r="F32" s="189"/>
      <c r="G32" s="190">
        <f t="shared" si="7"/>
        <v>0</v>
      </c>
      <c r="H32" s="189"/>
      <c r="I32" s="190">
        <f t="shared" si="8"/>
        <v>0</v>
      </c>
      <c r="J32" s="189"/>
      <c r="K32" s="190">
        <f t="shared" si="9"/>
        <v>0</v>
      </c>
      <c r="L32" s="190">
        <v>21</v>
      </c>
      <c r="M32" s="190">
        <f t="shared" si="10"/>
        <v>0</v>
      </c>
      <c r="N32" s="188">
        <v>0</v>
      </c>
      <c r="O32" s="188">
        <f t="shared" si="11"/>
        <v>0</v>
      </c>
      <c r="P32" s="188">
        <v>0</v>
      </c>
      <c r="Q32" s="188">
        <f t="shared" si="12"/>
        <v>0</v>
      </c>
      <c r="R32" s="190"/>
      <c r="S32" s="190" t="s">
        <v>878</v>
      </c>
      <c r="T32" s="191" t="s">
        <v>879</v>
      </c>
      <c r="U32" s="159">
        <v>0</v>
      </c>
      <c r="V32" s="159">
        <f t="shared" si="13"/>
        <v>0</v>
      </c>
      <c r="W32" s="159"/>
      <c r="X32" s="159" t="s">
        <v>295</v>
      </c>
      <c r="Y32" s="159" t="s">
        <v>296</v>
      </c>
      <c r="Z32" s="148"/>
      <c r="AA32" s="148"/>
      <c r="AB32" s="148"/>
      <c r="AC32" s="148"/>
      <c r="AD32" s="148"/>
      <c r="AE32" s="148"/>
      <c r="AF32" s="148"/>
      <c r="AG32" s="148" t="s">
        <v>2005</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24</v>
      </c>
      <c r="B33" s="186" t="s">
        <v>2039</v>
      </c>
      <c r="C33" s="198" t="s">
        <v>3655</v>
      </c>
      <c r="D33" s="187" t="s">
        <v>2406</v>
      </c>
      <c r="E33" s="188">
        <v>12</v>
      </c>
      <c r="F33" s="189"/>
      <c r="G33" s="190">
        <f t="shared" si="7"/>
        <v>0</v>
      </c>
      <c r="H33" s="189"/>
      <c r="I33" s="190">
        <f t="shared" si="8"/>
        <v>0</v>
      </c>
      <c r="J33" s="189"/>
      <c r="K33" s="190">
        <f t="shared" si="9"/>
        <v>0</v>
      </c>
      <c r="L33" s="190">
        <v>21</v>
      </c>
      <c r="M33" s="190">
        <f t="shared" si="10"/>
        <v>0</v>
      </c>
      <c r="N33" s="188">
        <v>0</v>
      </c>
      <c r="O33" s="188">
        <f t="shared" si="11"/>
        <v>0</v>
      </c>
      <c r="P33" s="188">
        <v>0</v>
      </c>
      <c r="Q33" s="188">
        <f t="shared" si="12"/>
        <v>0</v>
      </c>
      <c r="R33" s="190"/>
      <c r="S33" s="190" t="s">
        <v>878</v>
      </c>
      <c r="T33" s="191" t="s">
        <v>879</v>
      </c>
      <c r="U33" s="159">
        <v>0</v>
      </c>
      <c r="V33" s="159">
        <f t="shared" si="13"/>
        <v>0</v>
      </c>
      <c r="W33" s="159"/>
      <c r="X33" s="159" t="s">
        <v>295</v>
      </c>
      <c r="Y33" s="159" t="s">
        <v>296</v>
      </c>
      <c r="Z33" s="148"/>
      <c r="AA33" s="148"/>
      <c r="AB33" s="148"/>
      <c r="AC33" s="148"/>
      <c r="AD33" s="148"/>
      <c r="AE33" s="148"/>
      <c r="AF33" s="148"/>
      <c r="AG33" s="148" t="s">
        <v>2005</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25</v>
      </c>
      <c r="B34" s="186" t="s">
        <v>2041</v>
      </c>
      <c r="C34" s="198" t="s">
        <v>2974</v>
      </c>
      <c r="D34" s="187" t="s">
        <v>2406</v>
      </c>
      <c r="E34" s="188">
        <v>6</v>
      </c>
      <c r="F34" s="189"/>
      <c r="G34" s="190">
        <f t="shared" si="7"/>
        <v>0</v>
      </c>
      <c r="H34" s="189"/>
      <c r="I34" s="190">
        <f t="shared" si="8"/>
        <v>0</v>
      </c>
      <c r="J34" s="189"/>
      <c r="K34" s="190">
        <f t="shared" si="9"/>
        <v>0</v>
      </c>
      <c r="L34" s="190">
        <v>21</v>
      </c>
      <c r="M34" s="190">
        <f t="shared" si="10"/>
        <v>0</v>
      </c>
      <c r="N34" s="188">
        <v>0</v>
      </c>
      <c r="O34" s="188">
        <f t="shared" si="11"/>
        <v>0</v>
      </c>
      <c r="P34" s="188">
        <v>0</v>
      </c>
      <c r="Q34" s="188">
        <f t="shared" si="12"/>
        <v>0</v>
      </c>
      <c r="R34" s="190"/>
      <c r="S34" s="190" t="s">
        <v>878</v>
      </c>
      <c r="T34" s="191" t="s">
        <v>879</v>
      </c>
      <c r="U34" s="159">
        <v>0</v>
      </c>
      <c r="V34" s="159">
        <f t="shared" si="13"/>
        <v>0</v>
      </c>
      <c r="W34" s="159"/>
      <c r="X34" s="159" t="s">
        <v>295</v>
      </c>
      <c r="Y34" s="159" t="s">
        <v>296</v>
      </c>
      <c r="Z34" s="148"/>
      <c r="AA34" s="148"/>
      <c r="AB34" s="148"/>
      <c r="AC34" s="148"/>
      <c r="AD34" s="148"/>
      <c r="AE34" s="148"/>
      <c r="AF34" s="148"/>
      <c r="AG34" s="148" t="s">
        <v>2005</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26</v>
      </c>
      <c r="B35" s="186" t="s">
        <v>2669</v>
      </c>
      <c r="C35" s="198" t="s">
        <v>2975</v>
      </c>
      <c r="D35" s="187" t="s">
        <v>2406</v>
      </c>
      <c r="E35" s="188">
        <v>12</v>
      </c>
      <c r="F35" s="189"/>
      <c r="G35" s="190">
        <f t="shared" si="7"/>
        <v>0</v>
      </c>
      <c r="H35" s="189"/>
      <c r="I35" s="190">
        <f t="shared" si="8"/>
        <v>0</v>
      </c>
      <c r="J35" s="189"/>
      <c r="K35" s="190">
        <f t="shared" si="9"/>
        <v>0</v>
      </c>
      <c r="L35" s="190">
        <v>21</v>
      </c>
      <c r="M35" s="190">
        <f t="shared" si="10"/>
        <v>0</v>
      </c>
      <c r="N35" s="188">
        <v>0</v>
      </c>
      <c r="O35" s="188">
        <f t="shared" si="11"/>
        <v>0</v>
      </c>
      <c r="P35" s="188">
        <v>0</v>
      </c>
      <c r="Q35" s="188">
        <f t="shared" si="12"/>
        <v>0</v>
      </c>
      <c r="R35" s="190"/>
      <c r="S35" s="190" t="s">
        <v>878</v>
      </c>
      <c r="T35" s="191" t="s">
        <v>879</v>
      </c>
      <c r="U35" s="159">
        <v>0</v>
      </c>
      <c r="V35" s="159">
        <f t="shared" si="13"/>
        <v>0</v>
      </c>
      <c r="W35" s="159"/>
      <c r="X35" s="159" t="s">
        <v>295</v>
      </c>
      <c r="Y35" s="159" t="s">
        <v>296</v>
      </c>
      <c r="Z35" s="148"/>
      <c r="AA35" s="148"/>
      <c r="AB35" s="148"/>
      <c r="AC35" s="148"/>
      <c r="AD35" s="148"/>
      <c r="AE35" s="148"/>
      <c r="AF35" s="148"/>
      <c r="AG35" s="148" t="s">
        <v>2005</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27</v>
      </c>
      <c r="B36" s="186" t="s">
        <v>3656</v>
      </c>
      <c r="C36" s="198" t="s">
        <v>2976</v>
      </c>
      <c r="D36" s="187" t="s">
        <v>292</v>
      </c>
      <c r="E36" s="188">
        <v>1</v>
      </c>
      <c r="F36" s="189"/>
      <c r="G36" s="190">
        <f t="shared" si="7"/>
        <v>0</v>
      </c>
      <c r="H36" s="189"/>
      <c r="I36" s="190">
        <f t="shared" si="8"/>
        <v>0</v>
      </c>
      <c r="J36" s="189"/>
      <c r="K36" s="190">
        <f t="shared" si="9"/>
        <v>0</v>
      </c>
      <c r="L36" s="190">
        <v>21</v>
      </c>
      <c r="M36" s="190">
        <f t="shared" si="10"/>
        <v>0</v>
      </c>
      <c r="N36" s="188">
        <v>0</v>
      </c>
      <c r="O36" s="188">
        <f t="shared" si="11"/>
        <v>0</v>
      </c>
      <c r="P36" s="188">
        <v>0</v>
      </c>
      <c r="Q36" s="188">
        <f t="shared" si="12"/>
        <v>0</v>
      </c>
      <c r="R36" s="190"/>
      <c r="S36" s="190" t="s">
        <v>878</v>
      </c>
      <c r="T36" s="191" t="s">
        <v>879</v>
      </c>
      <c r="U36" s="159">
        <v>0</v>
      </c>
      <c r="V36" s="159">
        <f t="shared" si="13"/>
        <v>0</v>
      </c>
      <c r="W36" s="159"/>
      <c r="X36" s="159" t="s">
        <v>295</v>
      </c>
      <c r="Y36" s="159" t="s">
        <v>296</v>
      </c>
      <c r="Z36" s="148"/>
      <c r="AA36" s="148"/>
      <c r="AB36" s="148"/>
      <c r="AC36" s="148"/>
      <c r="AD36" s="148"/>
      <c r="AE36" s="148"/>
      <c r="AF36" s="148"/>
      <c r="AG36" s="148" t="s">
        <v>297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28</v>
      </c>
      <c r="B37" s="186" t="s">
        <v>2671</v>
      </c>
      <c r="C37" s="198" t="s">
        <v>184</v>
      </c>
      <c r="D37" s="187"/>
      <c r="E37" s="188">
        <v>0</v>
      </c>
      <c r="F37" s="189"/>
      <c r="G37" s="190">
        <f t="shared" si="7"/>
        <v>0</v>
      </c>
      <c r="H37" s="189"/>
      <c r="I37" s="190">
        <f t="shared" si="8"/>
        <v>0</v>
      </c>
      <c r="J37" s="189"/>
      <c r="K37" s="190">
        <f t="shared" si="9"/>
        <v>0</v>
      </c>
      <c r="L37" s="190">
        <v>21</v>
      </c>
      <c r="M37" s="190">
        <f t="shared" si="10"/>
        <v>0</v>
      </c>
      <c r="N37" s="188">
        <v>0</v>
      </c>
      <c r="O37" s="188">
        <f t="shared" si="11"/>
        <v>0</v>
      </c>
      <c r="P37" s="188">
        <v>0</v>
      </c>
      <c r="Q37" s="188">
        <f t="shared" si="12"/>
        <v>0</v>
      </c>
      <c r="R37" s="190"/>
      <c r="S37" s="190" t="s">
        <v>878</v>
      </c>
      <c r="T37" s="191" t="s">
        <v>879</v>
      </c>
      <c r="U37" s="159">
        <v>0</v>
      </c>
      <c r="V37" s="159">
        <f t="shared" si="13"/>
        <v>0</v>
      </c>
      <c r="W37" s="159"/>
      <c r="X37" s="159" t="s">
        <v>295</v>
      </c>
      <c r="Y37" s="159" t="s">
        <v>296</v>
      </c>
      <c r="Z37" s="148"/>
      <c r="AA37" s="148"/>
      <c r="AB37" s="148"/>
      <c r="AC37" s="148"/>
      <c r="AD37" s="148"/>
      <c r="AE37" s="148"/>
      <c r="AF37" s="148"/>
      <c r="AG37" s="148" t="s">
        <v>2005</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29</v>
      </c>
      <c r="B38" s="186" t="s">
        <v>2673</v>
      </c>
      <c r="C38" s="198" t="s">
        <v>2993</v>
      </c>
      <c r="D38" s="187" t="s">
        <v>1668</v>
      </c>
      <c r="E38" s="188">
        <v>50</v>
      </c>
      <c r="F38" s="189"/>
      <c r="G38" s="190">
        <f t="shared" si="7"/>
        <v>0</v>
      </c>
      <c r="H38" s="189"/>
      <c r="I38" s="190">
        <f t="shared" si="8"/>
        <v>0</v>
      </c>
      <c r="J38" s="189"/>
      <c r="K38" s="190">
        <f t="shared" si="9"/>
        <v>0</v>
      </c>
      <c r="L38" s="190">
        <v>21</v>
      </c>
      <c r="M38" s="190">
        <f t="shared" si="10"/>
        <v>0</v>
      </c>
      <c r="N38" s="188">
        <v>0</v>
      </c>
      <c r="O38" s="188">
        <f t="shared" si="11"/>
        <v>0</v>
      </c>
      <c r="P38" s="188">
        <v>0</v>
      </c>
      <c r="Q38" s="188">
        <f t="shared" si="12"/>
        <v>0</v>
      </c>
      <c r="R38" s="190"/>
      <c r="S38" s="190" t="s">
        <v>878</v>
      </c>
      <c r="T38" s="191" t="s">
        <v>879</v>
      </c>
      <c r="U38" s="159">
        <v>0</v>
      </c>
      <c r="V38" s="159">
        <f t="shared" si="13"/>
        <v>0</v>
      </c>
      <c r="W38" s="159"/>
      <c r="X38" s="159" t="s">
        <v>295</v>
      </c>
      <c r="Y38" s="159" t="s">
        <v>296</v>
      </c>
      <c r="Z38" s="148"/>
      <c r="AA38" s="148"/>
      <c r="AB38" s="148"/>
      <c r="AC38" s="148"/>
      <c r="AD38" s="148"/>
      <c r="AE38" s="148"/>
      <c r="AF38" s="148"/>
      <c r="AG38" s="148" t="s">
        <v>2005</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5">
      <c r="A39" s="185">
        <v>30</v>
      </c>
      <c r="B39" s="186" t="s">
        <v>2675</v>
      </c>
      <c r="C39" s="198" t="s">
        <v>2997</v>
      </c>
      <c r="D39" s="187" t="s">
        <v>1668</v>
      </c>
      <c r="E39" s="188">
        <v>50</v>
      </c>
      <c r="F39" s="189"/>
      <c r="G39" s="190">
        <f t="shared" si="7"/>
        <v>0</v>
      </c>
      <c r="H39" s="189"/>
      <c r="I39" s="190">
        <f t="shared" si="8"/>
        <v>0</v>
      </c>
      <c r="J39" s="189"/>
      <c r="K39" s="190">
        <f t="shared" si="9"/>
        <v>0</v>
      </c>
      <c r="L39" s="190">
        <v>21</v>
      </c>
      <c r="M39" s="190">
        <f t="shared" si="10"/>
        <v>0</v>
      </c>
      <c r="N39" s="188">
        <v>0</v>
      </c>
      <c r="O39" s="188">
        <f t="shared" si="11"/>
        <v>0</v>
      </c>
      <c r="P39" s="188">
        <v>0</v>
      </c>
      <c r="Q39" s="188">
        <f t="shared" si="12"/>
        <v>0</v>
      </c>
      <c r="R39" s="190"/>
      <c r="S39" s="190" t="s">
        <v>878</v>
      </c>
      <c r="T39" s="191" t="s">
        <v>879</v>
      </c>
      <c r="U39" s="159">
        <v>0</v>
      </c>
      <c r="V39" s="159">
        <f t="shared" si="13"/>
        <v>0</v>
      </c>
      <c r="W39" s="159"/>
      <c r="X39" s="159" t="s">
        <v>295</v>
      </c>
      <c r="Y39" s="159" t="s">
        <v>296</v>
      </c>
      <c r="Z39" s="148"/>
      <c r="AA39" s="148"/>
      <c r="AB39" s="148"/>
      <c r="AC39" s="148"/>
      <c r="AD39" s="148"/>
      <c r="AE39" s="148"/>
      <c r="AF39" s="148"/>
      <c r="AG39" s="148" t="s">
        <v>2005</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31</v>
      </c>
      <c r="B40" s="186" t="s">
        <v>2677</v>
      </c>
      <c r="C40" s="198" t="s">
        <v>2998</v>
      </c>
      <c r="D40" s="187" t="s">
        <v>1668</v>
      </c>
      <c r="E40" s="188">
        <v>50</v>
      </c>
      <c r="F40" s="189"/>
      <c r="G40" s="190">
        <f t="shared" si="7"/>
        <v>0</v>
      </c>
      <c r="H40" s="189"/>
      <c r="I40" s="190">
        <f t="shared" si="8"/>
        <v>0</v>
      </c>
      <c r="J40" s="189"/>
      <c r="K40" s="190">
        <f t="shared" si="9"/>
        <v>0</v>
      </c>
      <c r="L40" s="190">
        <v>21</v>
      </c>
      <c r="M40" s="190">
        <f t="shared" si="10"/>
        <v>0</v>
      </c>
      <c r="N40" s="188">
        <v>0</v>
      </c>
      <c r="O40" s="188">
        <f t="shared" si="11"/>
        <v>0</v>
      </c>
      <c r="P40" s="188">
        <v>0</v>
      </c>
      <c r="Q40" s="188">
        <f t="shared" si="12"/>
        <v>0</v>
      </c>
      <c r="R40" s="190"/>
      <c r="S40" s="190" t="s">
        <v>878</v>
      </c>
      <c r="T40" s="191" t="s">
        <v>879</v>
      </c>
      <c r="U40" s="159">
        <v>0</v>
      </c>
      <c r="V40" s="159">
        <f t="shared" si="13"/>
        <v>0</v>
      </c>
      <c r="W40" s="159"/>
      <c r="X40" s="159" t="s">
        <v>295</v>
      </c>
      <c r="Y40" s="159" t="s">
        <v>296</v>
      </c>
      <c r="Z40" s="148"/>
      <c r="AA40" s="148"/>
      <c r="AB40" s="148"/>
      <c r="AC40" s="148"/>
      <c r="AD40" s="148"/>
      <c r="AE40" s="148"/>
      <c r="AF40" s="148"/>
      <c r="AG40" s="148" t="s">
        <v>2005</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32</v>
      </c>
      <c r="B41" s="186" t="s">
        <v>2528</v>
      </c>
      <c r="C41" s="198" t="s">
        <v>2999</v>
      </c>
      <c r="D41" s="187" t="s">
        <v>1668</v>
      </c>
      <c r="E41" s="188">
        <v>8</v>
      </c>
      <c r="F41" s="189"/>
      <c r="G41" s="190">
        <f t="shared" si="7"/>
        <v>0</v>
      </c>
      <c r="H41" s="189"/>
      <c r="I41" s="190">
        <f t="shared" si="8"/>
        <v>0</v>
      </c>
      <c r="J41" s="189"/>
      <c r="K41" s="190">
        <f t="shared" si="9"/>
        <v>0</v>
      </c>
      <c r="L41" s="190">
        <v>21</v>
      </c>
      <c r="M41" s="190">
        <f t="shared" si="10"/>
        <v>0</v>
      </c>
      <c r="N41" s="188">
        <v>0</v>
      </c>
      <c r="O41" s="188">
        <f t="shared" si="11"/>
        <v>0</v>
      </c>
      <c r="P41" s="188">
        <v>0</v>
      </c>
      <c r="Q41" s="188">
        <f t="shared" si="12"/>
        <v>0</v>
      </c>
      <c r="R41" s="190"/>
      <c r="S41" s="190" t="s">
        <v>878</v>
      </c>
      <c r="T41" s="191" t="s">
        <v>879</v>
      </c>
      <c r="U41" s="159">
        <v>0</v>
      </c>
      <c r="V41" s="159">
        <f t="shared" si="13"/>
        <v>0</v>
      </c>
      <c r="W41" s="159"/>
      <c r="X41" s="159" t="s">
        <v>295</v>
      </c>
      <c r="Y41" s="159" t="s">
        <v>296</v>
      </c>
      <c r="Z41" s="148"/>
      <c r="AA41" s="148"/>
      <c r="AB41" s="148"/>
      <c r="AC41" s="148"/>
      <c r="AD41" s="148"/>
      <c r="AE41" s="148"/>
      <c r="AF41" s="148"/>
      <c r="AG41" s="148" t="s">
        <v>2005</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33</v>
      </c>
      <c r="B42" s="186" t="s">
        <v>2680</v>
      </c>
      <c r="C42" s="198" t="s">
        <v>3003</v>
      </c>
      <c r="D42" s="187" t="s">
        <v>1668</v>
      </c>
      <c r="E42" s="188">
        <v>4</v>
      </c>
      <c r="F42" s="189"/>
      <c r="G42" s="190">
        <f t="shared" si="7"/>
        <v>0</v>
      </c>
      <c r="H42" s="189"/>
      <c r="I42" s="190">
        <f t="shared" si="8"/>
        <v>0</v>
      </c>
      <c r="J42" s="189"/>
      <c r="K42" s="190">
        <f t="shared" si="9"/>
        <v>0</v>
      </c>
      <c r="L42" s="190">
        <v>21</v>
      </c>
      <c r="M42" s="190">
        <f t="shared" si="10"/>
        <v>0</v>
      </c>
      <c r="N42" s="188">
        <v>0</v>
      </c>
      <c r="O42" s="188">
        <f t="shared" si="11"/>
        <v>0</v>
      </c>
      <c r="P42" s="188">
        <v>0</v>
      </c>
      <c r="Q42" s="188">
        <f t="shared" si="12"/>
        <v>0</v>
      </c>
      <c r="R42" s="190"/>
      <c r="S42" s="190" t="s">
        <v>878</v>
      </c>
      <c r="T42" s="191" t="s">
        <v>879</v>
      </c>
      <c r="U42" s="159">
        <v>0</v>
      </c>
      <c r="V42" s="159">
        <f t="shared" si="13"/>
        <v>0</v>
      </c>
      <c r="W42" s="159"/>
      <c r="X42" s="159" t="s">
        <v>295</v>
      </c>
      <c r="Y42" s="159" t="s">
        <v>296</v>
      </c>
      <c r="Z42" s="148"/>
      <c r="AA42" s="148"/>
      <c r="AB42" s="148"/>
      <c r="AC42" s="148"/>
      <c r="AD42" s="148"/>
      <c r="AE42" s="148"/>
      <c r="AF42" s="148"/>
      <c r="AG42" s="148" t="s">
        <v>2005</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t="13" x14ac:dyDescent="0.25">
      <c r="A43" s="170" t="s">
        <v>288</v>
      </c>
      <c r="B43" s="171" t="s">
        <v>238</v>
      </c>
      <c r="C43" s="193" t="s">
        <v>239</v>
      </c>
      <c r="D43" s="172"/>
      <c r="E43" s="173"/>
      <c r="F43" s="174"/>
      <c r="G43" s="174">
        <f>SUMIF(AG44:AG46,"&lt;&gt;NOR",G44:G46)</f>
        <v>0</v>
      </c>
      <c r="H43" s="174"/>
      <c r="I43" s="174">
        <f>SUM(I44:I46)</f>
        <v>0</v>
      </c>
      <c r="J43" s="174"/>
      <c r="K43" s="174">
        <f>SUM(K44:K46)</f>
        <v>0</v>
      </c>
      <c r="L43" s="174"/>
      <c r="M43" s="174">
        <f>SUM(M44:M46)</f>
        <v>0</v>
      </c>
      <c r="N43" s="173"/>
      <c r="O43" s="173">
        <f>SUM(O44:O46)</f>
        <v>0</v>
      </c>
      <c r="P43" s="173"/>
      <c r="Q43" s="173">
        <f>SUM(Q44:Q46)</f>
        <v>0</v>
      </c>
      <c r="R43" s="174"/>
      <c r="S43" s="174"/>
      <c r="T43" s="175"/>
      <c r="U43" s="169"/>
      <c r="V43" s="169">
        <f>SUM(V44:V46)</f>
        <v>1.44</v>
      </c>
      <c r="W43" s="169"/>
      <c r="X43" s="169"/>
      <c r="Y43" s="169"/>
      <c r="AG43" t="s">
        <v>289</v>
      </c>
    </row>
    <row r="44" spans="1:60" outlineLevel="1" x14ac:dyDescent="0.25">
      <c r="A44" s="185">
        <v>34</v>
      </c>
      <c r="B44" s="186" t="s">
        <v>1820</v>
      </c>
      <c r="C44" s="198" t="s">
        <v>1821</v>
      </c>
      <c r="D44" s="187" t="s">
        <v>310</v>
      </c>
      <c r="E44" s="188">
        <v>10</v>
      </c>
      <c r="F44" s="189"/>
      <c r="G44" s="190">
        <f>ROUND(E44*F44,2)</f>
        <v>0</v>
      </c>
      <c r="H44" s="189"/>
      <c r="I44" s="190">
        <f>ROUND(E44*H44,2)</f>
        <v>0</v>
      </c>
      <c r="J44" s="189"/>
      <c r="K44" s="190">
        <f>ROUND(E44*J44,2)</f>
        <v>0</v>
      </c>
      <c r="L44" s="190">
        <v>21</v>
      </c>
      <c r="M44" s="190">
        <f>G44*(1+L44/100)</f>
        <v>0</v>
      </c>
      <c r="N44" s="188">
        <v>6.9999999999999994E-5</v>
      </c>
      <c r="O44" s="188">
        <f>ROUND(E44*N44,2)</f>
        <v>0</v>
      </c>
      <c r="P44" s="188">
        <v>0</v>
      </c>
      <c r="Q44" s="188">
        <f>ROUND(E44*P44,2)</f>
        <v>0</v>
      </c>
      <c r="R44" s="190" t="s">
        <v>1818</v>
      </c>
      <c r="S44" s="190" t="s">
        <v>294</v>
      </c>
      <c r="T44" s="191" t="s">
        <v>879</v>
      </c>
      <c r="U44" s="159">
        <v>0.14399999999999999</v>
      </c>
      <c r="V44" s="159">
        <f>ROUND(E44*U44,2)</f>
        <v>1.44</v>
      </c>
      <c r="W44" s="159"/>
      <c r="X44" s="159" t="s">
        <v>295</v>
      </c>
      <c r="Y44" s="159" t="s">
        <v>296</v>
      </c>
      <c r="Z44" s="148"/>
      <c r="AA44" s="148"/>
      <c r="AB44" s="148"/>
      <c r="AC44" s="148"/>
      <c r="AD44" s="148"/>
      <c r="AE44" s="148"/>
      <c r="AF44" s="148"/>
      <c r="AG44" s="148" t="s">
        <v>2005</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35</v>
      </c>
      <c r="B45" s="186" t="s">
        <v>2533</v>
      </c>
      <c r="C45" s="198" t="s">
        <v>3004</v>
      </c>
      <c r="D45" s="187" t="s">
        <v>310</v>
      </c>
      <c r="E45" s="188">
        <v>10</v>
      </c>
      <c r="F45" s="189"/>
      <c r="G45" s="190">
        <f>ROUND(E45*F45,2)</f>
        <v>0</v>
      </c>
      <c r="H45" s="189"/>
      <c r="I45" s="190">
        <f>ROUND(E45*H45,2)</f>
        <v>0</v>
      </c>
      <c r="J45" s="189"/>
      <c r="K45" s="190">
        <f>ROUND(E45*J45,2)</f>
        <v>0</v>
      </c>
      <c r="L45" s="190">
        <v>21</v>
      </c>
      <c r="M45" s="190">
        <f>G45*(1+L45/100)</f>
        <v>0</v>
      </c>
      <c r="N45" s="188">
        <v>0</v>
      </c>
      <c r="O45" s="188">
        <f>ROUND(E45*N45,2)</f>
        <v>0</v>
      </c>
      <c r="P45" s="188">
        <v>0</v>
      </c>
      <c r="Q45" s="188">
        <f>ROUND(E45*P45,2)</f>
        <v>0</v>
      </c>
      <c r="R45" s="190"/>
      <c r="S45" s="190" t="s">
        <v>878</v>
      </c>
      <c r="T45" s="191" t="s">
        <v>879</v>
      </c>
      <c r="U45" s="159">
        <v>0</v>
      </c>
      <c r="V45" s="159">
        <f>ROUND(E45*U45,2)</f>
        <v>0</v>
      </c>
      <c r="W45" s="159"/>
      <c r="X45" s="159" t="s">
        <v>295</v>
      </c>
      <c r="Y45" s="159" t="s">
        <v>296</v>
      </c>
      <c r="Z45" s="148"/>
      <c r="AA45" s="148"/>
      <c r="AB45" s="148"/>
      <c r="AC45" s="148"/>
      <c r="AD45" s="148"/>
      <c r="AE45" s="148"/>
      <c r="AF45" s="148"/>
      <c r="AG45" s="148" t="s">
        <v>2005</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36</v>
      </c>
      <c r="B46" s="186" t="s">
        <v>2535</v>
      </c>
      <c r="C46" s="198" t="s">
        <v>3005</v>
      </c>
      <c r="D46" s="187" t="s">
        <v>310</v>
      </c>
      <c r="E46" s="188">
        <v>20</v>
      </c>
      <c r="F46" s="189"/>
      <c r="G46" s="190">
        <f>ROUND(E46*F46,2)</f>
        <v>0</v>
      </c>
      <c r="H46" s="189"/>
      <c r="I46" s="190">
        <f>ROUND(E46*H46,2)</f>
        <v>0</v>
      </c>
      <c r="J46" s="189"/>
      <c r="K46" s="190">
        <f>ROUND(E46*J46,2)</f>
        <v>0</v>
      </c>
      <c r="L46" s="190">
        <v>21</v>
      </c>
      <c r="M46" s="190">
        <f>G46*(1+L46/100)</f>
        <v>0</v>
      </c>
      <c r="N46" s="188">
        <v>0</v>
      </c>
      <c r="O46" s="188">
        <f>ROUND(E46*N46,2)</f>
        <v>0</v>
      </c>
      <c r="P46" s="188">
        <v>0</v>
      </c>
      <c r="Q46" s="188">
        <f>ROUND(E46*P46,2)</f>
        <v>0</v>
      </c>
      <c r="R46" s="190"/>
      <c r="S46" s="190" t="s">
        <v>878</v>
      </c>
      <c r="T46" s="191" t="s">
        <v>879</v>
      </c>
      <c r="U46" s="159">
        <v>0</v>
      </c>
      <c r="V46" s="159">
        <f>ROUND(E46*U46,2)</f>
        <v>0</v>
      </c>
      <c r="W46" s="159"/>
      <c r="X46" s="159" t="s">
        <v>295</v>
      </c>
      <c r="Y46" s="159" t="s">
        <v>296</v>
      </c>
      <c r="Z46" s="148"/>
      <c r="AA46" s="148"/>
      <c r="AB46" s="148"/>
      <c r="AC46" s="148"/>
      <c r="AD46" s="148"/>
      <c r="AE46" s="148"/>
      <c r="AF46" s="148"/>
      <c r="AG46" s="148" t="s">
        <v>2005</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t="13" x14ac:dyDescent="0.25">
      <c r="A47" s="170" t="s">
        <v>288</v>
      </c>
      <c r="B47" s="171" t="s">
        <v>196</v>
      </c>
      <c r="C47" s="193" t="s">
        <v>197</v>
      </c>
      <c r="D47" s="172"/>
      <c r="E47" s="173"/>
      <c r="F47" s="174"/>
      <c r="G47" s="174">
        <f>SUMIF(AG48:AG48,"&lt;&gt;NOR",G48:G48)</f>
        <v>0</v>
      </c>
      <c r="H47" s="174"/>
      <c r="I47" s="174">
        <f>SUM(I48:I48)</f>
        <v>0</v>
      </c>
      <c r="J47" s="174"/>
      <c r="K47" s="174">
        <f>SUM(K48:K48)</f>
        <v>0</v>
      </c>
      <c r="L47" s="174"/>
      <c r="M47" s="174">
        <f>SUM(M48:M48)</f>
        <v>0</v>
      </c>
      <c r="N47" s="173"/>
      <c r="O47" s="173">
        <f>SUM(O48:O48)</f>
        <v>0</v>
      </c>
      <c r="P47" s="173"/>
      <c r="Q47" s="173">
        <f>SUM(Q48:Q48)</f>
        <v>0</v>
      </c>
      <c r="R47" s="174"/>
      <c r="S47" s="174"/>
      <c r="T47" s="175"/>
      <c r="U47" s="169"/>
      <c r="V47" s="169">
        <f>SUM(V48:V48)</f>
        <v>0</v>
      </c>
      <c r="W47" s="169"/>
      <c r="X47" s="169"/>
      <c r="Y47" s="169"/>
      <c r="AG47" t="s">
        <v>289</v>
      </c>
    </row>
    <row r="48" spans="1:60" outlineLevel="1" x14ac:dyDescent="0.25">
      <c r="A48" s="185">
        <v>37</v>
      </c>
      <c r="B48" s="186" t="s">
        <v>2537</v>
      </c>
      <c r="C48" s="198" t="s">
        <v>3006</v>
      </c>
      <c r="D48" s="187" t="s">
        <v>310</v>
      </c>
      <c r="E48" s="188">
        <v>5</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c r="S48" s="190" t="s">
        <v>878</v>
      </c>
      <c r="T48" s="191" t="s">
        <v>879</v>
      </c>
      <c r="U48" s="159">
        <v>0</v>
      </c>
      <c r="V48" s="159">
        <f>ROUND(E48*U48,2)</f>
        <v>0</v>
      </c>
      <c r="W48" s="159"/>
      <c r="X48" s="159" t="s">
        <v>295</v>
      </c>
      <c r="Y48" s="159" t="s">
        <v>296</v>
      </c>
      <c r="Z48" s="148"/>
      <c r="AA48" s="148"/>
      <c r="AB48" s="148"/>
      <c r="AC48" s="148"/>
      <c r="AD48" s="148"/>
      <c r="AE48" s="148"/>
      <c r="AF48" s="148"/>
      <c r="AG48" s="148" t="s">
        <v>2005</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ht="13" x14ac:dyDescent="0.25">
      <c r="A49" s="170" t="s">
        <v>288</v>
      </c>
      <c r="B49" s="171" t="s">
        <v>164</v>
      </c>
      <c r="C49" s="193" t="s">
        <v>165</v>
      </c>
      <c r="D49" s="172"/>
      <c r="E49" s="173"/>
      <c r="F49" s="174"/>
      <c r="G49" s="174">
        <f>SUMIF(AG50:AG50,"&lt;&gt;NOR",G50:G50)</f>
        <v>0</v>
      </c>
      <c r="H49" s="174"/>
      <c r="I49" s="174">
        <f>SUM(I50:I50)</f>
        <v>0</v>
      </c>
      <c r="J49" s="174"/>
      <c r="K49" s="174">
        <f>SUM(K50:K50)</f>
        <v>0</v>
      </c>
      <c r="L49" s="174"/>
      <c r="M49" s="174">
        <f>SUM(M50:M50)</f>
        <v>0</v>
      </c>
      <c r="N49" s="173"/>
      <c r="O49" s="173">
        <f>SUM(O50:O50)</f>
        <v>0</v>
      </c>
      <c r="P49" s="173"/>
      <c r="Q49" s="173">
        <f>SUM(Q50:Q50)</f>
        <v>0</v>
      </c>
      <c r="R49" s="174"/>
      <c r="S49" s="174"/>
      <c r="T49" s="175"/>
      <c r="U49" s="169"/>
      <c r="V49" s="169">
        <f>SUM(V50:V50)</f>
        <v>0</v>
      </c>
      <c r="W49" s="169"/>
      <c r="X49" s="169"/>
      <c r="Y49" s="169"/>
      <c r="AG49" t="s">
        <v>289</v>
      </c>
    </row>
    <row r="50" spans="1:60" outlineLevel="1" x14ac:dyDescent="0.25">
      <c r="A50" s="185">
        <v>38</v>
      </c>
      <c r="B50" s="186" t="s">
        <v>2539</v>
      </c>
      <c r="C50" s="198" t="s">
        <v>3009</v>
      </c>
      <c r="D50" s="187" t="s">
        <v>310</v>
      </c>
      <c r="E50" s="188">
        <v>20</v>
      </c>
      <c r="F50" s="189"/>
      <c r="G50" s="190">
        <f>ROUND(E50*F50,2)</f>
        <v>0</v>
      </c>
      <c r="H50" s="189"/>
      <c r="I50" s="190">
        <f>ROUND(E50*H50,2)</f>
        <v>0</v>
      </c>
      <c r="J50" s="189"/>
      <c r="K50" s="190">
        <f>ROUND(E50*J50,2)</f>
        <v>0</v>
      </c>
      <c r="L50" s="190">
        <v>21</v>
      </c>
      <c r="M50" s="190">
        <f>G50*(1+L50/100)</f>
        <v>0</v>
      </c>
      <c r="N50" s="188">
        <v>0</v>
      </c>
      <c r="O50" s="188">
        <f>ROUND(E50*N50,2)</f>
        <v>0</v>
      </c>
      <c r="P50" s="188">
        <v>0</v>
      </c>
      <c r="Q50" s="188">
        <f>ROUND(E50*P50,2)</f>
        <v>0</v>
      </c>
      <c r="R50" s="190"/>
      <c r="S50" s="190" t="s">
        <v>878</v>
      </c>
      <c r="T50" s="191" t="s">
        <v>879</v>
      </c>
      <c r="U50" s="159">
        <v>0</v>
      </c>
      <c r="V50" s="159">
        <f>ROUND(E50*U50,2)</f>
        <v>0</v>
      </c>
      <c r="W50" s="159"/>
      <c r="X50" s="159" t="s">
        <v>295</v>
      </c>
      <c r="Y50" s="159" t="s">
        <v>296</v>
      </c>
      <c r="Z50" s="148"/>
      <c r="AA50" s="148"/>
      <c r="AB50" s="148"/>
      <c r="AC50" s="148"/>
      <c r="AD50" s="148"/>
      <c r="AE50" s="148"/>
      <c r="AF50" s="148"/>
      <c r="AG50" s="148" t="s">
        <v>2005</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ht="13" x14ac:dyDescent="0.25">
      <c r="A51" s="170" t="s">
        <v>288</v>
      </c>
      <c r="B51" s="171" t="s">
        <v>120</v>
      </c>
      <c r="C51" s="193" t="s">
        <v>121</v>
      </c>
      <c r="D51" s="172"/>
      <c r="E51" s="173"/>
      <c r="F51" s="174"/>
      <c r="G51" s="174">
        <f>SUMIF(AG52:AG56,"&lt;&gt;NOR",G52:G56)</f>
        <v>0</v>
      </c>
      <c r="H51" s="174"/>
      <c r="I51" s="174">
        <f>SUM(I52:I56)</f>
        <v>0</v>
      </c>
      <c r="J51" s="174"/>
      <c r="K51" s="174">
        <f>SUM(K52:K56)</f>
        <v>0</v>
      </c>
      <c r="L51" s="174"/>
      <c r="M51" s="174">
        <f>SUM(M52:M56)</f>
        <v>0</v>
      </c>
      <c r="N51" s="173"/>
      <c r="O51" s="173">
        <f>SUM(O52:O56)</f>
        <v>0</v>
      </c>
      <c r="P51" s="173"/>
      <c r="Q51" s="173">
        <f>SUM(Q52:Q56)</f>
        <v>0</v>
      </c>
      <c r="R51" s="174"/>
      <c r="S51" s="174"/>
      <c r="T51" s="175"/>
      <c r="U51" s="169"/>
      <c r="V51" s="169">
        <f>SUM(V52:V56)</f>
        <v>0</v>
      </c>
      <c r="W51" s="169"/>
      <c r="X51" s="169"/>
      <c r="Y51" s="169"/>
      <c r="AG51" t="s">
        <v>289</v>
      </c>
    </row>
    <row r="52" spans="1:60" outlineLevel="1" x14ac:dyDescent="0.25">
      <c r="A52" s="185">
        <v>39</v>
      </c>
      <c r="B52" s="186" t="s">
        <v>2541</v>
      </c>
      <c r="C52" s="198" t="s">
        <v>3010</v>
      </c>
      <c r="D52" s="187" t="s">
        <v>2047</v>
      </c>
      <c r="E52" s="188">
        <v>2</v>
      </c>
      <c r="F52" s="189"/>
      <c r="G52" s="190">
        <f>ROUND(E52*F52,2)</f>
        <v>0</v>
      </c>
      <c r="H52" s="189"/>
      <c r="I52" s="190">
        <f>ROUND(E52*H52,2)</f>
        <v>0</v>
      </c>
      <c r="J52" s="189"/>
      <c r="K52" s="190">
        <f>ROUND(E52*J52,2)</f>
        <v>0</v>
      </c>
      <c r="L52" s="190">
        <v>21</v>
      </c>
      <c r="M52" s="190">
        <f>G52*(1+L52/100)</f>
        <v>0</v>
      </c>
      <c r="N52" s="188">
        <v>0</v>
      </c>
      <c r="O52" s="188">
        <f>ROUND(E52*N52,2)</f>
        <v>0</v>
      </c>
      <c r="P52" s="188">
        <v>0</v>
      </c>
      <c r="Q52" s="188">
        <f>ROUND(E52*P52,2)</f>
        <v>0</v>
      </c>
      <c r="R52" s="190"/>
      <c r="S52" s="190" t="s">
        <v>878</v>
      </c>
      <c r="T52" s="191" t="s">
        <v>879</v>
      </c>
      <c r="U52" s="159">
        <v>0</v>
      </c>
      <c r="V52" s="159">
        <f>ROUND(E52*U52,2)</f>
        <v>0</v>
      </c>
      <c r="W52" s="159"/>
      <c r="X52" s="159" t="s">
        <v>295</v>
      </c>
      <c r="Y52" s="159" t="s">
        <v>296</v>
      </c>
      <c r="Z52" s="148"/>
      <c r="AA52" s="148"/>
      <c r="AB52" s="148"/>
      <c r="AC52" s="148"/>
      <c r="AD52" s="148"/>
      <c r="AE52" s="148"/>
      <c r="AF52" s="148"/>
      <c r="AG52" s="148" t="s">
        <v>2005</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40</v>
      </c>
      <c r="B53" s="186" t="s">
        <v>2543</v>
      </c>
      <c r="C53" s="198" t="s">
        <v>3011</v>
      </c>
      <c r="D53" s="187" t="s">
        <v>2047</v>
      </c>
      <c r="E53" s="188">
        <v>2</v>
      </c>
      <c r="F53" s="189"/>
      <c r="G53" s="190">
        <f>ROUND(E53*F53,2)</f>
        <v>0</v>
      </c>
      <c r="H53" s="189"/>
      <c r="I53" s="190">
        <f>ROUND(E53*H53,2)</f>
        <v>0</v>
      </c>
      <c r="J53" s="189"/>
      <c r="K53" s="190">
        <f>ROUND(E53*J53,2)</f>
        <v>0</v>
      </c>
      <c r="L53" s="190">
        <v>21</v>
      </c>
      <c r="M53" s="190">
        <f>G53*(1+L53/100)</f>
        <v>0</v>
      </c>
      <c r="N53" s="188">
        <v>0</v>
      </c>
      <c r="O53" s="188">
        <f>ROUND(E53*N53,2)</f>
        <v>0</v>
      </c>
      <c r="P53" s="188">
        <v>0</v>
      </c>
      <c r="Q53" s="188">
        <f>ROUND(E53*P53,2)</f>
        <v>0</v>
      </c>
      <c r="R53" s="190"/>
      <c r="S53" s="190" t="s">
        <v>878</v>
      </c>
      <c r="T53" s="191" t="s">
        <v>879</v>
      </c>
      <c r="U53" s="159">
        <v>0</v>
      </c>
      <c r="V53" s="159">
        <f>ROUND(E53*U53,2)</f>
        <v>0</v>
      </c>
      <c r="W53" s="159"/>
      <c r="X53" s="159" t="s">
        <v>295</v>
      </c>
      <c r="Y53" s="159" t="s">
        <v>296</v>
      </c>
      <c r="Z53" s="148"/>
      <c r="AA53" s="148"/>
      <c r="AB53" s="148"/>
      <c r="AC53" s="148"/>
      <c r="AD53" s="148"/>
      <c r="AE53" s="148"/>
      <c r="AF53" s="148"/>
      <c r="AG53" s="148" t="s">
        <v>2005</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41</v>
      </c>
      <c r="B54" s="186" t="s">
        <v>2545</v>
      </c>
      <c r="C54" s="198" t="s">
        <v>3012</v>
      </c>
      <c r="D54" s="187" t="s">
        <v>292</v>
      </c>
      <c r="E54" s="188">
        <v>1</v>
      </c>
      <c r="F54" s="189"/>
      <c r="G54" s="190">
        <f>ROUND(E54*F54,2)</f>
        <v>0</v>
      </c>
      <c r="H54" s="189"/>
      <c r="I54" s="190">
        <f>ROUND(E54*H54,2)</f>
        <v>0</v>
      </c>
      <c r="J54" s="189"/>
      <c r="K54" s="190">
        <f>ROUND(E54*J54,2)</f>
        <v>0</v>
      </c>
      <c r="L54" s="190">
        <v>21</v>
      </c>
      <c r="M54" s="190">
        <f>G54*(1+L54/100)</f>
        <v>0</v>
      </c>
      <c r="N54" s="188">
        <v>0</v>
      </c>
      <c r="O54" s="188">
        <f>ROUND(E54*N54,2)</f>
        <v>0</v>
      </c>
      <c r="P54" s="188">
        <v>0</v>
      </c>
      <c r="Q54" s="188">
        <f>ROUND(E54*P54,2)</f>
        <v>0</v>
      </c>
      <c r="R54" s="190"/>
      <c r="S54" s="190" t="s">
        <v>878</v>
      </c>
      <c r="T54" s="191" t="s">
        <v>879</v>
      </c>
      <c r="U54" s="159">
        <v>0</v>
      </c>
      <c r="V54" s="159">
        <f>ROUND(E54*U54,2)</f>
        <v>0</v>
      </c>
      <c r="W54" s="159"/>
      <c r="X54" s="159" t="s">
        <v>295</v>
      </c>
      <c r="Y54" s="159" t="s">
        <v>296</v>
      </c>
      <c r="Z54" s="148"/>
      <c r="AA54" s="148"/>
      <c r="AB54" s="148"/>
      <c r="AC54" s="148"/>
      <c r="AD54" s="148"/>
      <c r="AE54" s="148"/>
      <c r="AF54" s="148"/>
      <c r="AG54" s="148" t="s">
        <v>2005</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42</v>
      </c>
      <c r="B55" s="186" t="s">
        <v>2686</v>
      </c>
      <c r="C55" s="198" t="s">
        <v>3013</v>
      </c>
      <c r="D55" s="187" t="s">
        <v>292</v>
      </c>
      <c r="E55" s="188">
        <v>1</v>
      </c>
      <c r="F55" s="189"/>
      <c r="G55" s="190">
        <f>ROUND(E55*F55,2)</f>
        <v>0</v>
      </c>
      <c r="H55" s="189"/>
      <c r="I55" s="190">
        <f>ROUND(E55*H55,2)</f>
        <v>0</v>
      </c>
      <c r="J55" s="189"/>
      <c r="K55" s="190">
        <f>ROUND(E55*J55,2)</f>
        <v>0</v>
      </c>
      <c r="L55" s="190">
        <v>21</v>
      </c>
      <c r="M55" s="190">
        <f>G55*(1+L55/100)</f>
        <v>0</v>
      </c>
      <c r="N55" s="188">
        <v>0</v>
      </c>
      <c r="O55" s="188">
        <f>ROUND(E55*N55,2)</f>
        <v>0</v>
      </c>
      <c r="P55" s="188">
        <v>0</v>
      </c>
      <c r="Q55" s="188">
        <f>ROUND(E55*P55,2)</f>
        <v>0</v>
      </c>
      <c r="R55" s="190"/>
      <c r="S55" s="190" t="s">
        <v>878</v>
      </c>
      <c r="T55" s="191" t="s">
        <v>879</v>
      </c>
      <c r="U55" s="159">
        <v>0</v>
      </c>
      <c r="V55" s="159">
        <f>ROUND(E55*U55,2)</f>
        <v>0</v>
      </c>
      <c r="W55" s="159"/>
      <c r="X55" s="159" t="s">
        <v>295</v>
      </c>
      <c r="Y55" s="159" t="s">
        <v>296</v>
      </c>
      <c r="Z55" s="148"/>
      <c r="AA55" s="148"/>
      <c r="AB55" s="148"/>
      <c r="AC55" s="148"/>
      <c r="AD55" s="148"/>
      <c r="AE55" s="148"/>
      <c r="AF55" s="148"/>
      <c r="AG55" s="148" t="s">
        <v>2005</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77">
        <v>43</v>
      </c>
      <c r="B56" s="178" t="s">
        <v>2687</v>
      </c>
      <c r="C56" s="194" t="s">
        <v>3014</v>
      </c>
      <c r="D56" s="179" t="s">
        <v>292</v>
      </c>
      <c r="E56" s="180">
        <v>1</v>
      </c>
      <c r="F56" s="181"/>
      <c r="G56" s="182">
        <f>ROUND(E56*F56,2)</f>
        <v>0</v>
      </c>
      <c r="H56" s="181"/>
      <c r="I56" s="182">
        <f>ROUND(E56*H56,2)</f>
        <v>0</v>
      </c>
      <c r="J56" s="181"/>
      <c r="K56" s="182">
        <f>ROUND(E56*J56,2)</f>
        <v>0</v>
      </c>
      <c r="L56" s="182">
        <v>21</v>
      </c>
      <c r="M56" s="182">
        <f>G56*(1+L56/100)</f>
        <v>0</v>
      </c>
      <c r="N56" s="180">
        <v>0</v>
      </c>
      <c r="O56" s="180">
        <f>ROUND(E56*N56,2)</f>
        <v>0</v>
      </c>
      <c r="P56" s="180">
        <v>0</v>
      </c>
      <c r="Q56" s="180">
        <f>ROUND(E56*P56,2)</f>
        <v>0</v>
      </c>
      <c r="R56" s="182"/>
      <c r="S56" s="182" t="s">
        <v>878</v>
      </c>
      <c r="T56" s="183" t="s">
        <v>879</v>
      </c>
      <c r="U56" s="159">
        <v>0</v>
      </c>
      <c r="V56" s="159">
        <f>ROUND(E56*U56,2)</f>
        <v>0</v>
      </c>
      <c r="W56" s="159"/>
      <c r="X56" s="159" t="s">
        <v>295</v>
      </c>
      <c r="Y56" s="159" t="s">
        <v>296</v>
      </c>
      <c r="Z56" s="148"/>
      <c r="AA56" s="148"/>
      <c r="AB56" s="148"/>
      <c r="AC56" s="148"/>
      <c r="AD56" s="148"/>
      <c r="AE56" s="148"/>
      <c r="AF56" s="148"/>
      <c r="AG56" s="148" t="s">
        <v>2005</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x14ac:dyDescent="0.25">
      <c r="A57" s="3"/>
      <c r="B57" s="4"/>
      <c r="C57" s="202"/>
      <c r="D57" s="6"/>
      <c r="E57" s="3"/>
      <c r="F57" s="3"/>
      <c r="G57" s="3"/>
      <c r="H57" s="3"/>
      <c r="I57" s="3"/>
      <c r="J57" s="3"/>
      <c r="K57" s="3"/>
      <c r="L57" s="3"/>
      <c r="M57" s="3"/>
      <c r="N57" s="3"/>
      <c r="O57" s="3"/>
      <c r="P57" s="3"/>
      <c r="Q57" s="3"/>
      <c r="R57" s="3"/>
      <c r="S57" s="3"/>
      <c r="T57" s="3"/>
      <c r="U57" s="3"/>
      <c r="V57" s="3"/>
      <c r="W57" s="3"/>
      <c r="X57" s="3"/>
      <c r="Y57" s="3"/>
      <c r="AE57">
        <v>12</v>
      </c>
      <c r="AF57">
        <v>21</v>
      </c>
      <c r="AG57" t="s">
        <v>274</v>
      </c>
    </row>
    <row r="58" spans="1:60" ht="13" x14ac:dyDescent="0.25">
      <c r="A58" s="151"/>
      <c r="B58" s="152" t="s">
        <v>29</v>
      </c>
      <c r="C58" s="203"/>
      <c r="D58" s="153"/>
      <c r="E58" s="154"/>
      <c r="F58" s="154"/>
      <c r="G58" s="176">
        <f>G8+G43+G47+G49+G51</f>
        <v>0</v>
      </c>
      <c r="H58" s="3"/>
      <c r="I58" s="3"/>
      <c r="J58" s="3"/>
      <c r="K58" s="3"/>
      <c r="L58" s="3"/>
      <c r="M58" s="3"/>
      <c r="N58" s="3"/>
      <c r="O58" s="3"/>
      <c r="P58" s="3"/>
      <c r="Q58" s="3"/>
      <c r="R58" s="3"/>
      <c r="S58" s="3"/>
      <c r="T58" s="3"/>
      <c r="U58" s="3"/>
      <c r="V58" s="3"/>
      <c r="W58" s="3"/>
      <c r="X58" s="3"/>
      <c r="Y58" s="3"/>
      <c r="AE58">
        <f>SUMIF(L7:L56,AE57,G7:G56)</f>
        <v>0</v>
      </c>
      <c r="AF58">
        <f>SUMIF(L7:L56,AF57,G7:G56)</f>
        <v>0</v>
      </c>
      <c r="AG58" t="s">
        <v>1888</v>
      </c>
    </row>
    <row r="59" spans="1:60" x14ac:dyDescent="0.25">
      <c r="C59" s="204"/>
      <c r="D59" s="10"/>
      <c r="AG59" t="s">
        <v>1889</v>
      </c>
    </row>
    <row r="60" spans="1:60" x14ac:dyDescent="0.25">
      <c r="D60" s="10"/>
    </row>
    <row r="61" spans="1:60" x14ac:dyDescent="0.25">
      <c r="D61" s="10"/>
    </row>
    <row r="62" spans="1:60" x14ac:dyDescent="0.25">
      <c r="D62" s="10"/>
    </row>
    <row r="63" spans="1:60" x14ac:dyDescent="0.25">
      <c r="D63" s="10"/>
    </row>
    <row r="64" spans="1:60"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fFL3h1BFBXtngU+Y9jJDIfXkGlzA6jrIPTdnmV0+CkASixQhEmXymtm2tfNr3W57i+xgPTZhopCInG7al8bcyw==" saltValue="rQxkqrtyUgSCRV9rUes7nA==" spinCount="100000" sheet="1" formatRows="0"/>
  <mergeCells count="5">
    <mergeCell ref="A1:G1"/>
    <mergeCell ref="C2:G2"/>
    <mergeCell ref="C3:G3"/>
    <mergeCell ref="C4:G4"/>
    <mergeCell ref="C30:G3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heetPr>
  <dimension ref="A1:BH5000"/>
  <sheetViews>
    <sheetView workbookViewId="0">
      <pane ySplit="7" topLeftCell="A8" activePane="bottomLeft" state="frozen"/>
      <selection pane="bottomLeft" sqref="A1:G1"/>
    </sheetView>
  </sheetViews>
  <sheetFormatPr defaultRowHeight="12.5" outlineLevelRow="1"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78" t="s">
        <v>261</v>
      </c>
      <c r="B1" s="278"/>
      <c r="C1" s="278"/>
      <c r="D1" s="278"/>
      <c r="E1" s="278"/>
      <c r="F1" s="278"/>
      <c r="G1" s="278"/>
      <c r="AG1" t="s">
        <v>262</v>
      </c>
    </row>
    <row r="2" spans="1:60" ht="25" customHeight="1" x14ac:dyDescent="0.25">
      <c r="A2" s="140" t="s">
        <v>7</v>
      </c>
      <c r="B2" s="49" t="s">
        <v>43</v>
      </c>
      <c r="C2" s="279" t="s">
        <v>44</v>
      </c>
      <c r="D2" s="280"/>
      <c r="E2" s="280"/>
      <c r="F2" s="280"/>
      <c r="G2" s="281"/>
      <c r="AG2" t="s">
        <v>263</v>
      </c>
    </row>
    <row r="3" spans="1:60" ht="25" customHeight="1" x14ac:dyDescent="0.25">
      <c r="A3" s="140" t="s">
        <v>8</v>
      </c>
      <c r="B3" s="49" t="s">
        <v>67</v>
      </c>
      <c r="C3" s="279" t="s">
        <v>68</v>
      </c>
      <c r="D3" s="280"/>
      <c r="E3" s="280"/>
      <c r="F3" s="280"/>
      <c r="G3" s="281"/>
      <c r="AC3" s="121" t="s">
        <v>263</v>
      </c>
      <c r="AG3" t="s">
        <v>264</v>
      </c>
    </row>
    <row r="4" spans="1:60" ht="25" customHeight="1" x14ac:dyDescent="0.25">
      <c r="A4" s="141" t="s">
        <v>9</v>
      </c>
      <c r="B4" s="142" t="s">
        <v>75</v>
      </c>
      <c r="C4" s="282" t="s">
        <v>60</v>
      </c>
      <c r="D4" s="283"/>
      <c r="E4" s="283"/>
      <c r="F4" s="283"/>
      <c r="G4" s="28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243</v>
      </c>
      <c r="C8" s="193" t="s">
        <v>244</v>
      </c>
      <c r="D8" s="172"/>
      <c r="E8" s="173"/>
      <c r="F8" s="174"/>
      <c r="G8" s="174">
        <f>SUMIF(AG9:AG110,"&lt;&gt;NOR",G9:G110)</f>
        <v>0</v>
      </c>
      <c r="H8" s="174"/>
      <c r="I8" s="174">
        <f>SUM(I9:I110)</f>
        <v>0</v>
      </c>
      <c r="J8" s="174"/>
      <c r="K8" s="174">
        <f>SUM(K9:K110)</f>
        <v>0</v>
      </c>
      <c r="L8" s="174"/>
      <c r="M8" s="174">
        <f>SUM(M9:M110)</f>
        <v>0</v>
      </c>
      <c r="N8" s="173"/>
      <c r="O8" s="173">
        <f>SUM(O9:O110)</f>
        <v>0</v>
      </c>
      <c r="P8" s="173"/>
      <c r="Q8" s="173">
        <f>SUM(Q9:Q110)</f>
        <v>0</v>
      </c>
      <c r="R8" s="174"/>
      <c r="S8" s="174"/>
      <c r="T8" s="175"/>
      <c r="U8" s="169"/>
      <c r="V8" s="169">
        <f>SUM(V9:V110)</f>
        <v>0</v>
      </c>
      <c r="W8" s="169"/>
      <c r="X8" s="169"/>
      <c r="Y8" s="169"/>
      <c r="AG8" t="s">
        <v>289</v>
      </c>
    </row>
    <row r="9" spans="1:60" outlineLevel="1" x14ac:dyDescent="0.25">
      <c r="A9" s="185">
        <v>1</v>
      </c>
      <c r="B9" s="186" t="s">
        <v>2473</v>
      </c>
      <c r="C9" s="198" t="s">
        <v>115</v>
      </c>
      <c r="D9" s="187"/>
      <c r="E9" s="188">
        <v>0</v>
      </c>
      <c r="F9" s="189"/>
      <c r="G9" s="190">
        <f t="shared" ref="G9:G40" si="0">ROUND(E9*F9,2)</f>
        <v>0</v>
      </c>
      <c r="H9" s="189"/>
      <c r="I9" s="190">
        <f t="shared" ref="I9:I40" si="1">ROUND(E9*H9,2)</f>
        <v>0</v>
      </c>
      <c r="J9" s="189"/>
      <c r="K9" s="190">
        <f t="shared" ref="K9:K40" si="2">ROUND(E9*J9,2)</f>
        <v>0</v>
      </c>
      <c r="L9" s="190">
        <v>21</v>
      </c>
      <c r="M9" s="190">
        <f t="shared" ref="M9:M40" si="3">G9*(1+L9/100)</f>
        <v>0</v>
      </c>
      <c r="N9" s="188">
        <v>0</v>
      </c>
      <c r="O9" s="188">
        <f t="shared" ref="O9:O40" si="4">ROUND(E9*N9,2)</f>
        <v>0</v>
      </c>
      <c r="P9" s="188">
        <v>0</v>
      </c>
      <c r="Q9" s="188">
        <f t="shared" ref="Q9:Q40" si="5">ROUND(E9*P9,2)</f>
        <v>0</v>
      </c>
      <c r="R9" s="190"/>
      <c r="S9" s="190" t="s">
        <v>878</v>
      </c>
      <c r="T9" s="191" t="s">
        <v>879</v>
      </c>
      <c r="U9" s="159">
        <v>0</v>
      </c>
      <c r="V9" s="159">
        <f t="shared" ref="V9:V40" si="6">ROUND(E9*U9,2)</f>
        <v>0</v>
      </c>
      <c r="W9" s="159"/>
      <c r="X9" s="159" t="s">
        <v>295</v>
      </c>
      <c r="Y9" s="159" t="s">
        <v>296</v>
      </c>
      <c r="Z9" s="148"/>
      <c r="AA9" s="148"/>
      <c r="AB9" s="148"/>
      <c r="AC9" s="148"/>
      <c r="AD9" s="148"/>
      <c r="AE9" s="148"/>
      <c r="AF9" s="148"/>
      <c r="AG9" s="148" t="s">
        <v>1845</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85">
        <v>2</v>
      </c>
      <c r="B10" s="186" t="s">
        <v>2475</v>
      </c>
      <c r="C10" s="198" t="s">
        <v>3657</v>
      </c>
      <c r="D10" s="187" t="s">
        <v>2037</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2005</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85">
        <v>3</v>
      </c>
      <c r="B11" s="186" t="s">
        <v>2477</v>
      </c>
      <c r="C11" s="198" t="s">
        <v>2644</v>
      </c>
      <c r="D11" s="187" t="s">
        <v>2645</v>
      </c>
      <c r="E11" s="188">
        <v>1</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2005</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85">
        <v>4</v>
      </c>
      <c r="B12" s="186" t="s">
        <v>2479</v>
      </c>
      <c r="C12" s="198" t="s">
        <v>2646</v>
      </c>
      <c r="D12" s="187" t="s">
        <v>2037</v>
      </c>
      <c r="E12" s="188">
        <v>1</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2005</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5</v>
      </c>
      <c r="B13" s="186" t="s">
        <v>2481</v>
      </c>
      <c r="C13" s="198" t="s">
        <v>2647</v>
      </c>
      <c r="D13" s="187" t="s">
        <v>2037</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2005</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5">
        <v>6</v>
      </c>
      <c r="B14" s="186" t="s">
        <v>2483</v>
      </c>
      <c r="C14" s="198" t="s">
        <v>2650</v>
      </c>
      <c r="D14" s="187" t="s">
        <v>2037</v>
      </c>
      <c r="E14" s="188">
        <v>15</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2005</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5">
        <v>7</v>
      </c>
      <c r="B15" s="186" t="s">
        <v>2485</v>
      </c>
      <c r="C15" s="198" t="s">
        <v>2653</v>
      </c>
      <c r="D15" s="187" t="s">
        <v>2037</v>
      </c>
      <c r="E15" s="188">
        <v>1</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2005</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8</v>
      </c>
      <c r="B16" s="186" t="s">
        <v>2487</v>
      </c>
      <c r="C16" s="198" t="s">
        <v>2683</v>
      </c>
      <c r="D16" s="187" t="s">
        <v>2037</v>
      </c>
      <c r="E16" s="188">
        <v>5</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2005</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9</v>
      </c>
      <c r="B17" s="186" t="s">
        <v>2458</v>
      </c>
      <c r="C17" s="198" t="s">
        <v>3658</v>
      </c>
      <c r="D17" s="187" t="s">
        <v>2037</v>
      </c>
      <c r="E17" s="188">
        <v>1</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2005</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5">
        <v>10</v>
      </c>
      <c r="B18" s="186" t="s">
        <v>2489</v>
      </c>
      <c r="C18" s="198" t="s">
        <v>2685</v>
      </c>
      <c r="D18" s="187" t="s">
        <v>2037</v>
      </c>
      <c r="E18" s="188">
        <v>5</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2005</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5">
        <v>11</v>
      </c>
      <c r="B19" s="186" t="s">
        <v>2462</v>
      </c>
      <c r="C19" s="198" t="s">
        <v>2666</v>
      </c>
      <c r="D19" s="187" t="s">
        <v>2037</v>
      </c>
      <c r="E19" s="188">
        <v>3</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2005</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5">
        <v>12</v>
      </c>
      <c r="B20" s="186" t="s">
        <v>2492</v>
      </c>
      <c r="C20" s="198" t="s">
        <v>2667</v>
      </c>
      <c r="D20" s="187" t="s">
        <v>2037</v>
      </c>
      <c r="E20" s="188">
        <v>3</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2005</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13</v>
      </c>
      <c r="B21" s="186" t="s">
        <v>2494</v>
      </c>
      <c r="C21" s="198" t="s">
        <v>2668</v>
      </c>
      <c r="D21" s="187" t="s">
        <v>2037</v>
      </c>
      <c r="E21" s="188">
        <v>3</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2005</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14</v>
      </c>
      <c r="B22" s="186" t="s">
        <v>2496</v>
      </c>
      <c r="C22" s="198" t="s">
        <v>2672</v>
      </c>
      <c r="D22" s="187" t="s">
        <v>2645</v>
      </c>
      <c r="E22" s="188">
        <v>1</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2005</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15</v>
      </c>
      <c r="B23" s="186" t="s">
        <v>2468</v>
      </c>
      <c r="C23" s="198" t="s">
        <v>3659</v>
      </c>
      <c r="D23" s="187" t="s">
        <v>2037</v>
      </c>
      <c r="E23" s="188">
        <v>1</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2005</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5">
        <v>16</v>
      </c>
      <c r="B24" s="186" t="s">
        <v>2469</v>
      </c>
      <c r="C24" s="198" t="s">
        <v>118</v>
      </c>
      <c r="D24" s="187"/>
      <c r="E24" s="188">
        <v>0</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2005</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85">
        <v>17</v>
      </c>
      <c r="B25" s="186" t="s">
        <v>2658</v>
      </c>
      <c r="C25" s="198" t="s">
        <v>2689</v>
      </c>
      <c r="D25" s="187" t="s">
        <v>331</v>
      </c>
      <c r="E25" s="188">
        <v>30</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2005</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5">
        <v>18</v>
      </c>
      <c r="B26" s="186" t="s">
        <v>2502</v>
      </c>
      <c r="C26" s="198" t="s">
        <v>2693</v>
      </c>
      <c r="D26" s="187" t="s">
        <v>331</v>
      </c>
      <c r="E26" s="188">
        <v>25</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2005</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5">
        <v>19</v>
      </c>
      <c r="B27" s="186" t="s">
        <v>2505</v>
      </c>
      <c r="C27" s="198" t="s">
        <v>2697</v>
      </c>
      <c r="D27" s="187" t="s">
        <v>331</v>
      </c>
      <c r="E27" s="188">
        <v>35</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2005</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20</v>
      </c>
      <c r="B28" s="186" t="s">
        <v>2507</v>
      </c>
      <c r="C28" s="198" t="s">
        <v>2699</v>
      </c>
      <c r="D28" s="187" t="s">
        <v>2037</v>
      </c>
      <c r="E28" s="188">
        <v>90</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2005</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5">
      <c r="A29" s="185">
        <v>21</v>
      </c>
      <c r="B29" s="186" t="s">
        <v>2509</v>
      </c>
      <c r="C29" s="198" t="s">
        <v>2700</v>
      </c>
      <c r="D29" s="187" t="s">
        <v>2037</v>
      </c>
      <c r="E29" s="188">
        <v>18</v>
      </c>
      <c r="F29" s="189"/>
      <c r="G29" s="190">
        <f t="shared" si="0"/>
        <v>0</v>
      </c>
      <c r="H29" s="189"/>
      <c r="I29" s="190">
        <f t="shared" si="1"/>
        <v>0</v>
      </c>
      <c r="J29" s="189"/>
      <c r="K29" s="190">
        <f t="shared" si="2"/>
        <v>0</v>
      </c>
      <c r="L29" s="190">
        <v>21</v>
      </c>
      <c r="M29" s="190">
        <f t="shared" si="3"/>
        <v>0</v>
      </c>
      <c r="N29" s="188">
        <v>0</v>
      </c>
      <c r="O29" s="188">
        <f t="shared" si="4"/>
        <v>0</v>
      </c>
      <c r="P29" s="188">
        <v>0</v>
      </c>
      <c r="Q29" s="188">
        <f t="shared" si="5"/>
        <v>0</v>
      </c>
      <c r="R29" s="190"/>
      <c r="S29" s="190" t="s">
        <v>878</v>
      </c>
      <c r="T29" s="191" t="s">
        <v>879</v>
      </c>
      <c r="U29" s="159">
        <v>0</v>
      </c>
      <c r="V29" s="159">
        <f t="shared" si="6"/>
        <v>0</v>
      </c>
      <c r="W29" s="159"/>
      <c r="X29" s="159" t="s">
        <v>295</v>
      </c>
      <c r="Y29" s="159" t="s">
        <v>296</v>
      </c>
      <c r="Z29" s="148"/>
      <c r="AA29" s="148"/>
      <c r="AB29" s="148"/>
      <c r="AC29" s="148"/>
      <c r="AD29" s="148"/>
      <c r="AE29" s="148"/>
      <c r="AF29" s="148"/>
      <c r="AG29" s="148" t="s">
        <v>2005</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5">
      <c r="A30" s="185">
        <v>22</v>
      </c>
      <c r="B30" s="186" t="s">
        <v>2664</v>
      </c>
      <c r="C30" s="198" t="s">
        <v>2701</v>
      </c>
      <c r="D30" s="187" t="s">
        <v>2037</v>
      </c>
      <c r="E30" s="188">
        <v>18</v>
      </c>
      <c r="F30" s="189"/>
      <c r="G30" s="190">
        <f t="shared" si="0"/>
        <v>0</v>
      </c>
      <c r="H30" s="189"/>
      <c r="I30" s="190">
        <f t="shared" si="1"/>
        <v>0</v>
      </c>
      <c r="J30" s="189"/>
      <c r="K30" s="190">
        <f t="shared" si="2"/>
        <v>0</v>
      </c>
      <c r="L30" s="190">
        <v>21</v>
      </c>
      <c r="M30" s="190">
        <f t="shared" si="3"/>
        <v>0</v>
      </c>
      <c r="N30" s="188">
        <v>0</v>
      </c>
      <c r="O30" s="188">
        <f t="shared" si="4"/>
        <v>0</v>
      </c>
      <c r="P30" s="188">
        <v>0</v>
      </c>
      <c r="Q30" s="188">
        <f t="shared" si="5"/>
        <v>0</v>
      </c>
      <c r="R30" s="190"/>
      <c r="S30" s="190" t="s">
        <v>878</v>
      </c>
      <c r="T30" s="191" t="s">
        <v>879</v>
      </c>
      <c r="U30" s="159">
        <v>0</v>
      </c>
      <c r="V30" s="159">
        <f t="shared" si="6"/>
        <v>0</v>
      </c>
      <c r="W30" s="159"/>
      <c r="X30" s="159" t="s">
        <v>295</v>
      </c>
      <c r="Y30" s="159" t="s">
        <v>296</v>
      </c>
      <c r="Z30" s="148"/>
      <c r="AA30" s="148"/>
      <c r="AB30" s="148"/>
      <c r="AC30" s="148"/>
      <c r="AD30" s="148"/>
      <c r="AE30" s="148"/>
      <c r="AF30" s="148"/>
      <c r="AG30" s="148" t="s">
        <v>2005</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23</v>
      </c>
      <c r="B31" s="186" t="s">
        <v>2035</v>
      </c>
      <c r="C31" s="198" t="s">
        <v>3660</v>
      </c>
      <c r="D31" s="187" t="s">
        <v>331</v>
      </c>
      <c r="E31" s="188">
        <v>20</v>
      </c>
      <c r="F31" s="189"/>
      <c r="G31" s="190">
        <f t="shared" si="0"/>
        <v>0</v>
      </c>
      <c r="H31" s="189"/>
      <c r="I31" s="190">
        <f t="shared" si="1"/>
        <v>0</v>
      </c>
      <c r="J31" s="189"/>
      <c r="K31" s="190">
        <f t="shared" si="2"/>
        <v>0</v>
      </c>
      <c r="L31" s="190">
        <v>21</v>
      </c>
      <c r="M31" s="190">
        <f t="shared" si="3"/>
        <v>0</v>
      </c>
      <c r="N31" s="188">
        <v>0</v>
      </c>
      <c r="O31" s="188">
        <f t="shared" si="4"/>
        <v>0</v>
      </c>
      <c r="P31" s="188">
        <v>0</v>
      </c>
      <c r="Q31" s="188">
        <f t="shared" si="5"/>
        <v>0</v>
      </c>
      <c r="R31" s="190"/>
      <c r="S31" s="190" t="s">
        <v>878</v>
      </c>
      <c r="T31" s="191" t="s">
        <v>879</v>
      </c>
      <c r="U31" s="159">
        <v>0</v>
      </c>
      <c r="V31" s="159">
        <f t="shared" si="6"/>
        <v>0</v>
      </c>
      <c r="W31" s="159"/>
      <c r="X31" s="159" t="s">
        <v>295</v>
      </c>
      <c r="Y31" s="159" t="s">
        <v>296</v>
      </c>
      <c r="Z31" s="148"/>
      <c r="AA31" s="148"/>
      <c r="AB31" s="148"/>
      <c r="AC31" s="148"/>
      <c r="AD31" s="148"/>
      <c r="AE31" s="148"/>
      <c r="AF31" s="148"/>
      <c r="AG31" s="148" t="s">
        <v>2005</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24</v>
      </c>
      <c r="B32" s="186" t="s">
        <v>2039</v>
      </c>
      <c r="C32" s="198" t="s">
        <v>2704</v>
      </c>
      <c r="D32" s="187" t="s">
        <v>2037</v>
      </c>
      <c r="E32" s="188">
        <v>120</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2005</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25</v>
      </c>
      <c r="B33" s="186" t="s">
        <v>2041</v>
      </c>
      <c r="C33" s="198" t="s">
        <v>122</v>
      </c>
      <c r="D33" s="187"/>
      <c r="E33" s="188">
        <v>0</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2005</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26</v>
      </c>
      <c r="B34" s="186" t="s">
        <v>2669</v>
      </c>
      <c r="C34" s="198" t="s">
        <v>2706</v>
      </c>
      <c r="D34" s="187" t="s">
        <v>331</v>
      </c>
      <c r="E34" s="188">
        <v>10</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2005</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27</v>
      </c>
      <c r="B35" s="186" t="s">
        <v>2671</v>
      </c>
      <c r="C35" s="198" t="s">
        <v>3661</v>
      </c>
      <c r="D35" s="187" t="s">
        <v>331</v>
      </c>
      <c r="E35" s="188">
        <v>2</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2005</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28</v>
      </c>
      <c r="B36" s="186" t="s">
        <v>2673</v>
      </c>
      <c r="C36" s="198" t="s">
        <v>2712</v>
      </c>
      <c r="D36" s="187" t="s">
        <v>331</v>
      </c>
      <c r="E36" s="188">
        <v>90</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2005</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29</v>
      </c>
      <c r="B37" s="186" t="s">
        <v>2675</v>
      </c>
      <c r="C37" s="198" t="s">
        <v>2713</v>
      </c>
      <c r="D37" s="187" t="s">
        <v>331</v>
      </c>
      <c r="E37" s="188">
        <v>485</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2005</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30</v>
      </c>
      <c r="B38" s="186" t="s">
        <v>2677</v>
      </c>
      <c r="C38" s="198" t="s">
        <v>2715</v>
      </c>
      <c r="D38" s="187" t="s">
        <v>331</v>
      </c>
      <c r="E38" s="188">
        <v>520</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2005</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5">
      <c r="A39" s="185">
        <v>31</v>
      </c>
      <c r="B39" s="186" t="s">
        <v>2528</v>
      </c>
      <c r="C39" s="198" t="s">
        <v>2716</v>
      </c>
      <c r="D39" s="187" t="s">
        <v>331</v>
      </c>
      <c r="E39" s="188">
        <v>40</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2005</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32</v>
      </c>
      <c r="B40" s="186" t="s">
        <v>2680</v>
      </c>
      <c r="C40" s="198" t="s">
        <v>2717</v>
      </c>
      <c r="D40" s="187" t="s">
        <v>331</v>
      </c>
      <c r="E40" s="188">
        <v>15</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2005</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33</v>
      </c>
      <c r="B41" s="186" t="s">
        <v>2681</v>
      </c>
      <c r="C41" s="198" t="s">
        <v>3015</v>
      </c>
      <c r="D41" s="187" t="s">
        <v>331</v>
      </c>
      <c r="E41" s="188">
        <v>22</v>
      </c>
      <c r="F41" s="189"/>
      <c r="G41" s="190">
        <f t="shared" ref="G41:G72" si="7">ROUND(E41*F41,2)</f>
        <v>0</v>
      </c>
      <c r="H41" s="189"/>
      <c r="I41" s="190">
        <f t="shared" ref="I41:I72" si="8">ROUND(E41*H41,2)</f>
        <v>0</v>
      </c>
      <c r="J41" s="189"/>
      <c r="K41" s="190">
        <f t="shared" ref="K41:K72" si="9">ROUND(E41*J41,2)</f>
        <v>0</v>
      </c>
      <c r="L41" s="190">
        <v>21</v>
      </c>
      <c r="M41" s="190">
        <f t="shared" ref="M41:M72" si="10">G41*(1+L41/100)</f>
        <v>0</v>
      </c>
      <c r="N41" s="188">
        <v>0</v>
      </c>
      <c r="O41" s="188">
        <f t="shared" ref="O41:O72" si="11">ROUND(E41*N41,2)</f>
        <v>0</v>
      </c>
      <c r="P41" s="188">
        <v>0</v>
      </c>
      <c r="Q41" s="188">
        <f t="shared" ref="Q41:Q72" si="12">ROUND(E41*P41,2)</f>
        <v>0</v>
      </c>
      <c r="R41" s="190"/>
      <c r="S41" s="190" t="s">
        <v>878</v>
      </c>
      <c r="T41" s="191" t="s">
        <v>879</v>
      </c>
      <c r="U41" s="159">
        <v>0</v>
      </c>
      <c r="V41" s="159">
        <f t="shared" ref="V41:V72" si="13">ROUND(E41*U41,2)</f>
        <v>0</v>
      </c>
      <c r="W41" s="159"/>
      <c r="X41" s="159" t="s">
        <v>295</v>
      </c>
      <c r="Y41" s="159" t="s">
        <v>296</v>
      </c>
      <c r="Z41" s="148"/>
      <c r="AA41" s="148"/>
      <c r="AB41" s="148"/>
      <c r="AC41" s="148"/>
      <c r="AD41" s="148"/>
      <c r="AE41" s="148"/>
      <c r="AF41" s="148"/>
      <c r="AG41" s="148" t="s">
        <v>2005</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34</v>
      </c>
      <c r="B42" s="186" t="s">
        <v>2533</v>
      </c>
      <c r="C42" s="198" t="s">
        <v>3662</v>
      </c>
      <c r="D42" s="187" t="s">
        <v>331</v>
      </c>
      <c r="E42" s="188">
        <v>40</v>
      </c>
      <c r="F42" s="189"/>
      <c r="G42" s="190">
        <f t="shared" si="7"/>
        <v>0</v>
      </c>
      <c r="H42" s="189"/>
      <c r="I42" s="190">
        <f t="shared" si="8"/>
        <v>0</v>
      </c>
      <c r="J42" s="189"/>
      <c r="K42" s="190">
        <f t="shared" si="9"/>
        <v>0</v>
      </c>
      <c r="L42" s="190">
        <v>21</v>
      </c>
      <c r="M42" s="190">
        <f t="shared" si="10"/>
        <v>0</v>
      </c>
      <c r="N42" s="188">
        <v>0</v>
      </c>
      <c r="O42" s="188">
        <f t="shared" si="11"/>
        <v>0</v>
      </c>
      <c r="P42" s="188">
        <v>0</v>
      </c>
      <c r="Q42" s="188">
        <f t="shared" si="12"/>
        <v>0</v>
      </c>
      <c r="R42" s="190"/>
      <c r="S42" s="190" t="s">
        <v>878</v>
      </c>
      <c r="T42" s="191" t="s">
        <v>879</v>
      </c>
      <c r="U42" s="159">
        <v>0</v>
      </c>
      <c r="V42" s="159">
        <f t="shared" si="13"/>
        <v>0</v>
      </c>
      <c r="W42" s="159"/>
      <c r="X42" s="159" t="s">
        <v>295</v>
      </c>
      <c r="Y42" s="159" t="s">
        <v>296</v>
      </c>
      <c r="Z42" s="148"/>
      <c r="AA42" s="148"/>
      <c r="AB42" s="148"/>
      <c r="AC42" s="148"/>
      <c r="AD42" s="148"/>
      <c r="AE42" s="148"/>
      <c r="AF42" s="148"/>
      <c r="AG42" s="148" t="s">
        <v>2005</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85">
        <v>35</v>
      </c>
      <c r="B43" s="186" t="s">
        <v>2535</v>
      </c>
      <c r="C43" s="198" t="s">
        <v>2814</v>
      </c>
      <c r="D43" s="187" t="s">
        <v>331</v>
      </c>
      <c r="E43" s="188">
        <v>30</v>
      </c>
      <c r="F43" s="189"/>
      <c r="G43" s="190">
        <f t="shared" si="7"/>
        <v>0</v>
      </c>
      <c r="H43" s="189"/>
      <c r="I43" s="190">
        <f t="shared" si="8"/>
        <v>0</v>
      </c>
      <c r="J43" s="189"/>
      <c r="K43" s="190">
        <f t="shared" si="9"/>
        <v>0</v>
      </c>
      <c r="L43" s="190">
        <v>21</v>
      </c>
      <c r="M43" s="190">
        <f t="shared" si="10"/>
        <v>0</v>
      </c>
      <c r="N43" s="188">
        <v>0</v>
      </c>
      <c r="O43" s="188">
        <f t="shared" si="11"/>
        <v>0</v>
      </c>
      <c r="P43" s="188">
        <v>0</v>
      </c>
      <c r="Q43" s="188">
        <f t="shared" si="12"/>
        <v>0</v>
      </c>
      <c r="R43" s="190"/>
      <c r="S43" s="190" t="s">
        <v>878</v>
      </c>
      <c r="T43" s="191" t="s">
        <v>879</v>
      </c>
      <c r="U43" s="159">
        <v>0</v>
      </c>
      <c r="V43" s="159">
        <f t="shared" si="13"/>
        <v>0</v>
      </c>
      <c r="W43" s="159"/>
      <c r="X43" s="159" t="s">
        <v>295</v>
      </c>
      <c r="Y43" s="159" t="s">
        <v>296</v>
      </c>
      <c r="Z43" s="148"/>
      <c r="AA43" s="148"/>
      <c r="AB43" s="148"/>
      <c r="AC43" s="148"/>
      <c r="AD43" s="148"/>
      <c r="AE43" s="148"/>
      <c r="AF43" s="148"/>
      <c r="AG43" s="148" t="s">
        <v>2005</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85">
        <v>36</v>
      </c>
      <c r="B44" s="186" t="s">
        <v>2537</v>
      </c>
      <c r="C44" s="198" t="s">
        <v>2726</v>
      </c>
      <c r="D44" s="187" t="s">
        <v>2037</v>
      </c>
      <c r="E44" s="188">
        <v>30</v>
      </c>
      <c r="F44" s="189"/>
      <c r="G44" s="190">
        <f t="shared" si="7"/>
        <v>0</v>
      </c>
      <c r="H44" s="189"/>
      <c r="I44" s="190">
        <f t="shared" si="8"/>
        <v>0</v>
      </c>
      <c r="J44" s="189"/>
      <c r="K44" s="190">
        <f t="shared" si="9"/>
        <v>0</v>
      </c>
      <c r="L44" s="190">
        <v>21</v>
      </c>
      <c r="M44" s="190">
        <f t="shared" si="10"/>
        <v>0</v>
      </c>
      <c r="N44" s="188">
        <v>0</v>
      </c>
      <c r="O44" s="188">
        <f t="shared" si="11"/>
        <v>0</v>
      </c>
      <c r="P44" s="188">
        <v>0</v>
      </c>
      <c r="Q44" s="188">
        <f t="shared" si="12"/>
        <v>0</v>
      </c>
      <c r="R44" s="190"/>
      <c r="S44" s="190" t="s">
        <v>878</v>
      </c>
      <c r="T44" s="191" t="s">
        <v>879</v>
      </c>
      <c r="U44" s="159">
        <v>0</v>
      </c>
      <c r="V44" s="159">
        <f t="shared" si="13"/>
        <v>0</v>
      </c>
      <c r="W44" s="159"/>
      <c r="X44" s="159" t="s">
        <v>295</v>
      </c>
      <c r="Y44" s="159" t="s">
        <v>296</v>
      </c>
      <c r="Z44" s="148"/>
      <c r="AA44" s="148"/>
      <c r="AB44" s="148"/>
      <c r="AC44" s="148"/>
      <c r="AD44" s="148"/>
      <c r="AE44" s="148"/>
      <c r="AF44" s="148"/>
      <c r="AG44" s="148" t="s">
        <v>2005</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37</v>
      </c>
      <c r="B45" s="186" t="s">
        <v>2539</v>
      </c>
      <c r="C45" s="198" t="s">
        <v>2727</v>
      </c>
      <c r="D45" s="187" t="s">
        <v>2037</v>
      </c>
      <c r="E45" s="188">
        <v>4</v>
      </c>
      <c r="F45" s="189"/>
      <c r="G45" s="190">
        <f t="shared" si="7"/>
        <v>0</v>
      </c>
      <c r="H45" s="189"/>
      <c r="I45" s="190">
        <f t="shared" si="8"/>
        <v>0</v>
      </c>
      <c r="J45" s="189"/>
      <c r="K45" s="190">
        <f t="shared" si="9"/>
        <v>0</v>
      </c>
      <c r="L45" s="190">
        <v>21</v>
      </c>
      <c r="M45" s="190">
        <f t="shared" si="10"/>
        <v>0</v>
      </c>
      <c r="N45" s="188">
        <v>0</v>
      </c>
      <c r="O45" s="188">
        <f t="shared" si="11"/>
        <v>0</v>
      </c>
      <c r="P45" s="188">
        <v>0</v>
      </c>
      <c r="Q45" s="188">
        <f t="shared" si="12"/>
        <v>0</v>
      </c>
      <c r="R45" s="190"/>
      <c r="S45" s="190" t="s">
        <v>878</v>
      </c>
      <c r="T45" s="191" t="s">
        <v>879</v>
      </c>
      <c r="U45" s="159">
        <v>0</v>
      </c>
      <c r="V45" s="159">
        <f t="shared" si="13"/>
        <v>0</v>
      </c>
      <c r="W45" s="159"/>
      <c r="X45" s="159" t="s">
        <v>295</v>
      </c>
      <c r="Y45" s="159" t="s">
        <v>296</v>
      </c>
      <c r="Z45" s="148"/>
      <c r="AA45" s="148"/>
      <c r="AB45" s="148"/>
      <c r="AC45" s="148"/>
      <c r="AD45" s="148"/>
      <c r="AE45" s="148"/>
      <c r="AF45" s="148"/>
      <c r="AG45" s="148" t="s">
        <v>2005</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38</v>
      </c>
      <c r="B46" s="186" t="s">
        <v>2541</v>
      </c>
      <c r="C46" s="198" t="s">
        <v>125</v>
      </c>
      <c r="D46" s="187"/>
      <c r="E46" s="188">
        <v>0</v>
      </c>
      <c r="F46" s="189"/>
      <c r="G46" s="190">
        <f t="shared" si="7"/>
        <v>0</v>
      </c>
      <c r="H46" s="189"/>
      <c r="I46" s="190">
        <f t="shared" si="8"/>
        <v>0</v>
      </c>
      <c r="J46" s="189"/>
      <c r="K46" s="190">
        <f t="shared" si="9"/>
        <v>0</v>
      </c>
      <c r="L46" s="190">
        <v>21</v>
      </c>
      <c r="M46" s="190">
        <f t="shared" si="10"/>
        <v>0</v>
      </c>
      <c r="N46" s="188">
        <v>0</v>
      </c>
      <c r="O46" s="188">
        <f t="shared" si="11"/>
        <v>0</v>
      </c>
      <c r="P46" s="188">
        <v>0</v>
      </c>
      <c r="Q46" s="188">
        <f t="shared" si="12"/>
        <v>0</v>
      </c>
      <c r="R46" s="190"/>
      <c r="S46" s="190" t="s">
        <v>878</v>
      </c>
      <c r="T46" s="191" t="s">
        <v>879</v>
      </c>
      <c r="U46" s="159">
        <v>0</v>
      </c>
      <c r="V46" s="159">
        <f t="shared" si="13"/>
        <v>0</v>
      </c>
      <c r="W46" s="159"/>
      <c r="X46" s="159" t="s">
        <v>295</v>
      </c>
      <c r="Y46" s="159" t="s">
        <v>296</v>
      </c>
      <c r="Z46" s="148"/>
      <c r="AA46" s="148"/>
      <c r="AB46" s="148"/>
      <c r="AC46" s="148"/>
      <c r="AD46" s="148"/>
      <c r="AE46" s="148"/>
      <c r="AF46" s="148"/>
      <c r="AG46" s="148" t="s">
        <v>2005</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85">
        <v>39</v>
      </c>
      <c r="B47" s="186" t="s">
        <v>2543</v>
      </c>
      <c r="C47" s="198" t="s">
        <v>2729</v>
      </c>
      <c r="D47" s="187" t="s">
        <v>2037</v>
      </c>
      <c r="E47" s="188">
        <v>6</v>
      </c>
      <c r="F47" s="189"/>
      <c r="G47" s="190">
        <f t="shared" si="7"/>
        <v>0</v>
      </c>
      <c r="H47" s="189"/>
      <c r="I47" s="190">
        <f t="shared" si="8"/>
        <v>0</v>
      </c>
      <c r="J47" s="189"/>
      <c r="K47" s="190">
        <f t="shared" si="9"/>
        <v>0</v>
      </c>
      <c r="L47" s="190">
        <v>21</v>
      </c>
      <c r="M47" s="190">
        <f t="shared" si="10"/>
        <v>0</v>
      </c>
      <c r="N47" s="188">
        <v>0</v>
      </c>
      <c r="O47" s="188">
        <f t="shared" si="11"/>
        <v>0</v>
      </c>
      <c r="P47" s="188">
        <v>0</v>
      </c>
      <c r="Q47" s="188">
        <f t="shared" si="12"/>
        <v>0</v>
      </c>
      <c r="R47" s="190"/>
      <c r="S47" s="190" t="s">
        <v>878</v>
      </c>
      <c r="T47" s="191" t="s">
        <v>879</v>
      </c>
      <c r="U47" s="159">
        <v>0</v>
      </c>
      <c r="V47" s="159">
        <f t="shared" si="13"/>
        <v>0</v>
      </c>
      <c r="W47" s="159"/>
      <c r="X47" s="159" t="s">
        <v>295</v>
      </c>
      <c r="Y47" s="159" t="s">
        <v>296</v>
      </c>
      <c r="Z47" s="148"/>
      <c r="AA47" s="148"/>
      <c r="AB47" s="148"/>
      <c r="AC47" s="148"/>
      <c r="AD47" s="148"/>
      <c r="AE47" s="148"/>
      <c r="AF47" s="148"/>
      <c r="AG47" s="148" t="s">
        <v>2005</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40</v>
      </c>
      <c r="B48" s="186" t="s">
        <v>2545</v>
      </c>
      <c r="C48" s="198" t="s">
        <v>2730</v>
      </c>
      <c r="D48" s="187" t="s">
        <v>2037</v>
      </c>
      <c r="E48" s="188">
        <v>3</v>
      </c>
      <c r="F48" s="189"/>
      <c r="G48" s="190">
        <f t="shared" si="7"/>
        <v>0</v>
      </c>
      <c r="H48" s="189"/>
      <c r="I48" s="190">
        <f t="shared" si="8"/>
        <v>0</v>
      </c>
      <c r="J48" s="189"/>
      <c r="K48" s="190">
        <f t="shared" si="9"/>
        <v>0</v>
      </c>
      <c r="L48" s="190">
        <v>21</v>
      </c>
      <c r="M48" s="190">
        <f t="shared" si="10"/>
        <v>0</v>
      </c>
      <c r="N48" s="188">
        <v>0</v>
      </c>
      <c r="O48" s="188">
        <f t="shared" si="11"/>
        <v>0</v>
      </c>
      <c r="P48" s="188">
        <v>0</v>
      </c>
      <c r="Q48" s="188">
        <f t="shared" si="12"/>
        <v>0</v>
      </c>
      <c r="R48" s="190"/>
      <c r="S48" s="190" t="s">
        <v>878</v>
      </c>
      <c r="T48" s="191" t="s">
        <v>879</v>
      </c>
      <c r="U48" s="159">
        <v>0</v>
      </c>
      <c r="V48" s="159">
        <f t="shared" si="13"/>
        <v>0</v>
      </c>
      <c r="W48" s="159"/>
      <c r="X48" s="159" t="s">
        <v>622</v>
      </c>
      <c r="Y48" s="159" t="s">
        <v>296</v>
      </c>
      <c r="Z48" s="148"/>
      <c r="AA48" s="148"/>
      <c r="AB48" s="148"/>
      <c r="AC48" s="148"/>
      <c r="AD48" s="148"/>
      <c r="AE48" s="148"/>
      <c r="AF48" s="148"/>
      <c r="AG48" s="148" t="s">
        <v>2692</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41</v>
      </c>
      <c r="B49" s="186" t="s">
        <v>2686</v>
      </c>
      <c r="C49" s="198" t="s">
        <v>2731</v>
      </c>
      <c r="D49" s="187" t="s">
        <v>2037</v>
      </c>
      <c r="E49" s="188">
        <v>6</v>
      </c>
      <c r="F49" s="189"/>
      <c r="G49" s="190">
        <f t="shared" si="7"/>
        <v>0</v>
      </c>
      <c r="H49" s="189"/>
      <c r="I49" s="190">
        <f t="shared" si="8"/>
        <v>0</v>
      </c>
      <c r="J49" s="189"/>
      <c r="K49" s="190">
        <f t="shared" si="9"/>
        <v>0</v>
      </c>
      <c r="L49" s="190">
        <v>21</v>
      </c>
      <c r="M49" s="190">
        <f t="shared" si="10"/>
        <v>0</v>
      </c>
      <c r="N49" s="188">
        <v>0</v>
      </c>
      <c r="O49" s="188">
        <f t="shared" si="11"/>
        <v>0</v>
      </c>
      <c r="P49" s="188">
        <v>0</v>
      </c>
      <c r="Q49" s="188">
        <f t="shared" si="12"/>
        <v>0</v>
      </c>
      <c r="R49" s="190"/>
      <c r="S49" s="190" t="s">
        <v>878</v>
      </c>
      <c r="T49" s="191" t="s">
        <v>879</v>
      </c>
      <c r="U49" s="159">
        <v>0</v>
      </c>
      <c r="V49" s="159">
        <f t="shared" si="13"/>
        <v>0</v>
      </c>
      <c r="W49" s="159"/>
      <c r="X49" s="159" t="s">
        <v>295</v>
      </c>
      <c r="Y49" s="159" t="s">
        <v>296</v>
      </c>
      <c r="Z49" s="148"/>
      <c r="AA49" s="148"/>
      <c r="AB49" s="148"/>
      <c r="AC49" s="148"/>
      <c r="AD49" s="148"/>
      <c r="AE49" s="148"/>
      <c r="AF49" s="148"/>
      <c r="AG49" s="148" t="s">
        <v>2005</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85">
        <v>42</v>
      </c>
      <c r="B50" s="186" t="s">
        <v>2687</v>
      </c>
      <c r="C50" s="198" t="s">
        <v>2734</v>
      </c>
      <c r="D50" s="187" t="s">
        <v>2037</v>
      </c>
      <c r="E50" s="188">
        <v>1</v>
      </c>
      <c r="F50" s="189"/>
      <c r="G50" s="190">
        <f t="shared" si="7"/>
        <v>0</v>
      </c>
      <c r="H50" s="189"/>
      <c r="I50" s="190">
        <f t="shared" si="8"/>
        <v>0</v>
      </c>
      <c r="J50" s="189"/>
      <c r="K50" s="190">
        <f t="shared" si="9"/>
        <v>0</v>
      </c>
      <c r="L50" s="190">
        <v>21</v>
      </c>
      <c r="M50" s="190">
        <f t="shared" si="10"/>
        <v>0</v>
      </c>
      <c r="N50" s="188">
        <v>0</v>
      </c>
      <c r="O50" s="188">
        <f t="shared" si="11"/>
        <v>0</v>
      </c>
      <c r="P50" s="188">
        <v>0</v>
      </c>
      <c r="Q50" s="188">
        <f t="shared" si="12"/>
        <v>0</v>
      </c>
      <c r="R50" s="190"/>
      <c r="S50" s="190" t="s">
        <v>878</v>
      </c>
      <c r="T50" s="191" t="s">
        <v>879</v>
      </c>
      <c r="U50" s="159">
        <v>0</v>
      </c>
      <c r="V50" s="159">
        <f t="shared" si="13"/>
        <v>0</v>
      </c>
      <c r="W50" s="159"/>
      <c r="X50" s="159" t="s">
        <v>295</v>
      </c>
      <c r="Y50" s="159" t="s">
        <v>296</v>
      </c>
      <c r="Z50" s="148"/>
      <c r="AA50" s="148"/>
      <c r="AB50" s="148"/>
      <c r="AC50" s="148"/>
      <c r="AD50" s="148"/>
      <c r="AE50" s="148"/>
      <c r="AF50" s="148"/>
      <c r="AG50" s="148" t="s">
        <v>2005</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85">
        <v>43</v>
      </c>
      <c r="B51" s="186" t="s">
        <v>2072</v>
      </c>
      <c r="C51" s="198" t="s">
        <v>2736</v>
      </c>
      <c r="D51" s="187" t="s">
        <v>2037</v>
      </c>
      <c r="E51" s="188">
        <v>10</v>
      </c>
      <c r="F51" s="189"/>
      <c r="G51" s="190">
        <f t="shared" si="7"/>
        <v>0</v>
      </c>
      <c r="H51" s="189"/>
      <c r="I51" s="190">
        <f t="shared" si="8"/>
        <v>0</v>
      </c>
      <c r="J51" s="189"/>
      <c r="K51" s="190">
        <f t="shared" si="9"/>
        <v>0</v>
      </c>
      <c r="L51" s="190">
        <v>21</v>
      </c>
      <c r="M51" s="190">
        <f t="shared" si="10"/>
        <v>0</v>
      </c>
      <c r="N51" s="188">
        <v>0</v>
      </c>
      <c r="O51" s="188">
        <f t="shared" si="11"/>
        <v>0</v>
      </c>
      <c r="P51" s="188">
        <v>0</v>
      </c>
      <c r="Q51" s="188">
        <f t="shared" si="12"/>
        <v>0</v>
      </c>
      <c r="R51" s="190"/>
      <c r="S51" s="190" t="s">
        <v>878</v>
      </c>
      <c r="T51" s="191" t="s">
        <v>879</v>
      </c>
      <c r="U51" s="159">
        <v>0</v>
      </c>
      <c r="V51" s="159">
        <f t="shared" si="13"/>
        <v>0</v>
      </c>
      <c r="W51" s="159"/>
      <c r="X51" s="159" t="s">
        <v>295</v>
      </c>
      <c r="Y51" s="159" t="s">
        <v>296</v>
      </c>
      <c r="Z51" s="148"/>
      <c r="AA51" s="148"/>
      <c r="AB51" s="148"/>
      <c r="AC51" s="148"/>
      <c r="AD51" s="148"/>
      <c r="AE51" s="148"/>
      <c r="AF51" s="148"/>
      <c r="AG51" s="148" t="s">
        <v>2005</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85">
        <v>44</v>
      </c>
      <c r="B52" s="186" t="s">
        <v>2074</v>
      </c>
      <c r="C52" s="198" t="s">
        <v>3663</v>
      </c>
      <c r="D52" s="187" t="s">
        <v>2037</v>
      </c>
      <c r="E52" s="188">
        <v>2</v>
      </c>
      <c r="F52" s="189"/>
      <c r="G52" s="190">
        <f t="shared" si="7"/>
        <v>0</v>
      </c>
      <c r="H52" s="189"/>
      <c r="I52" s="190">
        <f t="shared" si="8"/>
        <v>0</v>
      </c>
      <c r="J52" s="189"/>
      <c r="K52" s="190">
        <f t="shared" si="9"/>
        <v>0</v>
      </c>
      <c r="L52" s="190">
        <v>21</v>
      </c>
      <c r="M52" s="190">
        <f t="shared" si="10"/>
        <v>0</v>
      </c>
      <c r="N52" s="188">
        <v>0</v>
      </c>
      <c r="O52" s="188">
        <f t="shared" si="11"/>
        <v>0</v>
      </c>
      <c r="P52" s="188">
        <v>0</v>
      </c>
      <c r="Q52" s="188">
        <f t="shared" si="12"/>
        <v>0</v>
      </c>
      <c r="R52" s="190"/>
      <c r="S52" s="190" t="s">
        <v>878</v>
      </c>
      <c r="T52" s="191" t="s">
        <v>879</v>
      </c>
      <c r="U52" s="159">
        <v>0</v>
      </c>
      <c r="V52" s="159">
        <f t="shared" si="13"/>
        <v>0</v>
      </c>
      <c r="W52" s="159"/>
      <c r="X52" s="159" t="s">
        <v>295</v>
      </c>
      <c r="Y52" s="159" t="s">
        <v>296</v>
      </c>
      <c r="Z52" s="148"/>
      <c r="AA52" s="148"/>
      <c r="AB52" s="148"/>
      <c r="AC52" s="148"/>
      <c r="AD52" s="148"/>
      <c r="AE52" s="148"/>
      <c r="AF52" s="148"/>
      <c r="AG52" s="148" t="s">
        <v>2005</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45</v>
      </c>
      <c r="B53" s="186" t="s">
        <v>2076</v>
      </c>
      <c r="C53" s="198" t="s">
        <v>2739</v>
      </c>
      <c r="D53" s="187" t="s">
        <v>2037</v>
      </c>
      <c r="E53" s="188">
        <v>16</v>
      </c>
      <c r="F53" s="189"/>
      <c r="G53" s="190">
        <f t="shared" si="7"/>
        <v>0</v>
      </c>
      <c r="H53" s="189"/>
      <c r="I53" s="190">
        <f t="shared" si="8"/>
        <v>0</v>
      </c>
      <c r="J53" s="189"/>
      <c r="K53" s="190">
        <f t="shared" si="9"/>
        <v>0</v>
      </c>
      <c r="L53" s="190">
        <v>21</v>
      </c>
      <c r="M53" s="190">
        <f t="shared" si="10"/>
        <v>0</v>
      </c>
      <c r="N53" s="188">
        <v>0</v>
      </c>
      <c r="O53" s="188">
        <f t="shared" si="11"/>
        <v>0</v>
      </c>
      <c r="P53" s="188">
        <v>0</v>
      </c>
      <c r="Q53" s="188">
        <f t="shared" si="12"/>
        <v>0</v>
      </c>
      <c r="R53" s="190"/>
      <c r="S53" s="190" t="s">
        <v>878</v>
      </c>
      <c r="T53" s="191" t="s">
        <v>879</v>
      </c>
      <c r="U53" s="159">
        <v>0</v>
      </c>
      <c r="V53" s="159">
        <f t="shared" si="13"/>
        <v>0</v>
      </c>
      <c r="W53" s="159"/>
      <c r="X53" s="159" t="s">
        <v>295</v>
      </c>
      <c r="Y53" s="159" t="s">
        <v>296</v>
      </c>
      <c r="Z53" s="148"/>
      <c r="AA53" s="148"/>
      <c r="AB53" s="148"/>
      <c r="AC53" s="148"/>
      <c r="AD53" s="148"/>
      <c r="AE53" s="148"/>
      <c r="AF53" s="148"/>
      <c r="AG53" s="148" t="s">
        <v>2005</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46</v>
      </c>
      <c r="B54" s="186" t="s">
        <v>2078</v>
      </c>
      <c r="C54" s="198" t="s">
        <v>2740</v>
      </c>
      <c r="D54" s="187" t="s">
        <v>2037</v>
      </c>
      <c r="E54" s="188">
        <v>17</v>
      </c>
      <c r="F54" s="189"/>
      <c r="G54" s="190">
        <f t="shared" si="7"/>
        <v>0</v>
      </c>
      <c r="H54" s="189"/>
      <c r="I54" s="190">
        <f t="shared" si="8"/>
        <v>0</v>
      </c>
      <c r="J54" s="189"/>
      <c r="K54" s="190">
        <f t="shared" si="9"/>
        <v>0</v>
      </c>
      <c r="L54" s="190">
        <v>21</v>
      </c>
      <c r="M54" s="190">
        <f t="shared" si="10"/>
        <v>0</v>
      </c>
      <c r="N54" s="188">
        <v>0</v>
      </c>
      <c r="O54" s="188">
        <f t="shared" si="11"/>
        <v>0</v>
      </c>
      <c r="P54" s="188">
        <v>0</v>
      </c>
      <c r="Q54" s="188">
        <f t="shared" si="12"/>
        <v>0</v>
      </c>
      <c r="R54" s="190"/>
      <c r="S54" s="190" t="s">
        <v>878</v>
      </c>
      <c r="T54" s="191" t="s">
        <v>879</v>
      </c>
      <c r="U54" s="159">
        <v>0</v>
      </c>
      <c r="V54" s="159">
        <f t="shared" si="13"/>
        <v>0</v>
      </c>
      <c r="W54" s="159"/>
      <c r="X54" s="159" t="s">
        <v>295</v>
      </c>
      <c r="Y54" s="159" t="s">
        <v>296</v>
      </c>
      <c r="Z54" s="148"/>
      <c r="AA54" s="148"/>
      <c r="AB54" s="148"/>
      <c r="AC54" s="148"/>
      <c r="AD54" s="148"/>
      <c r="AE54" s="148"/>
      <c r="AF54" s="148"/>
      <c r="AG54" s="148" t="s">
        <v>2005</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47</v>
      </c>
      <c r="B55" s="186" t="s">
        <v>2554</v>
      </c>
      <c r="C55" s="198" t="s">
        <v>3664</v>
      </c>
      <c r="D55" s="187" t="s">
        <v>2037</v>
      </c>
      <c r="E55" s="188">
        <v>2</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2005</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48</v>
      </c>
      <c r="B56" s="186" t="s">
        <v>2082</v>
      </c>
      <c r="C56" s="198" t="s">
        <v>3665</v>
      </c>
      <c r="D56" s="187" t="s">
        <v>2037</v>
      </c>
      <c r="E56" s="188">
        <v>4</v>
      </c>
      <c r="F56" s="189"/>
      <c r="G56" s="190">
        <f t="shared" si="7"/>
        <v>0</v>
      </c>
      <c r="H56" s="189"/>
      <c r="I56" s="190">
        <f t="shared" si="8"/>
        <v>0</v>
      </c>
      <c r="J56" s="189"/>
      <c r="K56" s="190">
        <f t="shared" si="9"/>
        <v>0</v>
      </c>
      <c r="L56" s="190">
        <v>21</v>
      </c>
      <c r="M56" s="190">
        <f t="shared" si="10"/>
        <v>0</v>
      </c>
      <c r="N56" s="188">
        <v>0</v>
      </c>
      <c r="O56" s="188">
        <f t="shared" si="11"/>
        <v>0</v>
      </c>
      <c r="P56" s="188">
        <v>0</v>
      </c>
      <c r="Q56" s="188">
        <f t="shared" si="12"/>
        <v>0</v>
      </c>
      <c r="R56" s="190"/>
      <c r="S56" s="190" t="s">
        <v>878</v>
      </c>
      <c r="T56" s="191" t="s">
        <v>879</v>
      </c>
      <c r="U56" s="159">
        <v>0</v>
      </c>
      <c r="V56" s="159">
        <f t="shared" si="13"/>
        <v>0</v>
      </c>
      <c r="W56" s="159"/>
      <c r="X56" s="159" t="s">
        <v>295</v>
      </c>
      <c r="Y56" s="159" t="s">
        <v>296</v>
      </c>
      <c r="Z56" s="148"/>
      <c r="AA56" s="148"/>
      <c r="AB56" s="148"/>
      <c r="AC56" s="148"/>
      <c r="AD56" s="148"/>
      <c r="AE56" s="148"/>
      <c r="AF56" s="148"/>
      <c r="AG56" s="148" t="s">
        <v>2005</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85">
        <v>49</v>
      </c>
      <c r="B57" s="186" t="s">
        <v>2557</v>
      </c>
      <c r="C57" s="198" t="s">
        <v>3666</v>
      </c>
      <c r="D57" s="187" t="s">
        <v>2037</v>
      </c>
      <c r="E57" s="188">
        <v>2</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2005</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85">
        <v>50</v>
      </c>
      <c r="B58" s="186" t="s">
        <v>2086</v>
      </c>
      <c r="C58" s="198" t="s">
        <v>3667</v>
      </c>
      <c r="D58" s="187" t="s">
        <v>2037</v>
      </c>
      <c r="E58" s="188">
        <v>1</v>
      </c>
      <c r="F58" s="189"/>
      <c r="G58" s="190">
        <f t="shared" si="7"/>
        <v>0</v>
      </c>
      <c r="H58" s="189"/>
      <c r="I58" s="190">
        <f t="shared" si="8"/>
        <v>0</v>
      </c>
      <c r="J58" s="189"/>
      <c r="K58" s="190">
        <f t="shared" si="9"/>
        <v>0</v>
      </c>
      <c r="L58" s="190">
        <v>21</v>
      </c>
      <c r="M58" s="190">
        <f t="shared" si="10"/>
        <v>0</v>
      </c>
      <c r="N58" s="188">
        <v>0</v>
      </c>
      <c r="O58" s="188">
        <f t="shared" si="11"/>
        <v>0</v>
      </c>
      <c r="P58" s="188">
        <v>0</v>
      </c>
      <c r="Q58" s="188">
        <f t="shared" si="12"/>
        <v>0</v>
      </c>
      <c r="R58" s="190"/>
      <c r="S58" s="190" t="s">
        <v>878</v>
      </c>
      <c r="T58" s="191" t="s">
        <v>879</v>
      </c>
      <c r="U58" s="159">
        <v>0</v>
      </c>
      <c r="V58" s="159">
        <f t="shared" si="13"/>
        <v>0</v>
      </c>
      <c r="W58" s="159"/>
      <c r="X58" s="159" t="s">
        <v>295</v>
      </c>
      <c r="Y58" s="159" t="s">
        <v>296</v>
      </c>
      <c r="Z58" s="148"/>
      <c r="AA58" s="148"/>
      <c r="AB58" s="148"/>
      <c r="AC58" s="148"/>
      <c r="AD58" s="148"/>
      <c r="AE58" s="148"/>
      <c r="AF58" s="148"/>
      <c r="AG58" s="148" t="s">
        <v>2005</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85">
        <v>51</v>
      </c>
      <c r="B59" s="186" t="s">
        <v>2560</v>
      </c>
      <c r="C59" s="198" t="s">
        <v>2743</v>
      </c>
      <c r="D59" s="187" t="s">
        <v>2037</v>
      </c>
      <c r="E59" s="188">
        <v>3</v>
      </c>
      <c r="F59" s="189"/>
      <c r="G59" s="190">
        <f t="shared" si="7"/>
        <v>0</v>
      </c>
      <c r="H59" s="189"/>
      <c r="I59" s="190">
        <f t="shared" si="8"/>
        <v>0</v>
      </c>
      <c r="J59" s="189"/>
      <c r="K59" s="190">
        <f t="shared" si="9"/>
        <v>0</v>
      </c>
      <c r="L59" s="190">
        <v>21</v>
      </c>
      <c r="M59" s="190">
        <f t="shared" si="10"/>
        <v>0</v>
      </c>
      <c r="N59" s="188">
        <v>0</v>
      </c>
      <c r="O59" s="188">
        <f t="shared" si="11"/>
        <v>0</v>
      </c>
      <c r="P59" s="188">
        <v>0</v>
      </c>
      <c r="Q59" s="188">
        <f t="shared" si="12"/>
        <v>0</v>
      </c>
      <c r="R59" s="190"/>
      <c r="S59" s="190" t="s">
        <v>878</v>
      </c>
      <c r="T59" s="191" t="s">
        <v>879</v>
      </c>
      <c r="U59" s="159">
        <v>0</v>
      </c>
      <c r="V59" s="159">
        <f t="shared" si="13"/>
        <v>0</v>
      </c>
      <c r="W59" s="159"/>
      <c r="X59" s="159" t="s">
        <v>295</v>
      </c>
      <c r="Y59" s="159" t="s">
        <v>296</v>
      </c>
      <c r="Z59" s="148"/>
      <c r="AA59" s="148"/>
      <c r="AB59" s="148"/>
      <c r="AC59" s="148"/>
      <c r="AD59" s="148"/>
      <c r="AE59" s="148"/>
      <c r="AF59" s="148"/>
      <c r="AG59" s="148" t="s">
        <v>2005</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85">
        <v>52</v>
      </c>
      <c r="B60" s="186" t="s">
        <v>2694</v>
      </c>
      <c r="C60" s="198" t="s">
        <v>3668</v>
      </c>
      <c r="D60" s="187" t="s">
        <v>2037</v>
      </c>
      <c r="E60" s="188">
        <v>1</v>
      </c>
      <c r="F60" s="189"/>
      <c r="G60" s="190">
        <f t="shared" si="7"/>
        <v>0</v>
      </c>
      <c r="H60" s="189"/>
      <c r="I60" s="190">
        <f t="shared" si="8"/>
        <v>0</v>
      </c>
      <c r="J60" s="189"/>
      <c r="K60" s="190">
        <f t="shared" si="9"/>
        <v>0</v>
      </c>
      <c r="L60" s="190">
        <v>21</v>
      </c>
      <c r="M60" s="190">
        <f t="shared" si="10"/>
        <v>0</v>
      </c>
      <c r="N60" s="188">
        <v>0</v>
      </c>
      <c r="O60" s="188">
        <f t="shared" si="11"/>
        <v>0</v>
      </c>
      <c r="P60" s="188">
        <v>0</v>
      </c>
      <c r="Q60" s="188">
        <f t="shared" si="12"/>
        <v>0</v>
      </c>
      <c r="R60" s="190"/>
      <c r="S60" s="190" t="s">
        <v>878</v>
      </c>
      <c r="T60" s="191" t="s">
        <v>879</v>
      </c>
      <c r="U60" s="159">
        <v>0</v>
      </c>
      <c r="V60" s="159">
        <f t="shared" si="13"/>
        <v>0</v>
      </c>
      <c r="W60" s="159"/>
      <c r="X60" s="159" t="s">
        <v>295</v>
      </c>
      <c r="Y60" s="159" t="s">
        <v>296</v>
      </c>
      <c r="Z60" s="148"/>
      <c r="AA60" s="148"/>
      <c r="AB60" s="148"/>
      <c r="AC60" s="148"/>
      <c r="AD60" s="148"/>
      <c r="AE60" s="148"/>
      <c r="AF60" s="148"/>
      <c r="AG60" s="148" t="s">
        <v>2005</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5">
      <c r="A61" s="185">
        <v>53</v>
      </c>
      <c r="B61" s="186" t="s">
        <v>2696</v>
      </c>
      <c r="C61" s="198" t="s">
        <v>2750</v>
      </c>
      <c r="D61" s="187" t="s">
        <v>2037</v>
      </c>
      <c r="E61" s="188">
        <v>2</v>
      </c>
      <c r="F61" s="189"/>
      <c r="G61" s="190">
        <f t="shared" si="7"/>
        <v>0</v>
      </c>
      <c r="H61" s="189"/>
      <c r="I61" s="190">
        <f t="shared" si="8"/>
        <v>0</v>
      </c>
      <c r="J61" s="189"/>
      <c r="K61" s="190">
        <f t="shared" si="9"/>
        <v>0</v>
      </c>
      <c r="L61" s="190">
        <v>21</v>
      </c>
      <c r="M61" s="190">
        <f t="shared" si="10"/>
        <v>0</v>
      </c>
      <c r="N61" s="188">
        <v>0</v>
      </c>
      <c r="O61" s="188">
        <f t="shared" si="11"/>
        <v>0</v>
      </c>
      <c r="P61" s="188">
        <v>0</v>
      </c>
      <c r="Q61" s="188">
        <f t="shared" si="12"/>
        <v>0</v>
      </c>
      <c r="R61" s="190"/>
      <c r="S61" s="190" t="s">
        <v>878</v>
      </c>
      <c r="T61" s="191" t="s">
        <v>879</v>
      </c>
      <c r="U61" s="159">
        <v>0</v>
      </c>
      <c r="V61" s="159">
        <f t="shared" si="13"/>
        <v>0</v>
      </c>
      <c r="W61" s="159"/>
      <c r="X61" s="159" t="s">
        <v>295</v>
      </c>
      <c r="Y61" s="159" t="s">
        <v>296</v>
      </c>
      <c r="Z61" s="148"/>
      <c r="AA61" s="148"/>
      <c r="AB61" s="148"/>
      <c r="AC61" s="148"/>
      <c r="AD61" s="148"/>
      <c r="AE61" s="148"/>
      <c r="AF61" s="148"/>
      <c r="AG61" s="148" t="s">
        <v>2005</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54</v>
      </c>
      <c r="B62" s="186" t="s">
        <v>2698</v>
      </c>
      <c r="C62" s="198" t="s">
        <v>2744</v>
      </c>
      <c r="D62" s="187" t="s">
        <v>2037</v>
      </c>
      <c r="E62" s="188">
        <v>1</v>
      </c>
      <c r="F62" s="189"/>
      <c r="G62" s="190">
        <f t="shared" si="7"/>
        <v>0</v>
      </c>
      <c r="H62" s="189"/>
      <c r="I62" s="190">
        <f t="shared" si="8"/>
        <v>0</v>
      </c>
      <c r="J62" s="189"/>
      <c r="K62" s="190">
        <f t="shared" si="9"/>
        <v>0</v>
      </c>
      <c r="L62" s="190">
        <v>21</v>
      </c>
      <c r="M62" s="190">
        <f t="shared" si="10"/>
        <v>0</v>
      </c>
      <c r="N62" s="188">
        <v>0</v>
      </c>
      <c r="O62" s="188">
        <f t="shared" si="11"/>
        <v>0</v>
      </c>
      <c r="P62" s="188">
        <v>0</v>
      </c>
      <c r="Q62" s="188">
        <f t="shared" si="12"/>
        <v>0</v>
      </c>
      <c r="R62" s="190"/>
      <c r="S62" s="190" t="s">
        <v>878</v>
      </c>
      <c r="T62" s="191" t="s">
        <v>879</v>
      </c>
      <c r="U62" s="159">
        <v>0</v>
      </c>
      <c r="V62" s="159">
        <f t="shared" si="13"/>
        <v>0</v>
      </c>
      <c r="W62" s="159"/>
      <c r="X62" s="159" t="s">
        <v>295</v>
      </c>
      <c r="Y62" s="159" t="s">
        <v>296</v>
      </c>
      <c r="Z62" s="148"/>
      <c r="AA62" s="148"/>
      <c r="AB62" s="148"/>
      <c r="AC62" s="148"/>
      <c r="AD62" s="148"/>
      <c r="AE62" s="148"/>
      <c r="AF62" s="148"/>
      <c r="AG62" s="148" t="s">
        <v>2005</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55</v>
      </c>
      <c r="B63" s="186" t="s">
        <v>2088</v>
      </c>
      <c r="C63" s="198" t="s">
        <v>2745</v>
      </c>
      <c r="D63" s="187" t="s">
        <v>2037</v>
      </c>
      <c r="E63" s="188">
        <v>1</v>
      </c>
      <c r="F63" s="189"/>
      <c r="G63" s="190">
        <f t="shared" si="7"/>
        <v>0</v>
      </c>
      <c r="H63" s="189"/>
      <c r="I63" s="190">
        <f t="shared" si="8"/>
        <v>0</v>
      </c>
      <c r="J63" s="189"/>
      <c r="K63" s="190">
        <f t="shared" si="9"/>
        <v>0</v>
      </c>
      <c r="L63" s="190">
        <v>21</v>
      </c>
      <c r="M63" s="190">
        <f t="shared" si="10"/>
        <v>0</v>
      </c>
      <c r="N63" s="188">
        <v>0</v>
      </c>
      <c r="O63" s="188">
        <f t="shared" si="11"/>
        <v>0</v>
      </c>
      <c r="P63" s="188">
        <v>0</v>
      </c>
      <c r="Q63" s="188">
        <f t="shared" si="12"/>
        <v>0</v>
      </c>
      <c r="R63" s="190"/>
      <c r="S63" s="190" t="s">
        <v>878</v>
      </c>
      <c r="T63" s="191" t="s">
        <v>879</v>
      </c>
      <c r="U63" s="159">
        <v>0</v>
      </c>
      <c r="V63" s="159">
        <f t="shared" si="13"/>
        <v>0</v>
      </c>
      <c r="W63" s="159"/>
      <c r="X63" s="159" t="s">
        <v>295</v>
      </c>
      <c r="Y63" s="159" t="s">
        <v>296</v>
      </c>
      <c r="Z63" s="148"/>
      <c r="AA63" s="148"/>
      <c r="AB63" s="148"/>
      <c r="AC63" s="148"/>
      <c r="AD63" s="148"/>
      <c r="AE63" s="148"/>
      <c r="AF63" s="148"/>
      <c r="AG63" s="148" t="s">
        <v>2005</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56</v>
      </c>
      <c r="B64" s="186" t="s">
        <v>2090</v>
      </c>
      <c r="C64" s="198" t="s">
        <v>2751</v>
      </c>
      <c r="D64" s="187" t="s">
        <v>2037</v>
      </c>
      <c r="E64" s="188">
        <v>1</v>
      </c>
      <c r="F64" s="189"/>
      <c r="G64" s="190">
        <f t="shared" si="7"/>
        <v>0</v>
      </c>
      <c r="H64" s="189"/>
      <c r="I64" s="190">
        <f t="shared" si="8"/>
        <v>0</v>
      </c>
      <c r="J64" s="189"/>
      <c r="K64" s="190">
        <f t="shared" si="9"/>
        <v>0</v>
      </c>
      <c r="L64" s="190">
        <v>21</v>
      </c>
      <c r="M64" s="190">
        <f t="shared" si="10"/>
        <v>0</v>
      </c>
      <c r="N64" s="188">
        <v>0</v>
      </c>
      <c r="O64" s="188">
        <f t="shared" si="11"/>
        <v>0</v>
      </c>
      <c r="P64" s="188">
        <v>0</v>
      </c>
      <c r="Q64" s="188">
        <f t="shared" si="12"/>
        <v>0</v>
      </c>
      <c r="R64" s="190"/>
      <c r="S64" s="190" t="s">
        <v>878</v>
      </c>
      <c r="T64" s="191" t="s">
        <v>879</v>
      </c>
      <c r="U64" s="159">
        <v>0</v>
      </c>
      <c r="V64" s="159">
        <f t="shared" si="13"/>
        <v>0</v>
      </c>
      <c r="W64" s="159"/>
      <c r="X64" s="159" t="s">
        <v>295</v>
      </c>
      <c r="Y64" s="159" t="s">
        <v>296</v>
      </c>
      <c r="Z64" s="148"/>
      <c r="AA64" s="148"/>
      <c r="AB64" s="148"/>
      <c r="AC64" s="148"/>
      <c r="AD64" s="148"/>
      <c r="AE64" s="148"/>
      <c r="AF64" s="148"/>
      <c r="AG64" s="148" t="s">
        <v>2005</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57</v>
      </c>
      <c r="B65" s="186" t="s">
        <v>2092</v>
      </c>
      <c r="C65" s="198" t="s">
        <v>2752</v>
      </c>
      <c r="D65" s="187" t="s">
        <v>2037</v>
      </c>
      <c r="E65" s="188">
        <v>1</v>
      </c>
      <c r="F65" s="189"/>
      <c r="G65" s="190">
        <f t="shared" si="7"/>
        <v>0</v>
      </c>
      <c r="H65" s="189"/>
      <c r="I65" s="190">
        <f t="shared" si="8"/>
        <v>0</v>
      </c>
      <c r="J65" s="189"/>
      <c r="K65" s="190">
        <f t="shared" si="9"/>
        <v>0</v>
      </c>
      <c r="L65" s="190">
        <v>21</v>
      </c>
      <c r="M65" s="190">
        <f t="shared" si="10"/>
        <v>0</v>
      </c>
      <c r="N65" s="188">
        <v>0</v>
      </c>
      <c r="O65" s="188">
        <f t="shared" si="11"/>
        <v>0</v>
      </c>
      <c r="P65" s="188">
        <v>0</v>
      </c>
      <c r="Q65" s="188">
        <f t="shared" si="12"/>
        <v>0</v>
      </c>
      <c r="R65" s="190"/>
      <c r="S65" s="190" t="s">
        <v>878</v>
      </c>
      <c r="T65" s="191" t="s">
        <v>879</v>
      </c>
      <c r="U65" s="159">
        <v>0</v>
      </c>
      <c r="V65" s="159">
        <f t="shared" si="13"/>
        <v>0</v>
      </c>
      <c r="W65" s="159"/>
      <c r="X65" s="159" t="s">
        <v>295</v>
      </c>
      <c r="Y65" s="159" t="s">
        <v>296</v>
      </c>
      <c r="Z65" s="148"/>
      <c r="AA65" s="148"/>
      <c r="AB65" s="148"/>
      <c r="AC65" s="148"/>
      <c r="AD65" s="148"/>
      <c r="AE65" s="148"/>
      <c r="AF65" s="148"/>
      <c r="AG65" s="148" t="s">
        <v>2005</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58</v>
      </c>
      <c r="B66" s="186" t="s">
        <v>2094</v>
      </c>
      <c r="C66" s="198" t="s">
        <v>3669</v>
      </c>
      <c r="D66" s="187" t="s">
        <v>2037</v>
      </c>
      <c r="E66" s="188">
        <v>1</v>
      </c>
      <c r="F66" s="189"/>
      <c r="G66" s="190">
        <f t="shared" si="7"/>
        <v>0</v>
      </c>
      <c r="H66" s="189"/>
      <c r="I66" s="190">
        <f t="shared" si="8"/>
        <v>0</v>
      </c>
      <c r="J66" s="189"/>
      <c r="K66" s="190">
        <f t="shared" si="9"/>
        <v>0</v>
      </c>
      <c r="L66" s="190">
        <v>21</v>
      </c>
      <c r="M66" s="190">
        <f t="shared" si="10"/>
        <v>0</v>
      </c>
      <c r="N66" s="188">
        <v>0</v>
      </c>
      <c r="O66" s="188">
        <f t="shared" si="11"/>
        <v>0</v>
      </c>
      <c r="P66" s="188">
        <v>0</v>
      </c>
      <c r="Q66" s="188">
        <f t="shared" si="12"/>
        <v>0</v>
      </c>
      <c r="R66" s="190"/>
      <c r="S66" s="190" t="s">
        <v>878</v>
      </c>
      <c r="T66" s="191" t="s">
        <v>879</v>
      </c>
      <c r="U66" s="159">
        <v>0</v>
      </c>
      <c r="V66" s="159">
        <f t="shared" si="13"/>
        <v>0</v>
      </c>
      <c r="W66" s="159"/>
      <c r="X66" s="159" t="s">
        <v>295</v>
      </c>
      <c r="Y66" s="159" t="s">
        <v>296</v>
      </c>
      <c r="Z66" s="148"/>
      <c r="AA66" s="148"/>
      <c r="AB66" s="148"/>
      <c r="AC66" s="148"/>
      <c r="AD66" s="148"/>
      <c r="AE66" s="148"/>
      <c r="AF66" s="148"/>
      <c r="AG66" s="148" t="s">
        <v>2005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59</v>
      </c>
      <c r="B67" s="186" t="s">
        <v>2096</v>
      </c>
      <c r="C67" s="198" t="s">
        <v>3670</v>
      </c>
      <c r="D67" s="187" t="s">
        <v>2037</v>
      </c>
      <c r="E67" s="188">
        <v>1</v>
      </c>
      <c r="F67" s="189"/>
      <c r="G67" s="190">
        <f t="shared" si="7"/>
        <v>0</v>
      </c>
      <c r="H67" s="189"/>
      <c r="I67" s="190">
        <f t="shared" si="8"/>
        <v>0</v>
      </c>
      <c r="J67" s="189"/>
      <c r="K67" s="190">
        <f t="shared" si="9"/>
        <v>0</v>
      </c>
      <c r="L67" s="190">
        <v>21</v>
      </c>
      <c r="M67" s="190">
        <f t="shared" si="10"/>
        <v>0</v>
      </c>
      <c r="N67" s="188">
        <v>0</v>
      </c>
      <c r="O67" s="188">
        <f t="shared" si="11"/>
        <v>0</v>
      </c>
      <c r="P67" s="188">
        <v>0</v>
      </c>
      <c r="Q67" s="188">
        <f t="shared" si="12"/>
        <v>0</v>
      </c>
      <c r="R67" s="190"/>
      <c r="S67" s="190" t="s">
        <v>878</v>
      </c>
      <c r="T67" s="191" t="s">
        <v>879</v>
      </c>
      <c r="U67" s="159">
        <v>0</v>
      </c>
      <c r="V67" s="159">
        <f t="shared" si="13"/>
        <v>0</v>
      </c>
      <c r="W67" s="159"/>
      <c r="X67" s="159" t="s">
        <v>295</v>
      </c>
      <c r="Y67" s="159" t="s">
        <v>296</v>
      </c>
      <c r="Z67" s="148"/>
      <c r="AA67" s="148"/>
      <c r="AB67" s="148"/>
      <c r="AC67" s="148"/>
      <c r="AD67" s="148"/>
      <c r="AE67" s="148"/>
      <c r="AF67" s="148"/>
      <c r="AG67" s="148" t="s">
        <v>2005</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85">
        <v>60</v>
      </c>
      <c r="B68" s="186" t="s">
        <v>2098</v>
      </c>
      <c r="C68" s="198" t="s">
        <v>128</v>
      </c>
      <c r="D68" s="187"/>
      <c r="E68" s="188">
        <v>0</v>
      </c>
      <c r="F68" s="189"/>
      <c r="G68" s="190">
        <f t="shared" si="7"/>
        <v>0</v>
      </c>
      <c r="H68" s="189"/>
      <c r="I68" s="190">
        <f t="shared" si="8"/>
        <v>0</v>
      </c>
      <c r="J68" s="189"/>
      <c r="K68" s="190">
        <f t="shared" si="9"/>
        <v>0</v>
      </c>
      <c r="L68" s="190">
        <v>21</v>
      </c>
      <c r="M68" s="190">
        <f t="shared" si="10"/>
        <v>0</v>
      </c>
      <c r="N68" s="188">
        <v>0</v>
      </c>
      <c r="O68" s="188">
        <f t="shared" si="11"/>
        <v>0</v>
      </c>
      <c r="P68" s="188">
        <v>0</v>
      </c>
      <c r="Q68" s="188">
        <f t="shared" si="12"/>
        <v>0</v>
      </c>
      <c r="R68" s="190"/>
      <c r="S68" s="190" t="s">
        <v>878</v>
      </c>
      <c r="T68" s="191" t="s">
        <v>879</v>
      </c>
      <c r="U68" s="159">
        <v>0</v>
      </c>
      <c r="V68" s="159">
        <f t="shared" si="13"/>
        <v>0</v>
      </c>
      <c r="W68" s="159"/>
      <c r="X68" s="159" t="s">
        <v>295</v>
      </c>
      <c r="Y68" s="159" t="s">
        <v>296</v>
      </c>
      <c r="Z68" s="148"/>
      <c r="AA68" s="148"/>
      <c r="AB68" s="148"/>
      <c r="AC68" s="148"/>
      <c r="AD68" s="148"/>
      <c r="AE68" s="148"/>
      <c r="AF68" s="148"/>
      <c r="AG68" s="148" t="s">
        <v>2005</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5">
      <c r="A69" s="185">
        <v>61</v>
      </c>
      <c r="B69" s="186" t="s">
        <v>2579</v>
      </c>
      <c r="C69" s="198" t="s">
        <v>3671</v>
      </c>
      <c r="D69" s="187" t="s">
        <v>2037</v>
      </c>
      <c r="E69" s="188">
        <v>1</v>
      </c>
      <c r="F69" s="189"/>
      <c r="G69" s="190">
        <f t="shared" si="7"/>
        <v>0</v>
      </c>
      <c r="H69" s="189"/>
      <c r="I69" s="190">
        <f t="shared" si="8"/>
        <v>0</v>
      </c>
      <c r="J69" s="189"/>
      <c r="K69" s="190">
        <f t="shared" si="9"/>
        <v>0</v>
      </c>
      <c r="L69" s="190">
        <v>21</v>
      </c>
      <c r="M69" s="190">
        <f t="shared" si="10"/>
        <v>0</v>
      </c>
      <c r="N69" s="188">
        <v>0</v>
      </c>
      <c r="O69" s="188">
        <f t="shared" si="11"/>
        <v>0</v>
      </c>
      <c r="P69" s="188">
        <v>0</v>
      </c>
      <c r="Q69" s="188">
        <f t="shared" si="12"/>
        <v>0</v>
      </c>
      <c r="R69" s="190"/>
      <c r="S69" s="190" t="s">
        <v>878</v>
      </c>
      <c r="T69" s="191" t="s">
        <v>879</v>
      </c>
      <c r="U69" s="159">
        <v>0</v>
      </c>
      <c r="V69" s="159">
        <f t="shared" si="13"/>
        <v>0</v>
      </c>
      <c r="W69" s="159"/>
      <c r="X69" s="159" t="s">
        <v>295</v>
      </c>
      <c r="Y69" s="159" t="s">
        <v>296</v>
      </c>
      <c r="Z69" s="148"/>
      <c r="AA69" s="148"/>
      <c r="AB69" s="148"/>
      <c r="AC69" s="148"/>
      <c r="AD69" s="148"/>
      <c r="AE69" s="148"/>
      <c r="AF69" s="148"/>
      <c r="AG69" s="148" t="s">
        <v>2005</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5">
      <c r="A70" s="185">
        <v>62</v>
      </c>
      <c r="B70" s="186" t="s">
        <v>2581</v>
      </c>
      <c r="C70" s="198" t="s">
        <v>3672</v>
      </c>
      <c r="D70" s="187" t="s">
        <v>2037</v>
      </c>
      <c r="E70" s="188">
        <v>1</v>
      </c>
      <c r="F70" s="189"/>
      <c r="G70" s="190">
        <f t="shared" si="7"/>
        <v>0</v>
      </c>
      <c r="H70" s="189"/>
      <c r="I70" s="190">
        <f t="shared" si="8"/>
        <v>0</v>
      </c>
      <c r="J70" s="189"/>
      <c r="K70" s="190">
        <f t="shared" si="9"/>
        <v>0</v>
      </c>
      <c r="L70" s="190">
        <v>21</v>
      </c>
      <c r="M70" s="190">
        <f t="shared" si="10"/>
        <v>0</v>
      </c>
      <c r="N70" s="188">
        <v>0</v>
      </c>
      <c r="O70" s="188">
        <f t="shared" si="11"/>
        <v>0</v>
      </c>
      <c r="P70" s="188">
        <v>0</v>
      </c>
      <c r="Q70" s="188">
        <f t="shared" si="12"/>
        <v>0</v>
      </c>
      <c r="R70" s="190"/>
      <c r="S70" s="190" t="s">
        <v>878</v>
      </c>
      <c r="T70" s="191" t="s">
        <v>879</v>
      </c>
      <c r="U70" s="159">
        <v>0</v>
      </c>
      <c r="V70" s="159">
        <f t="shared" si="13"/>
        <v>0</v>
      </c>
      <c r="W70" s="159"/>
      <c r="X70" s="159" t="s">
        <v>295</v>
      </c>
      <c r="Y70" s="159" t="s">
        <v>296</v>
      </c>
      <c r="Z70" s="148"/>
      <c r="AA70" s="148"/>
      <c r="AB70" s="148"/>
      <c r="AC70" s="148"/>
      <c r="AD70" s="148"/>
      <c r="AE70" s="148"/>
      <c r="AF70" s="148"/>
      <c r="AG70" s="148" t="s">
        <v>2005</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5">
      <c r="A71" s="185">
        <v>63</v>
      </c>
      <c r="B71" s="186" t="s">
        <v>2708</v>
      </c>
      <c r="C71" s="198" t="s">
        <v>2760</v>
      </c>
      <c r="D71" s="187" t="s">
        <v>2037</v>
      </c>
      <c r="E71" s="188">
        <v>3</v>
      </c>
      <c r="F71" s="189"/>
      <c r="G71" s="190">
        <f t="shared" si="7"/>
        <v>0</v>
      </c>
      <c r="H71" s="189"/>
      <c r="I71" s="190">
        <f t="shared" si="8"/>
        <v>0</v>
      </c>
      <c r="J71" s="189"/>
      <c r="K71" s="190">
        <f t="shared" si="9"/>
        <v>0</v>
      </c>
      <c r="L71" s="190">
        <v>21</v>
      </c>
      <c r="M71" s="190">
        <f t="shared" si="10"/>
        <v>0</v>
      </c>
      <c r="N71" s="188">
        <v>0</v>
      </c>
      <c r="O71" s="188">
        <f t="shared" si="11"/>
        <v>0</v>
      </c>
      <c r="P71" s="188">
        <v>0</v>
      </c>
      <c r="Q71" s="188">
        <f t="shared" si="12"/>
        <v>0</v>
      </c>
      <c r="R71" s="190"/>
      <c r="S71" s="190" t="s">
        <v>878</v>
      </c>
      <c r="T71" s="191" t="s">
        <v>879</v>
      </c>
      <c r="U71" s="159">
        <v>0</v>
      </c>
      <c r="V71" s="159">
        <f t="shared" si="13"/>
        <v>0</v>
      </c>
      <c r="W71" s="159"/>
      <c r="X71" s="159" t="s">
        <v>295</v>
      </c>
      <c r="Y71" s="159" t="s">
        <v>296</v>
      </c>
      <c r="Z71" s="148"/>
      <c r="AA71" s="148"/>
      <c r="AB71" s="148"/>
      <c r="AC71" s="148"/>
      <c r="AD71" s="148"/>
      <c r="AE71" s="148"/>
      <c r="AF71" s="148"/>
      <c r="AG71" s="148" t="s">
        <v>2005</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85">
        <v>64</v>
      </c>
      <c r="B72" s="186" t="s">
        <v>2710</v>
      </c>
      <c r="C72" s="198" t="s">
        <v>2762</v>
      </c>
      <c r="D72" s="187" t="s">
        <v>331</v>
      </c>
      <c r="E72" s="188">
        <v>140</v>
      </c>
      <c r="F72" s="189"/>
      <c r="G72" s="190">
        <f t="shared" si="7"/>
        <v>0</v>
      </c>
      <c r="H72" s="189"/>
      <c r="I72" s="190">
        <f t="shared" si="8"/>
        <v>0</v>
      </c>
      <c r="J72" s="189"/>
      <c r="K72" s="190">
        <f t="shared" si="9"/>
        <v>0</v>
      </c>
      <c r="L72" s="190">
        <v>21</v>
      </c>
      <c r="M72" s="190">
        <f t="shared" si="10"/>
        <v>0</v>
      </c>
      <c r="N72" s="188">
        <v>0</v>
      </c>
      <c r="O72" s="188">
        <f t="shared" si="11"/>
        <v>0</v>
      </c>
      <c r="P72" s="188">
        <v>0</v>
      </c>
      <c r="Q72" s="188">
        <f t="shared" si="12"/>
        <v>0</v>
      </c>
      <c r="R72" s="190"/>
      <c r="S72" s="190" t="s">
        <v>878</v>
      </c>
      <c r="T72" s="191" t="s">
        <v>879</v>
      </c>
      <c r="U72" s="159">
        <v>0</v>
      </c>
      <c r="V72" s="159">
        <f t="shared" si="13"/>
        <v>0</v>
      </c>
      <c r="W72" s="159"/>
      <c r="X72" s="159" t="s">
        <v>295</v>
      </c>
      <c r="Y72" s="159" t="s">
        <v>296</v>
      </c>
      <c r="Z72" s="148"/>
      <c r="AA72" s="148"/>
      <c r="AB72" s="148"/>
      <c r="AC72" s="148"/>
      <c r="AD72" s="148"/>
      <c r="AE72" s="148"/>
      <c r="AF72" s="148"/>
      <c r="AG72" s="148" t="s">
        <v>2005</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1" x14ac:dyDescent="0.25">
      <c r="A73" s="185">
        <v>65</v>
      </c>
      <c r="B73" s="186" t="s">
        <v>2587</v>
      </c>
      <c r="C73" s="198" t="s">
        <v>2763</v>
      </c>
      <c r="D73" s="187" t="s">
        <v>331</v>
      </c>
      <c r="E73" s="188">
        <v>20</v>
      </c>
      <c r="F73" s="189"/>
      <c r="G73" s="190">
        <f t="shared" ref="G73:G104" si="14">ROUND(E73*F73,2)</f>
        <v>0</v>
      </c>
      <c r="H73" s="189"/>
      <c r="I73" s="190">
        <f t="shared" ref="I73:I104" si="15">ROUND(E73*H73,2)</f>
        <v>0</v>
      </c>
      <c r="J73" s="189"/>
      <c r="K73" s="190">
        <f t="shared" ref="K73:K104" si="16">ROUND(E73*J73,2)</f>
        <v>0</v>
      </c>
      <c r="L73" s="190">
        <v>21</v>
      </c>
      <c r="M73" s="190">
        <f t="shared" ref="M73:M104" si="17">G73*(1+L73/100)</f>
        <v>0</v>
      </c>
      <c r="N73" s="188">
        <v>0</v>
      </c>
      <c r="O73" s="188">
        <f t="shared" ref="O73:O104" si="18">ROUND(E73*N73,2)</f>
        <v>0</v>
      </c>
      <c r="P73" s="188">
        <v>0</v>
      </c>
      <c r="Q73" s="188">
        <f t="shared" ref="Q73:Q104" si="19">ROUND(E73*P73,2)</f>
        <v>0</v>
      </c>
      <c r="R73" s="190"/>
      <c r="S73" s="190" t="s">
        <v>878</v>
      </c>
      <c r="T73" s="191" t="s">
        <v>879</v>
      </c>
      <c r="U73" s="159">
        <v>0</v>
      </c>
      <c r="V73" s="159">
        <f t="shared" ref="V73:V104" si="20">ROUND(E73*U73,2)</f>
        <v>0</v>
      </c>
      <c r="W73" s="159"/>
      <c r="X73" s="159" t="s">
        <v>295</v>
      </c>
      <c r="Y73" s="159" t="s">
        <v>296</v>
      </c>
      <c r="Z73" s="148"/>
      <c r="AA73" s="148"/>
      <c r="AB73" s="148"/>
      <c r="AC73" s="148"/>
      <c r="AD73" s="148"/>
      <c r="AE73" s="148"/>
      <c r="AF73" s="148"/>
      <c r="AG73" s="148" t="s">
        <v>2005</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85">
        <v>66</v>
      </c>
      <c r="B74" s="186" t="s">
        <v>2589</v>
      </c>
      <c r="C74" s="198" t="s">
        <v>2764</v>
      </c>
      <c r="D74" s="187" t="s">
        <v>331</v>
      </c>
      <c r="E74" s="188">
        <v>20</v>
      </c>
      <c r="F74" s="189"/>
      <c r="G74" s="190">
        <f t="shared" si="14"/>
        <v>0</v>
      </c>
      <c r="H74" s="189"/>
      <c r="I74" s="190">
        <f t="shared" si="15"/>
        <v>0</v>
      </c>
      <c r="J74" s="189"/>
      <c r="K74" s="190">
        <f t="shared" si="16"/>
        <v>0</v>
      </c>
      <c r="L74" s="190">
        <v>21</v>
      </c>
      <c r="M74" s="190">
        <f t="shared" si="17"/>
        <v>0</v>
      </c>
      <c r="N74" s="188">
        <v>0</v>
      </c>
      <c r="O74" s="188">
        <f t="shared" si="18"/>
        <v>0</v>
      </c>
      <c r="P74" s="188">
        <v>0</v>
      </c>
      <c r="Q74" s="188">
        <f t="shared" si="19"/>
        <v>0</v>
      </c>
      <c r="R74" s="190"/>
      <c r="S74" s="190" t="s">
        <v>878</v>
      </c>
      <c r="T74" s="191" t="s">
        <v>879</v>
      </c>
      <c r="U74" s="159">
        <v>0</v>
      </c>
      <c r="V74" s="159">
        <f t="shared" si="20"/>
        <v>0</v>
      </c>
      <c r="W74" s="159"/>
      <c r="X74" s="159" t="s">
        <v>295</v>
      </c>
      <c r="Y74" s="159" t="s">
        <v>296</v>
      </c>
      <c r="Z74" s="148"/>
      <c r="AA74" s="148"/>
      <c r="AB74" s="148"/>
      <c r="AC74" s="148"/>
      <c r="AD74" s="148"/>
      <c r="AE74" s="148"/>
      <c r="AF74" s="148"/>
      <c r="AG74" s="148" t="s">
        <v>2005</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5">
      <c r="A75" s="185">
        <v>67</v>
      </c>
      <c r="B75" s="186" t="s">
        <v>2714</v>
      </c>
      <c r="C75" s="198" t="s">
        <v>2765</v>
      </c>
      <c r="D75" s="187" t="s">
        <v>2037</v>
      </c>
      <c r="E75" s="188">
        <v>3</v>
      </c>
      <c r="F75" s="189"/>
      <c r="G75" s="190">
        <f t="shared" si="14"/>
        <v>0</v>
      </c>
      <c r="H75" s="189"/>
      <c r="I75" s="190">
        <f t="shared" si="15"/>
        <v>0</v>
      </c>
      <c r="J75" s="189"/>
      <c r="K75" s="190">
        <f t="shared" si="16"/>
        <v>0</v>
      </c>
      <c r="L75" s="190">
        <v>21</v>
      </c>
      <c r="M75" s="190">
        <f t="shared" si="17"/>
        <v>0</v>
      </c>
      <c r="N75" s="188">
        <v>0</v>
      </c>
      <c r="O75" s="188">
        <f t="shared" si="18"/>
        <v>0</v>
      </c>
      <c r="P75" s="188">
        <v>0</v>
      </c>
      <c r="Q75" s="188">
        <f t="shared" si="19"/>
        <v>0</v>
      </c>
      <c r="R75" s="190"/>
      <c r="S75" s="190" t="s">
        <v>878</v>
      </c>
      <c r="T75" s="191" t="s">
        <v>879</v>
      </c>
      <c r="U75" s="159">
        <v>0</v>
      </c>
      <c r="V75" s="159">
        <f t="shared" si="20"/>
        <v>0</v>
      </c>
      <c r="W75" s="159"/>
      <c r="X75" s="159" t="s">
        <v>295</v>
      </c>
      <c r="Y75" s="159" t="s">
        <v>296</v>
      </c>
      <c r="Z75" s="148"/>
      <c r="AA75" s="148"/>
      <c r="AB75" s="148"/>
      <c r="AC75" s="148"/>
      <c r="AD75" s="148"/>
      <c r="AE75" s="148"/>
      <c r="AF75" s="148"/>
      <c r="AG75" s="148" t="s">
        <v>2005</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85">
        <v>68</v>
      </c>
      <c r="B76" s="186" t="s">
        <v>2593</v>
      </c>
      <c r="C76" s="198" t="s">
        <v>2766</v>
      </c>
      <c r="D76" s="187" t="s">
        <v>2037</v>
      </c>
      <c r="E76" s="188">
        <v>3</v>
      </c>
      <c r="F76" s="189"/>
      <c r="G76" s="190">
        <f t="shared" si="14"/>
        <v>0</v>
      </c>
      <c r="H76" s="189"/>
      <c r="I76" s="190">
        <f t="shared" si="15"/>
        <v>0</v>
      </c>
      <c r="J76" s="189"/>
      <c r="K76" s="190">
        <f t="shared" si="16"/>
        <v>0</v>
      </c>
      <c r="L76" s="190">
        <v>21</v>
      </c>
      <c r="M76" s="190">
        <f t="shared" si="17"/>
        <v>0</v>
      </c>
      <c r="N76" s="188">
        <v>0</v>
      </c>
      <c r="O76" s="188">
        <f t="shared" si="18"/>
        <v>0</v>
      </c>
      <c r="P76" s="188">
        <v>0</v>
      </c>
      <c r="Q76" s="188">
        <f t="shared" si="19"/>
        <v>0</v>
      </c>
      <c r="R76" s="190"/>
      <c r="S76" s="190" t="s">
        <v>878</v>
      </c>
      <c r="T76" s="191" t="s">
        <v>879</v>
      </c>
      <c r="U76" s="159">
        <v>0</v>
      </c>
      <c r="V76" s="159">
        <f t="shared" si="20"/>
        <v>0</v>
      </c>
      <c r="W76" s="159"/>
      <c r="X76" s="159" t="s">
        <v>295</v>
      </c>
      <c r="Y76" s="159" t="s">
        <v>296</v>
      </c>
      <c r="Z76" s="148"/>
      <c r="AA76" s="148"/>
      <c r="AB76" s="148"/>
      <c r="AC76" s="148"/>
      <c r="AD76" s="148"/>
      <c r="AE76" s="148"/>
      <c r="AF76" s="148"/>
      <c r="AG76" s="148" t="s">
        <v>2005</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5">
      <c r="A77" s="185">
        <v>69</v>
      </c>
      <c r="B77" s="186" t="s">
        <v>2595</v>
      </c>
      <c r="C77" s="198" t="s">
        <v>131</v>
      </c>
      <c r="D77" s="187"/>
      <c r="E77" s="188">
        <v>0</v>
      </c>
      <c r="F77" s="189"/>
      <c r="G77" s="190">
        <f t="shared" si="14"/>
        <v>0</v>
      </c>
      <c r="H77" s="189"/>
      <c r="I77" s="190">
        <f t="shared" si="15"/>
        <v>0</v>
      </c>
      <c r="J77" s="189"/>
      <c r="K77" s="190">
        <f t="shared" si="16"/>
        <v>0</v>
      </c>
      <c r="L77" s="190">
        <v>21</v>
      </c>
      <c r="M77" s="190">
        <f t="shared" si="17"/>
        <v>0</v>
      </c>
      <c r="N77" s="188">
        <v>0</v>
      </c>
      <c r="O77" s="188">
        <f t="shared" si="18"/>
        <v>0</v>
      </c>
      <c r="P77" s="188">
        <v>0</v>
      </c>
      <c r="Q77" s="188">
        <f t="shared" si="19"/>
        <v>0</v>
      </c>
      <c r="R77" s="190"/>
      <c r="S77" s="190" t="s">
        <v>878</v>
      </c>
      <c r="T77" s="191" t="s">
        <v>879</v>
      </c>
      <c r="U77" s="159">
        <v>0</v>
      </c>
      <c r="V77" s="159">
        <f t="shared" si="20"/>
        <v>0</v>
      </c>
      <c r="W77" s="159"/>
      <c r="X77" s="159" t="s">
        <v>295</v>
      </c>
      <c r="Y77" s="159" t="s">
        <v>296</v>
      </c>
      <c r="Z77" s="148"/>
      <c r="AA77" s="148"/>
      <c r="AB77" s="148"/>
      <c r="AC77" s="148"/>
      <c r="AD77" s="148"/>
      <c r="AE77" s="148"/>
      <c r="AF77" s="148"/>
      <c r="AG77" s="148" t="s">
        <v>2005</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5">
      <c r="A78" s="185">
        <v>70</v>
      </c>
      <c r="B78" s="186" t="s">
        <v>2597</v>
      </c>
      <c r="C78" s="198" t="s">
        <v>3673</v>
      </c>
      <c r="D78" s="187" t="s">
        <v>2037</v>
      </c>
      <c r="E78" s="188">
        <v>2</v>
      </c>
      <c r="F78" s="189"/>
      <c r="G78" s="190">
        <f t="shared" si="14"/>
        <v>0</v>
      </c>
      <c r="H78" s="189"/>
      <c r="I78" s="190">
        <f t="shared" si="15"/>
        <v>0</v>
      </c>
      <c r="J78" s="189"/>
      <c r="K78" s="190">
        <f t="shared" si="16"/>
        <v>0</v>
      </c>
      <c r="L78" s="190">
        <v>21</v>
      </c>
      <c r="M78" s="190">
        <f t="shared" si="17"/>
        <v>0</v>
      </c>
      <c r="N78" s="188">
        <v>0</v>
      </c>
      <c r="O78" s="188">
        <f t="shared" si="18"/>
        <v>0</v>
      </c>
      <c r="P78" s="188">
        <v>0</v>
      </c>
      <c r="Q78" s="188">
        <f t="shared" si="19"/>
        <v>0</v>
      </c>
      <c r="R78" s="190"/>
      <c r="S78" s="190" t="s">
        <v>878</v>
      </c>
      <c r="T78" s="191" t="s">
        <v>879</v>
      </c>
      <c r="U78" s="159">
        <v>0</v>
      </c>
      <c r="V78" s="159">
        <f t="shared" si="20"/>
        <v>0</v>
      </c>
      <c r="W78" s="159"/>
      <c r="X78" s="159" t="s">
        <v>295</v>
      </c>
      <c r="Y78" s="159" t="s">
        <v>296</v>
      </c>
      <c r="Z78" s="148"/>
      <c r="AA78" s="148"/>
      <c r="AB78" s="148"/>
      <c r="AC78" s="148"/>
      <c r="AD78" s="148"/>
      <c r="AE78" s="148"/>
      <c r="AF78" s="148"/>
      <c r="AG78" s="148" t="s">
        <v>2005</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85">
        <v>71</v>
      </c>
      <c r="B79" s="186" t="s">
        <v>2120</v>
      </c>
      <c r="C79" s="198" t="s">
        <v>3674</v>
      </c>
      <c r="D79" s="187" t="s">
        <v>2037</v>
      </c>
      <c r="E79" s="188">
        <v>2</v>
      </c>
      <c r="F79" s="189"/>
      <c r="G79" s="190">
        <f t="shared" si="14"/>
        <v>0</v>
      </c>
      <c r="H79" s="189"/>
      <c r="I79" s="190">
        <f t="shared" si="15"/>
        <v>0</v>
      </c>
      <c r="J79" s="189"/>
      <c r="K79" s="190">
        <f t="shared" si="16"/>
        <v>0</v>
      </c>
      <c r="L79" s="190">
        <v>21</v>
      </c>
      <c r="M79" s="190">
        <f t="shared" si="17"/>
        <v>0</v>
      </c>
      <c r="N79" s="188">
        <v>0</v>
      </c>
      <c r="O79" s="188">
        <f t="shared" si="18"/>
        <v>0</v>
      </c>
      <c r="P79" s="188">
        <v>0</v>
      </c>
      <c r="Q79" s="188">
        <f t="shared" si="19"/>
        <v>0</v>
      </c>
      <c r="R79" s="190"/>
      <c r="S79" s="190" t="s">
        <v>878</v>
      </c>
      <c r="T79" s="191" t="s">
        <v>879</v>
      </c>
      <c r="U79" s="159">
        <v>0</v>
      </c>
      <c r="V79" s="159">
        <f t="shared" si="20"/>
        <v>0</v>
      </c>
      <c r="W79" s="159"/>
      <c r="X79" s="159" t="s">
        <v>295</v>
      </c>
      <c r="Y79" s="159" t="s">
        <v>296</v>
      </c>
      <c r="Z79" s="148"/>
      <c r="AA79" s="148"/>
      <c r="AB79" s="148"/>
      <c r="AC79" s="148"/>
      <c r="AD79" s="148"/>
      <c r="AE79" s="148"/>
      <c r="AF79" s="148"/>
      <c r="AG79" s="148" t="s">
        <v>2005</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85">
        <v>72</v>
      </c>
      <c r="B80" s="186" t="s">
        <v>2123</v>
      </c>
      <c r="C80" s="198" t="s">
        <v>3675</v>
      </c>
      <c r="D80" s="187" t="s">
        <v>2037</v>
      </c>
      <c r="E80" s="188">
        <v>15</v>
      </c>
      <c r="F80" s="189"/>
      <c r="G80" s="190">
        <f t="shared" si="14"/>
        <v>0</v>
      </c>
      <c r="H80" s="189"/>
      <c r="I80" s="190">
        <f t="shared" si="15"/>
        <v>0</v>
      </c>
      <c r="J80" s="189"/>
      <c r="K80" s="190">
        <f t="shared" si="16"/>
        <v>0</v>
      </c>
      <c r="L80" s="190">
        <v>21</v>
      </c>
      <c r="M80" s="190">
        <f t="shared" si="17"/>
        <v>0</v>
      </c>
      <c r="N80" s="188">
        <v>0</v>
      </c>
      <c r="O80" s="188">
        <f t="shared" si="18"/>
        <v>0</v>
      </c>
      <c r="P80" s="188">
        <v>0</v>
      </c>
      <c r="Q80" s="188">
        <f t="shared" si="19"/>
        <v>0</v>
      </c>
      <c r="R80" s="190"/>
      <c r="S80" s="190" t="s">
        <v>878</v>
      </c>
      <c r="T80" s="191" t="s">
        <v>879</v>
      </c>
      <c r="U80" s="159">
        <v>0</v>
      </c>
      <c r="V80" s="159">
        <f t="shared" si="20"/>
        <v>0</v>
      </c>
      <c r="W80" s="159"/>
      <c r="X80" s="159" t="s">
        <v>295</v>
      </c>
      <c r="Y80" s="159" t="s">
        <v>296</v>
      </c>
      <c r="Z80" s="148"/>
      <c r="AA80" s="148"/>
      <c r="AB80" s="148"/>
      <c r="AC80" s="148"/>
      <c r="AD80" s="148"/>
      <c r="AE80" s="148"/>
      <c r="AF80" s="148"/>
      <c r="AG80" s="148" t="s">
        <v>2005</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5">
      <c r="A81" s="185">
        <v>73</v>
      </c>
      <c r="B81" s="186" t="s">
        <v>2125</v>
      </c>
      <c r="C81" s="198" t="s">
        <v>3676</v>
      </c>
      <c r="D81" s="187" t="s">
        <v>2037</v>
      </c>
      <c r="E81" s="188">
        <v>17</v>
      </c>
      <c r="F81" s="189"/>
      <c r="G81" s="190">
        <f t="shared" si="14"/>
        <v>0</v>
      </c>
      <c r="H81" s="189"/>
      <c r="I81" s="190">
        <f t="shared" si="15"/>
        <v>0</v>
      </c>
      <c r="J81" s="189"/>
      <c r="K81" s="190">
        <f t="shared" si="16"/>
        <v>0</v>
      </c>
      <c r="L81" s="190">
        <v>21</v>
      </c>
      <c r="M81" s="190">
        <f t="shared" si="17"/>
        <v>0</v>
      </c>
      <c r="N81" s="188">
        <v>0</v>
      </c>
      <c r="O81" s="188">
        <f t="shared" si="18"/>
        <v>0</v>
      </c>
      <c r="P81" s="188">
        <v>0</v>
      </c>
      <c r="Q81" s="188">
        <f t="shared" si="19"/>
        <v>0</v>
      </c>
      <c r="R81" s="190"/>
      <c r="S81" s="190" t="s">
        <v>878</v>
      </c>
      <c r="T81" s="191" t="s">
        <v>879</v>
      </c>
      <c r="U81" s="159">
        <v>0</v>
      </c>
      <c r="V81" s="159">
        <f t="shared" si="20"/>
        <v>0</v>
      </c>
      <c r="W81" s="159"/>
      <c r="X81" s="159" t="s">
        <v>295</v>
      </c>
      <c r="Y81" s="159" t="s">
        <v>296</v>
      </c>
      <c r="Z81" s="148"/>
      <c r="AA81" s="148"/>
      <c r="AB81" s="148"/>
      <c r="AC81" s="148"/>
      <c r="AD81" s="148"/>
      <c r="AE81" s="148"/>
      <c r="AF81" s="148"/>
      <c r="AG81" s="148" t="s">
        <v>2005</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5">
      <c r="A82" s="185">
        <v>74</v>
      </c>
      <c r="B82" s="186" t="s">
        <v>2127</v>
      </c>
      <c r="C82" s="198" t="s">
        <v>3677</v>
      </c>
      <c r="D82" s="187" t="s">
        <v>2037</v>
      </c>
      <c r="E82" s="188">
        <v>6</v>
      </c>
      <c r="F82" s="189"/>
      <c r="G82" s="190">
        <f t="shared" si="14"/>
        <v>0</v>
      </c>
      <c r="H82" s="189"/>
      <c r="I82" s="190">
        <f t="shared" si="15"/>
        <v>0</v>
      </c>
      <c r="J82" s="189"/>
      <c r="K82" s="190">
        <f t="shared" si="16"/>
        <v>0</v>
      </c>
      <c r="L82" s="190">
        <v>21</v>
      </c>
      <c r="M82" s="190">
        <f t="shared" si="17"/>
        <v>0</v>
      </c>
      <c r="N82" s="188">
        <v>0</v>
      </c>
      <c r="O82" s="188">
        <f t="shared" si="18"/>
        <v>0</v>
      </c>
      <c r="P82" s="188">
        <v>0</v>
      </c>
      <c r="Q82" s="188">
        <f t="shared" si="19"/>
        <v>0</v>
      </c>
      <c r="R82" s="190"/>
      <c r="S82" s="190" t="s">
        <v>878</v>
      </c>
      <c r="T82" s="191" t="s">
        <v>879</v>
      </c>
      <c r="U82" s="159">
        <v>0</v>
      </c>
      <c r="V82" s="159">
        <f t="shared" si="20"/>
        <v>0</v>
      </c>
      <c r="W82" s="159"/>
      <c r="X82" s="159" t="s">
        <v>295</v>
      </c>
      <c r="Y82" s="159" t="s">
        <v>296</v>
      </c>
      <c r="Z82" s="148"/>
      <c r="AA82" s="148"/>
      <c r="AB82" s="148"/>
      <c r="AC82" s="148"/>
      <c r="AD82" s="148"/>
      <c r="AE82" s="148"/>
      <c r="AF82" s="148"/>
      <c r="AG82" s="148" t="s">
        <v>2005</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5">
      <c r="A83" s="185">
        <v>75</v>
      </c>
      <c r="B83" s="186" t="s">
        <v>2603</v>
      </c>
      <c r="C83" s="198" t="s">
        <v>3678</v>
      </c>
      <c r="D83" s="187" t="s">
        <v>2037</v>
      </c>
      <c r="E83" s="188">
        <v>3</v>
      </c>
      <c r="F83" s="189"/>
      <c r="G83" s="190">
        <f t="shared" si="14"/>
        <v>0</v>
      </c>
      <c r="H83" s="189"/>
      <c r="I83" s="190">
        <f t="shared" si="15"/>
        <v>0</v>
      </c>
      <c r="J83" s="189"/>
      <c r="K83" s="190">
        <f t="shared" si="16"/>
        <v>0</v>
      </c>
      <c r="L83" s="190">
        <v>21</v>
      </c>
      <c r="M83" s="190">
        <f t="shared" si="17"/>
        <v>0</v>
      </c>
      <c r="N83" s="188">
        <v>0</v>
      </c>
      <c r="O83" s="188">
        <f t="shared" si="18"/>
        <v>0</v>
      </c>
      <c r="P83" s="188">
        <v>0</v>
      </c>
      <c r="Q83" s="188">
        <f t="shared" si="19"/>
        <v>0</v>
      </c>
      <c r="R83" s="190"/>
      <c r="S83" s="190" t="s">
        <v>878</v>
      </c>
      <c r="T83" s="191" t="s">
        <v>879</v>
      </c>
      <c r="U83" s="159">
        <v>0</v>
      </c>
      <c r="V83" s="159">
        <f t="shared" si="20"/>
        <v>0</v>
      </c>
      <c r="W83" s="159"/>
      <c r="X83" s="159" t="s">
        <v>295</v>
      </c>
      <c r="Y83" s="159" t="s">
        <v>296</v>
      </c>
      <c r="Z83" s="148"/>
      <c r="AA83" s="148"/>
      <c r="AB83" s="148"/>
      <c r="AC83" s="148"/>
      <c r="AD83" s="148"/>
      <c r="AE83" s="148"/>
      <c r="AF83" s="148"/>
      <c r="AG83" s="148" t="s">
        <v>2005</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5">
      <c r="A84" s="185">
        <v>76</v>
      </c>
      <c r="B84" s="186" t="s">
        <v>2131</v>
      </c>
      <c r="C84" s="198" t="s">
        <v>3679</v>
      </c>
      <c r="D84" s="187" t="s">
        <v>2037</v>
      </c>
      <c r="E84" s="188">
        <v>2</v>
      </c>
      <c r="F84" s="189"/>
      <c r="G84" s="190">
        <f t="shared" si="14"/>
        <v>0</v>
      </c>
      <c r="H84" s="189"/>
      <c r="I84" s="190">
        <f t="shared" si="15"/>
        <v>0</v>
      </c>
      <c r="J84" s="189"/>
      <c r="K84" s="190">
        <f t="shared" si="16"/>
        <v>0</v>
      </c>
      <c r="L84" s="190">
        <v>21</v>
      </c>
      <c r="M84" s="190">
        <f t="shared" si="17"/>
        <v>0</v>
      </c>
      <c r="N84" s="188">
        <v>0</v>
      </c>
      <c r="O84" s="188">
        <f t="shared" si="18"/>
        <v>0</v>
      </c>
      <c r="P84" s="188">
        <v>0</v>
      </c>
      <c r="Q84" s="188">
        <f t="shared" si="19"/>
        <v>0</v>
      </c>
      <c r="R84" s="190"/>
      <c r="S84" s="190" t="s">
        <v>878</v>
      </c>
      <c r="T84" s="191" t="s">
        <v>879</v>
      </c>
      <c r="U84" s="159">
        <v>0</v>
      </c>
      <c r="V84" s="159">
        <f t="shared" si="20"/>
        <v>0</v>
      </c>
      <c r="W84" s="159"/>
      <c r="X84" s="159" t="s">
        <v>295</v>
      </c>
      <c r="Y84" s="159" t="s">
        <v>296</v>
      </c>
      <c r="Z84" s="148"/>
      <c r="AA84" s="148"/>
      <c r="AB84" s="148"/>
      <c r="AC84" s="148"/>
      <c r="AD84" s="148"/>
      <c r="AE84" s="148"/>
      <c r="AF84" s="148"/>
      <c r="AG84" s="148" t="s">
        <v>2005</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5">
      <c r="A85" s="185">
        <v>77</v>
      </c>
      <c r="B85" s="186" t="s">
        <v>2135</v>
      </c>
      <c r="C85" s="198" t="s">
        <v>3680</v>
      </c>
      <c r="D85" s="187" t="s">
        <v>2037</v>
      </c>
      <c r="E85" s="188">
        <v>47</v>
      </c>
      <c r="F85" s="189"/>
      <c r="G85" s="190">
        <f t="shared" si="14"/>
        <v>0</v>
      </c>
      <c r="H85" s="189"/>
      <c r="I85" s="190">
        <f t="shared" si="15"/>
        <v>0</v>
      </c>
      <c r="J85" s="189"/>
      <c r="K85" s="190">
        <f t="shared" si="16"/>
        <v>0</v>
      </c>
      <c r="L85" s="190">
        <v>21</v>
      </c>
      <c r="M85" s="190">
        <f t="shared" si="17"/>
        <v>0</v>
      </c>
      <c r="N85" s="188">
        <v>0</v>
      </c>
      <c r="O85" s="188">
        <f t="shared" si="18"/>
        <v>0</v>
      </c>
      <c r="P85" s="188">
        <v>0</v>
      </c>
      <c r="Q85" s="188">
        <f t="shared" si="19"/>
        <v>0</v>
      </c>
      <c r="R85" s="190"/>
      <c r="S85" s="190" t="s">
        <v>878</v>
      </c>
      <c r="T85" s="191" t="s">
        <v>879</v>
      </c>
      <c r="U85" s="159">
        <v>0</v>
      </c>
      <c r="V85" s="159">
        <f t="shared" si="20"/>
        <v>0</v>
      </c>
      <c r="W85" s="159"/>
      <c r="X85" s="159" t="s">
        <v>295</v>
      </c>
      <c r="Y85" s="159" t="s">
        <v>296</v>
      </c>
      <c r="Z85" s="148"/>
      <c r="AA85" s="148"/>
      <c r="AB85" s="148"/>
      <c r="AC85" s="148"/>
      <c r="AD85" s="148"/>
      <c r="AE85" s="148"/>
      <c r="AF85" s="148"/>
      <c r="AG85" s="148" t="s">
        <v>2005</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85">
        <v>78</v>
      </c>
      <c r="B86" s="186" t="s">
        <v>2137</v>
      </c>
      <c r="C86" s="198" t="s">
        <v>134</v>
      </c>
      <c r="D86" s="187"/>
      <c r="E86" s="188">
        <v>0</v>
      </c>
      <c r="F86" s="189"/>
      <c r="G86" s="190">
        <f t="shared" si="14"/>
        <v>0</v>
      </c>
      <c r="H86" s="189"/>
      <c r="I86" s="190">
        <f t="shared" si="15"/>
        <v>0</v>
      </c>
      <c r="J86" s="189"/>
      <c r="K86" s="190">
        <f t="shared" si="16"/>
        <v>0</v>
      </c>
      <c r="L86" s="190">
        <v>21</v>
      </c>
      <c r="M86" s="190">
        <f t="shared" si="17"/>
        <v>0</v>
      </c>
      <c r="N86" s="188">
        <v>0</v>
      </c>
      <c r="O86" s="188">
        <f t="shared" si="18"/>
        <v>0</v>
      </c>
      <c r="P86" s="188">
        <v>0</v>
      </c>
      <c r="Q86" s="188">
        <f t="shared" si="19"/>
        <v>0</v>
      </c>
      <c r="R86" s="190"/>
      <c r="S86" s="190" t="s">
        <v>878</v>
      </c>
      <c r="T86" s="191" t="s">
        <v>879</v>
      </c>
      <c r="U86" s="159">
        <v>0</v>
      </c>
      <c r="V86" s="159">
        <f t="shared" si="20"/>
        <v>0</v>
      </c>
      <c r="W86" s="159"/>
      <c r="X86" s="159" t="s">
        <v>295</v>
      </c>
      <c r="Y86" s="159" t="s">
        <v>296</v>
      </c>
      <c r="Z86" s="148"/>
      <c r="AA86" s="148"/>
      <c r="AB86" s="148"/>
      <c r="AC86" s="148"/>
      <c r="AD86" s="148"/>
      <c r="AE86" s="148"/>
      <c r="AF86" s="148"/>
      <c r="AG86" s="148" t="s">
        <v>2005</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85">
        <v>79</v>
      </c>
      <c r="B87" s="186" t="s">
        <v>2139</v>
      </c>
      <c r="C87" s="198" t="s">
        <v>2790</v>
      </c>
      <c r="D87" s="187" t="s">
        <v>2037</v>
      </c>
      <c r="E87" s="188">
        <v>40</v>
      </c>
      <c r="F87" s="189"/>
      <c r="G87" s="190">
        <f t="shared" si="14"/>
        <v>0</v>
      </c>
      <c r="H87" s="189"/>
      <c r="I87" s="190">
        <f t="shared" si="15"/>
        <v>0</v>
      </c>
      <c r="J87" s="189"/>
      <c r="K87" s="190">
        <f t="shared" si="16"/>
        <v>0</v>
      </c>
      <c r="L87" s="190">
        <v>21</v>
      </c>
      <c r="M87" s="190">
        <f t="shared" si="17"/>
        <v>0</v>
      </c>
      <c r="N87" s="188">
        <v>0</v>
      </c>
      <c r="O87" s="188">
        <f t="shared" si="18"/>
        <v>0</v>
      </c>
      <c r="P87" s="188">
        <v>0</v>
      </c>
      <c r="Q87" s="188">
        <f t="shared" si="19"/>
        <v>0</v>
      </c>
      <c r="R87" s="190"/>
      <c r="S87" s="190" t="s">
        <v>878</v>
      </c>
      <c r="T87" s="191" t="s">
        <v>879</v>
      </c>
      <c r="U87" s="159">
        <v>0</v>
      </c>
      <c r="V87" s="159">
        <f t="shared" si="20"/>
        <v>0</v>
      </c>
      <c r="W87" s="159"/>
      <c r="X87" s="159" t="s">
        <v>295</v>
      </c>
      <c r="Y87" s="159" t="s">
        <v>296</v>
      </c>
      <c r="Z87" s="148"/>
      <c r="AA87" s="148"/>
      <c r="AB87" s="148"/>
      <c r="AC87" s="148"/>
      <c r="AD87" s="148"/>
      <c r="AE87" s="148"/>
      <c r="AF87" s="148"/>
      <c r="AG87" s="148" t="s">
        <v>2005</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85">
        <v>80</v>
      </c>
      <c r="B88" s="186" t="s">
        <v>2141</v>
      </c>
      <c r="C88" s="198" t="s">
        <v>2791</v>
      </c>
      <c r="D88" s="187" t="s">
        <v>2037</v>
      </c>
      <c r="E88" s="188">
        <v>4</v>
      </c>
      <c r="F88" s="189"/>
      <c r="G88" s="190">
        <f t="shared" si="14"/>
        <v>0</v>
      </c>
      <c r="H88" s="189"/>
      <c r="I88" s="190">
        <f t="shared" si="15"/>
        <v>0</v>
      </c>
      <c r="J88" s="189"/>
      <c r="K88" s="190">
        <f t="shared" si="16"/>
        <v>0</v>
      </c>
      <c r="L88" s="190">
        <v>21</v>
      </c>
      <c r="M88" s="190">
        <f t="shared" si="17"/>
        <v>0</v>
      </c>
      <c r="N88" s="188">
        <v>0</v>
      </c>
      <c r="O88" s="188">
        <f t="shared" si="18"/>
        <v>0</v>
      </c>
      <c r="P88" s="188">
        <v>0</v>
      </c>
      <c r="Q88" s="188">
        <f t="shared" si="19"/>
        <v>0</v>
      </c>
      <c r="R88" s="190"/>
      <c r="S88" s="190" t="s">
        <v>878</v>
      </c>
      <c r="T88" s="191" t="s">
        <v>879</v>
      </c>
      <c r="U88" s="159">
        <v>0</v>
      </c>
      <c r="V88" s="159">
        <f t="shared" si="20"/>
        <v>0</v>
      </c>
      <c r="W88" s="159"/>
      <c r="X88" s="159" t="s">
        <v>622</v>
      </c>
      <c r="Y88" s="159" t="s">
        <v>296</v>
      </c>
      <c r="Z88" s="148"/>
      <c r="AA88" s="148"/>
      <c r="AB88" s="148"/>
      <c r="AC88" s="148"/>
      <c r="AD88" s="148"/>
      <c r="AE88" s="148"/>
      <c r="AF88" s="148"/>
      <c r="AG88" s="148" t="s">
        <v>2692</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5">
      <c r="A89" s="185">
        <v>81</v>
      </c>
      <c r="B89" s="186" t="s">
        <v>2143</v>
      </c>
      <c r="C89" s="198" t="s">
        <v>2792</v>
      </c>
      <c r="D89" s="187" t="s">
        <v>2037</v>
      </c>
      <c r="E89" s="188">
        <v>10</v>
      </c>
      <c r="F89" s="189"/>
      <c r="G89" s="190">
        <f t="shared" si="14"/>
        <v>0</v>
      </c>
      <c r="H89" s="189"/>
      <c r="I89" s="190">
        <f t="shared" si="15"/>
        <v>0</v>
      </c>
      <c r="J89" s="189"/>
      <c r="K89" s="190">
        <f t="shared" si="16"/>
        <v>0</v>
      </c>
      <c r="L89" s="190">
        <v>21</v>
      </c>
      <c r="M89" s="190">
        <f t="shared" si="17"/>
        <v>0</v>
      </c>
      <c r="N89" s="188">
        <v>0</v>
      </c>
      <c r="O89" s="188">
        <f t="shared" si="18"/>
        <v>0</v>
      </c>
      <c r="P89" s="188">
        <v>0</v>
      </c>
      <c r="Q89" s="188">
        <f t="shared" si="19"/>
        <v>0</v>
      </c>
      <c r="R89" s="190"/>
      <c r="S89" s="190" t="s">
        <v>878</v>
      </c>
      <c r="T89" s="191" t="s">
        <v>879</v>
      </c>
      <c r="U89" s="159">
        <v>0</v>
      </c>
      <c r="V89" s="159">
        <f t="shared" si="20"/>
        <v>0</v>
      </c>
      <c r="W89" s="159"/>
      <c r="X89" s="159" t="s">
        <v>295</v>
      </c>
      <c r="Y89" s="159" t="s">
        <v>296</v>
      </c>
      <c r="Z89" s="148"/>
      <c r="AA89" s="148"/>
      <c r="AB89" s="148"/>
      <c r="AC89" s="148"/>
      <c r="AD89" s="148"/>
      <c r="AE89" s="148"/>
      <c r="AF89" s="148"/>
      <c r="AG89" s="148" t="s">
        <v>2005</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5">
      <c r="A90" s="185">
        <v>82</v>
      </c>
      <c r="B90" s="186" t="s">
        <v>2147</v>
      </c>
      <c r="C90" s="198" t="s">
        <v>2793</v>
      </c>
      <c r="D90" s="187" t="s">
        <v>2037</v>
      </c>
      <c r="E90" s="188">
        <v>2</v>
      </c>
      <c r="F90" s="189"/>
      <c r="G90" s="190">
        <f t="shared" si="14"/>
        <v>0</v>
      </c>
      <c r="H90" s="189"/>
      <c r="I90" s="190">
        <f t="shared" si="15"/>
        <v>0</v>
      </c>
      <c r="J90" s="189"/>
      <c r="K90" s="190">
        <f t="shared" si="16"/>
        <v>0</v>
      </c>
      <c r="L90" s="190">
        <v>21</v>
      </c>
      <c r="M90" s="190">
        <f t="shared" si="17"/>
        <v>0</v>
      </c>
      <c r="N90" s="188">
        <v>0</v>
      </c>
      <c r="O90" s="188">
        <f t="shared" si="18"/>
        <v>0</v>
      </c>
      <c r="P90" s="188">
        <v>0</v>
      </c>
      <c r="Q90" s="188">
        <f t="shared" si="19"/>
        <v>0</v>
      </c>
      <c r="R90" s="190"/>
      <c r="S90" s="190" t="s">
        <v>878</v>
      </c>
      <c r="T90" s="191" t="s">
        <v>879</v>
      </c>
      <c r="U90" s="159">
        <v>0</v>
      </c>
      <c r="V90" s="159">
        <f t="shared" si="20"/>
        <v>0</v>
      </c>
      <c r="W90" s="159"/>
      <c r="X90" s="159" t="s">
        <v>295</v>
      </c>
      <c r="Y90" s="159" t="s">
        <v>296</v>
      </c>
      <c r="Z90" s="148"/>
      <c r="AA90" s="148"/>
      <c r="AB90" s="148"/>
      <c r="AC90" s="148"/>
      <c r="AD90" s="148"/>
      <c r="AE90" s="148"/>
      <c r="AF90" s="148"/>
      <c r="AG90" s="148" t="s">
        <v>2005</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5">
      <c r="A91" s="185">
        <v>83</v>
      </c>
      <c r="B91" s="186" t="s">
        <v>2149</v>
      </c>
      <c r="C91" s="198" t="s">
        <v>2795</v>
      </c>
      <c r="D91" s="187" t="s">
        <v>2037</v>
      </c>
      <c r="E91" s="188">
        <v>4</v>
      </c>
      <c r="F91" s="189"/>
      <c r="G91" s="190">
        <f t="shared" si="14"/>
        <v>0</v>
      </c>
      <c r="H91" s="189"/>
      <c r="I91" s="190">
        <f t="shared" si="15"/>
        <v>0</v>
      </c>
      <c r="J91" s="189"/>
      <c r="K91" s="190">
        <f t="shared" si="16"/>
        <v>0</v>
      </c>
      <c r="L91" s="190">
        <v>21</v>
      </c>
      <c r="M91" s="190">
        <f t="shared" si="17"/>
        <v>0</v>
      </c>
      <c r="N91" s="188">
        <v>0</v>
      </c>
      <c r="O91" s="188">
        <f t="shared" si="18"/>
        <v>0</v>
      </c>
      <c r="P91" s="188">
        <v>0</v>
      </c>
      <c r="Q91" s="188">
        <f t="shared" si="19"/>
        <v>0</v>
      </c>
      <c r="R91" s="190"/>
      <c r="S91" s="190" t="s">
        <v>878</v>
      </c>
      <c r="T91" s="191" t="s">
        <v>879</v>
      </c>
      <c r="U91" s="159">
        <v>0</v>
      </c>
      <c r="V91" s="159">
        <f t="shared" si="20"/>
        <v>0</v>
      </c>
      <c r="W91" s="159"/>
      <c r="X91" s="159" t="s">
        <v>295</v>
      </c>
      <c r="Y91" s="159" t="s">
        <v>296</v>
      </c>
      <c r="Z91" s="148"/>
      <c r="AA91" s="148"/>
      <c r="AB91" s="148"/>
      <c r="AC91" s="148"/>
      <c r="AD91" s="148"/>
      <c r="AE91" s="148"/>
      <c r="AF91" s="148"/>
      <c r="AG91" s="148" t="s">
        <v>2005</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5">
      <c r="A92" s="185">
        <v>84</v>
      </c>
      <c r="B92" s="186" t="s">
        <v>2613</v>
      </c>
      <c r="C92" s="198" t="s">
        <v>2797</v>
      </c>
      <c r="D92" s="187" t="s">
        <v>2037</v>
      </c>
      <c r="E92" s="188">
        <v>8</v>
      </c>
      <c r="F92" s="189"/>
      <c r="G92" s="190">
        <f t="shared" si="14"/>
        <v>0</v>
      </c>
      <c r="H92" s="189"/>
      <c r="I92" s="190">
        <f t="shared" si="15"/>
        <v>0</v>
      </c>
      <c r="J92" s="189"/>
      <c r="K92" s="190">
        <f t="shared" si="16"/>
        <v>0</v>
      </c>
      <c r="L92" s="190">
        <v>21</v>
      </c>
      <c r="M92" s="190">
        <f t="shared" si="17"/>
        <v>0</v>
      </c>
      <c r="N92" s="188">
        <v>0</v>
      </c>
      <c r="O92" s="188">
        <f t="shared" si="18"/>
        <v>0</v>
      </c>
      <c r="P92" s="188">
        <v>0</v>
      </c>
      <c r="Q92" s="188">
        <f t="shared" si="19"/>
        <v>0</v>
      </c>
      <c r="R92" s="190"/>
      <c r="S92" s="190" t="s">
        <v>878</v>
      </c>
      <c r="T92" s="191" t="s">
        <v>879</v>
      </c>
      <c r="U92" s="159">
        <v>0</v>
      </c>
      <c r="V92" s="159">
        <f t="shared" si="20"/>
        <v>0</v>
      </c>
      <c r="W92" s="159"/>
      <c r="X92" s="159" t="s">
        <v>295</v>
      </c>
      <c r="Y92" s="159" t="s">
        <v>296</v>
      </c>
      <c r="Z92" s="148"/>
      <c r="AA92" s="148"/>
      <c r="AB92" s="148"/>
      <c r="AC92" s="148"/>
      <c r="AD92" s="148"/>
      <c r="AE92" s="148"/>
      <c r="AF92" s="148"/>
      <c r="AG92" s="148" t="s">
        <v>2005</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5">
      <c r="A93" s="185">
        <v>85</v>
      </c>
      <c r="B93" s="186" t="s">
        <v>2615</v>
      </c>
      <c r="C93" s="198" t="s">
        <v>2799</v>
      </c>
      <c r="D93" s="187" t="s">
        <v>2037</v>
      </c>
      <c r="E93" s="188">
        <v>10</v>
      </c>
      <c r="F93" s="189"/>
      <c r="G93" s="190">
        <f t="shared" si="14"/>
        <v>0</v>
      </c>
      <c r="H93" s="189"/>
      <c r="I93" s="190">
        <f t="shared" si="15"/>
        <v>0</v>
      </c>
      <c r="J93" s="189"/>
      <c r="K93" s="190">
        <f t="shared" si="16"/>
        <v>0</v>
      </c>
      <c r="L93" s="190">
        <v>21</v>
      </c>
      <c r="M93" s="190">
        <f t="shared" si="17"/>
        <v>0</v>
      </c>
      <c r="N93" s="188">
        <v>0</v>
      </c>
      <c r="O93" s="188">
        <f t="shared" si="18"/>
        <v>0</v>
      </c>
      <c r="P93" s="188">
        <v>0</v>
      </c>
      <c r="Q93" s="188">
        <f t="shared" si="19"/>
        <v>0</v>
      </c>
      <c r="R93" s="190"/>
      <c r="S93" s="190" t="s">
        <v>878</v>
      </c>
      <c r="T93" s="191" t="s">
        <v>879</v>
      </c>
      <c r="U93" s="159">
        <v>0</v>
      </c>
      <c r="V93" s="159">
        <f t="shared" si="20"/>
        <v>0</v>
      </c>
      <c r="W93" s="159"/>
      <c r="X93" s="159" t="s">
        <v>295</v>
      </c>
      <c r="Y93" s="159" t="s">
        <v>296</v>
      </c>
      <c r="Z93" s="148"/>
      <c r="AA93" s="148"/>
      <c r="AB93" s="148"/>
      <c r="AC93" s="148"/>
      <c r="AD93" s="148"/>
      <c r="AE93" s="148"/>
      <c r="AF93" s="148"/>
      <c r="AG93" s="148" t="s">
        <v>2005</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x14ac:dyDescent="0.25">
      <c r="A94" s="185">
        <v>86</v>
      </c>
      <c r="B94" s="186" t="s">
        <v>2617</v>
      </c>
      <c r="C94" s="198" t="s">
        <v>2800</v>
      </c>
      <c r="D94" s="187" t="s">
        <v>2037</v>
      </c>
      <c r="E94" s="188">
        <v>120</v>
      </c>
      <c r="F94" s="189"/>
      <c r="G94" s="190">
        <f t="shared" si="14"/>
        <v>0</v>
      </c>
      <c r="H94" s="189"/>
      <c r="I94" s="190">
        <f t="shared" si="15"/>
        <v>0</v>
      </c>
      <c r="J94" s="189"/>
      <c r="K94" s="190">
        <f t="shared" si="16"/>
        <v>0</v>
      </c>
      <c r="L94" s="190">
        <v>21</v>
      </c>
      <c r="M94" s="190">
        <f t="shared" si="17"/>
        <v>0</v>
      </c>
      <c r="N94" s="188">
        <v>0</v>
      </c>
      <c r="O94" s="188">
        <f t="shared" si="18"/>
        <v>0</v>
      </c>
      <c r="P94" s="188">
        <v>0</v>
      </c>
      <c r="Q94" s="188">
        <f t="shared" si="19"/>
        <v>0</v>
      </c>
      <c r="R94" s="190"/>
      <c r="S94" s="190" t="s">
        <v>878</v>
      </c>
      <c r="T94" s="191" t="s">
        <v>879</v>
      </c>
      <c r="U94" s="159">
        <v>0</v>
      </c>
      <c r="V94" s="159">
        <f t="shared" si="20"/>
        <v>0</v>
      </c>
      <c r="W94" s="159"/>
      <c r="X94" s="159" t="s">
        <v>295</v>
      </c>
      <c r="Y94" s="159" t="s">
        <v>296</v>
      </c>
      <c r="Z94" s="148"/>
      <c r="AA94" s="148"/>
      <c r="AB94" s="148"/>
      <c r="AC94" s="148"/>
      <c r="AD94" s="148"/>
      <c r="AE94" s="148"/>
      <c r="AF94" s="148"/>
      <c r="AG94" s="148" t="s">
        <v>2005</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5">
      <c r="A95" s="185">
        <v>87</v>
      </c>
      <c r="B95" s="186" t="s">
        <v>2735</v>
      </c>
      <c r="C95" s="198" t="s">
        <v>3681</v>
      </c>
      <c r="D95" s="187" t="s">
        <v>2037</v>
      </c>
      <c r="E95" s="188">
        <v>2</v>
      </c>
      <c r="F95" s="189"/>
      <c r="G95" s="190">
        <f t="shared" si="14"/>
        <v>0</v>
      </c>
      <c r="H95" s="189"/>
      <c r="I95" s="190">
        <f t="shared" si="15"/>
        <v>0</v>
      </c>
      <c r="J95" s="189"/>
      <c r="K95" s="190">
        <f t="shared" si="16"/>
        <v>0</v>
      </c>
      <c r="L95" s="190">
        <v>21</v>
      </c>
      <c r="M95" s="190">
        <f t="shared" si="17"/>
        <v>0</v>
      </c>
      <c r="N95" s="188">
        <v>0</v>
      </c>
      <c r="O95" s="188">
        <f t="shared" si="18"/>
        <v>0</v>
      </c>
      <c r="P95" s="188">
        <v>0</v>
      </c>
      <c r="Q95" s="188">
        <f t="shared" si="19"/>
        <v>0</v>
      </c>
      <c r="R95" s="190"/>
      <c r="S95" s="190" t="s">
        <v>878</v>
      </c>
      <c r="T95" s="191" t="s">
        <v>879</v>
      </c>
      <c r="U95" s="159">
        <v>0</v>
      </c>
      <c r="V95" s="159">
        <f t="shared" si="20"/>
        <v>0</v>
      </c>
      <c r="W95" s="159"/>
      <c r="X95" s="159" t="s">
        <v>295</v>
      </c>
      <c r="Y95" s="159" t="s">
        <v>296</v>
      </c>
      <c r="Z95" s="148"/>
      <c r="AA95" s="148"/>
      <c r="AB95" s="148"/>
      <c r="AC95" s="148"/>
      <c r="AD95" s="148"/>
      <c r="AE95" s="148"/>
      <c r="AF95" s="148"/>
      <c r="AG95" s="148" t="s">
        <v>2005</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5">
      <c r="A96" s="185">
        <v>88</v>
      </c>
      <c r="B96" s="186" t="s">
        <v>2159</v>
      </c>
      <c r="C96" s="198" t="s">
        <v>2803</v>
      </c>
      <c r="D96" s="187" t="s">
        <v>2037</v>
      </c>
      <c r="E96" s="188">
        <v>2</v>
      </c>
      <c r="F96" s="189"/>
      <c r="G96" s="190">
        <f t="shared" si="14"/>
        <v>0</v>
      </c>
      <c r="H96" s="189"/>
      <c r="I96" s="190">
        <f t="shared" si="15"/>
        <v>0</v>
      </c>
      <c r="J96" s="189"/>
      <c r="K96" s="190">
        <f t="shared" si="16"/>
        <v>0</v>
      </c>
      <c r="L96" s="190">
        <v>21</v>
      </c>
      <c r="M96" s="190">
        <f t="shared" si="17"/>
        <v>0</v>
      </c>
      <c r="N96" s="188">
        <v>0</v>
      </c>
      <c r="O96" s="188">
        <f t="shared" si="18"/>
        <v>0</v>
      </c>
      <c r="P96" s="188">
        <v>0</v>
      </c>
      <c r="Q96" s="188">
        <f t="shared" si="19"/>
        <v>0</v>
      </c>
      <c r="R96" s="190"/>
      <c r="S96" s="190" t="s">
        <v>878</v>
      </c>
      <c r="T96" s="191" t="s">
        <v>879</v>
      </c>
      <c r="U96" s="159">
        <v>0</v>
      </c>
      <c r="V96" s="159">
        <f t="shared" si="20"/>
        <v>0</v>
      </c>
      <c r="W96" s="159"/>
      <c r="X96" s="159" t="s">
        <v>295</v>
      </c>
      <c r="Y96" s="159" t="s">
        <v>296</v>
      </c>
      <c r="Z96" s="148"/>
      <c r="AA96" s="148"/>
      <c r="AB96" s="148"/>
      <c r="AC96" s="148"/>
      <c r="AD96" s="148"/>
      <c r="AE96" s="148"/>
      <c r="AF96" s="148"/>
      <c r="AG96" s="148" t="s">
        <v>2005</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5">
      <c r="A97" s="185">
        <v>89</v>
      </c>
      <c r="B97" s="186" t="s">
        <v>2624</v>
      </c>
      <c r="C97" s="198" t="s">
        <v>2804</v>
      </c>
      <c r="D97" s="187" t="s">
        <v>2037</v>
      </c>
      <c r="E97" s="188">
        <v>4</v>
      </c>
      <c r="F97" s="189"/>
      <c r="G97" s="190">
        <f t="shared" si="14"/>
        <v>0</v>
      </c>
      <c r="H97" s="189"/>
      <c r="I97" s="190">
        <f t="shared" si="15"/>
        <v>0</v>
      </c>
      <c r="J97" s="189"/>
      <c r="K97" s="190">
        <f t="shared" si="16"/>
        <v>0</v>
      </c>
      <c r="L97" s="190">
        <v>21</v>
      </c>
      <c r="M97" s="190">
        <f t="shared" si="17"/>
        <v>0</v>
      </c>
      <c r="N97" s="188">
        <v>0</v>
      </c>
      <c r="O97" s="188">
        <f t="shared" si="18"/>
        <v>0</v>
      </c>
      <c r="P97" s="188">
        <v>0</v>
      </c>
      <c r="Q97" s="188">
        <f t="shared" si="19"/>
        <v>0</v>
      </c>
      <c r="R97" s="190"/>
      <c r="S97" s="190" t="s">
        <v>878</v>
      </c>
      <c r="T97" s="191" t="s">
        <v>879</v>
      </c>
      <c r="U97" s="159">
        <v>0</v>
      </c>
      <c r="V97" s="159">
        <f t="shared" si="20"/>
        <v>0</v>
      </c>
      <c r="W97" s="159"/>
      <c r="X97" s="159" t="s">
        <v>295</v>
      </c>
      <c r="Y97" s="159" t="s">
        <v>296</v>
      </c>
      <c r="Z97" s="148"/>
      <c r="AA97" s="148"/>
      <c r="AB97" s="148"/>
      <c r="AC97" s="148"/>
      <c r="AD97" s="148"/>
      <c r="AE97" s="148"/>
      <c r="AF97" s="148"/>
      <c r="AG97" s="148" t="s">
        <v>2005</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5">
      <c r="A98" s="185">
        <v>90</v>
      </c>
      <c r="B98" s="186" t="s">
        <v>2164</v>
      </c>
      <c r="C98" s="198" t="s">
        <v>2805</v>
      </c>
      <c r="D98" s="187" t="s">
        <v>331</v>
      </c>
      <c r="E98" s="188">
        <v>120</v>
      </c>
      <c r="F98" s="189"/>
      <c r="G98" s="190">
        <f t="shared" si="14"/>
        <v>0</v>
      </c>
      <c r="H98" s="189"/>
      <c r="I98" s="190">
        <f t="shared" si="15"/>
        <v>0</v>
      </c>
      <c r="J98" s="189"/>
      <c r="K98" s="190">
        <f t="shared" si="16"/>
        <v>0</v>
      </c>
      <c r="L98" s="190">
        <v>21</v>
      </c>
      <c r="M98" s="190">
        <f t="shared" si="17"/>
        <v>0</v>
      </c>
      <c r="N98" s="188">
        <v>0</v>
      </c>
      <c r="O98" s="188">
        <f t="shared" si="18"/>
        <v>0</v>
      </c>
      <c r="P98" s="188">
        <v>0</v>
      </c>
      <c r="Q98" s="188">
        <f t="shared" si="19"/>
        <v>0</v>
      </c>
      <c r="R98" s="190"/>
      <c r="S98" s="190" t="s">
        <v>878</v>
      </c>
      <c r="T98" s="191" t="s">
        <v>879</v>
      </c>
      <c r="U98" s="159">
        <v>0</v>
      </c>
      <c r="V98" s="159">
        <f t="shared" si="20"/>
        <v>0</v>
      </c>
      <c r="W98" s="159"/>
      <c r="X98" s="159" t="s">
        <v>295</v>
      </c>
      <c r="Y98" s="159" t="s">
        <v>296</v>
      </c>
      <c r="Z98" s="148"/>
      <c r="AA98" s="148"/>
      <c r="AB98" s="148"/>
      <c r="AC98" s="148"/>
      <c r="AD98" s="148"/>
      <c r="AE98" s="148"/>
      <c r="AF98" s="148"/>
      <c r="AG98" s="148" t="s">
        <v>2005</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x14ac:dyDescent="0.25">
      <c r="A99" s="185">
        <v>91</v>
      </c>
      <c r="B99" s="186" t="s">
        <v>2628</v>
      </c>
      <c r="C99" s="198" t="s">
        <v>2806</v>
      </c>
      <c r="D99" s="187" t="s">
        <v>331</v>
      </c>
      <c r="E99" s="188">
        <v>20</v>
      </c>
      <c r="F99" s="189"/>
      <c r="G99" s="190">
        <f t="shared" si="14"/>
        <v>0</v>
      </c>
      <c r="H99" s="189"/>
      <c r="I99" s="190">
        <f t="shared" si="15"/>
        <v>0</v>
      </c>
      <c r="J99" s="189"/>
      <c r="K99" s="190">
        <f t="shared" si="16"/>
        <v>0</v>
      </c>
      <c r="L99" s="190">
        <v>21</v>
      </c>
      <c r="M99" s="190">
        <f t="shared" si="17"/>
        <v>0</v>
      </c>
      <c r="N99" s="188">
        <v>0</v>
      </c>
      <c r="O99" s="188">
        <f t="shared" si="18"/>
        <v>0</v>
      </c>
      <c r="P99" s="188">
        <v>0</v>
      </c>
      <c r="Q99" s="188">
        <f t="shared" si="19"/>
        <v>0</v>
      </c>
      <c r="R99" s="190"/>
      <c r="S99" s="190" t="s">
        <v>878</v>
      </c>
      <c r="T99" s="191" t="s">
        <v>879</v>
      </c>
      <c r="U99" s="159">
        <v>0</v>
      </c>
      <c r="V99" s="159">
        <f t="shared" si="20"/>
        <v>0</v>
      </c>
      <c r="W99" s="159"/>
      <c r="X99" s="159" t="s">
        <v>295</v>
      </c>
      <c r="Y99" s="159" t="s">
        <v>296</v>
      </c>
      <c r="Z99" s="148"/>
      <c r="AA99" s="148"/>
      <c r="AB99" s="148"/>
      <c r="AC99" s="148"/>
      <c r="AD99" s="148"/>
      <c r="AE99" s="148"/>
      <c r="AF99" s="148"/>
      <c r="AG99" s="148" t="s">
        <v>2005</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5">
      <c r="A100" s="185">
        <v>92</v>
      </c>
      <c r="B100" s="186" t="s">
        <v>2168</v>
      </c>
      <c r="C100" s="198" t="s">
        <v>2808</v>
      </c>
      <c r="D100" s="187" t="s">
        <v>331</v>
      </c>
      <c r="E100" s="188">
        <v>75</v>
      </c>
      <c r="F100" s="189"/>
      <c r="G100" s="190">
        <f t="shared" si="14"/>
        <v>0</v>
      </c>
      <c r="H100" s="189"/>
      <c r="I100" s="190">
        <f t="shared" si="15"/>
        <v>0</v>
      </c>
      <c r="J100" s="189"/>
      <c r="K100" s="190">
        <f t="shared" si="16"/>
        <v>0</v>
      </c>
      <c r="L100" s="190">
        <v>21</v>
      </c>
      <c r="M100" s="190">
        <f t="shared" si="17"/>
        <v>0</v>
      </c>
      <c r="N100" s="188">
        <v>0</v>
      </c>
      <c r="O100" s="188">
        <f t="shared" si="18"/>
        <v>0</v>
      </c>
      <c r="P100" s="188">
        <v>0</v>
      </c>
      <c r="Q100" s="188">
        <f t="shared" si="19"/>
        <v>0</v>
      </c>
      <c r="R100" s="190"/>
      <c r="S100" s="190" t="s">
        <v>878</v>
      </c>
      <c r="T100" s="191" t="s">
        <v>879</v>
      </c>
      <c r="U100" s="159">
        <v>0</v>
      </c>
      <c r="V100" s="159">
        <f t="shared" si="20"/>
        <v>0</v>
      </c>
      <c r="W100" s="159"/>
      <c r="X100" s="159" t="s">
        <v>295</v>
      </c>
      <c r="Y100" s="159" t="s">
        <v>296</v>
      </c>
      <c r="Z100" s="148"/>
      <c r="AA100" s="148"/>
      <c r="AB100" s="148"/>
      <c r="AC100" s="148"/>
      <c r="AD100" s="148"/>
      <c r="AE100" s="148"/>
      <c r="AF100" s="148"/>
      <c r="AG100" s="148" t="s">
        <v>2005</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5">
      <c r="A101" s="185">
        <v>93</v>
      </c>
      <c r="B101" s="186" t="s">
        <v>2170</v>
      </c>
      <c r="C101" s="198" t="s">
        <v>2810</v>
      </c>
      <c r="D101" s="187" t="s">
        <v>2037</v>
      </c>
      <c r="E101" s="188">
        <v>4</v>
      </c>
      <c r="F101" s="189"/>
      <c r="G101" s="190">
        <f t="shared" si="14"/>
        <v>0</v>
      </c>
      <c r="H101" s="189"/>
      <c r="I101" s="190">
        <f t="shared" si="15"/>
        <v>0</v>
      </c>
      <c r="J101" s="189"/>
      <c r="K101" s="190">
        <f t="shared" si="16"/>
        <v>0</v>
      </c>
      <c r="L101" s="190">
        <v>21</v>
      </c>
      <c r="M101" s="190">
        <f t="shared" si="17"/>
        <v>0</v>
      </c>
      <c r="N101" s="188">
        <v>0</v>
      </c>
      <c r="O101" s="188">
        <f t="shared" si="18"/>
        <v>0</v>
      </c>
      <c r="P101" s="188">
        <v>0</v>
      </c>
      <c r="Q101" s="188">
        <f t="shared" si="19"/>
        <v>0</v>
      </c>
      <c r="R101" s="190"/>
      <c r="S101" s="190" t="s">
        <v>878</v>
      </c>
      <c r="T101" s="191" t="s">
        <v>879</v>
      </c>
      <c r="U101" s="159">
        <v>0</v>
      </c>
      <c r="V101" s="159">
        <f t="shared" si="20"/>
        <v>0</v>
      </c>
      <c r="W101" s="159"/>
      <c r="X101" s="159" t="s">
        <v>295</v>
      </c>
      <c r="Y101" s="159" t="s">
        <v>296</v>
      </c>
      <c r="Z101" s="148"/>
      <c r="AA101" s="148"/>
      <c r="AB101" s="148"/>
      <c r="AC101" s="148"/>
      <c r="AD101" s="148"/>
      <c r="AE101" s="148"/>
      <c r="AF101" s="148"/>
      <c r="AG101" s="148" t="s">
        <v>2005</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1" x14ac:dyDescent="0.25">
      <c r="A102" s="185">
        <v>94</v>
      </c>
      <c r="B102" s="186" t="s">
        <v>2629</v>
      </c>
      <c r="C102" s="198" t="s">
        <v>2812</v>
      </c>
      <c r="D102" s="187" t="s">
        <v>2037</v>
      </c>
      <c r="E102" s="188">
        <v>1</v>
      </c>
      <c r="F102" s="189"/>
      <c r="G102" s="190">
        <f t="shared" si="14"/>
        <v>0</v>
      </c>
      <c r="H102" s="189"/>
      <c r="I102" s="190">
        <f t="shared" si="15"/>
        <v>0</v>
      </c>
      <c r="J102" s="189"/>
      <c r="K102" s="190">
        <f t="shared" si="16"/>
        <v>0</v>
      </c>
      <c r="L102" s="190">
        <v>21</v>
      </c>
      <c r="M102" s="190">
        <f t="shared" si="17"/>
        <v>0</v>
      </c>
      <c r="N102" s="188">
        <v>0</v>
      </c>
      <c r="O102" s="188">
        <f t="shared" si="18"/>
        <v>0</v>
      </c>
      <c r="P102" s="188">
        <v>0</v>
      </c>
      <c r="Q102" s="188">
        <f t="shared" si="19"/>
        <v>0</v>
      </c>
      <c r="R102" s="190"/>
      <c r="S102" s="190" t="s">
        <v>878</v>
      </c>
      <c r="T102" s="191" t="s">
        <v>879</v>
      </c>
      <c r="U102" s="159">
        <v>0</v>
      </c>
      <c r="V102" s="159">
        <f t="shared" si="20"/>
        <v>0</v>
      </c>
      <c r="W102" s="159"/>
      <c r="X102" s="159" t="s">
        <v>295</v>
      </c>
      <c r="Y102" s="159" t="s">
        <v>296</v>
      </c>
      <c r="Z102" s="148"/>
      <c r="AA102" s="148"/>
      <c r="AB102" s="148"/>
      <c r="AC102" s="148"/>
      <c r="AD102" s="148"/>
      <c r="AE102" s="148"/>
      <c r="AF102" s="148"/>
      <c r="AG102" s="148" t="s">
        <v>2005</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5">
      <c r="A103" s="185">
        <v>95</v>
      </c>
      <c r="B103" s="186" t="s">
        <v>2631</v>
      </c>
      <c r="C103" s="198" t="s">
        <v>175</v>
      </c>
      <c r="D103" s="187"/>
      <c r="E103" s="188">
        <v>0</v>
      </c>
      <c r="F103" s="189"/>
      <c r="G103" s="190">
        <f t="shared" si="14"/>
        <v>0</v>
      </c>
      <c r="H103" s="189"/>
      <c r="I103" s="190">
        <f t="shared" si="15"/>
        <v>0</v>
      </c>
      <c r="J103" s="189"/>
      <c r="K103" s="190">
        <f t="shared" si="16"/>
        <v>0</v>
      </c>
      <c r="L103" s="190">
        <v>21</v>
      </c>
      <c r="M103" s="190">
        <f t="shared" si="17"/>
        <v>0</v>
      </c>
      <c r="N103" s="188">
        <v>0</v>
      </c>
      <c r="O103" s="188">
        <f t="shared" si="18"/>
        <v>0</v>
      </c>
      <c r="P103" s="188">
        <v>0</v>
      </c>
      <c r="Q103" s="188">
        <f t="shared" si="19"/>
        <v>0</v>
      </c>
      <c r="R103" s="190"/>
      <c r="S103" s="190" t="s">
        <v>878</v>
      </c>
      <c r="T103" s="191" t="s">
        <v>879</v>
      </c>
      <c r="U103" s="159">
        <v>0</v>
      </c>
      <c r="V103" s="159">
        <f t="shared" si="20"/>
        <v>0</v>
      </c>
      <c r="W103" s="159"/>
      <c r="X103" s="159" t="s">
        <v>295</v>
      </c>
      <c r="Y103" s="159" t="s">
        <v>296</v>
      </c>
      <c r="Z103" s="148"/>
      <c r="AA103" s="148"/>
      <c r="AB103" s="148"/>
      <c r="AC103" s="148"/>
      <c r="AD103" s="148"/>
      <c r="AE103" s="148"/>
      <c r="AF103" s="148"/>
      <c r="AG103" s="148" t="s">
        <v>2005</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5">
      <c r="A104" s="185">
        <v>96</v>
      </c>
      <c r="B104" s="186" t="s">
        <v>2176</v>
      </c>
      <c r="C104" s="198" t="s">
        <v>2814</v>
      </c>
      <c r="D104" s="187" t="s">
        <v>331</v>
      </c>
      <c r="E104" s="188">
        <v>20</v>
      </c>
      <c r="F104" s="189"/>
      <c r="G104" s="190">
        <f t="shared" si="14"/>
        <v>0</v>
      </c>
      <c r="H104" s="189"/>
      <c r="I104" s="190">
        <f t="shared" si="15"/>
        <v>0</v>
      </c>
      <c r="J104" s="189"/>
      <c r="K104" s="190">
        <f t="shared" si="16"/>
        <v>0</v>
      </c>
      <c r="L104" s="190">
        <v>21</v>
      </c>
      <c r="M104" s="190">
        <f t="shared" si="17"/>
        <v>0</v>
      </c>
      <c r="N104" s="188">
        <v>0</v>
      </c>
      <c r="O104" s="188">
        <f t="shared" si="18"/>
        <v>0</v>
      </c>
      <c r="P104" s="188">
        <v>0</v>
      </c>
      <c r="Q104" s="188">
        <f t="shared" si="19"/>
        <v>0</v>
      </c>
      <c r="R104" s="190"/>
      <c r="S104" s="190" t="s">
        <v>878</v>
      </c>
      <c r="T104" s="191" t="s">
        <v>879</v>
      </c>
      <c r="U104" s="159">
        <v>0</v>
      </c>
      <c r="V104" s="159">
        <f t="shared" si="20"/>
        <v>0</v>
      </c>
      <c r="W104" s="159"/>
      <c r="X104" s="159" t="s">
        <v>295</v>
      </c>
      <c r="Y104" s="159" t="s">
        <v>296</v>
      </c>
      <c r="Z104" s="148"/>
      <c r="AA104" s="148"/>
      <c r="AB104" s="148"/>
      <c r="AC104" s="148"/>
      <c r="AD104" s="148"/>
      <c r="AE104" s="148"/>
      <c r="AF104" s="148"/>
      <c r="AG104" s="148" t="s">
        <v>2005</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5">
      <c r="A105" s="185">
        <v>97</v>
      </c>
      <c r="B105" s="186" t="s">
        <v>2634</v>
      </c>
      <c r="C105" s="198" t="s">
        <v>2806</v>
      </c>
      <c r="D105" s="187" t="s">
        <v>331</v>
      </c>
      <c r="E105" s="188">
        <v>10</v>
      </c>
      <c r="F105" s="189"/>
      <c r="G105" s="190">
        <f t="shared" ref="G105:G110" si="21">ROUND(E105*F105,2)</f>
        <v>0</v>
      </c>
      <c r="H105" s="189"/>
      <c r="I105" s="190">
        <f t="shared" ref="I105:I110" si="22">ROUND(E105*H105,2)</f>
        <v>0</v>
      </c>
      <c r="J105" s="189"/>
      <c r="K105" s="190">
        <f t="shared" ref="K105:K110" si="23">ROUND(E105*J105,2)</f>
        <v>0</v>
      </c>
      <c r="L105" s="190">
        <v>21</v>
      </c>
      <c r="M105" s="190">
        <f t="shared" ref="M105:M110" si="24">G105*(1+L105/100)</f>
        <v>0</v>
      </c>
      <c r="N105" s="188">
        <v>0</v>
      </c>
      <c r="O105" s="188">
        <f t="shared" ref="O105:O110" si="25">ROUND(E105*N105,2)</f>
        <v>0</v>
      </c>
      <c r="P105" s="188">
        <v>0</v>
      </c>
      <c r="Q105" s="188">
        <f t="shared" ref="Q105:Q110" si="26">ROUND(E105*P105,2)</f>
        <v>0</v>
      </c>
      <c r="R105" s="190"/>
      <c r="S105" s="190" t="s">
        <v>878</v>
      </c>
      <c r="T105" s="191" t="s">
        <v>879</v>
      </c>
      <c r="U105" s="159">
        <v>0</v>
      </c>
      <c r="V105" s="159">
        <f t="shared" ref="V105:V110" si="27">ROUND(E105*U105,2)</f>
        <v>0</v>
      </c>
      <c r="W105" s="159"/>
      <c r="X105" s="159" t="s">
        <v>295</v>
      </c>
      <c r="Y105" s="159" t="s">
        <v>296</v>
      </c>
      <c r="Z105" s="148"/>
      <c r="AA105" s="148"/>
      <c r="AB105" s="148"/>
      <c r="AC105" s="148"/>
      <c r="AD105" s="148"/>
      <c r="AE105" s="148"/>
      <c r="AF105" s="148"/>
      <c r="AG105" s="148" t="s">
        <v>2005</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5">
      <c r="A106" s="185">
        <v>98</v>
      </c>
      <c r="B106" s="186" t="s">
        <v>2636</v>
      </c>
      <c r="C106" s="198" t="s">
        <v>2790</v>
      </c>
      <c r="D106" s="187" t="s">
        <v>2037</v>
      </c>
      <c r="E106" s="188">
        <v>2</v>
      </c>
      <c r="F106" s="189"/>
      <c r="G106" s="190">
        <f t="shared" si="21"/>
        <v>0</v>
      </c>
      <c r="H106" s="189"/>
      <c r="I106" s="190">
        <f t="shared" si="22"/>
        <v>0</v>
      </c>
      <c r="J106" s="189"/>
      <c r="K106" s="190">
        <f t="shared" si="23"/>
        <v>0</v>
      </c>
      <c r="L106" s="190">
        <v>21</v>
      </c>
      <c r="M106" s="190">
        <f t="shared" si="24"/>
        <v>0</v>
      </c>
      <c r="N106" s="188">
        <v>0</v>
      </c>
      <c r="O106" s="188">
        <f t="shared" si="25"/>
        <v>0</v>
      </c>
      <c r="P106" s="188">
        <v>0</v>
      </c>
      <c r="Q106" s="188">
        <f t="shared" si="26"/>
        <v>0</v>
      </c>
      <c r="R106" s="190"/>
      <c r="S106" s="190" t="s">
        <v>878</v>
      </c>
      <c r="T106" s="191" t="s">
        <v>879</v>
      </c>
      <c r="U106" s="159">
        <v>0</v>
      </c>
      <c r="V106" s="159">
        <f t="shared" si="27"/>
        <v>0</v>
      </c>
      <c r="W106" s="159"/>
      <c r="X106" s="159" t="s">
        <v>295</v>
      </c>
      <c r="Y106" s="159" t="s">
        <v>296</v>
      </c>
      <c r="Z106" s="148"/>
      <c r="AA106" s="148"/>
      <c r="AB106" s="148"/>
      <c r="AC106" s="148"/>
      <c r="AD106" s="148"/>
      <c r="AE106" s="148"/>
      <c r="AF106" s="148"/>
      <c r="AG106" s="148" t="s">
        <v>2005</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85">
        <v>99</v>
      </c>
      <c r="B107" s="186" t="s">
        <v>2179</v>
      </c>
      <c r="C107" s="198" t="s">
        <v>2815</v>
      </c>
      <c r="D107" s="187" t="s">
        <v>2037</v>
      </c>
      <c r="E107" s="188">
        <v>2</v>
      </c>
      <c r="F107" s="189"/>
      <c r="G107" s="190">
        <f t="shared" si="21"/>
        <v>0</v>
      </c>
      <c r="H107" s="189"/>
      <c r="I107" s="190">
        <f t="shared" si="22"/>
        <v>0</v>
      </c>
      <c r="J107" s="189"/>
      <c r="K107" s="190">
        <f t="shared" si="23"/>
        <v>0</v>
      </c>
      <c r="L107" s="190">
        <v>21</v>
      </c>
      <c r="M107" s="190">
        <f t="shared" si="24"/>
        <v>0</v>
      </c>
      <c r="N107" s="188">
        <v>0</v>
      </c>
      <c r="O107" s="188">
        <f t="shared" si="25"/>
        <v>0</v>
      </c>
      <c r="P107" s="188">
        <v>0</v>
      </c>
      <c r="Q107" s="188">
        <f t="shared" si="26"/>
        <v>0</v>
      </c>
      <c r="R107" s="190"/>
      <c r="S107" s="190" t="s">
        <v>878</v>
      </c>
      <c r="T107" s="191" t="s">
        <v>879</v>
      </c>
      <c r="U107" s="159">
        <v>0</v>
      </c>
      <c r="V107" s="159">
        <f t="shared" si="27"/>
        <v>0</v>
      </c>
      <c r="W107" s="159"/>
      <c r="X107" s="159" t="s">
        <v>295</v>
      </c>
      <c r="Y107" s="159" t="s">
        <v>296</v>
      </c>
      <c r="Z107" s="148"/>
      <c r="AA107" s="148"/>
      <c r="AB107" s="148"/>
      <c r="AC107" s="148"/>
      <c r="AD107" s="148"/>
      <c r="AE107" s="148"/>
      <c r="AF107" s="148"/>
      <c r="AG107" s="148" t="s">
        <v>2005</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5">
      <c r="A108" s="185">
        <v>100</v>
      </c>
      <c r="B108" s="186" t="s">
        <v>2749</v>
      </c>
      <c r="C108" s="198" t="s">
        <v>2816</v>
      </c>
      <c r="D108" s="187" t="s">
        <v>2037</v>
      </c>
      <c r="E108" s="188">
        <v>1</v>
      </c>
      <c r="F108" s="189"/>
      <c r="G108" s="190">
        <f t="shared" si="21"/>
        <v>0</v>
      </c>
      <c r="H108" s="189"/>
      <c r="I108" s="190">
        <f t="shared" si="22"/>
        <v>0</v>
      </c>
      <c r="J108" s="189"/>
      <c r="K108" s="190">
        <f t="shared" si="23"/>
        <v>0</v>
      </c>
      <c r="L108" s="190">
        <v>21</v>
      </c>
      <c r="M108" s="190">
        <f t="shared" si="24"/>
        <v>0</v>
      </c>
      <c r="N108" s="188">
        <v>0</v>
      </c>
      <c r="O108" s="188">
        <f t="shared" si="25"/>
        <v>0</v>
      </c>
      <c r="P108" s="188">
        <v>0</v>
      </c>
      <c r="Q108" s="188">
        <f t="shared" si="26"/>
        <v>0</v>
      </c>
      <c r="R108" s="190"/>
      <c r="S108" s="190" t="s">
        <v>878</v>
      </c>
      <c r="T108" s="191" t="s">
        <v>879</v>
      </c>
      <c r="U108" s="159">
        <v>0</v>
      </c>
      <c r="V108" s="159">
        <f t="shared" si="27"/>
        <v>0</v>
      </c>
      <c r="W108" s="159"/>
      <c r="X108" s="159" t="s">
        <v>295</v>
      </c>
      <c r="Y108" s="159" t="s">
        <v>296</v>
      </c>
      <c r="Z108" s="148"/>
      <c r="AA108" s="148"/>
      <c r="AB108" s="148"/>
      <c r="AC108" s="148"/>
      <c r="AD108" s="148"/>
      <c r="AE108" s="148"/>
      <c r="AF108" s="148"/>
      <c r="AG108" s="148" t="s">
        <v>2005</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85">
        <v>101</v>
      </c>
      <c r="B109" s="186" t="s">
        <v>2184</v>
      </c>
      <c r="C109" s="198" t="s">
        <v>2817</v>
      </c>
      <c r="D109" s="187" t="s">
        <v>2037</v>
      </c>
      <c r="E109" s="188">
        <v>1</v>
      </c>
      <c r="F109" s="189"/>
      <c r="G109" s="190">
        <f t="shared" si="21"/>
        <v>0</v>
      </c>
      <c r="H109" s="189"/>
      <c r="I109" s="190">
        <f t="shared" si="22"/>
        <v>0</v>
      </c>
      <c r="J109" s="189"/>
      <c r="K109" s="190">
        <f t="shared" si="23"/>
        <v>0</v>
      </c>
      <c r="L109" s="190">
        <v>21</v>
      </c>
      <c r="M109" s="190">
        <f t="shared" si="24"/>
        <v>0</v>
      </c>
      <c r="N109" s="188">
        <v>0</v>
      </c>
      <c r="O109" s="188">
        <f t="shared" si="25"/>
        <v>0</v>
      </c>
      <c r="P109" s="188">
        <v>0</v>
      </c>
      <c r="Q109" s="188">
        <f t="shared" si="26"/>
        <v>0</v>
      </c>
      <c r="R109" s="190"/>
      <c r="S109" s="190" t="s">
        <v>878</v>
      </c>
      <c r="T109" s="191" t="s">
        <v>879</v>
      </c>
      <c r="U109" s="159">
        <v>0</v>
      </c>
      <c r="V109" s="159">
        <f t="shared" si="27"/>
        <v>0</v>
      </c>
      <c r="W109" s="159"/>
      <c r="X109" s="159" t="s">
        <v>295</v>
      </c>
      <c r="Y109" s="159" t="s">
        <v>296</v>
      </c>
      <c r="Z109" s="148"/>
      <c r="AA109" s="148"/>
      <c r="AB109" s="148"/>
      <c r="AC109" s="148"/>
      <c r="AD109" s="148"/>
      <c r="AE109" s="148"/>
      <c r="AF109" s="148"/>
      <c r="AG109" s="148" t="s">
        <v>2005</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5">
      <c r="A110" s="185">
        <v>102</v>
      </c>
      <c r="B110" s="186" t="s">
        <v>2186</v>
      </c>
      <c r="C110" s="198" t="s">
        <v>2818</v>
      </c>
      <c r="D110" s="187" t="s">
        <v>2037</v>
      </c>
      <c r="E110" s="188">
        <v>15</v>
      </c>
      <c r="F110" s="189"/>
      <c r="G110" s="190">
        <f t="shared" si="21"/>
        <v>0</v>
      </c>
      <c r="H110" s="189"/>
      <c r="I110" s="190">
        <f t="shared" si="22"/>
        <v>0</v>
      </c>
      <c r="J110" s="189"/>
      <c r="K110" s="190">
        <f t="shared" si="23"/>
        <v>0</v>
      </c>
      <c r="L110" s="190">
        <v>21</v>
      </c>
      <c r="M110" s="190">
        <f t="shared" si="24"/>
        <v>0</v>
      </c>
      <c r="N110" s="188">
        <v>0</v>
      </c>
      <c r="O110" s="188">
        <f t="shared" si="25"/>
        <v>0</v>
      </c>
      <c r="P110" s="188">
        <v>0</v>
      </c>
      <c r="Q110" s="188">
        <f t="shared" si="26"/>
        <v>0</v>
      </c>
      <c r="R110" s="190"/>
      <c r="S110" s="190" t="s">
        <v>878</v>
      </c>
      <c r="T110" s="191" t="s">
        <v>879</v>
      </c>
      <c r="U110" s="159">
        <v>0</v>
      </c>
      <c r="V110" s="159">
        <f t="shared" si="27"/>
        <v>0</v>
      </c>
      <c r="W110" s="159"/>
      <c r="X110" s="159" t="s">
        <v>295</v>
      </c>
      <c r="Y110" s="159" t="s">
        <v>296</v>
      </c>
      <c r="Z110" s="148"/>
      <c r="AA110" s="148"/>
      <c r="AB110" s="148"/>
      <c r="AC110" s="148"/>
      <c r="AD110" s="148"/>
      <c r="AE110" s="148"/>
      <c r="AF110" s="148"/>
      <c r="AG110" s="148" t="s">
        <v>2005</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13" x14ac:dyDescent="0.25">
      <c r="A111" s="170" t="s">
        <v>288</v>
      </c>
      <c r="B111" s="171" t="s">
        <v>253</v>
      </c>
      <c r="C111" s="193" t="s">
        <v>254</v>
      </c>
      <c r="D111" s="172"/>
      <c r="E111" s="173"/>
      <c r="F111" s="174"/>
      <c r="G111" s="174">
        <f>SUMIF(AG112:AG121,"&lt;&gt;NOR",G112:G121)</f>
        <v>0</v>
      </c>
      <c r="H111" s="174"/>
      <c r="I111" s="174">
        <f>SUM(I112:I121)</f>
        <v>0</v>
      </c>
      <c r="J111" s="174"/>
      <c r="K111" s="174">
        <f>SUM(K112:K121)</f>
        <v>0</v>
      </c>
      <c r="L111" s="174"/>
      <c r="M111" s="174">
        <f>SUM(M112:M121)</f>
        <v>0</v>
      </c>
      <c r="N111" s="173"/>
      <c r="O111" s="173">
        <f>SUM(O112:O121)</f>
        <v>0</v>
      </c>
      <c r="P111" s="173"/>
      <c r="Q111" s="173">
        <f>SUM(Q112:Q121)</f>
        <v>0</v>
      </c>
      <c r="R111" s="174"/>
      <c r="S111" s="174"/>
      <c r="T111" s="175"/>
      <c r="U111" s="169"/>
      <c r="V111" s="169">
        <f>SUM(V112:V121)</f>
        <v>0</v>
      </c>
      <c r="W111" s="169"/>
      <c r="X111" s="169"/>
      <c r="Y111" s="169"/>
      <c r="AG111" t="s">
        <v>289</v>
      </c>
    </row>
    <row r="112" spans="1:60" outlineLevel="1" x14ac:dyDescent="0.25">
      <c r="A112" s="185">
        <v>103</v>
      </c>
      <c r="B112" s="186" t="s">
        <v>2753</v>
      </c>
      <c r="C112" s="198" t="s">
        <v>258</v>
      </c>
      <c r="D112" s="187"/>
      <c r="E112" s="188">
        <v>0</v>
      </c>
      <c r="F112" s="189"/>
      <c r="G112" s="190">
        <f t="shared" ref="G112:G121" si="28">ROUND(E112*F112,2)</f>
        <v>0</v>
      </c>
      <c r="H112" s="189"/>
      <c r="I112" s="190">
        <f t="shared" ref="I112:I121" si="29">ROUND(E112*H112,2)</f>
        <v>0</v>
      </c>
      <c r="J112" s="189"/>
      <c r="K112" s="190">
        <f t="shared" ref="K112:K121" si="30">ROUND(E112*J112,2)</f>
        <v>0</v>
      </c>
      <c r="L112" s="190">
        <v>21</v>
      </c>
      <c r="M112" s="190">
        <f t="shared" ref="M112:M121" si="31">G112*(1+L112/100)</f>
        <v>0</v>
      </c>
      <c r="N112" s="188">
        <v>0</v>
      </c>
      <c r="O112" s="188">
        <f t="shared" ref="O112:O121" si="32">ROUND(E112*N112,2)</f>
        <v>0</v>
      </c>
      <c r="P112" s="188">
        <v>0</v>
      </c>
      <c r="Q112" s="188">
        <f t="shared" ref="Q112:Q121" si="33">ROUND(E112*P112,2)</f>
        <v>0</v>
      </c>
      <c r="R112" s="190"/>
      <c r="S112" s="190" t="s">
        <v>878</v>
      </c>
      <c r="T112" s="191" t="s">
        <v>879</v>
      </c>
      <c r="U112" s="159">
        <v>0</v>
      </c>
      <c r="V112" s="159">
        <f t="shared" ref="V112:V121" si="34">ROUND(E112*U112,2)</f>
        <v>0</v>
      </c>
      <c r="W112" s="159"/>
      <c r="X112" s="159" t="s">
        <v>295</v>
      </c>
      <c r="Y112" s="159" t="s">
        <v>296</v>
      </c>
      <c r="Z112" s="148"/>
      <c r="AA112" s="148"/>
      <c r="AB112" s="148"/>
      <c r="AC112" s="148"/>
      <c r="AD112" s="148"/>
      <c r="AE112" s="148"/>
      <c r="AF112" s="148"/>
      <c r="AG112" s="148" t="s">
        <v>2005</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5">
      <c r="A113" s="185">
        <v>104</v>
      </c>
      <c r="B113" s="186" t="s">
        <v>2190</v>
      </c>
      <c r="C113" s="198" t="s">
        <v>2820</v>
      </c>
      <c r="D113" s="187" t="s">
        <v>2047</v>
      </c>
      <c r="E113" s="188">
        <v>5</v>
      </c>
      <c r="F113" s="189"/>
      <c r="G113" s="190">
        <f t="shared" si="28"/>
        <v>0</v>
      </c>
      <c r="H113" s="189"/>
      <c r="I113" s="190">
        <f t="shared" si="29"/>
        <v>0</v>
      </c>
      <c r="J113" s="189"/>
      <c r="K113" s="190">
        <f t="shared" si="30"/>
        <v>0</v>
      </c>
      <c r="L113" s="190">
        <v>21</v>
      </c>
      <c r="M113" s="190">
        <f t="shared" si="31"/>
        <v>0</v>
      </c>
      <c r="N113" s="188">
        <v>0</v>
      </c>
      <c r="O113" s="188">
        <f t="shared" si="32"/>
        <v>0</v>
      </c>
      <c r="P113" s="188">
        <v>0</v>
      </c>
      <c r="Q113" s="188">
        <f t="shared" si="33"/>
        <v>0</v>
      </c>
      <c r="R113" s="190"/>
      <c r="S113" s="190" t="s">
        <v>878</v>
      </c>
      <c r="T113" s="191" t="s">
        <v>879</v>
      </c>
      <c r="U113" s="159">
        <v>0</v>
      </c>
      <c r="V113" s="159">
        <f t="shared" si="34"/>
        <v>0</v>
      </c>
      <c r="W113" s="159"/>
      <c r="X113" s="159" t="s">
        <v>295</v>
      </c>
      <c r="Y113" s="159" t="s">
        <v>296</v>
      </c>
      <c r="Z113" s="148"/>
      <c r="AA113" s="148"/>
      <c r="AB113" s="148"/>
      <c r="AC113" s="148"/>
      <c r="AD113" s="148"/>
      <c r="AE113" s="148"/>
      <c r="AF113" s="148"/>
      <c r="AG113" s="148" t="s">
        <v>2005</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5">
      <c r="A114" s="185">
        <v>105</v>
      </c>
      <c r="B114" s="186" t="s">
        <v>2192</v>
      </c>
      <c r="C114" s="198" t="s">
        <v>2823</v>
      </c>
      <c r="D114" s="187" t="s">
        <v>2047</v>
      </c>
      <c r="E114" s="188">
        <v>30</v>
      </c>
      <c r="F114" s="189"/>
      <c r="G114" s="190">
        <f t="shared" si="28"/>
        <v>0</v>
      </c>
      <c r="H114" s="189"/>
      <c r="I114" s="190">
        <f t="shared" si="29"/>
        <v>0</v>
      </c>
      <c r="J114" s="189"/>
      <c r="K114" s="190">
        <f t="shared" si="30"/>
        <v>0</v>
      </c>
      <c r="L114" s="190">
        <v>21</v>
      </c>
      <c r="M114" s="190">
        <f t="shared" si="31"/>
        <v>0</v>
      </c>
      <c r="N114" s="188">
        <v>0</v>
      </c>
      <c r="O114" s="188">
        <f t="shared" si="32"/>
        <v>0</v>
      </c>
      <c r="P114" s="188">
        <v>0</v>
      </c>
      <c r="Q114" s="188">
        <f t="shared" si="33"/>
        <v>0</v>
      </c>
      <c r="R114" s="190"/>
      <c r="S114" s="190" t="s">
        <v>878</v>
      </c>
      <c r="T114" s="191" t="s">
        <v>879</v>
      </c>
      <c r="U114" s="159">
        <v>0</v>
      </c>
      <c r="V114" s="159">
        <f t="shared" si="34"/>
        <v>0</v>
      </c>
      <c r="W114" s="159"/>
      <c r="X114" s="159" t="s">
        <v>295</v>
      </c>
      <c r="Y114" s="159" t="s">
        <v>296</v>
      </c>
      <c r="Z114" s="148"/>
      <c r="AA114" s="148"/>
      <c r="AB114" s="148"/>
      <c r="AC114" s="148"/>
      <c r="AD114" s="148"/>
      <c r="AE114" s="148"/>
      <c r="AF114" s="148"/>
      <c r="AG114" s="148" t="s">
        <v>2005</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1" x14ac:dyDescent="0.25">
      <c r="A115" s="185">
        <v>106</v>
      </c>
      <c r="B115" s="186" t="s">
        <v>2194</v>
      </c>
      <c r="C115" s="198" t="s">
        <v>2824</v>
      </c>
      <c r="D115" s="187" t="s">
        <v>2047</v>
      </c>
      <c r="E115" s="188">
        <v>5</v>
      </c>
      <c r="F115" s="189"/>
      <c r="G115" s="190">
        <f t="shared" si="28"/>
        <v>0</v>
      </c>
      <c r="H115" s="189"/>
      <c r="I115" s="190">
        <f t="shared" si="29"/>
        <v>0</v>
      </c>
      <c r="J115" s="189"/>
      <c r="K115" s="190">
        <f t="shared" si="30"/>
        <v>0</v>
      </c>
      <c r="L115" s="190">
        <v>21</v>
      </c>
      <c r="M115" s="190">
        <f t="shared" si="31"/>
        <v>0</v>
      </c>
      <c r="N115" s="188">
        <v>0</v>
      </c>
      <c r="O115" s="188">
        <f t="shared" si="32"/>
        <v>0</v>
      </c>
      <c r="P115" s="188">
        <v>0</v>
      </c>
      <c r="Q115" s="188">
        <f t="shared" si="33"/>
        <v>0</v>
      </c>
      <c r="R115" s="190"/>
      <c r="S115" s="190" t="s">
        <v>878</v>
      </c>
      <c r="T115" s="191" t="s">
        <v>879</v>
      </c>
      <c r="U115" s="159">
        <v>0</v>
      </c>
      <c r="V115" s="159">
        <f t="shared" si="34"/>
        <v>0</v>
      </c>
      <c r="W115" s="159"/>
      <c r="X115" s="159" t="s">
        <v>295</v>
      </c>
      <c r="Y115" s="159" t="s">
        <v>296</v>
      </c>
      <c r="Z115" s="148"/>
      <c r="AA115" s="148"/>
      <c r="AB115" s="148"/>
      <c r="AC115" s="148"/>
      <c r="AD115" s="148"/>
      <c r="AE115" s="148"/>
      <c r="AF115" s="148"/>
      <c r="AG115" s="148" t="s">
        <v>2005</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x14ac:dyDescent="0.25">
      <c r="A116" s="185">
        <v>107</v>
      </c>
      <c r="B116" s="186" t="s">
        <v>2197</v>
      </c>
      <c r="C116" s="198" t="s">
        <v>2825</v>
      </c>
      <c r="D116" s="187" t="s">
        <v>2047</v>
      </c>
      <c r="E116" s="188">
        <v>20</v>
      </c>
      <c r="F116" s="189"/>
      <c r="G116" s="190">
        <f t="shared" si="28"/>
        <v>0</v>
      </c>
      <c r="H116" s="189"/>
      <c r="I116" s="190">
        <f t="shared" si="29"/>
        <v>0</v>
      </c>
      <c r="J116" s="189"/>
      <c r="K116" s="190">
        <f t="shared" si="30"/>
        <v>0</v>
      </c>
      <c r="L116" s="190">
        <v>21</v>
      </c>
      <c r="M116" s="190">
        <f t="shared" si="31"/>
        <v>0</v>
      </c>
      <c r="N116" s="188">
        <v>0</v>
      </c>
      <c r="O116" s="188">
        <f t="shared" si="32"/>
        <v>0</v>
      </c>
      <c r="P116" s="188">
        <v>0</v>
      </c>
      <c r="Q116" s="188">
        <f t="shared" si="33"/>
        <v>0</v>
      </c>
      <c r="R116" s="190"/>
      <c r="S116" s="190" t="s">
        <v>878</v>
      </c>
      <c r="T116" s="191" t="s">
        <v>879</v>
      </c>
      <c r="U116" s="159">
        <v>0</v>
      </c>
      <c r="V116" s="159">
        <f t="shared" si="34"/>
        <v>0</v>
      </c>
      <c r="W116" s="159"/>
      <c r="X116" s="159" t="s">
        <v>295</v>
      </c>
      <c r="Y116" s="159" t="s">
        <v>296</v>
      </c>
      <c r="Z116" s="148"/>
      <c r="AA116" s="148"/>
      <c r="AB116" s="148"/>
      <c r="AC116" s="148"/>
      <c r="AD116" s="148"/>
      <c r="AE116" s="148"/>
      <c r="AF116" s="148"/>
      <c r="AG116" s="148" t="s">
        <v>2005</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5">
      <c r="A117" s="185">
        <v>108</v>
      </c>
      <c r="B117" s="186" t="s">
        <v>2199</v>
      </c>
      <c r="C117" s="198" t="s">
        <v>2826</v>
      </c>
      <c r="D117" s="187" t="s">
        <v>2047</v>
      </c>
      <c r="E117" s="188">
        <v>5</v>
      </c>
      <c r="F117" s="189"/>
      <c r="G117" s="190">
        <f t="shared" si="28"/>
        <v>0</v>
      </c>
      <c r="H117" s="189"/>
      <c r="I117" s="190">
        <f t="shared" si="29"/>
        <v>0</v>
      </c>
      <c r="J117" s="189"/>
      <c r="K117" s="190">
        <f t="shared" si="30"/>
        <v>0</v>
      </c>
      <c r="L117" s="190">
        <v>21</v>
      </c>
      <c r="M117" s="190">
        <f t="shared" si="31"/>
        <v>0</v>
      </c>
      <c r="N117" s="188">
        <v>0</v>
      </c>
      <c r="O117" s="188">
        <f t="shared" si="32"/>
        <v>0</v>
      </c>
      <c r="P117" s="188">
        <v>0</v>
      </c>
      <c r="Q117" s="188">
        <f t="shared" si="33"/>
        <v>0</v>
      </c>
      <c r="R117" s="190"/>
      <c r="S117" s="190" t="s">
        <v>878</v>
      </c>
      <c r="T117" s="191" t="s">
        <v>879</v>
      </c>
      <c r="U117" s="159">
        <v>0</v>
      </c>
      <c r="V117" s="159">
        <f t="shared" si="34"/>
        <v>0</v>
      </c>
      <c r="W117" s="159"/>
      <c r="X117" s="159" t="s">
        <v>295</v>
      </c>
      <c r="Y117" s="159" t="s">
        <v>296</v>
      </c>
      <c r="Z117" s="148"/>
      <c r="AA117" s="148"/>
      <c r="AB117" s="148"/>
      <c r="AC117" s="148"/>
      <c r="AD117" s="148"/>
      <c r="AE117" s="148"/>
      <c r="AF117" s="148"/>
      <c r="AG117" s="148" t="s">
        <v>2005</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5">
      <c r="A118" s="185">
        <v>109</v>
      </c>
      <c r="B118" s="186" t="s">
        <v>2201</v>
      </c>
      <c r="C118" s="198" t="s">
        <v>2827</v>
      </c>
      <c r="D118" s="187" t="s">
        <v>2828</v>
      </c>
      <c r="E118" s="188">
        <v>3</v>
      </c>
      <c r="F118" s="189"/>
      <c r="G118" s="190">
        <f t="shared" si="28"/>
        <v>0</v>
      </c>
      <c r="H118" s="189"/>
      <c r="I118" s="190">
        <f t="shared" si="29"/>
        <v>0</v>
      </c>
      <c r="J118" s="189"/>
      <c r="K118" s="190">
        <f t="shared" si="30"/>
        <v>0</v>
      </c>
      <c r="L118" s="190">
        <v>21</v>
      </c>
      <c r="M118" s="190">
        <f t="shared" si="31"/>
        <v>0</v>
      </c>
      <c r="N118" s="188">
        <v>0</v>
      </c>
      <c r="O118" s="188">
        <f t="shared" si="32"/>
        <v>0</v>
      </c>
      <c r="P118" s="188">
        <v>0</v>
      </c>
      <c r="Q118" s="188">
        <f t="shared" si="33"/>
        <v>0</v>
      </c>
      <c r="R118" s="190"/>
      <c r="S118" s="190" t="s">
        <v>878</v>
      </c>
      <c r="T118" s="191" t="s">
        <v>879</v>
      </c>
      <c r="U118" s="159">
        <v>0</v>
      </c>
      <c r="V118" s="159">
        <f t="shared" si="34"/>
        <v>0</v>
      </c>
      <c r="W118" s="159"/>
      <c r="X118" s="159" t="s">
        <v>295</v>
      </c>
      <c r="Y118" s="159" t="s">
        <v>296</v>
      </c>
      <c r="Z118" s="148"/>
      <c r="AA118" s="148"/>
      <c r="AB118" s="148"/>
      <c r="AC118" s="148"/>
      <c r="AD118" s="148"/>
      <c r="AE118" s="148"/>
      <c r="AF118" s="148"/>
      <c r="AG118" s="148" t="s">
        <v>2005</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5">
      <c r="A119" s="185">
        <v>110</v>
      </c>
      <c r="B119" s="186" t="s">
        <v>2437</v>
      </c>
      <c r="C119" s="198" t="s">
        <v>2438</v>
      </c>
      <c r="D119" s="187" t="s">
        <v>1872</v>
      </c>
      <c r="E119" s="188">
        <v>15</v>
      </c>
      <c r="F119" s="189"/>
      <c r="G119" s="190">
        <f t="shared" si="28"/>
        <v>0</v>
      </c>
      <c r="H119" s="189"/>
      <c r="I119" s="190">
        <f t="shared" si="29"/>
        <v>0</v>
      </c>
      <c r="J119" s="189"/>
      <c r="K119" s="190">
        <f t="shared" si="30"/>
        <v>0</v>
      </c>
      <c r="L119" s="190">
        <v>21</v>
      </c>
      <c r="M119" s="190">
        <f t="shared" si="31"/>
        <v>0</v>
      </c>
      <c r="N119" s="188">
        <v>0</v>
      </c>
      <c r="O119" s="188">
        <f t="shared" si="32"/>
        <v>0</v>
      </c>
      <c r="P119" s="188">
        <v>0</v>
      </c>
      <c r="Q119" s="188">
        <f t="shared" si="33"/>
        <v>0</v>
      </c>
      <c r="R119" s="190"/>
      <c r="S119" s="190" t="s">
        <v>294</v>
      </c>
      <c r="T119" s="191" t="s">
        <v>879</v>
      </c>
      <c r="U119" s="159">
        <v>0</v>
      </c>
      <c r="V119" s="159">
        <f t="shared" si="34"/>
        <v>0</v>
      </c>
      <c r="W119" s="159"/>
      <c r="X119" s="159" t="s">
        <v>1873</v>
      </c>
      <c r="Y119" s="159" t="s">
        <v>296</v>
      </c>
      <c r="Z119" s="148"/>
      <c r="AA119" s="148"/>
      <c r="AB119" s="148"/>
      <c r="AC119" s="148"/>
      <c r="AD119" s="148"/>
      <c r="AE119" s="148"/>
      <c r="AF119" s="148"/>
      <c r="AG119" s="148" t="s">
        <v>2436</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85">
        <v>111</v>
      </c>
      <c r="B120" s="186" t="s">
        <v>2205</v>
      </c>
      <c r="C120" s="198" t="s">
        <v>2832</v>
      </c>
      <c r="D120" s="187" t="s">
        <v>2122</v>
      </c>
      <c r="E120" s="188">
        <v>1</v>
      </c>
      <c r="F120" s="189"/>
      <c r="G120" s="190">
        <f t="shared" si="28"/>
        <v>0</v>
      </c>
      <c r="H120" s="189"/>
      <c r="I120" s="190">
        <f t="shared" si="29"/>
        <v>0</v>
      </c>
      <c r="J120" s="189"/>
      <c r="K120" s="190">
        <f t="shared" si="30"/>
        <v>0</v>
      </c>
      <c r="L120" s="190">
        <v>21</v>
      </c>
      <c r="M120" s="190">
        <f t="shared" si="31"/>
        <v>0</v>
      </c>
      <c r="N120" s="188">
        <v>0</v>
      </c>
      <c r="O120" s="188">
        <f t="shared" si="32"/>
        <v>0</v>
      </c>
      <c r="P120" s="188">
        <v>0</v>
      </c>
      <c r="Q120" s="188">
        <f t="shared" si="33"/>
        <v>0</v>
      </c>
      <c r="R120" s="190"/>
      <c r="S120" s="190" t="s">
        <v>878</v>
      </c>
      <c r="T120" s="191" t="s">
        <v>879</v>
      </c>
      <c r="U120" s="159">
        <v>0</v>
      </c>
      <c r="V120" s="159">
        <f t="shared" si="34"/>
        <v>0</v>
      </c>
      <c r="W120" s="159"/>
      <c r="X120" s="159" t="s">
        <v>295</v>
      </c>
      <c r="Y120" s="159" t="s">
        <v>296</v>
      </c>
      <c r="Z120" s="148"/>
      <c r="AA120" s="148"/>
      <c r="AB120" s="148"/>
      <c r="AC120" s="148"/>
      <c r="AD120" s="148"/>
      <c r="AE120" s="148"/>
      <c r="AF120" s="148"/>
      <c r="AG120" s="148" t="s">
        <v>2005</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5">
      <c r="A121" s="185">
        <v>112</v>
      </c>
      <c r="B121" s="186" t="s">
        <v>2207</v>
      </c>
      <c r="C121" s="198" t="s">
        <v>2833</v>
      </c>
      <c r="D121" s="187" t="s">
        <v>2122</v>
      </c>
      <c r="E121" s="188">
        <v>1</v>
      </c>
      <c r="F121" s="189"/>
      <c r="G121" s="190">
        <f t="shared" si="28"/>
        <v>0</v>
      </c>
      <c r="H121" s="189"/>
      <c r="I121" s="190">
        <f t="shared" si="29"/>
        <v>0</v>
      </c>
      <c r="J121" s="189"/>
      <c r="K121" s="190">
        <f t="shared" si="30"/>
        <v>0</v>
      </c>
      <c r="L121" s="190">
        <v>21</v>
      </c>
      <c r="M121" s="190">
        <f t="shared" si="31"/>
        <v>0</v>
      </c>
      <c r="N121" s="188">
        <v>0</v>
      </c>
      <c r="O121" s="188">
        <f t="shared" si="32"/>
        <v>0</v>
      </c>
      <c r="P121" s="188">
        <v>0</v>
      </c>
      <c r="Q121" s="188">
        <f t="shared" si="33"/>
        <v>0</v>
      </c>
      <c r="R121" s="190"/>
      <c r="S121" s="190" t="s">
        <v>878</v>
      </c>
      <c r="T121" s="191" t="s">
        <v>879</v>
      </c>
      <c r="U121" s="159">
        <v>0</v>
      </c>
      <c r="V121" s="159">
        <f t="shared" si="34"/>
        <v>0</v>
      </c>
      <c r="W121" s="159"/>
      <c r="X121" s="159" t="s">
        <v>295</v>
      </c>
      <c r="Y121" s="159" t="s">
        <v>296</v>
      </c>
      <c r="Z121" s="148"/>
      <c r="AA121" s="148"/>
      <c r="AB121" s="148"/>
      <c r="AC121" s="148"/>
      <c r="AD121" s="148"/>
      <c r="AE121" s="148"/>
      <c r="AF121" s="148"/>
      <c r="AG121" s="148" t="s">
        <v>2005</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ht="13" x14ac:dyDescent="0.25">
      <c r="A122" s="170" t="s">
        <v>288</v>
      </c>
      <c r="B122" s="171" t="s">
        <v>251</v>
      </c>
      <c r="C122" s="193" t="s">
        <v>252</v>
      </c>
      <c r="D122" s="172"/>
      <c r="E122" s="173"/>
      <c r="F122" s="174"/>
      <c r="G122" s="174">
        <f>SUMIF(AG123:AG123,"&lt;&gt;NOR",G123:G123)</f>
        <v>0</v>
      </c>
      <c r="H122" s="174"/>
      <c r="I122" s="174">
        <f>SUM(I123:I123)</f>
        <v>0</v>
      </c>
      <c r="J122" s="174"/>
      <c r="K122" s="174">
        <f>SUM(K123:K123)</f>
        <v>0</v>
      </c>
      <c r="L122" s="174"/>
      <c r="M122" s="174">
        <f>SUM(M123:M123)</f>
        <v>0</v>
      </c>
      <c r="N122" s="173"/>
      <c r="O122" s="173">
        <f>SUM(O123:O123)</f>
        <v>0</v>
      </c>
      <c r="P122" s="173"/>
      <c r="Q122" s="173">
        <f>SUM(Q123:Q123)</f>
        <v>0</v>
      </c>
      <c r="R122" s="174"/>
      <c r="S122" s="174"/>
      <c r="T122" s="175"/>
      <c r="U122" s="169"/>
      <c r="V122" s="169">
        <f>SUM(V123:V123)</f>
        <v>0</v>
      </c>
      <c r="W122" s="169"/>
      <c r="X122" s="169"/>
      <c r="Y122" s="169"/>
      <c r="AG122" t="s">
        <v>289</v>
      </c>
    </row>
    <row r="123" spans="1:60" outlineLevel="1" x14ac:dyDescent="0.25">
      <c r="A123" s="177">
        <v>113</v>
      </c>
      <c r="B123" s="178" t="s">
        <v>2211</v>
      </c>
      <c r="C123" s="194" t="s">
        <v>3682</v>
      </c>
      <c r="D123" s="179" t="s">
        <v>331</v>
      </c>
      <c r="E123" s="180">
        <v>2</v>
      </c>
      <c r="F123" s="181"/>
      <c r="G123" s="182">
        <f>ROUND(E123*F123,2)</f>
        <v>0</v>
      </c>
      <c r="H123" s="181"/>
      <c r="I123" s="182">
        <f>ROUND(E123*H123,2)</f>
        <v>0</v>
      </c>
      <c r="J123" s="181"/>
      <c r="K123" s="182">
        <f>ROUND(E123*J123,2)</f>
        <v>0</v>
      </c>
      <c r="L123" s="182">
        <v>21</v>
      </c>
      <c r="M123" s="182">
        <f>G123*(1+L123/100)</f>
        <v>0</v>
      </c>
      <c r="N123" s="180">
        <v>0</v>
      </c>
      <c r="O123" s="180">
        <f>ROUND(E123*N123,2)</f>
        <v>0</v>
      </c>
      <c r="P123" s="180">
        <v>0</v>
      </c>
      <c r="Q123" s="180">
        <f>ROUND(E123*P123,2)</f>
        <v>0</v>
      </c>
      <c r="R123" s="182"/>
      <c r="S123" s="182" t="s">
        <v>878</v>
      </c>
      <c r="T123" s="183" t="s">
        <v>879</v>
      </c>
      <c r="U123" s="159">
        <v>0</v>
      </c>
      <c r="V123" s="159">
        <f>ROUND(E123*U123,2)</f>
        <v>0</v>
      </c>
      <c r="W123" s="159"/>
      <c r="X123" s="159" t="s">
        <v>295</v>
      </c>
      <c r="Y123" s="159" t="s">
        <v>296</v>
      </c>
      <c r="Z123" s="148"/>
      <c r="AA123" s="148"/>
      <c r="AB123" s="148"/>
      <c r="AC123" s="148"/>
      <c r="AD123" s="148"/>
      <c r="AE123" s="148"/>
      <c r="AF123" s="148"/>
      <c r="AG123" s="148" t="s">
        <v>2005</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x14ac:dyDescent="0.25">
      <c r="A124" s="3"/>
      <c r="B124" s="4"/>
      <c r="C124" s="202"/>
      <c r="D124" s="6"/>
      <c r="E124" s="3"/>
      <c r="F124" s="3"/>
      <c r="G124" s="3"/>
      <c r="H124" s="3"/>
      <c r="I124" s="3"/>
      <c r="J124" s="3"/>
      <c r="K124" s="3"/>
      <c r="L124" s="3"/>
      <c r="M124" s="3"/>
      <c r="N124" s="3"/>
      <c r="O124" s="3"/>
      <c r="P124" s="3"/>
      <c r="Q124" s="3"/>
      <c r="R124" s="3"/>
      <c r="S124" s="3"/>
      <c r="T124" s="3"/>
      <c r="U124" s="3"/>
      <c r="V124" s="3"/>
      <c r="W124" s="3"/>
      <c r="X124" s="3"/>
      <c r="Y124" s="3"/>
      <c r="AE124">
        <v>12</v>
      </c>
      <c r="AF124">
        <v>21</v>
      </c>
      <c r="AG124" t="s">
        <v>274</v>
      </c>
    </row>
    <row r="125" spans="1:60" ht="13" x14ac:dyDescent="0.25">
      <c r="A125" s="151"/>
      <c r="B125" s="152" t="s">
        <v>29</v>
      </c>
      <c r="C125" s="203"/>
      <c r="D125" s="153"/>
      <c r="E125" s="154"/>
      <c r="F125" s="154"/>
      <c r="G125" s="176">
        <f>G8+G111+G122</f>
        <v>0</v>
      </c>
      <c r="H125" s="3"/>
      <c r="I125" s="3"/>
      <c r="J125" s="3"/>
      <c r="K125" s="3"/>
      <c r="L125" s="3"/>
      <c r="M125" s="3"/>
      <c r="N125" s="3"/>
      <c r="O125" s="3"/>
      <c r="P125" s="3"/>
      <c r="Q125" s="3"/>
      <c r="R125" s="3"/>
      <c r="S125" s="3"/>
      <c r="T125" s="3"/>
      <c r="U125" s="3"/>
      <c r="V125" s="3"/>
      <c r="W125" s="3"/>
      <c r="X125" s="3"/>
      <c r="Y125" s="3"/>
      <c r="AE125">
        <f>SUMIF(L7:L123,AE124,G7:G123)</f>
        <v>0</v>
      </c>
      <c r="AF125">
        <f>SUMIF(L7:L123,AF124,G7:G123)</f>
        <v>0</v>
      </c>
      <c r="AG125" t="s">
        <v>1888</v>
      </c>
    </row>
    <row r="126" spans="1:60" x14ac:dyDescent="0.25">
      <c r="C126" s="204"/>
      <c r="D126" s="10"/>
      <c r="AG126" t="s">
        <v>1889</v>
      </c>
    </row>
    <row r="127" spans="1:60" x14ac:dyDescent="0.25">
      <c r="D127" s="10"/>
    </row>
    <row r="128" spans="1:60"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03m4FLhIzPm8Mein9RL3xCV39zFCBYkPz77r24f/rVaBK4FiugXlWrQUsIsLaoNpPSD13lnbjRzEDjESdDyYjQ==" saltValue="A/1k09JCXDI3vcr4KqLoy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8" t="s">
        <v>261</v>
      </c>
      <c r="B1" s="278"/>
      <c r="C1" s="278"/>
      <c r="D1" s="278"/>
      <c r="E1" s="278"/>
      <c r="F1" s="278"/>
      <c r="G1" s="278"/>
      <c r="AG1" t="s">
        <v>262</v>
      </c>
    </row>
    <row r="2" spans="1:60" ht="25" customHeight="1" x14ac:dyDescent="0.25">
      <c r="A2" s="140" t="s">
        <v>7</v>
      </c>
      <c r="B2" s="49" t="s">
        <v>43</v>
      </c>
      <c r="C2" s="279" t="s">
        <v>44</v>
      </c>
      <c r="D2" s="280"/>
      <c r="E2" s="280"/>
      <c r="F2" s="280"/>
      <c r="G2" s="281"/>
      <c r="AG2" t="s">
        <v>263</v>
      </c>
    </row>
    <row r="3" spans="1:60" ht="25" customHeight="1" x14ac:dyDescent="0.25">
      <c r="A3" s="140" t="s">
        <v>8</v>
      </c>
      <c r="B3" s="49" t="s">
        <v>67</v>
      </c>
      <c r="C3" s="279" t="s">
        <v>68</v>
      </c>
      <c r="D3" s="280"/>
      <c r="E3" s="280"/>
      <c r="F3" s="280"/>
      <c r="G3" s="281"/>
      <c r="AC3" s="121" t="s">
        <v>263</v>
      </c>
      <c r="AG3" t="s">
        <v>264</v>
      </c>
    </row>
    <row r="4" spans="1:60" ht="25" customHeight="1" x14ac:dyDescent="0.25">
      <c r="A4" s="141" t="s">
        <v>9</v>
      </c>
      <c r="B4" s="142" t="s">
        <v>77</v>
      </c>
      <c r="C4" s="282" t="s">
        <v>78</v>
      </c>
      <c r="D4" s="283"/>
      <c r="E4" s="283"/>
      <c r="F4" s="283"/>
      <c r="G4" s="28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SUMIF(AG9:AG22,"&lt;&gt;NOR",G9:G22)</f>
        <v>0</v>
      </c>
      <c r="H8" s="174"/>
      <c r="I8" s="174">
        <f>SUM(I9:I22)</f>
        <v>0</v>
      </c>
      <c r="J8" s="174"/>
      <c r="K8" s="174">
        <f>SUM(K9:K22)</f>
        <v>0</v>
      </c>
      <c r="L8" s="174"/>
      <c r="M8" s="174">
        <f>SUM(M9:M22)</f>
        <v>0</v>
      </c>
      <c r="N8" s="173"/>
      <c r="O8" s="173">
        <f>SUM(O9:O22)</f>
        <v>2.27</v>
      </c>
      <c r="P8" s="173"/>
      <c r="Q8" s="173">
        <f>SUM(Q9:Q22)</f>
        <v>0</v>
      </c>
      <c r="R8" s="174"/>
      <c r="S8" s="174"/>
      <c r="T8" s="175"/>
      <c r="U8" s="169"/>
      <c r="V8" s="169">
        <f>SUM(V9:V22)</f>
        <v>17.87</v>
      </c>
      <c r="W8" s="169"/>
      <c r="X8" s="169"/>
      <c r="Y8" s="169"/>
      <c r="AG8" t="s">
        <v>289</v>
      </c>
    </row>
    <row r="9" spans="1:60" outlineLevel="1" x14ac:dyDescent="0.25">
      <c r="A9" s="177">
        <v>1</v>
      </c>
      <c r="B9" s="178" t="s">
        <v>351</v>
      </c>
      <c r="C9" s="194" t="s">
        <v>352</v>
      </c>
      <c r="D9" s="179" t="s">
        <v>338</v>
      </c>
      <c r="E9" s="180">
        <v>15.6</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0.36499999999999999</v>
      </c>
      <c r="V9" s="159">
        <f>ROUND(E9*U9,2)</f>
        <v>5.69</v>
      </c>
      <c r="W9" s="159"/>
      <c r="X9" s="159" t="s">
        <v>295</v>
      </c>
      <c r="Y9" s="159" t="s">
        <v>296</v>
      </c>
      <c r="Z9" s="148"/>
      <c r="AA9" s="148"/>
      <c r="AB9" s="148"/>
      <c r="AC9" s="148"/>
      <c r="AD9" s="148"/>
      <c r="AE9" s="148"/>
      <c r="AF9" s="148"/>
      <c r="AG9" s="148" t="s">
        <v>2005</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5" outlineLevel="2" x14ac:dyDescent="0.25">
      <c r="A10" s="155"/>
      <c r="B10" s="156"/>
      <c r="C10" s="276" t="s">
        <v>353</v>
      </c>
      <c r="D10" s="277"/>
      <c r="E10" s="277"/>
      <c r="F10" s="277"/>
      <c r="G10" s="27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1" x14ac:dyDescent="0.25">
      <c r="A11" s="177">
        <v>2</v>
      </c>
      <c r="B11" s="178" t="s">
        <v>356</v>
      </c>
      <c r="C11" s="194" t="s">
        <v>357</v>
      </c>
      <c r="D11" s="179" t="s">
        <v>338</v>
      </c>
      <c r="E11" s="180">
        <v>15.6</v>
      </c>
      <c r="F11" s="181"/>
      <c r="G11" s="182">
        <f>ROUND(E11*F11,2)</f>
        <v>0</v>
      </c>
      <c r="H11" s="181"/>
      <c r="I11" s="182">
        <f>ROUND(E11*H11,2)</f>
        <v>0</v>
      </c>
      <c r="J11" s="181"/>
      <c r="K11" s="182">
        <f>ROUND(E11*J11,2)</f>
        <v>0</v>
      </c>
      <c r="L11" s="182">
        <v>21</v>
      </c>
      <c r="M11" s="182">
        <f>G11*(1+L11/100)</f>
        <v>0</v>
      </c>
      <c r="N11" s="180">
        <v>0</v>
      </c>
      <c r="O11" s="180">
        <f>ROUND(E11*N11,2)</f>
        <v>0</v>
      </c>
      <c r="P11" s="180">
        <v>0</v>
      </c>
      <c r="Q11" s="180">
        <f>ROUND(E11*P11,2)</f>
        <v>0</v>
      </c>
      <c r="R11" s="182" t="s">
        <v>293</v>
      </c>
      <c r="S11" s="182" t="s">
        <v>294</v>
      </c>
      <c r="T11" s="183" t="s">
        <v>294</v>
      </c>
      <c r="U11" s="159">
        <v>8.4000000000000005E-2</v>
      </c>
      <c r="V11" s="159">
        <f>ROUND(E11*U11,2)</f>
        <v>1.31</v>
      </c>
      <c r="W11" s="159"/>
      <c r="X11" s="159" t="s">
        <v>295</v>
      </c>
      <c r="Y11" s="159" t="s">
        <v>296</v>
      </c>
      <c r="Z11" s="148"/>
      <c r="AA11" s="148"/>
      <c r="AB11" s="148"/>
      <c r="AC11" s="148"/>
      <c r="AD11" s="148"/>
      <c r="AE11" s="148"/>
      <c r="AF11" s="148"/>
      <c r="AG11" s="148" t="s">
        <v>2005</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0.5" outlineLevel="2" x14ac:dyDescent="0.25">
      <c r="A12" s="155"/>
      <c r="B12" s="156"/>
      <c r="C12" s="276" t="s">
        <v>353</v>
      </c>
      <c r="D12" s="277"/>
      <c r="E12" s="277"/>
      <c r="F12" s="277"/>
      <c r="G12" s="277"/>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84" t="str">
        <f>C12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2" s="148"/>
      <c r="BC12" s="148"/>
      <c r="BD12" s="148"/>
      <c r="BE12" s="148"/>
      <c r="BF12" s="148"/>
      <c r="BG12" s="148"/>
      <c r="BH12" s="148"/>
    </row>
    <row r="13" spans="1:60" outlineLevel="1" x14ac:dyDescent="0.25">
      <c r="A13" s="177">
        <v>3</v>
      </c>
      <c r="B13" s="178" t="s">
        <v>2006</v>
      </c>
      <c r="C13" s="194" t="s">
        <v>2007</v>
      </c>
      <c r="D13" s="179" t="s">
        <v>338</v>
      </c>
      <c r="E13" s="180">
        <v>1.2</v>
      </c>
      <c r="F13" s="181"/>
      <c r="G13" s="182">
        <f>ROUND(E13*F13,2)</f>
        <v>0</v>
      </c>
      <c r="H13" s="181"/>
      <c r="I13" s="182">
        <f>ROUND(E13*H13,2)</f>
        <v>0</v>
      </c>
      <c r="J13" s="181"/>
      <c r="K13" s="182">
        <f>ROUND(E13*J13,2)</f>
        <v>0</v>
      </c>
      <c r="L13" s="182">
        <v>21</v>
      </c>
      <c r="M13" s="182">
        <f>G13*(1+L13/100)</f>
        <v>0</v>
      </c>
      <c r="N13" s="180">
        <v>1.8907700000000001</v>
      </c>
      <c r="O13" s="180">
        <f>ROUND(E13*N13,2)</f>
        <v>2.27</v>
      </c>
      <c r="P13" s="180">
        <v>0</v>
      </c>
      <c r="Q13" s="180">
        <f>ROUND(E13*P13,2)</f>
        <v>0</v>
      </c>
      <c r="R13" s="182" t="s">
        <v>2008</v>
      </c>
      <c r="S13" s="182" t="s">
        <v>294</v>
      </c>
      <c r="T13" s="183" t="s">
        <v>294</v>
      </c>
      <c r="U13" s="159">
        <v>1.3169999999999999</v>
      </c>
      <c r="V13" s="159">
        <f>ROUND(E13*U13,2)</f>
        <v>1.58</v>
      </c>
      <c r="W13" s="159"/>
      <c r="X13" s="159" t="s">
        <v>295</v>
      </c>
      <c r="Y13" s="159" t="s">
        <v>296</v>
      </c>
      <c r="Z13" s="148"/>
      <c r="AA13" s="148"/>
      <c r="AB13" s="148"/>
      <c r="AC13" s="148"/>
      <c r="AD13" s="148"/>
      <c r="AE13" s="148"/>
      <c r="AF13" s="148"/>
      <c r="AG13" s="148" t="s">
        <v>2005</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5">
      <c r="A14" s="155"/>
      <c r="B14" s="156"/>
      <c r="C14" s="276" t="s">
        <v>2009</v>
      </c>
      <c r="D14" s="277"/>
      <c r="E14" s="277"/>
      <c r="F14" s="277"/>
      <c r="G14" s="277"/>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77">
        <v>4</v>
      </c>
      <c r="B15" s="178" t="s">
        <v>2010</v>
      </c>
      <c r="C15" s="194" t="s">
        <v>2011</v>
      </c>
      <c r="D15" s="179" t="s">
        <v>338</v>
      </c>
      <c r="E15" s="180">
        <v>4.4400000000000004</v>
      </c>
      <c r="F15" s="181"/>
      <c r="G15" s="182">
        <f>ROUND(E15*F15,2)</f>
        <v>0</v>
      </c>
      <c r="H15" s="181"/>
      <c r="I15" s="182">
        <f>ROUND(E15*H15,2)</f>
        <v>0</v>
      </c>
      <c r="J15" s="181"/>
      <c r="K15" s="182">
        <f>ROUND(E15*J15,2)</f>
        <v>0</v>
      </c>
      <c r="L15" s="182">
        <v>21</v>
      </c>
      <c r="M15" s="182">
        <f>G15*(1+L15/100)</f>
        <v>0</v>
      </c>
      <c r="N15" s="180">
        <v>0</v>
      </c>
      <c r="O15" s="180">
        <f>ROUND(E15*N15,2)</f>
        <v>0</v>
      </c>
      <c r="P15" s="180">
        <v>0</v>
      </c>
      <c r="Q15" s="180">
        <f>ROUND(E15*P15,2)</f>
        <v>0</v>
      </c>
      <c r="R15" s="182" t="s">
        <v>293</v>
      </c>
      <c r="S15" s="182" t="s">
        <v>294</v>
      </c>
      <c r="T15" s="183" t="s">
        <v>294</v>
      </c>
      <c r="U15" s="159">
        <v>1.587</v>
      </c>
      <c r="V15" s="159">
        <f>ROUND(E15*U15,2)</f>
        <v>7.05</v>
      </c>
      <c r="W15" s="159"/>
      <c r="X15" s="159" t="s">
        <v>295</v>
      </c>
      <c r="Y15" s="159" t="s">
        <v>296</v>
      </c>
      <c r="Z15" s="148"/>
      <c r="AA15" s="148"/>
      <c r="AB15" s="148"/>
      <c r="AC15" s="148"/>
      <c r="AD15" s="148"/>
      <c r="AE15" s="148"/>
      <c r="AF15" s="148"/>
      <c r="AG15" s="148" t="s">
        <v>2005</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0.5" outlineLevel="2" x14ac:dyDescent="0.25">
      <c r="A16" s="155"/>
      <c r="B16" s="156"/>
      <c r="C16" s="276" t="s">
        <v>2012</v>
      </c>
      <c r="D16" s="277"/>
      <c r="E16" s="277"/>
      <c r="F16" s="277"/>
      <c r="G16" s="277"/>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84" t="str">
        <f>C16</f>
        <v>sypaninou z vhodných hornin tř. 1 - 4 nebo materiálem připraveným podél výkopu ve vzdálenosti do 3 m od jeho kraje, pro jakoukoliv hloubku výkopu a jakoukoliv míru zhutnění,</v>
      </c>
      <c r="BB16" s="148"/>
      <c r="BC16" s="148"/>
      <c r="BD16" s="148"/>
      <c r="BE16" s="148"/>
      <c r="BF16" s="148"/>
      <c r="BG16" s="148"/>
      <c r="BH16" s="148"/>
    </row>
    <row r="17" spans="1:60" outlineLevel="1" x14ac:dyDescent="0.25">
      <c r="A17" s="177">
        <v>5</v>
      </c>
      <c r="B17" s="178" t="s">
        <v>382</v>
      </c>
      <c r="C17" s="194" t="s">
        <v>383</v>
      </c>
      <c r="D17" s="179" t="s">
        <v>338</v>
      </c>
      <c r="E17" s="180">
        <v>9.9600000000000009</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0.20200000000000001</v>
      </c>
      <c r="V17" s="159">
        <f>ROUND(E17*U17,2)</f>
        <v>2.0099999999999998</v>
      </c>
      <c r="W17" s="159"/>
      <c r="X17" s="159" t="s">
        <v>295</v>
      </c>
      <c r="Y17" s="159" t="s">
        <v>296</v>
      </c>
      <c r="Z17" s="148"/>
      <c r="AA17" s="148"/>
      <c r="AB17" s="148"/>
      <c r="AC17" s="148"/>
      <c r="AD17" s="148"/>
      <c r="AE17" s="148"/>
      <c r="AF17" s="148"/>
      <c r="AG17" s="148" t="s">
        <v>2005</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5">
      <c r="A18" s="155"/>
      <c r="B18" s="156"/>
      <c r="C18" s="276" t="s">
        <v>384</v>
      </c>
      <c r="D18" s="277"/>
      <c r="E18" s="277"/>
      <c r="F18" s="277"/>
      <c r="G18" s="277"/>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77">
        <v>6</v>
      </c>
      <c r="B19" s="178" t="s">
        <v>373</v>
      </c>
      <c r="C19" s="194" t="s">
        <v>374</v>
      </c>
      <c r="D19" s="179" t="s">
        <v>338</v>
      </c>
      <c r="E19" s="180">
        <v>5.64</v>
      </c>
      <c r="F19" s="181"/>
      <c r="G19" s="182">
        <f>ROUND(E19*F19,2)</f>
        <v>0</v>
      </c>
      <c r="H19" s="181"/>
      <c r="I19" s="182">
        <f>ROUND(E19*H19,2)</f>
        <v>0</v>
      </c>
      <c r="J19" s="181"/>
      <c r="K19" s="182">
        <f>ROUND(E19*J19,2)</f>
        <v>0</v>
      </c>
      <c r="L19" s="182">
        <v>21</v>
      </c>
      <c r="M19" s="182">
        <f>G19*(1+L19/100)</f>
        <v>0</v>
      </c>
      <c r="N19" s="180">
        <v>0</v>
      </c>
      <c r="O19" s="180">
        <f>ROUND(E19*N19,2)</f>
        <v>0</v>
      </c>
      <c r="P19" s="180">
        <v>0</v>
      </c>
      <c r="Q19" s="180">
        <f>ROUND(E19*P19,2)</f>
        <v>0</v>
      </c>
      <c r="R19" s="182" t="s">
        <v>293</v>
      </c>
      <c r="S19" s="182" t="s">
        <v>294</v>
      </c>
      <c r="T19" s="183" t="s">
        <v>294</v>
      </c>
      <c r="U19" s="159">
        <v>1.0999999999999999E-2</v>
      </c>
      <c r="V19" s="159">
        <f>ROUND(E19*U19,2)</f>
        <v>0.06</v>
      </c>
      <c r="W19" s="159"/>
      <c r="X19" s="159" t="s">
        <v>295</v>
      </c>
      <c r="Y19" s="159" t="s">
        <v>296</v>
      </c>
      <c r="Z19" s="148"/>
      <c r="AA19" s="148"/>
      <c r="AB19" s="148"/>
      <c r="AC19" s="148"/>
      <c r="AD19" s="148"/>
      <c r="AE19" s="148"/>
      <c r="AF19" s="148"/>
      <c r="AG19" s="148" t="s">
        <v>2005</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5">
      <c r="A20" s="155"/>
      <c r="B20" s="156"/>
      <c r="C20" s="276" t="s">
        <v>375</v>
      </c>
      <c r="D20" s="277"/>
      <c r="E20" s="277"/>
      <c r="F20" s="277"/>
      <c r="G20" s="277"/>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299</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7</v>
      </c>
      <c r="B21" s="186" t="s">
        <v>2013</v>
      </c>
      <c r="C21" s="198" t="s">
        <v>2014</v>
      </c>
      <c r="D21" s="187" t="s">
        <v>338</v>
      </c>
      <c r="E21" s="188">
        <v>5.64</v>
      </c>
      <c r="F21" s="189"/>
      <c r="G21" s="190">
        <f>ROUND(E21*F21,2)</f>
        <v>0</v>
      </c>
      <c r="H21" s="189"/>
      <c r="I21" s="190">
        <f>ROUND(E21*H21,2)</f>
        <v>0</v>
      </c>
      <c r="J21" s="189"/>
      <c r="K21" s="190">
        <f>ROUND(E21*J21,2)</f>
        <v>0</v>
      </c>
      <c r="L21" s="190">
        <v>21</v>
      </c>
      <c r="M21" s="190">
        <f>G21*(1+L21/100)</f>
        <v>0</v>
      </c>
      <c r="N21" s="188">
        <v>0</v>
      </c>
      <c r="O21" s="188">
        <f>ROUND(E21*N21,2)</f>
        <v>0</v>
      </c>
      <c r="P21" s="188">
        <v>0</v>
      </c>
      <c r="Q21" s="188">
        <f>ROUND(E21*P21,2)</f>
        <v>0</v>
      </c>
      <c r="R21" s="190" t="s">
        <v>293</v>
      </c>
      <c r="S21" s="190" t="s">
        <v>294</v>
      </c>
      <c r="T21" s="191" t="s">
        <v>294</v>
      </c>
      <c r="U21" s="159">
        <v>3.1E-2</v>
      </c>
      <c r="V21" s="159">
        <f>ROUND(E21*U21,2)</f>
        <v>0.17</v>
      </c>
      <c r="W21" s="159"/>
      <c r="X21" s="159" t="s">
        <v>295</v>
      </c>
      <c r="Y21" s="159" t="s">
        <v>296</v>
      </c>
      <c r="Z21" s="148"/>
      <c r="AA21" s="148"/>
      <c r="AB21" s="148"/>
      <c r="AC21" s="148"/>
      <c r="AD21" s="148"/>
      <c r="AE21" s="148"/>
      <c r="AF21" s="148"/>
      <c r="AG21" s="148" t="s">
        <v>2005</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8</v>
      </c>
      <c r="B22" s="186" t="s">
        <v>391</v>
      </c>
      <c r="C22" s="198" t="s">
        <v>392</v>
      </c>
      <c r="D22" s="187" t="s">
        <v>338</v>
      </c>
      <c r="E22" s="188">
        <v>5.64</v>
      </c>
      <c r="F22" s="189"/>
      <c r="G22" s="190">
        <f>ROUND(E22*F22,2)</f>
        <v>0</v>
      </c>
      <c r="H22" s="189"/>
      <c r="I22" s="190">
        <f>ROUND(E22*H22,2)</f>
        <v>0</v>
      </c>
      <c r="J22" s="189"/>
      <c r="K22" s="190">
        <f>ROUND(E22*J22,2)</f>
        <v>0</v>
      </c>
      <c r="L22" s="190">
        <v>21</v>
      </c>
      <c r="M22" s="190">
        <f>G22*(1+L22/100)</f>
        <v>0</v>
      </c>
      <c r="N22" s="188">
        <v>0</v>
      </c>
      <c r="O22" s="188">
        <f>ROUND(E22*N22,2)</f>
        <v>0</v>
      </c>
      <c r="P22" s="188">
        <v>0</v>
      </c>
      <c r="Q22" s="188">
        <f>ROUND(E22*P22,2)</f>
        <v>0</v>
      </c>
      <c r="R22" s="190" t="s">
        <v>293</v>
      </c>
      <c r="S22" s="190" t="s">
        <v>294</v>
      </c>
      <c r="T22" s="191" t="s">
        <v>294</v>
      </c>
      <c r="U22" s="159">
        <v>0</v>
      </c>
      <c r="V22" s="159">
        <f>ROUND(E22*U22,2)</f>
        <v>0</v>
      </c>
      <c r="W22" s="159"/>
      <c r="X22" s="159" t="s">
        <v>295</v>
      </c>
      <c r="Y22" s="159" t="s">
        <v>296</v>
      </c>
      <c r="Z22" s="148"/>
      <c r="AA22" s="148"/>
      <c r="AB22" s="148"/>
      <c r="AC22" s="148"/>
      <c r="AD22" s="148"/>
      <c r="AE22" s="148"/>
      <c r="AF22" s="148"/>
      <c r="AG22" s="148" t="s">
        <v>2005</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13" x14ac:dyDescent="0.25">
      <c r="A23" s="170" t="s">
        <v>288</v>
      </c>
      <c r="B23" s="171" t="s">
        <v>146</v>
      </c>
      <c r="C23" s="193" t="s">
        <v>147</v>
      </c>
      <c r="D23" s="172"/>
      <c r="E23" s="173"/>
      <c r="F23" s="174"/>
      <c r="G23" s="174">
        <f>SUMIF(AG24:AG31,"&lt;&gt;NOR",G24:G31)</f>
        <v>0</v>
      </c>
      <c r="H23" s="174"/>
      <c r="I23" s="174">
        <f>SUM(I24:I31)</f>
        <v>0</v>
      </c>
      <c r="J23" s="174"/>
      <c r="K23" s="174">
        <f>SUM(K24:K31)</f>
        <v>0</v>
      </c>
      <c r="L23" s="174"/>
      <c r="M23" s="174">
        <f>SUM(M24:M31)</f>
        <v>0</v>
      </c>
      <c r="N23" s="173"/>
      <c r="O23" s="173">
        <f>SUM(O24:O31)</f>
        <v>0.45999999999999996</v>
      </c>
      <c r="P23" s="173"/>
      <c r="Q23" s="173">
        <f>SUM(Q24:Q31)</f>
        <v>0.17</v>
      </c>
      <c r="R23" s="174"/>
      <c r="S23" s="174"/>
      <c r="T23" s="175"/>
      <c r="U23" s="169"/>
      <c r="V23" s="169">
        <f>SUM(V24:V31)</f>
        <v>0.89</v>
      </c>
      <c r="W23" s="169"/>
      <c r="X23" s="169"/>
      <c r="Y23" s="169"/>
      <c r="AG23" t="s">
        <v>289</v>
      </c>
    </row>
    <row r="24" spans="1:60" ht="20" outlineLevel="1" x14ac:dyDescent="0.25">
      <c r="A24" s="177">
        <v>9</v>
      </c>
      <c r="B24" s="178" t="s">
        <v>308</v>
      </c>
      <c r="C24" s="194" t="s">
        <v>309</v>
      </c>
      <c r="D24" s="179" t="s">
        <v>310</v>
      </c>
      <c r="E24" s="180">
        <v>1.2</v>
      </c>
      <c r="F24" s="181"/>
      <c r="G24" s="182">
        <f>ROUND(E24*F24,2)</f>
        <v>0</v>
      </c>
      <c r="H24" s="181"/>
      <c r="I24" s="182">
        <f>ROUND(E24*H24,2)</f>
        <v>0</v>
      </c>
      <c r="J24" s="181"/>
      <c r="K24" s="182">
        <f>ROUND(E24*J24,2)</f>
        <v>0</v>
      </c>
      <c r="L24" s="182">
        <v>21</v>
      </c>
      <c r="M24" s="182">
        <f>G24*(1+L24/100)</f>
        <v>0</v>
      </c>
      <c r="N24" s="180">
        <v>0</v>
      </c>
      <c r="O24" s="180">
        <f>ROUND(E24*N24,2)</f>
        <v>0</v>
      </c>
      <c r="P24" s="180">
        <v>0.13800000000000001</v>
      </c>
      <c r="Q24" s="180">
        <f>ROUND(E24*P24,2)</f>
        <v>0.17</v>
      </c>
      <c r="R24" s="182" t="s">
        <v>311</v>
      </c>
      <c r="S24" s="182" t="s">
        <v>294</v>
      </c>
      <c r="T24" s="183" t="s">
        <v>294</v>
      </c>
      <c r="U24" s="159">
        <v>0.16</v>
      </c>
      <c r="V24" s="159">
        <f>ROUND(E24*U24,2)</f>
        <v>0.19</v>
      </c>
      <c r="W24" s="159"/>
      <c r="X24" s="159" t="s">
        <v>295</v>
      </c>
      <c r="Y24" s="159" t="s">
        <v>296</v>
      </c>
      <c r="Z24" s="148"/>
      <c r="AA24" s="148"/>
      <c r="AB24" s="148"/>
      <c r="AC24" s="148"/>
      <c r="AD24" s="148"/>
      <c r="AE24" s="148"/>
      <c r="AF24" s="148"/>
      <c r="AG24" s="148" t="s">
        <v>2005</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76" t="s">
        <v>312</v>
      </c>
      <c r="D25" s="277"/>
      <c r="E25" s="277"/>
      <c r="F25" s="277"/>
      <c r="G25" s="277"/>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77">
        <v>10</v>
      </c>
      <c r="B26" s="178" t="s">
        <v>3683</v>
      </c>
      <c r="C26" s="194" t="s">
        <v>3684</v>
      </c>
      <c r="D26" s="179" t="s">
        <v>310</v>
      </c>
      <c r="E26" s="180">
        <v>1.2</v>
      </c>
      <c r="F26" s="181"/>
      <c r="G26" s="182">
        <f>ROUND(E26*F26,2)</f>
        <v>0</v>
      </c>
      <c r="H26" s="181"/>
      <c r="I26" s="182">
        <f>ROUND(E26*H26,2)</f>
        <v>0</v>
      </c>
      <c r="J26" s="181"/>
      <c r="K26" s="182">
        <f>ROUND(E26*J26,2)</f>
        <v>0</v>
      </c>
      <c r="L26" s="182">
        <v>21</v>
      </c>
      <c r="M26" s="182">
        <f>G26*(1+L26/100)</f>
        <v>0</v>
      </c>
      <c r="N26" s="180">
        <v>0.20399999999999999</v>
      </c>
      <c r="O26" s="180">
        <f>ROUND(E26*N26,2)</f>
        <v>0.24</v>
      </c>
      <c r="P26" s="180">
        <v>0</v>
      </c>
      <c r="Q26" s="180">
        <f>ROUND(E26*P26,2)</f>
        <v>0</v>
      </c>
      <c r="R26" s="182" t="s">
        <v>311</v>
      </c>
      <c r="S26" s="182" t="s">
        <v>294</v>
      </c>
      <c r="T26" s="183" t="s">
        <v>294</v>
      </c>
      <c r="U26" s="159">
        <v>0.09</v>
      </c>
      <c r="V26" s="159">
        <f>ROUND(E26*U26,2)</f>
        <v>0.11</v>
      </c>
      <c r="W26" s="159"/>
      <c r="X26" s="159" t="s">
        <v>295</v>
      </c>
      <c r="Y26" s="159" t="s">
        <v>296</v>
      </c>
      <c r="Z26" s="148"/>
      <c r="AA26" s="148"/>
      <c r="AB26" s="148"/>
      <c r="AC26" s="148"/>
      <c r="AD26" s="148"/>
      <c r="AE26" s="148"/>
      <c r="AF26" s="148"/>
      <c r="AG26" s="148" t="s">
        <v>2005</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5">
      <c r="A27" s="155"/>
      <c r="B27" s="156"/>
      <c r="C27" s="276" t="s">
        <v>3685</v>
      </c>
      <c r="D27" s="277"/>
      <c r="E27" s="277"/>
      <c r="F27" s="277"/>
      <c r="G27" s="277"/>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299</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0" outlineLevel="1" x14ac:dyDescent="0.25">
      <c r="A28" s="177">
        <v>11</v>
      </c>
      <c r="B28" s="178" t="s">
        <v>1239</v>
      </c>
      <c r="C28" s="194" t="s">
        <v>1240</v>
      </c>
      <c r="D28" s="179" t="s">
        <v>310</v>
      </c>
      <c r="E28" s="180">
        <v>1.2</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t="s">
        <v>311</v>
      </c>
      <c r="S28" s="182" t="s">
        <v>294</v>
      </c>
      <c r="T28" s="183" t="s">
        <v>294</v>
      </c>
      <c r="U28" s="159">
        <v>0.115</v>
      </c>
      <c r="V28" s="159">
        <f>ROUND(E28*U28,2)</f>
        <v>0.14000000000000001</v>
      </c>
      <c r="W28" s="159"/>
      <c r="X28" s="159" t="s">
        <v>295</v>
      </c>
      <c r="Y28" s="159" t="s">
        <v>296</v>
      </c>
      <c r="Z28" s="148"/>
      <c r="AA28" s="148"/>
      <c r="AB28" s="148"/>
      <c r="AC28" s="148"/>
      <c r="AD28" s="148"/>
      <c r="AE28" s="148"/>
      <c r="AF28" s="148"/>
      <c r="AG28" s="148" t="s">
        <v>2005</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276" t="s">
        <v>1241</v>
      </c>
      <c r="D29" s="277"/>
      <c r="E29" s="277"/>
      <c r="F29" s="277"/>
      <c r="G29" s="277"/>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84" t="str">
        <f>C29</f>
        <v>krajníků, desek nebo panelů od spojovacího materiálu s odklizením a uložením očištěných hmot a spojovacího materiálu na skládku na vzdálenost do 10 m</v>
      </c>
      <c r="BB29" s="148"/>
      <c r="BC29" s="148"/>
      <c r="BD29" s="148"/>
      <c r="BE29" s="148"/>
      <c r="BF29" s="148"/>
      <c r="BG29" s="148"/>
      <c r="BH29" s="148"/>
    </row>
    <row r="30" spans="1:60" ht="20" outlineLevel="1" x14ac:dyDescent="0.25">
      <c r="A30" s="177">
        <v>12</v>
      </c>
      <c r="B30" s="178" t="s">
        <v>3686</v>
      </c>
      <c r="C30" s="194" t="s">
        <v>3687</v>
      </c>
      <c r="D30" s="179" t="s">
        <v>310</v>
      </c>
      <c r="E30" s="180">
        <v>1.2</v>
      </c>
      <c r="F30" s="181"/>
      <c r="G30" s="182">
        <f>ROUND(E30*F30,2)</f>
        <v>0</v>
      </c>
      <c r="H30" s="181"/>
      <c r="I30" s="182">
        <f>ROUND(E30*H30,2)</f>
        <v>0</v>
      </c>
      <c r="J30" s="181"/>
      <c r="K30" s="182">
        <f>ROUND(E30*J30,2)</f>
        <v>0</v>
      </c>
      <c r="L30" s="182">
        <v>21</v>
      </c>
      <c r="M30" s="182">
        <f>G30*(1+L30/100)</f>
        <v>0</v>
      </c>
      <c r="N30" s="180">
        <v>0.18310000000000001</v>
      </c>
      <c r="O30" s="180">
        <f>ROUND(E30*N30,2)</f>
        <v>0.22</v>
      </c>
      <c r="P30" s="180">
        <v>0</v>
      </c>
      <c r="Q30" s="180">
        <f>ROUND(E30*P30,2)</f>
        <v>0</v>
      </c>
      <c r="R30" s="182" t="s">
        <v>311</v>
      </c>
      <c r="S30" s="182" t="s">
        <v>294</v>
      </c>
      <c r="T30" s="183" t="s">
        <v>294</v>
      </c>
      <c r="U30" s="159">
        <v>0.375</v>
      </c>
      <c r="V30" s="159">
        <f>ROUND(E30*U30,2)</f>
        <v>0.45</v>
      </c>
      <c r="W30" s="159"/>
      <c r="X30" s="159" t="s">
        <v>295</v>
      </c>
      <c r="Y30" s="159" t="s">
        <v>296</v>
      </c>
      <c r="Z30" s="148"/>
      <c r="AA30" s="148"/>
      <c r="AB30" s="148"/>
      <c r="AC30" s="148"/>
      <c r="AD30" s="148"/>
      <c r="AE30" s="148"/>
      <c r="AF30" s="148"/>
      <c r="AG30" s="148" t="s">
        <v>2005</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20.5" outlineLevel="2" x14ac:dyDescent="0.25">
      <c r="A31" s="155"/>
      <c r="B31" s="156"/>
      <c r="C31" s="276" t="s">
        <v>3688</v>
      </c>
      <c r="D31" s="277"/>
      <c r="E31" s="277"/>
      <c r="F31" s="277"/>
      <c r="G31" s="277"/>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299</v>
      </c>
      <c r="AH31" s="148"/>
      <c r="AI31" s="148"/>
      <c r="AJ31" s="148"/>
      <c r="AK31" s="148"/>
      <c r="AL31" s="148"/>
      <c r="AM31" s="148"/>
      <c r="AN31" s="148"/>
      <c r="AO31" s="148"/>
      <c r="AP31" s="148"/>
      <c r="AQ31" s="148"/>
      <c r="AR31" s="148"/>
      <c r="AS31" s="148"/>
      <c r="AT31" s="148"/>
      <c r="AU31" s="148"/>
      <c r="AV31" s="148"/>
      <c r="AW31" s="148"/>
      <c r="AX31" s="148"/>
      <c r="AY31" s="148"/>
      <c r="AZ31" s="148"/>
      <c r="BA31" s="184" t="str">
        <f>C31</f>
        <v>komunikací pro pěší, z dlaždic betonových a teracových, do velikosti dlaždic 0,25 m2, s provedením lože do tl. 30 mm, s vyplněním spár a se smetením přebytečného materiálu na vzdálenost do 3 m</v>
      </c>
      <c r="BB31" s="148"/>
      <c r="BC31" s="148"/>
      <c r="BD31" s="148"/>
      <c r="BE31" s="148"/>
      <c r="BF31" s="148"/>
      <c r="BG31" s="148"/>
      <c r="BH31" s="148"/>
    </row>
    <row r="32" spans="1:60" ht="13" x14ac:dyDescent="0.25">
      <c r="A32" s="170" t="s">
        <v>288</v>
      </c>
      <c r="B32" s="171" t="s">
        <v>158</v>
      </c>
      <c r="C32" s="193" t="s">
        <v>159</v>
      </c>
      <c r="D32" s="172"/>
      <c r="E32" s="173"/>
      <c r="F32" s="174"/>
      <c r="G32" s="174">
        <f>SUMIF(AG33:AG69,"&lt;&gt;NOR",G33:G69)</f>
        <v>0</v>
      </c>
      <c r="H32" s="174"/>
      <c r="I32" s="174">
        <f>SUM(I33:I69)</f>
        <v>0</v>
      </c>
      <c r="J32" s="174"/>
      <c r="K32" s="174">
        <f>SUM(K33:K69)</f>
        <v>0</v>
      </c>
      <c r="L32" s="174"/>
      <c r="M32" s="174">
        <f>SUM(M33:M69)</f>
        <v>0</v>
      </c>
      <c r="N32" s="173"/>
      <c r="O32" s="173">
        <f>SUM(O33:O69)</f>
        <v>0.01</v>
      </c>
      <c r="P32" s="173"/>
      <c r="Q32" s="173">
        <f>SUM(Q33:Q69)</f>
        <v>0.03</v>
      </c>
      <c r="R32" s="174"/>
      <c r="S32" s="174"/>
      <c r="T32" s="175"/>
      <c r="U32" s="169"/>
      <c r="V32" s="169">
        <f>SUM(V33:V69)</f>
        <v>10.82</v>
      </c>
      <c r="W32" s="169"/>
      <c r="X32" s="169"/>
      <c r="Y32" s="169"/>
      <c r="AG32" t="s">
        <v>289</v>
      </c>
    </row>
    <row r="33" spans="1:60" ht="20" outlineLevel="1" x14ac:dyDescent="0.25">
      <c r="A33" s="185">
        <v>13</v>
      </c>
      <c r="B33" s="186" t="s">
        <v>2494</v>
      </c>
      <c r="C33" s="198" t="s">
        <v>3689</v>
      </c>
      <c r="D33" s="187" t="s">
        <v>2037</v>
      </c>
      <c r="E33" s="188">
        <v>1</v>
      </c>
      <c r="F33" s="189"/>
      <c r="G33" s="190">
        <f t="shared" ref="G33:G43" si="0">ROUND(E33*F33,2)</f>
        <v>0</v>
      </c>
      <c r="H33" s="189"/>
      <c r="I33" s="190">
        <f t="shared" ref="I33:I43" si="1">ROUND(E33*H33,2)</f>
        <v>0</v>
      </c>
      <c r="J33" s="189"/>
      <c r="K33" s="190">
        <f t="shared" ref="K33:K43" si="2">ROUND(E33*J33,2)</f>
        <v>0</v>
      </c>
      <c r="L33" s="190">
        <v>21</v>
      </c>
      <c r="M33" s="190">
        <f t="shared" ref="M33:M43" si="3">G33*(1+L33/100)</f>
        <v>0</v>
      </c>
      <c r="N33" s="188">
        <v>0</v>
      </c>
      <c r="O33" s="188">
        <f t="shared" ref="O33:O43" si="4">ROUND(E33*N33,2)</f>
        <v>0</v>
      </c>
      <c r="P33" s="188">
        <v>0</v>
      </c>
      <c r="Q33" s="188">
        <f t="shared" ref="Q33:Q43" si="5">ROUND(E33*P33,2)</f>
        <v>0</v>
      </c>
      <c r="R33" s="190"/>
      <c r="S33" s="190" t="s">
        <v>878</v>
      </c>
      <c r="T33" s="191" t="s">
        <v>879</v>
      </c>
      <c r="U33" s="159">
        <v>0</v>
      </c>
      <c r="V33" s="159">
        <f t="shared" ref="V33:V43" si="6">ROUND(E33*U33,2)</f>
        <v>0</v>
      </c>
      <c r="W33" s="159"/>
      <c r="X33" s="159" t="s">
        <v>295</v>
      </c>
      <c r="Y33" s="159" t="s">
        <v>296</v>
      </c>
      <c r="Z33" s="148"/>
      <c r="AA33" s="148"/>
      <c r="AB33" s="148"/>
      <c r="AC33" s="148"/>
      <c r="AD33" s="148"/>
      <c r="AE33" s="148"/>
      <c r="AF33" s="148"/>
      <c r="AG33" s="148" t="s">
        <v>2005</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14</v>
      </c>
      <c r="B34" s="186" t="s">
        <v>2496</v>
      </c>
      <c r="C34" s="198" t="s">
        <v>3690</v>
      </c>
      <c r="D34" s="187" t="s">
        <v>2037</v>
      </c>
      <c r="E34" s="188">
        <v>1</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2005</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ht="20" outlineLevel="1" x14ac:dyDescent="0.25">
      <c r="A35" s="185">
        <v>15</v>
      </c>
      <c r="B35" s="186" t="s">
        <v>2468</v>
      </c>
      <c r="C35" s="198" t="s">
        <v>3691</v>
      </c>
      <c r="D35" s="187" t="s">
        <v>2037</v>
      </c>
      <c r="E35" s="188">
        <v>1</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2005</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16</v>
      </c>
      <c r="B36" s="186" t="s">
        <v>2469</v>
      </c>
      <c r="C36" s="198" t="s">
        <v>3692</v>
      </c>
      <c r="D36" s="187" t="s">
        <v>2037</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2005</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17</v>
      </c>
      <c r="B37" s="186" t="s">
        <v>2658</v>
      </c>
      <c r="C37" s="198" t="s">
        <v>3693</v>
      </c>
      <c r="D37" s="187" t="s">
        <v>2037</v>
      </c>
      <c r="E37" s="188">
        <v>1</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2005</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18</v>
      </c>
      <c r="B38" s="186" t="s">
        <v>2502</v>
      </c>
      <c r="C38" s="198" t="s">
        <v>3694</v>
      </c>
      <c r="D38" s="187" t="s">
        <v>2037</v>
      </c>
      <c r="E38" s="188">
        <v>1</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2005</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5">
      <c r="A39" s="185">
        <v>19</v>
      </c>
      <c r="B39" s="186" t="s">
        <v>3695</v>
      </c>
      <c r="C39" s="198" t="s">
        <v>3696</v>
      </c>
      <c r="D39" s="187" t="s">
        <v>2037</v>
      </c>
      <c r="E39" s="188">
        <v>1</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2005</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20</v>
      </c>
      <c r="B40" s="186" t="s">
        <v>2507</v>
      </c>
      <c r="C40" s="198" t="s">
        <v>3697</v>
      </c>
      <c r="D40" s="187" t="s">
        <v>331</v>
      </c>
      <c r="E40" s="188">
        <v>17</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2005</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21</v>
      </c>
      <c r="B41" s="186" t="s">
        <v>3698</v>
      </c>
      <c r="C41" s="198" t="s">
        <v>3699</v>
      </c>
      <c r="D41" s="187" t="s">
        <v>331</v>
      </c>
      <c r="E41" s="188">
        <v>17</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878</v>
      </c>
      <c r="T41" s="191" t="s">
        <v>879</v>
      </c>
      <c r="U41" s="159">
        <v>0</v>
      </c>
      <c r="V41" s="159">
        <f t="shared" si="6"/>
        <v>0</v>
      </c>
      <c r="W41" s="159"/>
      <c r="X41" s="159" t="s">
        <v>295</v>
      </c>
      <c r="Y41" s="159" t="s">
        <v>296</v>
      </c>
      <c r="Z41" s="148"/>
      <c r="AA41" s="148"/>
      <c r="AB41" s="148"/>
      <c r="AC41" s="148"/>
      <c r="AD41" s="148"/>
      <c r="AE41" s="148"/>
      <c r="AF41" s="148"/>
      <c r="AG41" s="148" t="s">
        <v>2005</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22</v>
      </c>
      <c r="B42" s="186" t="s">
        <v>3700</v>
      </c>
      <c r="C42" s="198" t="s">
        <v>3701</v>
      </c>
      <c r="D42" s="187" t="s">
        <v>2037</v>
      </c>
      <c r="E42" s="188">
        <v>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c r="S42" s="190" t="s">
        <v>878</v>
      </c>
      <c r="T42" s="191" t="s">
        <v>879</v>
      </c>
      <c r="U42" s="159">
        <v>0</v>
      </c>
      <c r="V42" s="159">
        <f t="shared" si="6"/>
        <v>0</v>
      </c>
      <c r="W42" s="159"/>
      <c r="X42" s="159" t="s">
        <v>295</v>
      </c>
      <c r="Y42" s="159" t="s">
        <v>296</v>
      </c>
      <c r="Z42" s="148"/>
      <c r="AA42" s="148"/>
      <c r="AB42" s="148"/>
      <c r="AC42" s="148"/>
      <c r="AD42" s="148"/>
      <c r="AE42" s="148"/>
      <c r="AF42" s="148"/>
      <c r="AG42" s="148" t="s">
        <v>2005</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77">
        <v>23</v>
      </c>
      <c r="B43" s="178" t="s">
        <v>3702</v>
      </c>
      <c r="C43" s="194" t="s">
        <v>3703</v>
      </c>
      <c r="D43" s="179" t="s">
        <v>331</v>
      </c>
      <c r="E43" s="180">
        <v>17</v>
      </c>
      <c r="F43" s="181"/>
      <c r="G43" s="182">
        <f t="shared" si="0"/>
        <v>0</v>
      </c>
      <c r="H43" s="181"/>
      <c r="I43" s="182">
        <f t="shared" si="1"/>
        <v>0</v>
      </c>
      <c r="J43" s="181"/>
      <c r="K43" s="182">
        <f t="shared" si="2"/>
        <v>0</v>
      </c>
      <c r="L43" s="182">
        <v>21</v>
      </c>
      <c r="M43" s="182">
        <f t="shared" si="3"/>
        <v>0</v>
      </c>
      <c r="N43" s="180">
        <v>0</v>
      </c>
      <c r="O43" s="180">
        <f t="shared" si="4"/>
        <v>0</v>
      </c>
      <c r="P43" s="180">
        <v>0</v>
      </c>
      <c r="Q43" s="180">
        <f t="shared" si="5"/>
        <v>0</v>
      </c>
      <c r="R43" s="182" t="s">
        <v>2008</v>
      </c>
      <c r="S43" s="182" t="s">
        <v>294</v>
      </c>
      <c r="T43" s="183" t="s">
        <v>294</v>
      </c>
      <c r="U43" s="159">
        <v>4.3999999999999997E-2</v>
      </c>
      <c r="V43" s="159">
        <f t="shared" si="6"/>
        <v>0.75</v>
      </c>
      <c r="W43" s="159"/>
      <c r="X43" s="159" t="s">
        <v>295</v>
      </c>
      <c r="Y43" s="159" t="s">
        <v>296</v>
      </c>
      <c r="Z43" s="148"/>
      <c r="AA43" s="148"/>
      <c r="AB43" s="148"/>
      <c r="AC43" s="148"/>
      <c r="AD43" s="148"/>
      <c r="AE43" s="148"/>
      <c r="AF43" s="148"/>
      <c r="AG43" s="148" t="s">
        <v>2005</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2" x14ac:dyDescent="0.25">
      <c r="A44" s="155"/>
      <c r="B44" s="156"/>
      <c r="C44" s="276" t="s">
        <v>3704</v>
      </c>
      <c r="D44" s="277"/>
      <c r="E44" s="277"/>
      <c r="F44" s="277"/>
      <c r="G44" s="277"/>
      <c r="H44" s="159"/>
      <c r="I44" s="159"/>
      <c r="J44" s="159"/>
      <c r="K44" s="159"/>
      <c r="L44" s="159"/>
      <c r="M44" s="159"/>
      <c r="N44" s="158"/>
      <c r="O44" s="158"/>
      <c r="P44" s="158"/>
      <c r="Q44" s="158"/>
      <c r="R44" s="159"/>
      <c r="S44" s="159"/>
      <c r="T44" s="159"/>
      <c r="U44" s="159"/>
      <c r="V44" s="159"/>
      <c r="W44" s="159"/>
      <c r="X44" s="159"/>
      <c r="Y44" s="159"/>
      <c r="Z44" s="148"/>
      <c r="AA44" s="148"/>
      <c r="AB44" s="148"/>
      <c r="AC44" s="148"/>
      <c r="AD44" s="148"/>
      <c r="AE44" s="148"/>
      <c r="AF44" s="148"/>
      <c r="AG44" s="148" t="s">
        <v>299</v>
      </c>
      <c r="AH44" s="148"/>
      <c r="AI44" s="148"/>
      <c r="AJ44" s="148"/>
      <c r="AK44" s="148"/>
      <c r="AL44" s="148"/>
      <c r="AM44" s="148"/>
      <c r="AN44" s="148"/>
      <c r="AO44" s="148"/>
      <c r="AP44" s="148"/>
      <c r="AQ44" s="148"/>
      <c r="AR44" s="148"/>
      <c r="AS44" s="148"/>
      <c r="AT44" s="148"/>
      <c r="AU44" s="148"/>
      <c r="AV44" s="148"/>
      <c r="AW44" s="148"/>
      <c r="AX44" s="148"/>
      <c r="AY44" s="148"/>
      <c r="AZ44" s="148"/>
      <c r="BA44" s="184" t="str">
        <f>C44</f>
        <v>přísun, montáže, demontáže a odsunu zkoušecího čerpadla, napuštění tlakovou vodou a dodání vody pro tlakovou zkoušku,</v>
      </c>
      <c r="BB44" s="148"/>
      <c r="BC44" s="148"/>
      <c r="BD44" s="148"/>
      <c r="BE44" s="148"/>
      <c r="BF44" s="148"/>
      <c r="BG44" s="148"/>
      <c r="BH44" s="148"/>
    </row>
    <row r="45" spans="1:60" outlineLevel="1" x14ac:dyDescent="0.25">
      <c r="A45" s="177">
        <v>24</v>
      </c>
      <c r="B45" s="178" t="s">
        <v>3705</v>
      </c>
      <c r="C45" s="194" t="s">
        <v>3706</v>
      </c>
      <c r="D45" s="179" t="s">
        <v>331</v>
      </c>
      <c r="E45" s="180">
        <v>17</v>
      </c>
      <c r="F45" s="181"/>
      <c r="G45" s="182">
        <f>ROUND(E45*F45,2)</f>
        <v>0</v>
      </c>
      <c r="H45" s="181"/>
      <c r="I45" s="182">
        <f>ROUND(E45*H45,2)</f>
        <v>0</v>
      </c>
      <c r="J45" s="181"/>
      <c r="K45" s="182">
        <f>ROUND(E45*J45,2)</f>
        <v>0</v>
      </c>
      <c r="L45" s="182">
        <v>21</v>
      </c>
      <c r="M45" s="182">
        <f>G45*(1+L45/100)</f>
        <v>0</v>
      </c>
      <c r="N45" s="180">
        <v>0</v>
      </c>
      <c r="O45" s="180">
        <f>ROUND(E45*N45,2)</f>
        <v>0</v>
      </c>
      <c r="P45" s="180">
        <v>0</v>
      </c>
      <c r="Q45" s="180">
        <f>ROUND(E45*P45,2)</f>
        <v>0</v>
      </c>
      <c r="R45" s="182" t="s">
        <v>2008</v>
      </c>
      <c r="S45" s="182" t="s">
        <v>294</v>
      </c>
      <c r="T45" s="183" t="s">
        <v>294</v>
      </c>
      <c r="U45" s="159">
        <v>0.15</v>
      </c>
      <c r="V45" s="159">
        <f>ROUND(E45*U45,2)</f>
        <v>2.5499999999999998</v>
      </c>
      <c r="W45" s="159"/>
      <c r="X45" s="159" t="s">
        <v>295</v>
      </c>
      <c r="Y45" s="159" t="s">
        <v>296</v>
      </c>
      <c r="Z45" s="148"/>
      <c r="AA45" s="148"/>
      <c r="AB45" s="148"/>
      <c r="AC45" s="148"/>
      <c r="AD45" s="148"/>
      <c r="AE45" s="148"/>
      <c r="AF45" s="148"/>
      <c r="AG45" s="148" t="s">
        <v>2005</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5">
      <c r="A46" s="155"/>
      <c r="B46" s="156"/>
      <c r="C46" s="276" t="s">
        <v>3707</v>
      </c>
      <c r="D46" s="277"/>
      <c r="E46" s="277"/>
      <c r="F46" s="277"/>
      <c r="G46" s="277"/>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299</v>
      </c>
      <c r="AH46" s="148"/>
      <c r="AI46" s="148"/>
      <c r="AJ46" s="148"/>
      <c r="AK46" s="148"/>
      <c r="AL46" s="148"/>
      <c r="AM46" s="148"/>
      <c r="AN46" s="148"/>
      <c r="AO46" s="148"/>
      <c r="AP46" s="148"/>
      <c r="AQ46" s="148"/>
      <c r="AR46" s="148"/>
      <c r="AS46" s="148"/>
      <c r="AT46" s="148"/>
      <c r="AU46" s="148"/>
      <c r="AV46" s="148"/>
      <c r="AW46" s="148"/>
      <c r="AX46" s="148"/>
      <c r="AY46" s="148"/>
      <c r="AZ46" s="148"/>
      <c r="BA46" s="184" t="str">
        <f>C46</f>
        <v>napuštění a vypuštění vody, dodání vody a desinfekčního prostředku, náklady na bakteriologický rozbor vody,</v>
      </c>
      <c r="BB46" s="148"/>
      <c r="BC46" s="148"/>
      <c r="BD46" s="148"/>
      <c r="BE46" s="148"/>
      <c r="BF46" s="148"/>
      <c r="BG46" s="148"/>
      <c r="BH46" s="148"/>
    </row>
    <row r="47" spans="1:60" outlineLevel="1" x14ac:dyDescent="0.25">
      <c r="A47" s="185">
        <v>25</v>
      </c>
      <c r="B47" s="186" t="s">
        <v>2110</v>
      </c>
      <c r="C47" s="198" t="s">
        <v>2111</v>
      </c>
      <c r="D47" s="187" t="s">
        <v>331</v>
      </c>
      <c r="E47" s="188">
        <v>17</v>
      </c>
      <c r="F47" s="189"/>
      <c r="G47" s="190">
        <f t="shared" ref="G47:G68" si="7">ROUND(E47*F47,2)</f>
        <v>0</v>
      </c>
      <c r="H47" s="189"/>
      <c r="I47" s="190">
        <f t="shared" ref="I47:I68" si="8">ROUND(E47*H47,2)</f>
        <v>0</v>
      </c>
      <c r="J47" s="189"/>
      <c r="K47" s="190">
        <f t="shared" ref="K47:K68" si="9">ROUND(E47*J47,2)</f>
        <v>0</v>
      </c>
      <c r="L47" s="190">
        <v>21</v>
      </c>
      <c r="M47" s="190">
        <f t="shared" ref="M47:M68" si="10">G47*(1+L47/100)</f>
        <v>0</v>
      </c>
      <c r="N47" s="188">
        <v>0</v>
      </c>
      <c r="O47" s="188">
        <f t="shared" ref="O47:O68" si="11">ROUND(E47*N47,2)</f>
        <v>0</v>
      </c>
      <c r="P47" s="188">
        <v>0</v>
      </c>
      <c r="Q47" s="188">
        <f t="shared" ref="Q47:Q68" si="12">ROUND(E47*P47,2)</f>
        <v>0</v>
      </c>
      <c r="R47" s="190"/>
      <c r="S47" s="190" t="s">
        <v>878</v>
      </c>
      <c r="T47" s="191" t="s">
        <v>879</v>
      </c>
      <c r="U47" s="159">
        <v>0</v>
      </c>
      <c r="V47" s="159">
        <f t="shared" ref="V47:V68" si="13">ROUND(E47*U47,2)</f>
        <v>0</v>
      </c>
      <c r="W47" s="159"/>
      <c r="X47" s="159" t="s">
        <v>295</v>
      </c>
      <c r="Y47" s="159" t="s">
        <v>296</v>
      </c>
      <c r="Z47" s="148"/>
      <c r="AA47" s="148"/>
      <c r="AB47" s="148"/>
      <c r="AC47" s="148"/>
      <c r="AD47" s="148"/>
      <c r="AE47" s="148"/>
      <c r="AF47" s="148"/>
      <c r="AG47" s="148" t="s">
        <v>2005</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26</v>
      </c>
      <c r="B48" s="186" t="s">
        <v>3708</v>
      </c>
      <c r="C48" s="198" t="s">
        <v>2113</v>
      </c>
      <c r="D48" s="187" t="s">
        <v>331</v>
      </c>
      <c r="E48" s="188">
        <v>17</v>
      </c>
      <c r="F48" s="189"/>
      <c r="G48" s="190">
        <f t="shared" si="7"/>
        <v>0</v>
      </c>
      <c r="H48" s="189"/>
      <c r="I48" s="190">
        <f t="shared" si="8"/>
        <v>0</v>
      </c>
      <c r="J48" s="189"/>
      <c r="K48" s="190">
        <f t="shared" si="9"/>
        <v>0</v>
      </c>
      <c r="L48" s="190">
        <v>21</v>
      </c>
      <c r="M48" s="190">
        <f t="shared" si="10"/>
        <v>0</v>
      </c>
      <c r="N48" s="188">
        <v>0</v>
      </c>
      <c r="O48" s="188">
        <f t="shared" si="11"/>
        <v>0</v>
      </c>
      <c r="P48" s="188">
        <v>0</v>
      </c>
      <c r="Q48" s="188">
        <f t="shared" si="12"/>
        <v>0</v>
      </c>
      <c r="R48" s="190"/>
      <c r="S48" s="190" t="s">
        <v>878</v>
      </c>
      <c r="T48" s="191" t="s">
        <v>879</v>
      </c>
      <c r="U48" s="159">
        <v>0</v>
      </c>
      <c r="V48" s="159">
        <f t="shared" si="13"/>
        <v>0</v>
      </c>
      <c r="W48" s="159"/>
      <c r="X48" s="159" t="s">
        <v>295</v>
      </c>
      <c r="Y48" s="159" t="s">
        <v>296</v>
      </c>
      <c r="Z48" s="148"/>
      <c r="AA48" s="148"/>
      <c r="AB48" s="148"/>
      <c r="AC48" s="148"/>
      <c r="AD48" s="148"/>
      <c r="AE48" s="148"/>
      <c r="AF48" s="148"/>
      <c r="AG48" s="148" t="s">
        <v>2005</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27</v>
      </c>
      <c r="B49" s="186" t="s">
        <v>2671</v>
      </c>
      <c r="C49" s="198" t="s">
        <v>3709</v>
      </c>
      <c r="D49" s="187" t="s">
        <v>2037</v>
      </c>
      <c r="E49" s="188">
        <v>2</v>
      </c>
      <c r="F49" s="189"/>
      <c r="G49" s="190">
        <f t="shared" si="7"/>
        <v>0</v>
      </c>
      <c r="H49" s="189"/>
      <c r="I49" s="190">
        <f t="shared" si="8"/>
        <v>0</v>
      </c>
      <c r="J49" s="189"/>
      <c r="K49" s="190">
        <f t="shared" si="9"/>
        <v>0</v>
      </c>
      <c r="L49" s="190">
        <v>21</v>
      </c>
      <c r="M49" s="190">
        <f t="shared" si="10"/>
        <v>0</v>
      </c>
      <c r="N49" s="188">
        <v>0</v>
      </c>
      <c r="O49" s="188">
        <f t="shared" si="11"/>
        <v>0</v>
      </c>
      <c r="P49" s="188">
        <v>0</v>
      </c>
      <c r="Q49" s="188">
        <f t="shared" si="12"/>
        <v>0</v>
      </c>
      <c r="R49" s="190"/>
      <c r="S49" s="190" t="s">
        <v>878</v>
      </c>
      <c r="T49" s="191" t="s">
        <v>879</v>
      </c>
      <c r="U49" s="159">
        <v>0</v>
      </c>
      <c r="V49" s="159">
        <f t="shared" si="13"/>
        <v>0</v>
      </c>
      <c r="W49" s="159"/>
      <c r="X49" s="159" t="s">
        <v>295</v>
      </c>
      <c r="Y49" s="159" t="s">
        <v>296</v>
      </c>
      <c r="Z49" s="148"/>
      <c r="AA49" s="148"/>
      <c r="AB49" s="148"/>
      <c r="AC49" s="148"/>
      <c r="AD49" s="148"/>
      <c r="AE49" s="148"/>
      <c r="AF49" s="148"/>
      <c r="AG49" s="148" t="s">
        <v>2005</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85">
        <v>28</v>
      </c>
      <c r="B50" s="186" t="s">
        <v>2673</v>
      </c>
      <c r="C50" s="198" t="s">
        <v>3710</v>
      </c>
      <c r="D50" s="187" t="s">
        <v>2037</v>
      </c>
      <c r="E50" s="188">
        <v>1</v>
      </c>
      <c r="F50" s="189"/>
      <c r="G50" s="190">
        <f t="shared" si="7"/>
        <v>0</v>
      </c>
      <c r="H50" s="189"/>
      <c r="I50" s="190">
        <f t="shared" si="8"/>
        <v>0</v>
      </c>
      <c r="J50" s="189"/>
      <c r="K50" s="190">
        <f t="shared" si="9"/>
        <v>0</v>
      </c>
      <c r="L50" s="190">
        <v>21</v>
      </c>
      <c r="M50" s="190">
        <f t="shared" si="10"/>
        <v>0</v>
      </c>
      <c r="N50" s="188">
        <v>0</v>
      </c>
      <c r="O50" s="188">
        <f t="shared" si="11"/>
        <v>0</v>
      </c>
      <c r="P50" s="188">
        <v>0</v>
      </c>
      <c r="Q50" s="188">
        <f t="shared" si="12"/>
        <v>0</v>
      </c>
      <c r="R50" s="190"/>
      <c r="S50" s="190" t="s">
        <v>878</v>
      </c>
      <c r="T50" s="191" t="s">
        <v>879</v>
      </c>
      <c r="U50" s="159">
        <v>0</v>
      </c>
      <c r="V50" s="159">
        <f t="shared" si="13"/>
        <v>0</v>
      </c>
      <c r="W50" s="159"/>
      <c r="X50" s="159" t="s">
        <v>295</v>
      </c>
      <c r="Y50" s="159" t="s">
        <v>296</v>
      </c>
      <c r="Z50" s="148"/>
      <c r="AA50" s="148"/>
      <c r="AB50" s="148"/>
      <c r="AC50" s="148"/>
      <c r="AD50" s="148"/>
      <c r="AE50" s="148"/>
      <c r="AF50" s="148"/>
      <c r="AG50" s="148" t="s">
        <v>2005</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ht="20" outlineLevel="1" x14ac:dyDescent="0.25">
      <c r="A51" s="185">
        <v>29</v>
      </c>
      <c r="B51" s="186" t="s">
        <v>2675</v>
      </c>
      <c r="C51" s="198" t="s">
        <v>3711</v>
      </c>
      <c r="D51" s="187" t="s">
        <v>2037</v>
      </c>
      <c r="E51" s="188">
        <v>3</v>
      </c>
      <c r="F51" s="189"/>
      <c r="G51" s="190">
        <f t="shared" si="7"/>
        <v>0</v>
      </c>
      <c r="H51" s="189"/>
      <c r="I51" s="190">
        <f t="shared" si="8"/>
        <v>0</v>
      </c>
      <c r="J51" s="189"/>
      <c r="K51" s="190">
        <f t="shared" si="9"/>
        <v>0</v>
      </c>
      <c r="L51" s="190">
        <v>21</v>
      </c>
      <c r="M51" s="190">
        <f t="shared" si="10"/>
        <v>0</v>
      </c>
      <c r="N51" s="188">
        <v>0</v>
      </c>
      <c r="O51" s="188">
        <f t="shared" si="11"/>
        <v>0</v>
      </c>
      <c r="P51" s="188">
        <v>0</v>
      </c>
      <c r="Q51" s="188">
        <f t="shared" si="12"/>
        <v>0</v>
      </c>
      <c r="R51" s="190"/>
      <c r="S51" s="190" t="s">
        <v>878</v>
      </c>
      <c r="T51" s="191" t="s">
        <v>879</v>
      </c>
      <c r="U51" s="159">
        <v>0</v>
      </c>
      <c r="V51" s="159">
        <f t="shared" si="13"/>
        <v>0</v>
      </c>
      <c r="W51" s="159"/>
      <c r="X51" s="159" t="s">
        <v>295</v>
      </c>
      <c r="Y51" s="159" t="s">
        <v>296</v>
      </c>
      <c r="Z51" s="148"/>
      <c r="AA51" s="148"/>
      <c r="AB51" s="148"/>
      <c r="AC51" s="148"/>
      <c r="AD51" s="148"/>
      <c r="AE51" s="148"/>
      <c r="AF51" s="148"/>
      <c r="AG51" s="148" t="s">
        <v>2005</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85">
        <v>30</v>
      </c>
      <c r="B52" s="186" t="s">
        <v>3712</v>
      </c>
      <c r="C52" s="198" t="s">
        <v>3713</v>
      </c>
      <c r="D52" s="187" t="s">
        <v>2037</v>
      </c>
      <c r="E52" s="188">
        <v>9</v>
      </c>
      <c r="F52" s="189"/>
      <c r="G52" s="190">
        <f t="shared" si="7"/>
        <v>0</v>
      </c>
      <c r="H52" s="189"/>
      <c r="I52" s="190">
        <f t="shared" si="8"/>
        <v>0</v>
      </c>
      <c r="J52" s="189"/>
      <c r="K52" s="190">
        <f t="shared" si="9"/>
        <v>0</v>
      </c>
      <c r="L52" s="190">
        <v>21</v>
      </c>
      <c r="M52" s="190">
        <f t="shared" si="10"/>
        <v>0</v>
      </c>
      <c r="N52" s="188">
        <v>0</v>
      </c>
      <c r="O52" s="188">
        <f t="shared" si="11"/>
        <v>0</v>
      </c>
      <c r="P52" s="188">
        <v>0</v>
      </c>
      <c r="Q52" s="188">
        <f t="shared" si="12"/>
        <v>0</v>
      </c>
      <c r="R52" s="190"/>
      <c r="S52" s="190" t="s">
        <v>878</v>
      </c>
      <c r="T52" s="191" t="s">
        <v>879</v>
      </c>
      <c r="U52" s="159">
        <v>0</v>
      </c>
      <c r="V52" s="159">
        <f t="shared" si="13"/>
        <v>0</v>
      </c>
      <c r="W52" s="159"/>
      <c r="X52" s="159" t="s">
        <v>295</v>
      </c>
      <c r="Y52" s="159" t="s">
        <v>296</v>
      </c>
      <c r="Z52" s="148"/>
      <c r="AA52" s="148"/>
      <c r="AB52" s="148"/>
      <c r="AC52" s="148"/>
      <c r="AD52" s="148"/>
      <c r="AE52" s="148"/>
      <c r="AF52" s="148"/>
      <c r="AG52" s="148" t="s">
        <v>2005</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31</v>
      </c>
      <c r="B53" s="186" t="s">
        <v>3714</v>
      </c>
      <c r="C53" s="198" t="s">
        <v>3715</v>
      </c>
      <c r="D53" s="187" t="s">
        <v>292</v>
      </c>
      <c r="E53" s="188">
        <v>1</v>
      </c>
      <c r="F53" s="189"/>
      <c r="G53" s="190">
        <f t="shared" si="7"/>
        <v>0</v>
      </c>
      <c r="H53" s="189"/>
      <c r="I53" s="190">
        <f t="shared" si="8"/>
        <v>0</v>
      </c>
      <c r="J53" s="189"/>
      <c r="K53" s="190">
        <f t="shared" si="9"/>
        <v>0</v>
      </c>
      <c r="L53" s="190">
        <v>21</v>
      </c>
      <c r="M53" s="190">
        <f t="shared" si="10"/>
        <v>0</v>
      </c>
      <c r="N53" s="188">
        <v>0</v>
      </c>
      <c r="O53" s="188">
        <f t="shared" si="11"/>
        <v>0</v>
      </c>
      <c r="P53" s="188">
        <v>0</v>
      </c>
      <c r="Q53" s="188">
        <f t="shared" si="12"/>
        <v>0</v>
      </c>
      <c r="R53" s="190" t="s">
        <v>1425</v>
      </c>
      <c r="S53" s="190" t="s">
        <v>294</v>
      </c>
      <c r="T53" s="191" t="s">
        <v>294</v>
      </c>
      <c r="U53" s="159">
        <v>0.124</v>
      </c>
      <c r="V53" s="159">
        <f t="shared" si="13"/>
        <v>0.12</v>
      </c>
      <c r="W53" s="159"/>
      <c r="X53" s="159" t="s">
        <v>295</v>
      </c>
      <c r="Y53" s="159" t="s">
        <v>296</v>
      </c>
      <c r="Z53" s="148"/>
      <c r="AA53" s="148"/>
      <c r="AB53" s="148"/>
      <c r="AC53" s="148"/>
      <c r="AD53" s="148"/>
      <c r="AE53" s="148"/>
      <c r="AF53" s="148"/>
      <c r="AG53" s="148" t="s">
        <v>2005</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32</v>
      </c>
      <c r="B54" s="186" t="s">
        <v>2454</v>
      </c>
      <c r="C54" s="198" t="s">
        <v>2455</v>
      </c>
      <c r="D54" s="187" t="s">
        <v>331</v>
      </c>
      <c r="E54" s="188">
        <v>3</v>
      </c>
      <c r="F54" s="189"/>
      <c r="G54" s="190">
        <f t="shared" si="7"/>
        <v>0</v>
      </c>
      <c r="H54" s="189"/>
      <c r="I54" s="190">
        <f t="shared" si="8"/>
        <v>0</v>
      </c>
      <c r="J54" s="189"/>
      <c r="K54" s="190">
        <f t="shared" si="9"/>
        <v>0</v>
      </c>
      <c r="L54" s="190">
        <v>21</v>
      </c>
      <c r="M54" s="190">
        <f t="shared" si="10"/>
        <v>0</v>
      </c>
      <c r="N54" s="188">
        <v>4.2900000000000004E-3</v>
      </c>
      <c r="O54" s="188">
        <f t="shared" si="11"/>
        <v>0.01</v>
      </c>
      <c r="P54" s="188">
        <v>0</v>
      </c>
      <c r="Q54" s="188">
        <f t="shared" si="12"/>
        <v>0</v>
      </c>
      <c r="R54" s="190" t="s">
        <v>1425</v>
      </c>
      <c r="S54" s="190" t="s">
        <v>294</v>
      </c>
      <c r="T54" s="191" t="s">
        <v>294</v>
      </c>
      <c r="U54" s="159">
        <v>0.36199999999999999</v>
      </c>
      <c r="V54" s="159">
        <f t="shared" si="13"/>
        <v>1.0900000000000001</v>
      </c>
      <c r="W54" s="159"/>
      <c r="X54" s="159" t="s">
        <v>295</v>
      </c>
      <c r="Y54" s="159" t="s">
        <v>296</v>
      </c>
      <c r="Z54" s="148"/>
      <c r="AA54" s="148"/>
      <c r="AB54" s="148"/>
      <c r="AC54" s="148"/>
      <c r="AD54" s="148"/>
      <c r="AE54" s="148"/>
      <c r="AF54" s="148"/>
      <c r="AG54" s="148" t="s">
        <v>2005</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0" outlineLevel="1" x14ac:dyDescent="0.25">
      <c r="A55" s="185">
        <v>33</v>
      </c>
      <c r="B55" s="186" t="s">
        <v>2681</v>
      </c>
      <c r="C55" s="198" t="s">
        <v>2128</v>
      </c>
      <c r="D55" s="187" t="s">
        <v>2037</v>
      </c>
      <c r="E55" s="188">
        <v>1</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2005</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34</v>
      </c>
      <c r="B56" s="186" t="s">
        <v>2129</v>
      </c>
      <c r="C56" s="198" t="s">
        <v>2130</v>
      </c>
      <c r="D56" s="187" t="s">
        <v>292</v>
      </c>
      <c r="E56" s="188">
        <v>1</v>
      </c>
      <c r="F56" s="189"/>
      <c r="G56" s="190">
        <f t="shared" si="7"/>
        <v>0</v>
      </c>
      <c r="H56" s="189"/>
      <c r="I56" s="190">
        <f t="shared" si="8"/>
        <v>0</v>
      </c>
      <c r="J56" s="189"/>
      <c r="K56" s="190">
        <f t="shared" si="9"/>
        <v>0</v>
      </c>
      <c r="L56" s="190">
        <v>21</v>
      </c>
      <c r="M56" s="190">
        <f t="shared" si="10"/>
        <v>0</v>
      </c>
      <c r="N56" s="188">
        <v>4.0000000000000003E-5</v>
      </c>
      <c r="O56" s="188">
        <f t="shared" si="11"/>
        <v>0</v>
      </c>
      <c r="P56" s="188">
        <v>0</v>
      </c>
      <c r="Q56" s="188">
        <f t="shared" si="12"/>
        <v>0</v>
      </c>
      <c r="R56" s="190" t="s">
        <v>1425</v>
      </c>
      <c r="S56" s="190" t="s">
        <v>294</v>
      </c>
      <c r="T56" s="191" t="s">
        <v>294</v>
      </c>
      <c r="U56" s="159">
        <v>0.14499999999999999</v>
      </c>
      <c r="V56" s="159">
        <f t="shared" si="13"/>
        <v>0.15</v>
      </c>
      <c r="W56" s="159"/>
      <c r="X56" s="159" t="s">
        <v>295</v>
      </c>
      <c r="Y56" s="159" t="s">
        <v>296</v>
      </c>
      <c r="Z56" s="148"/>
      <c r="AA56" s="148"/>
      <c r="AB56" s="148"/>
      <c r="AC56" s="148"/>
      <c r="AD56" s="148"/>
      <c r="AE56" s="148"/>
      <c r="AF56" s="148"/>
      <c r="AG56" s="148" t="s">
        <v>2005</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ht="20" outlineLevel="1" x14ac:dyDescent="0.25">
      <c r="A57" s="185">
        <v>35</v>
      </c>
      <c r="B57" s="186" t="s">
        <v>2535</v>
      </c>
      <c r="C57" s="198" t="s">
        <v>3599</v>
      </c>
      <c r="D57" s="187" t="s">
        <v>2037</v>
      </c>
      <c r="E57" s="188">
        <v>2</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2005</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85">
        <v>36</v>
      </c>
      <c r="B58" s="186" t="s">
        <v>2537</v>
      </c>
      <c r="C58" s="198" t="s">
        <v>2140</v>
      </c>
      <c r="D58" s="187" t="s">
        <v>2037</v>
      </c>
      <c r="E58" s="188">
        <v>1</v>
      </c>
      <c r="F58" s="189"/>
      <c r="G58" s="190">
        <f t="shared" si="7"/>
        <v>0</v>
      </c>
      <c r="H58" s="189"/>
      <c r="I58" s="190">
        <f t="shared" si="8"/>
        <v>0</v>
      </c>
      <c r="J58" s="189"/>
      <c r="K58" s="190">
        <f t="shared" si="9"/>
        <v>0</v>
      </c>
      <c r="L58" s="190">
        <v>21</v>
      </c>
      <c r="M58" s="190">
        <f t="shared" si="10"/>
        <v>0</v>
      </c>
      <c r="N58" s="188">
        <v>0</v>
      </c>
      <c r="O58" s="188">
        <f t="shared" si="11"/>
        <v>0</v>
      </c>
      <c r="P58" s="188">
        <v>0</v>
      </c>
      <c r="Q58" s="188">
        <f t="shared" si="12"/>
        <v>0</v>
      </c>
      <c r="R58" s="190"/>
      <c r="S58" s="190" t="s">
        <v>878</v>
      </c>
      <c r="T58" s="191" t="s">
        <v>879</v>
      </c>
      <c r="U58" s="159">
        <v>0</v>
      </c>
      <c r="V58" s="159">
        <f t="shared" si="13"/>
        <v>0</v>
      </c>
      <c r="W58" s="159"/>
      <c r="X58" s="159" t="s">
        <v>295</v>
      </c>
      <c r="Y58" s="159" t="s">
        <v>296</v>
      </c>
      <c r="Z58" s="148"/>
      <c r="AA58" s="148"/>
      <c r="AB58" s="148"/>
      <c r="AC58" s="148"/>
      <c r="AD58" s="148"/>
      <c r="AE58" s="148"/>
      <c r="AF58" s="148"/>
      <c r="AG58" s="148" t="s">
        <v>2005</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85">
        <v>37</v>
      </c>
      <c r="B59" s="186" t="s">
        <v>2539</v>
      </c>
      <c r="C59" s="198" t="s">
        <v>3716</v>
      </c>
      <c r="D59" s="187" t="s">
        <v>2037</v>
      </c>
      <c r="E59" s="188">
        <v>1</v>
      </c>
      <c r="F59" s="189"/>
      <c r="G59" s="190">
        <f t="shared" si="7"/>
        <v>0</v>
      </c>
      <c r="H59" s="189"/>
      <c r="I59" s="190">
        <f t="shared" si="8"/>
        <v>0</v>
      </c>
      <c r="J59" s="189"/>
      <c r="K59" s="190">
        <f t="shared" si="9"/>
        <v>0</v>
      </c>
      <c r="L59" s="190">
        <v>21</v>
      </c>
      <c r="M59" s="190">
        <f t="shared" si="10"/>
        <v>0</v>
      </c>
      <c r="N59" s="188">
        <v>0</v>
      </c>
      <c r="O59" s="188">
        <f t="shared" si="11"/>
        <v>0</v>
      </c>
      <c r="P59" s="188">
        <v>0</v>
      </c>
      <c r="Q59" s="188">
        <f t="shared" si="12"/>
        <v>0</v>
      </c>
      <c r="R59" s="190"/>
      <c r="S59" s="190" t="s">
        <v>878</v>
      </c>
      <c r="T59" s="191" t="s">
        <v>879</v>
      </c>
      <c r="U59" s="159">
        <v>0</v>
      </c>
      <c r="V59" s="159">
        <f t="shared" si="13"/>
        <v>0</v>
      </c>
      <c r="W59" s="159"/>
      <c r="X59" s="159" t="s">
        <v>295</v>
      </c>
      <c r="Y59" s="159" t="s">
        <v>296</v>
      </c>
      <c r="Z59" s="148"/>
      <c r="AA59" s="148"/>
      <c r="AB59" s="148"/>
      <c r="AC59" s="148"/>
      <c r="AD59" s="148"/>
      <c r="AE59" s="148"/>
      <c r="AF59" s="148"/>
      <c r="AG59" s="148" t="s">
        <v>2005</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85">
        <v>38</v>
      </c>
      <c r="B60" s="186" t="s">
        <v>2155</v>
      </c>
      <c r="C60" s="198" t="s">
        <v>2156</v>
      </c>
      <c r="D60" s="187" t="s">
        <v>292</v>
      </c>
      <c r="E60" s="188">
        <v>4</v>
      </c>
      <c r="F60" s="189"/>
      <c r="G60" s="190">
        <f t="shared" si="7"/>
        <v>0</v>
      </c>
      <c r="H60" s="189"/>
      <c r="I60" s="190">
        <f t="shared" si="8"/>
        <v>0</v>
      </c>
      <c r="J60" s="189"/>
      <c r="K60" s="190">
        <f t="shared" si="9"/>
        <v>0</v>
      </c>
      <c r="L60" s="190">
        <v>21</v>
      </c>
      <c r="M60" s="190">
        <f t="shared" si="10"/>
        <v>0</v>
      </c>
      <c r="N60" s="188">
        <v>0</v>
      </c>
      <c r="O60" s="188">
        <f t="shared" si="11"/>
        <v>0</v>
      </c>
      <c r="P60" s="188">
        <v>0</v>
      </c>
      <c r="Q60" s="188">
        <f t="shared" si="12"/>
        <v>0</v>
      </c>
      <c r="R60" s="190" t="s">
        <v>1425</v>
      </c>
      <c r="S60" s="190" t="s">
        <v>294</v>
      </c>
      <c r="T60" s="191" t="s">
        <v>294</v>
      </c>
      <c r="U60" s="159">
        <v>0.22700000000000001</v>
      </c>
      <c r="V60" s="159">
        <f t="shared" si="13"/>
        <v>0.91</v>
      </c>
      <c r="W60" s="159"/>
      <c r="X60" s="159" t="s">
        <v>295</v>
      </c>
      <c r="Y60" s="159" t="s">
        <v>296</v>
      </c>
      <c r="Z60" s="148"/>
      <c r="AA60" s="148"/>
      <c r="AB60" s="148"/>
      <c r="AC60" s="148"/>
      <c r="AD60" s="148"/>
      <c r="AE60" s="148"/>
      <c r="AF60" s="148"/>
      <c r="AG60" s="148" t="s">
        <v>2005</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0" outlineLevel="1" x14ac:dyDescent="0.25">
      <c r="A61" s="185">
        <v>39</v>
      </c>
      <c r="B61" s="186" t="s">
        <v>2543</v>
      </c>
      <c r="C61" s="198" t="s">
        <v>3717</v>
      </c>
      <c r="D61" s="187" t="s">
        <v>2037</v>
      </c>
      <c r="E61" s="188">
        <v>1</v>
      </c>
      <c r="F61" s="189"/>
      <c r="G61" s="190">
        <f t="shared" si="7"/>
        <v>0</v>
      </c>
      <c r="H61" s="189"/>
      <c r="I61" s="190">
        <f t="shared" si="8"/>
        <v>0</v>
      </c>
      <c r="J61" s="189"/>
      <c r="K61" s="190">
        <f t="shared" si="9"/>
        <v>0</v>
      </c>
      <c r="L61" s="190">
        <v>21</v>
      </c>
      <c r="M61" s="190">
        <f t="shared" si="10"/>
        <v>0</v>
      </c>
      <c r="N61" s="188">
        <v>0</v>
      </c>
      <c r="O61" s="188">
        <f t="shared" si="11"/>
        <v>0</v>
      </c>
      <c r="P61" s="188">
        <v>0</v>
      </c>
      <c r="Q61" s="188">
        <f t="shared" si="12"/>
        <v>0</v>
      </c>
      <c r="R61" s="190"/>
      <c r="S61" s="190" t="s">
        <v>878</v>
      </c>
      <c r="T61" s="191" t="s">
        <v>879</v>
      </c>
      <c r="U61" s="159">
        <v>0</v>
      </c>
      <c r="V61" s="159">
        <f t="shared" si="13"/>
        <v>0</v>
      </c>
      <c r="W61" s="159"/>
      <c r="X61" s="159" t="s">
        <v>295</v>
      </c>
      <c r="Y61" s="159" t="s">
        <v>296</v>
      </c>
      <c r="Z61" s="148"/>
      <c r="AA61" s="148"/>
      <c r="AB61" s="148"/>
      <c r="AC61" s="148"/>
      <c r="AD61" s="148"/>
      <c r="AE61" s="148"/>
      <c r="AF61" s="148"/>
      <c r="AG61" s="148" t="s">
        <v>2005</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40</v>
      </c>
      <c r="B62" s="186" t="s">
        <v>2172</v>
      </c>
      <c r="C62" s="198" t="s">
        <v>2173</v>
      </c>
      <c r="D62" s="187" t="s">
        <v>292</v>
      </c>
      <c r="E62" s="188">
        <v>1</v>
      </c>
      <c r="F62" s="189"/>
      <c r="G62" s="190">
        <f t="shared" si="7"/>
        <v>0</v>
      </c>
      <c r="H62" s="189"/>
      <c r="I62" s="190">
        <f t="shared" si="8"/>
        <v>0</v>
      </c>
      <c r="J62" s="189"/>
      <c r="K62" s="190">
        <f t="shared" si="9"/>
        <v>0</v>
      </c>
      <c r="L62" s="190">
        <v>21</v>
      </c>
      <c r="M62" s="190">
        <f t="shared" si="10"/>
        <v>0</v>
      </c>
      <c r="N62" s="188">
        <v>1.64E-3</v>
      </c>
      <c r="O62" s="188">
        <f t="shared" si="11"/>
        <v>0</v>
      </c>
      <c r="P62" s="188">
        <v>0</v>
      </c>
      <c r="Q62" s="188">
        <f t="shared" si="12"/>
        <v>0</v>
      </c>
      <c r="R62" s="190" t="s">
        <v>1425</v>
      </c>
      <c r="S62" s="190" t="s">
        <v>294</v>
      </c>
      <c r="T62" s="191" t="s">
        <v>294</v>
      </c>
      <c r="U62" s="159">
        <v>0.372</v>
      </c>
      <c r="V62" s="159">
        <f t="shared" si="13"/>
        <v>0.37</v>
      </c>
      <c r="W62" s="159"/>
      <c r="X62" s="159" t="s">
        <v>295</v>
      </c>
      <c r="Y62" s="159" t="s">
        <v>296</v>
      </c>
      <c r="Z62" s="148"/>
      <c r="AA62" s="148"/>
      <c r="AB62" s="148"/>
      <c r="AC62" s="148"/>
      <c r="AD62" s="148"/>
      <c r="AE62" s="148"/>
      <c r="AF62" s="148"/>
      <c r="AG62" s="148" t="s">
        <v>2005</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ht="20" outlineLevel="1" x14ac:dyDescent="0.25">
      <c r="A63" s="185">
        <v>41</v>
      </c>
      <c r="B63" s="186" t="s">
        <v>2686</v>
      </c>
      <c r="C63" s="198" t="s">
        <v>3718</v>
      </c>
      <c r="D63" s="187" t="s">
        <v>2037</v>
      </c>
      <c r="E63" s="188">
        <v>1</v>
      </c>
      <c r="F63" s="189"/>
      <c r="G63" s="190">
        <f t="shared" si="7"/>
        <v>0</v>
      </c>
      <c r="H63" s="189"/>
      <c r="I63" s="190">
        <f t="shared" si="8"/>
        <v>0</v>
      </c>
      <c r="J63" s="189"/>
      <c r="K63" s="190">
        <f t="shared" si="9"/>
        <v>0</v>
      </c>
      <c r="L63" s="190">
        <v>21</v>
      </c>
      <c r="M63" s="190">
        <f t="shared" si="10"/>
        <v>0</v>
      </c>
      <c r="N63" s="188">
        <v>0</v>
      </c>
      <c r="O63" s="188">
        <f t="shared" si="11"/>
        <v>0</v>
      </c>
      <c r="P63" s="188">
        <v>0</v>
      </c>
      <c r="Q63" s="188">
        <f t="shared" si="12"/>
        <v>0</v>
      </c>
      <c r="R63" s="190"/>
      <c r="S63" s="190" t="s">
        <v>878</v>
      </c>
      <c r="T63" s="191" t="s">
        <v>879</v>
      </c>
      <c r="U63" s="159">
        <v>0</v>
      </c>
      <c r="V63" s="159">
        <f t="shared" si="13"/>
        <v>0</v>
      </c>
      <c r="W63" s="159"/>
      <c r="X63" s="159" t="s">
        <v>295</v>
      </c>
      <c r="Y63" s="159" t="s">
        <v>296</v>
      </c>
      <c r="Z63" s="148"/>
      <c r="AA63" s="148"/>
      <c r="AB63" s="148"/>
      <c r="AC63" s="148"/>
      <c r="AD63" s="148"/>
      <c r="AE63" s="148"/>
      <c r="AF63" s="148"/>
      <c r="AG63" s="148" t="s">
        <v>2005</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42</v>
      </c>
      <c r="B64" s="186" t="s">
        <v>2687</v>
      </c>
      <c r="C64" s="198" t="s">
        <v>3719</v>
      </c>
      <c r="D64" s="187" t="s">
        <v>2037</v>
      </c>
      <c r="E64" s="188">
        <v>1</v>
      </c>
      <c r="F64" s="189"/>
      <c r="G64" s="190">
        <f t="shared" si="7"/>
        <v>0</v>
      </c>
      <c r="H64" s="189"/>
      <c r="I64" s="190">
        <f t="shared" si="8"/>
        <v>0</v>
      </c>
      <c r="J64" s="189"/>
      <c r="K64" s="190">
        <f t="shared" si="9"/>
        <v>0</v>
      </c>
      <c r="L64" s="190">
        <v>21</v>
      </c>
      <c r="M64" s="190">
        <f t="shared" si="10"/>
        <v>0</v>
      </c>
      <c r="N64" s="188">
        <v>0</v>
      </c>
      <c r="O64" s="188">
        <f t="shared" si="11"/>
        <v>0</v>
      </c>
      <c r="P64" s="188">
        <v>0</v>
      </c>
      <c r="Q64" s="188">
        <f t="shared" si="12"/>
        <v>0</v>
      </c>
      <c r="R64" s="190"/>
      <c r="S64" s="190" t="s">
        <v>878</v>
      </c>
      <c r="T64" s="191" t="s">
        <v>879</v>
      </c>
      <c r="U64" s="159">
        <v>0</v>
      </c>
      <c r="V64" s="159">
        <f t="shared" si="13"/>
        <v>0</v>
      </c>
      <c r="W64" s="159"/>
      <c r="X64" s="159" t="s">
        <v>295</v>
      </c>
      <c r="Y64" s="159" t="s">
        <v>296</v>
      </c>
      <c r="Z64" s="148"/>
      <c r="AA64" s="148"/>
      <c r="AB64" s="148"/>
      <c r="AC64" s="148"/>
      <c r="AD64" s="148"/>
      <c r="AE64" s="148"/>
      <c r="AF64" s="148"/>
      <c r="AG64" s="148" t="s">
        <v>2005</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43</v>
      </c>
      <c r="B65" s="186" t="s">
        <v>2072</v>
      </c>
      <c r="C65" s="198" t="s">
        <v>3720</v>
      </c>
      <c r="D65" s="187" t="s">
        <v>2037</v>
      </c>
      <c r="E65" s="188">
        <v>1</v>
      </c>
      <c r="F65" s="189"/>
      <c r="G65" s="190">
        <f t="shared" si="7"/>
        <v>0</v>
      </c>
      <c r="H65" s="189"/>
      <c r="I65" s="190">
        <f t="shared" si="8"/>
        <v>0</v>
      </c>
      <c r="J65" s="189"/>
      <c r="K65" s="190">
        <f t="shared" si="9"/>
        <v>0</v>
      </c>
      <c r="L65" s="190">
        <v>21</v>
      </c>
      <c r="M65" s="190">
        <f t="shared" si="10"/>
        <v>0</v>
      </c>
      <c r="N65" s="188">
        <v>0</v>
      </c>
      <c r="O65" s="188">
        <f t="shared" si="11"/>
        <v>0</v>
      </c>
      <c r="P65" s="188">
        <v>0</v>
      </c>
      <c r="Q65" s="188">
        <f t="shared" si="12"/>
        <v>0</v>
      </c>
      <c r="R65" s="190"/>
      <c r="S65" s="190" t="s">
        <v>878</v>
      </c>
      <c r="T65" s="191" t="s">
        <v>879</v>
      </c>
      <c r="U65" s="159">
        <v>0</v>
      </c>
      <c r="V65" s="159">
        <f t="shared" si="13"/>
        <v>0</v>
      </c>
      <c r="W65" s="159"/>
      <c r="X65" s="159" t="s">
        <v>295</v>
      </c>
      <c r="Y65" s="159" t="s">
        <v>296</v>
      </c>
      <c r="Z65" s="148"/>
      <c r="AA65" s="148"/>
      <c r="AB65" s="148"/>
      <c r="AC65" s="148"/>
      <c r="AD65" s="148"/>
      <c r="AE65" s="148"/>
      <c r="AF65" s="148"/>
      <c r="AG65" s="148" t="s">
        <v>2005</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44</v>
      </c>
      <c r="B66" s="186" t="s">
        <v>3721</v>
      </c>
      <c r="C66" s="198" t="s">
        <v>3722</v>
      </c>
      <c r="D66" s="187" t="s">
        <v>331</v>
      </c>
      <c r="E66" s="188">
        <v>1.5</v>
      </c>
      <c r="F66" s="189"/>
      <c r="G66" s="190">
        <f t="shared" si="7"/>
        <v>0</v>
      </c>
      <c r="H66" s="189"/>
      <c r="I66" s="190">
        <f t="shared" si="8"/>
        <v>0</v>
      </c>
      <c r="J66" s="189"/>
      <c r="K66" s="190">
        <f t="shared" si="9"/>
        <v>0</v>
      </c>
      <c r="L66" s="190">
        <v>21</v>
      </c>
      <c r="M66" s="190">
        <f t="shared" si="10"/>
        <v>0</v>
      </c>
      <c r="N66" s="188">
        <v>1.6100000000000001E-3</v>
      </c>
      <c r="O66" s="188">
        <f t="shared" si="11"/>
        <v>0</v>
      </c>
      <c r="P66" s="188">
        <v>1.9630000000000002E-2</v>
      </c>
      <c r="Q66" s="188">
        <f t="shared" si="12"/>
        <v>0.03</v>
      </c>
      <c r="R66" s="190" t="s">
        <v>1023</v>
      </c>
      <c r="S66" s="190" t="s">
        <v>294</v>
      </c>
      <c r="T66" s="191" t="s">
        <v>294</v>
      </c>
      <c r="U66" s="159">
        <v>3.25</v>
      </c>
      <c r="V66" s="159">
        <f t="shared" si="13"/>
        <v>4.88</v>
      </c>
      <c r="W66" s="159"/>
      <c r="X66" s="159" t="s">
        <v>295</v>
      </c>
      <c r="Y66" s="159" t="s">
        <v>296</v>
      </c>
      <c r="Z66" s="148"/>
      <c r="AA66" s="148"/>
      <c r="AB66" s="148"/>
      <c r="AC66" s="148"/>
      <c r="AD66" s="148"/>
      <c r="AE66" s="148"/>
      <c r="AF66" s="148"/>
      <c r="AG66" s="148" t="s">
        <v>2005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45</v>
      </c>
      <c r="B67" s="186" t="s">
        <v>2045</v>
      </c>
      <c r="C67" s="198" t="s">
        <v>2046</v>
      </c>
      <c r="D67" s="187" t="s">
        <v>2047</v>
      </c>
      <c r="E67" s="188">
        <v>3</v>
      </c>
      <c r="F67" s="189"/>
      <c r="G67" s="190">
        <f t="shared" si="7"/>
        <v>0</v>
      </c>
      <c r="H67" s="189"/>
      <c r="I67" s="190">
        <f t="shared" si="8"/>
        <v>0</v>
      </c>
      <c r="J67" s="189"/>
      <c r="K67" s="190">
        <f t="shared" si="9"/>
        <v>0</v>
      </c>
      <c r="L67" s="190">
        <v>21</v>
      </c>
      <c r="M67" s="190">
        <f t="shared" si="10"/>
        <v>0</v>
      </c>
      <c r="N67" s="188">
        <v>0</v>
      </c>
      <c r="O67" s="188">
        <f t="shared" si="11"/>
        <v>0</v>
      </c>
      <c r="P67" s="188">
        <v>0</v>
      </c>
      <c r="Q67" s="188">
        <f t="shared" si="12"/>
        <v>0</v>
      </c>
      <c r="R67" s="190"/>
      <c r="S67" s="190" t="s">
        <v>878</v>
      </c>
      <c r="T67" s="191" t="s">
        <v>879</v>
      </c>
      <c r="U67" s="159">
        <v>0</v>
      </c>
      <c r="V67" s="159">
        <f t="shared" si="13"/>
        <v>0</v>
      </c>
      <c r="W67" s="159"/>
      <c r="X67" s="159" t="s">
        <v>295</v>
      </c>
      <c r="Y67" s="159" t="s">
        <v>296</v>
      </c>
      <c r="Z67" s="148"/>
      <c r="AA67" s="148"/>
      <c r="AB67" s="148"/>
      <c r="AC67" s="148"/>
      <c r="AD67" s="148"/>
      <c r="AE67" s="148"/>
      <c r="AF67" s="148"/>
      <c r="AG67" s="148" t="s">
        <v>2005</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77">
        <v>46</v>
      </c>
      <c r="B68" s="178" t="s">
        <v>3601</v>
      </c>
      <c r="C68" s="194" t="s">
        <v>3602</v>
      </c>
      <c r="D68" s="179" t="s">
        <v>0</v>
      </c>
      <c r="E68" s="180">
        <v>1.5</v>
      </c>
      <c r="F68" s="181"/>
      <c r="G68" s="182">
        <f t="shared" si="7"/>
        <v>0</v>
      </c>
      <c r="H68" s="181"/>
      <c r="I68" s="182">
        <f t="shared" si="8"/>
        <v>0</v>
      </c>
      <c r="J68" s="181"/>
      <c r="K68" s="182">
        <f t="shared" si="9"/>
        <v>0</v>
      </c>
      <c r="L68" s="182">
        <v>21</v>
      </c>
      <c r="M68" s="182">
        <f t="shared" si="10"/>
        <v>0</v>
      </c>
      <c r="N68" s="180">
        <v>0</v>
      </c>
      <c r="O68" s="180">
        <f t="shared" si="11"/>
        <v>0</v>
      </c>
      <c r="P68" s="180">
        <v>0</v>
      </c>
      <c r="Q68" s="180">
        <f t="shared" si="12"/>
        <v>0</v>
      </c>
      <c r="R68" s="182" t="s">
        <v>1425</v>
      </c>
      <c r="S68" s="182" t="s">
        <v>294</v>
      </c>
      <c r="T68" s="183" t="s">
        <v>879</v>
      </c>
      <c r="U68" s="159">
        <v>0</v>
      </c>
      <c r="V68" s="159">
        <f t="shared" si="13"/>
        <v>0</v>
      </c>
      <c r="W68" s="159"/>
      <c r="X68" s="159" t="s">
        <v>295</v>
      </c>
      <c r="Y68" s="159" t="s">
        <v>296</v>
      </c>
      <c r="Z68" s="148"/>
      <c r="AA68" s="148"/>
      <c r="AB68" s="148"/>
      <c r="AC68" s="148"/>
      <c r="AD68" s="148"/>
      <c r="AE68" s="148"/>
      <c r="AF68" s="148"/>
      <c r="AG68" s="148" t="s">
        <v>2005</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5">
      <c r="A69" s="155"/>
      <c r="B69" s="156"/>
      <c r="C69" s="276" t="s">
        <v>1437</v>
      </c>
      <c r="D69" s="277"/>
      <c r="E69" s="277"/>
      <c r="F69" s="277"/>
      <c r="G69" s="277"/>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ht="13" x14ac:dyDescent="0.25">
      <c r="A70" s="170" t="s">
        <v>288</v>
      </c>
      <c r="B70" s="171" t="s">
        <v>259</v>
      </c>
      <c r="C70" s="193" t="s">
        <v>27</v>
      </c>
      <c r="D70" s="172"/>
      <c r="E70" s="173"/>
      <c r="F70" s="174"/>
      <c r="G70" s="174">
        <f>SUMIF(AG71:AG71,"&lt;&gt;NOR",G71:G71)</f>
        <v>0</v>
      </c>
      <c r="H70" s="174"/>
      <c r="I70" s="174">
        <f>SUM(I71:I71)</f>
        <v>0</v>
      </c>
      <c r="J70" s="174"/>
      <c r="K70" s="174">
        <f>SUM(K71:K71)</f>
        <v>0</v>
      </c>
      <c r="L70" s="174"/>
      <c r="M70" s="174">
        <f>SUM(M71:M71)</f>
        <v>0</v>
      </c>
      <c r="N70" s="173"/>
      <c r="O70" s="173">
        <f>SUM(O71:O71)</f>
        <v>0</v>
      </c>
      <c r="P70" s="173"/>
      <c r="Q70" s="173">
        <f>SUM(Q71:Q71)</f>
        <v>0</v>
      </c>
      <c r="R70" s="174"/>
      <c r="S70" s="174"/>
      <c r="T70" s="175"/>
      <c r="U70" s="169"/>
      <c r="V70" s="169">
        <f>SUM(V71:V71)</f>
        <v>0</v>
      </c>
      <c r="W70" s="169"/>
      <c r="X70" s="169"/>
      <c r="Y70" s="169"/>
      <c r="AG70" t="s">
        <v>289</v>
      </c>
    </row>
    <row r="71" spans="1:60" outlineLevel="1" x14ac:dyDescent="0.25">
      <c r="A71" s="185">
        <v>47</v>
      </c>
      <c r="B71" s="186" t="s">
        <v>1882</v>
      </c>
      <c r="C71" s="198" t="s">
        <v>1883</v>
      </c>
      <c r="D71" s="187" t="s">
        <v>1872</v>
      </c>
      <c r="E71" s="188">
        <v>2</v>
      </c>
      <c r="F71" s="189"/>
      <c r="G71" s="190">
        <f>ROUND(E71*F71,2)</f>
        <v>0</v>
      </c>
      <c r="H71" s="189"/>
      <c r="I71" s="190">
        <f>ROUND(E71*H71,2)</f>
        <v>0</v>
      </c>
      <c r="J71" s="189"/>
      <c r="K71" s="190">
        <f>ROUND(E71*J71,2)</f>
        <v>0</v>
      </c>
      <c r="L71" s="190">
        <v>21</v>
      </c>
      <c r="M71" s="190">
        <f>G71*(1+L71/100)</f>
        <v>0</v>
      </c>
      <c r="N71" s="188">
        <v>0</v>
      </c>
      <c r="O71" s="188">
        <f>ROUND(E71*N71,2)</f>
        <v>0</v>
      </c>
      <c r="P71" s="188">
        <v>0</v>
      </c>
      <c r="Q71" s="188">
        <f>ROUND(E71*P71,2)</f>
        <v>0</v>
      </c>
      <c r="R71" s="190"/>
      <c r="S71" s="190" t="s">
        <v>294</v>
      </c>
      <c r="T71" s="191" t="s">
        <v>879</v>
      </c>
      <c r="U71" s="159">
        <v>0</v>
      </c>
      <c r="V71" s="159">
        <f>ROUND(E71*U71,2)</f>
        <v>0</v>
      </c>
      <c r="W71" s="159"/>
      <c r="X71" s="159" t="s">
        <v>1873</v>
      </c>
      <c r="Y71" s="159" t="s">
        <v>296</v>
      </c>
      <c r="Z71" s="148"/>
      <c r="AA71" s="148"/>
      <c r="AB71" s="148"/>
      <c r="AC71" s="148"/>
      <c r="AD71" s="148"/>
      <c r="AE71" s="148"/>
      <c r="AF71" s="148"/>
      <c r="AG71" s="148" t="s">
        <v>2436</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ht="13" x14ac:dyDescent="0.25">
      <c r="A72" s="170" t="s">
        <v>288</v>
      </c>
      <c r="B72" s="171" t="s">
        <v>260</v>
      </c>
      <c r="C72" s="193" t="s">
        <v>28</v>
      </c>
      <c r="D72" s="172"/>
      <c r="E72" s="173"/>
      <c r="F72" s="174"/>
      <c r="G72" s="174">
        <f>SUMIF(AG73:AG74,"&lt;&gt;NOR",G73:G74)</f>
        <v>0</v>
      </c>
      <c r="H72" s="174"/>
      <c r="I72" s="174">
        <f>SUM(I73:I74)</f>
        <v>0</v>
      </c>
      <c r="J72" s="174"/>
      <c r="K72" s="174">
        <f>SUM(K73:K74)</f>
        <v>0</v>
      </c>
      <c r="L72" s="174"/>
      <c r="M72" s="174">
        <f>SUM(M73:M74)</f>
        <v>0</v>
      </c>
      <c r="N72" s="173"/>
      <c r="O72" s="173">
        <f>SUM(O73:O74)</f>
        <v>0</v>
      </c>
      <c r="P72" s="173"/>
      <c r="Q72" s="173">
        <f>SUM(Q73:Q74)</f>
        <v>0</v>
      </c>
      <c r="R72" s="174"/>
      <c r="S72" s="174"/>
      <c r="T72" s="175"/>
      <c r="U72" s="169"/>
      <c r="V72" s="169">
        <f>SUM(V73:V74)</f>
        <v>0</v>
      </c>
      <c r="W72" s="169"/>
      <c r="X72" s="169"/>
      <c r="Y72" s="169"/>
      <c r="AG72" t="s">
        <v>289</v>
      </c>
    </row>
    <row r="73" spans="1:60" outlineLevel="1" x14ac:dyDescent="0.25">
      <c r="A73" s="185">
        <v>48</v>
      </c>
      <c r="B73" s="186" t="s">
        <v>2437</v>
      </c>
      <c r="C73" s="198" t="s">
        <v>2438</v>
      </c>
      <c r="D73" s="187" t="s">
        <v>1872</v>
      </c>
      <c r="E73" s="188">
        <v>1</v>
      </c>
      <c r="F73" s="189"/>
      <c r="G73" s="190">
        <f>ROUND(E73*F73,2)</f>
        <v>0</v>
      </c>
      <c r="H73" s="189"/>
      <c r="I73" s="190">
        <f>ROUND(E73*H73,2)</f>
        <v>0</v>
      </c>
      <c r="J73" s="189"/>
      <c r="K73" s="190">
        <f>ROUND(E73*J73,2)</f>
        <v>0</v>
      </c>
      <c r="L73" s="190">
        <v>21</v>
      </c>
      <c r="M73" s="190">
        <f>G73*(1+L73/100)</f>
        <v>0</v>
      </c>
      <c r="N73" s="188">
        <v>0</v>
      </c>
      <c r="O73" s="188">
        <f>ROUND(E73*N73,2)</f>
        <v>0</v>
      </c>
      <c r="P73" s="188">
        <v>0</v>
      </c>
      <c r="Q73" s="188">
        <f>ROUND(E73*P73,2)</f>
        <v>0</v>
      </c>
      <c r="R73" s="190"/>
      <c r="S73" s="190" t="s">
        <v>294</v>
      </c>
      <c r="T73" s="191" t="s">
        <v>879</v>
      </c>
      <c r="U73" s="159">
        <v>0</v>
      </c>
      <c r="V73" s="159">
        <f>ROUND(E73*U73,2)</f>
        <v>0</v>
      </c>
      <c r="W73" s="159"/>
      <c r="X73" s="159" t="s">
        <v>1873</v>
      </c>
      <c r="Y73" s="159" t="s">
        <v>296</v>
      </c>
      <c r="Z73" s="148"/>
      <c r="AA73" s="148"/>
      <c r="AB73" s="148"/>
      <c r="AC73" s="148"/>
      <c r="AD73" s="148"/>
      <c r="AE73" s="148"/>
      <c r="AF73" s="148"/>
      <c r="AG73" s="148" t="s">
        <v>2436</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77">
        <v>49</v>
      </c>
      <c r="B74" s="178" t="s">
        <v>2439</v>
      </c>
      <c r="C74" s="194" t="s">
        <v>2440</v>
      </c>
      <c r="D74" s="179" t="s">
        <v>1872</v>
      </c>
      <c r="E74" s="180">
        <v>1</v>
      </c>
      <c r="F74" s="181"/>
      <c r="G74" s="182">
        <f>ROUND(E74*F74,2)</f>
        <v>0</v>
      </c>
      <c r="H74" s="181"/>
      <c r="I74" s="182">
        <f>ROUND(E74*H74,2)</f>
        <v>0</v>
      </c>
      <c r="J74" s="181"/>
      <c r="K74" s="182">
        <f>ROUND(E74*J74,2)</f>
        <v>0</v>
      </c>
      <c r="L74" s="182">
        <v>21</v>
      </c>
      <c r="M74" s="182">
        <f>G74*(1+L74/100)</f>
        <v>0</v>
      </c>
      <c r="N74" s="180">
        <v>0</v>
      </c>
      <c r="O74" s="180">
        <f>ROUND(E74*N74,2)</f>
        <v>0</v>
      </c>
      <c r="P74" s="180">
        <v>0</v>
      </c>
      <c r="Q74" s="180">
        <f>ROUND(E74*P74,2)</f>
        <v>0</v>
      </c>
      <c r="R74" s="182"/>
      <c r="S74" s="182" t="s">
        <v>294</v>
      </c>
      <c r="T74" s="183" t="s">
        <v>879</v>
      </c>
      <c r="U74" s="159">
        <v>0</v>
      </c>
      <c r="V74" s="159">
        <f>ROUND(E74*U74,2)</f>
        <v>0</v>
      </c>
      <c r="W74" s="159"/>
      <c r="X74" s="159" t="s">
        <v>1873</v>
      </c>
      <c r="Y74" s="159" t="s">
        <v>296</v>
      </c>
      <c r="Z74" s="148"/>
      <c r="AA74" s="148"/>
      <c r="AB74" s="148"/>
      <c r="AC74" s="148"/>
      <c r="AD74" s="148"/>
      <c r="AE74" s="148"/>
      <c r="AF74" s="148"/>
      <c r="AG74" s="148" t="s">
        <v>2436</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x14ac:dyDescent="0.25">
      <c r="A75" s="3"/>
      <c r="B75" s="4"/>
      <c r="C75" s="202"/>
      <c r="D75" s="6"/>
      <c r="E75" s="3"/>
      <c r="F75" s="3"/>
      <c r="G75" s="3"/>
      <c r="H75" s="3"/>
      <c r="I75" s="3"/>
      <c r="J75" s="3"/>
      <c r="K75" s="3"/>
      <c r="L75" s="3"/>
      <c r="M75" s="3"/>
      <c r="N75" s="3"/>
      <c r="O75" s="3"/>
      <c r="P75" s="3"/>
      <c r="Q75" s="3"/>
      <c r="R75" s="3"/>
      <c r="S75" s="3"/>
      <c r="T75" s="3"/>
      <c r="U75" s="3"/>
      <c r="V75" s="3"/>
      <c r="W75" s="3"/>
      <c r="X75" s="3"/>
      <c r="Y75" s="3"/>
      <c r="AE75">
        <v>12</v>
      </c>
      <c r="AF75">
        <v>21</v>
      </c>
      <c r="AG75" t="s">
        <v>274</v>
      </c>
    </row>
    <row r="76" spans="1:60" ht="13" x14ac:dyDescent="0.25">
      <c r="A76" s="151"/>
      <c r="B76" s="152" t="s">
        <v>29</v>
      </c>
      <c r="C76" s="203"/>
      <c r="D76" s="153"/>
      <c r="E76" s="154"/>
      <c r="F76" s="154"/>
      <c r="G76" s="176">
        <f>G8+G23+G32+G70+G72</f>
        <v>0</v>
      </c>
      <c r="H76" s="3"/>
      <c r="I76" s="3"/>
      <c r="J76" s="3"/>
      <c r="K76" s="3"/>
      <c r="L76" s="3"/>
      <c r="M76" s="3"/>
      <c r="N76" s="3"/>
      <c r="O76" s="3"/>
      <c r="P76" s="3"/>
      <c r="Q76" s="3"/>
      <c r="R76" s="3"/>
      <c r="S76" s="3"/>
      <c r="T76" s="3"/>
      <c r="U76" s="3"/>
      <c r="V76" s="3"/>
      <c r="W76" s="3"/>
      <c r="X76" s="3"/>
      <c r="Y76" s="3"/>
      <c r="AE76">
        <f>SUMIF(L7:L74,AE75,G7:G74)</f>
        <v>0</v>
      </c>
      <c r="AF76">
        <f>SUMIF(L7:L74,AF75,G7:G74)</f>
        <v>0</v>
      </c>
      <c r="AG76" t="s">
        <v>1888</v>
      </c>
    </row>
    <row r="77" spans="1:60" x14ac:dyDescent="0.25">
      <c r="C77" s="204"/>
      <c r="D77" s="10"/>
      <c r="AG77" t="s">
        <v>1889</v>
      </c>
    </row>
    <row r="78" spans="1:60" x14ac:dyDescent="0.25">
      <c r="D78" s="10"/>
    </row>
    <row r="79" spans="1:60" x14ac:dyDescent="0.25">
      <c r="D79" s="10"/>
    </row>
    <row r="80" spans="1:60"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yFm/+51iRjJ+vxdG4uC+cIcSgg+SuxwO+6Vvzoyx1vfdh6zAAoAwUyaM4q93IVb3d0K21rx1Pggr43vw/crt1w==" saltValue="KH5r4XdycGhsJY8VkIFZIQ==" spinCount="100000" sheet="1" formatRows="0"/>
  <mergeCells count="17">
    <mergeCell ref="C27:G27"/>
    <mergeCell ref="A1:G1"/>
    <mergeCell ref="C2:G2"/>
    <mergeCell ref="C3:G3"/>
    <mergeCell ref="C4:G4"/>
    <mergeCell ref="C10:G10"/>
    <mergeCell ref="C12:G12"/>
    <mergeCell ref="C14:G14"/>
    <mergeCell ref="C16:G16"/>
    <mergeCell ref="C18:G18"/>
    <mergeCell ref="C20:G20"/>
    <mergeCell ref="C25:G25"/>
    <mergeCell ref="C29:G29"/>
    <mergeCell ref="C31:G31"/>
    <mergeCell ref="C44:G44"/>
    <mergeCell ref="C46:G46"/>
    <mergeCell ref="C69:G6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195"/>
  <sheetViews>
    <sheetView showGridLines="0" topLeftCell="B1" zoomScaleNormal="100" zoomScaleSheetLayoutView="75" workbookViewId="0">
      <selection activeCell="C43" sqref="C43:E43"/>
    </sheetView>
  </sheetViews>
  <sheetFormatPr defaultColWidth="9" defaultRowHeight="12.5" x14ac:dyDescent="0.25"/>
  <cols>
    <col min="1" max="1" width="8.453125" hidden="1" customWidth="1"/>
    <col min="2" max="2" width="13.453125" customWidth="1"/>
    <col min="3" max="3" width="7.453125" style="52" customWidth="1"/>
    <col min="4" max="4" width="13" style="52" customWidth="1"/>
    <col min="5" max="5" width="9.81640625" style="52" customWidth="1"/>
    <col min="6" max="6" width="11.81640625" customWidth="1"/>
    <col min="7" max="9" width="13" customWidth="1"/>
    <col min="10" max="10" width="5.54296875" customWidth="1"/>
    <col min="11" max="11" width="4.1796875" customWidth="1"/>
    <col min="12" max="15" width="10.81640625" customWidth="1"/>
    <col min="52" max="52" width="95.1796875" customWidth="1"/>
  </cols>
  <sheetData>
    <row r="1" spans="1:15" ht="33.75" customHeight="1" x14ac:dyDescent="0.25">
      <c r="A1" s="47" t="s">
        <v>36</v>
      </c>
      <c r="B1" s="242" t="s">
        <v>41</v>
      </c>
      <c r="C1" s="243"/>
      <c r="D1" s="243"/>
      <c r="E1" s="243"/>
      <c r="F1" s="243"/>
      <c r="G1" s="243"/>
      <c r="H1" s="243"/>
      <c r="I1" s="243"/>
      <c r="J1" s="244"/>
    </row>
    <row r="2" spans="1:15" ht="36" customHeight="1" x14ac:dyDescent="0.25">
      <c r="A2" s="2"/>
      <c r="B2" s="76" t="s">
        <v>22</v>
      </c>
      <c r="C2" s="77"/>
      <c r="D2" s="78" t="s">
        <v>43</v>
      </c>
      <c r="E2" s="248" t="s">
        <v>44</v>
      </c>
      <c r="F2" s="249"/>
      <c r="G2" s="249"/>
      <c r="H2" s="249"/>
      <c r="I2" s="249"/>
      <c r="J2" s="250"/>
      <c r="O2" s="1"/>
    </row>
    <row r="3" spans="1:15" ht="27" hidden="1" customHeight="1" x14ac:dyDescent="0.25">
      <c r="A3" s="2"/>
      <c r="B3" s="79"/>
      <c r="C3" s="77"/>
      <c r="D3" s="80"/>
      <c r="E3" s="251"/>
      <c r="F3" s="252"/>
      <c r="G3" s="252"/>
      <c r="H3" s="252"/>
      <c r="I3" s="252"/>
      <c r="J3" s="253"/>
    </row>
    <row r="4" spans="1:15" ht="23.25" customHeight="1" x14ac:dyDescent="0.25">
      <c r="A4" s="2"/>
      <c r="B4" s="81"/>
      <c r="C4" s="82"/>
      <c r="D4" s="83"/>
      <c r="E4" s="260"/>
      <c r="F4" s="260"/>
      <c r="G4" s="260"/>
      <c r="H4" s="260"/>
      <c r="I4" s="260"/>
      <c r="J4" s="261"/>
    </row>
    <row r="5" spans="1:15" ht="24" customHeight="1" x14ac:dyDescent="0.25">
      <c r="A5" s="2"/>
      <c r="B5" s="31" t="s">
        <v>42</v>
      </c>
      <c r="D5" s="264"/>
      <c r="E5" s="265"/>
      <c r="F5" s="265"/>
      <c r="G5" s="265"/>
      <c r="H5" s="18" t="s">
        <v>40</v>
      </c>
      <c r="I5" s="22"/>
      <c r="J5" s="8"/>
    </row>
    <row r="6" spans="1:15" ht="15.75" customHeight="1" x14ac:dyDescent="0.25">
      <c r="A6" s="2"/>
      <c r="B6" s="28"/>
      <c r="C6" s="55"/>
      <c r="D6" s="222"/>
      <c r="E6" s="223"/>
      <c r="F6" s="223"/>
      <c r="G6" s="223"/>
      <c r="H6" s="18" t="s">
        <v>34</v>
      </c>
      <c r="I6" s="22"/>
      <c r="J6" s="8"/>
    </row>
    <row r="7" spans="1:15" ht="15.75" customHeight="1" x14ac:dyDescent="0.25">
      <c r="A7" s="2"/>
      <c r="B7" s="29"/>
      <c r="C7" s="56"/>
      <c r="D7" s="53"/>
      <c r="E7" s="224"/>
      <c r="F7" s="225"/>
      <c r="G7" s="225"/>
      <c r="H7" s="24"/>
      <c r="I7" s="23"/>
      <c r="J7" s="34"/>
    </row>
    <row r="8" spans="1:15" ht="24" hidden="1" customHeight="1" x14ac:dyDescent="0.25">
      <c r="A8" s="2"/>
      <c r="B8" s="31" t="s">
        <v>20</v>
      </c>
      <c r="D8" s="51"/>
      <c r="H8" s="18" t="s">
        <v>40</v>
      </c>
      <c r="I8" s="22"/>
      <c r="J8" s="8"/>
    </row>
    <row r="9" spans="1:15" ht="15.75" hidden="1" customHeight="1" x14ac:dyDescent="0.25">
      <c r="A9" s="2"/>
      <c r="B9" s="2"/>
      <c r="D9" s="51"/>
      <c r="H9" s="18" t="s">
        <v>34</v>
      </c>
      <c r="I9" s="22"/>
      <c r="J9" s="8"/>
    </row>
    <row r="10" spans="1:15" ht="15.75" hidden="1" customHeight="1" x14ac:dyDescent="0.25">
      <c r="A10" s="2"/>
      <c r="B10" s="35"/>
      <c r="C10" s="56"/>
      <c r="D10" s="53"/>
      <c r="E10" s="57"/>
      <c r="F10" s="24"/>
      <c r="G10" s="14"/>
      <c r="H10" s="14"/>
      <c r="I10" s="36"/>
      <c r="J10" s="34"/>
    </row>
    <row r="11" spans="1:15" ht="24" customHeight="1" x14ac:dyDescent="0.25">
      <c r="A11" s="2"/>
      <c r="B11" s="31" t="s">
        <v>19</v>
      </c>
      <c r="D11" s="255"/>
      <c r="E11" s="255"/>
      <c r="F11" s="255"/>
      <c r="G11" s="255"/>
      <c r="H11" s="18" t="s">
        <v>40</v>
      </c>
      <c r="I11" s="84"/>
      <c r="J11" s="8"/>
    </row>
    <row r="12" spans="1:15" ht="15.75" customHeight="1" x14ac:dyDescent="0.25">
      <c r="A12" s="2"/>
      <c r="B12" s="28"/>
      <c r="C12" s="55"/>
      <c r="D12" s="259"/>
      <c r="E12" s="259"/>
      <c r="F12" s="259"/>
      <c r="G12" s="259"/>
      <c r="H12" s="18" t="s">
        <v>34</v>
      </c>
      <c r="I12" s="84"/>
      <c r="J12" s="8"/>
    </row>
    <row r="13" spans="1:15" ht="15.75" customHeight="1" x14ac:dyDescent="0.25">
      <c r="A13" s="2"/>
      <c r="B13" s="29"/>
      <c r="C13" s="56"/>
      <c r="D13" s="85"/>
      <c r="E13" s="262"/>
      <c r="F13" s="263"/>
      <c r="G13" s="263"/>
      <c r="H13" s="19"/>
      <c r="I13" s="23"/>
      <c r="J13" s="34"/>
    </row>
    <row r="14" spans="1:15" ht="24" customHeight="1" x14ac:dyDescent="0.25">
      <c r="A14" s="2"/>
      <c r="B14" s="43" t="s">
        <v>21</v>
      </c>
      <c r="C14" s="58"/>
      <c r="D14" s="59"/>
      <c r="E14" s="60"/>
      <c r="F14" s="44"/>
      <c r="G14" s="44"/>
      <c r="H14" s="45"/>
      <c r="I14" s="44"/>
      <c r="J14" s="46"/>
    </row>
    <row r="15" spans="1:15" ht="32.25" customHeight="1" x14ac:dyDescent="0.25">
      <c r="A15" s="2"/>
      <c r="B15" s="35" t="s">
        <v>32</v>
      </c>
      <c r="C15" s="61"/>
      <c r="D15" s="54"/>
      <c r="E15" s="254"/>
      <c r="F15" s="254"/>
      <c r="G15" s="256"/>
      <c r="H15" s="256"/>
      <c r="I15" s="256" t="s">
        <v>29</v>
      </c>
      <c r="J15" s="257"/>
    </row>
    <row r="16" spans="1:15" ht="23.25" customHeight="1" x14ac:dyDescent="0.25">
      <c r="A16" s="139" t="s">
        <v>24</v>
      </c>
      <c r="B16" s="38" t="s">
        <v>24</v>
      </c>
      <c r="C16" s="62"/>
      <c r="D16" s="63"/>
      <c r="E16" s="231"/>
      <c r="F16" s="232"/>
      <c r="G16" s="231"/>
      <c r="H16" s="232"/>
      <c r="I16" s="231">
        <f>SUMIF(F103:F191,A16,I103:I191)+SUMIF(F103:F191,"PSU",I103:I191)</f>
        <v>0</v>
      </c>
      <c r="J16" s="233"/>
    </row>
    <row r="17" spans="1:10" ht="23.25" customHeight="1" x14ac:dyDescent="0.25">
      <c r="A17" s="139" t="s">
        <v>25</v>
      </c>
      <c r="B17" s="38" t="s">
        <v>25</v>
      </c>
      <c r="C17" s="62"/>
      <c r="D17" s="63"/>
      <c r="E17" s="231"/>
      <c r="F17" s="232"/>
      <c r="G17" s="231"/>
      <c r="H17" s="232"/>
      <c r="I17" s="231">
        <f>SUMIF(F103:F191,A17,I103:I191)</f>
        <v>0</v>
      </c>
      <c r="J17" s="233"/>
    </row>
    <row r="18" spans="1:10" ht="23.25" customHeight="1" x14ac:dyDescent="0.25">
      <c r="A18" s="139" t="s">
        <v>26</v>
      </c>
      <c r="B18" s="38" t="s">
        <v>26</v>
      </c>
      <c r="C18" s="62"/>
      <c r="D18" s="63"/>
      <c r="E18" s="231"/>
      <c r="F18" s="232"/>
      <c r="G18" s="231"/>
      <c r="H18" s="232"/>
      <c r="I18" s="231">
        <f>SUMIF(F103:F191,A18,I103:I191)</f>
        <v>0</v>
      </c>
      <c r="J18" s="233"/>
    </row>
    <row r="19" spans="1:10" ht="23.25" customHeight="1" x14ac:dyDescent="0.25">
      <c r="A19" s="139" t="s">
        <v>259</v>
      </c>
      <c r="B19" s="38" t="s">
        <v>27</v>
      </c>
      <c r="C19" s="62"/>
      <c r="D19" s="63"/>
      <c r="E19" s="231"/>
      <c r="F19" s="232"/>
      <c r="G19" s="231"/>
      <c r="H19" s="232"/>
      <c r="I19" s="231">
        <f>SUMIF(F103:F191,A19,I103:I191)</f>
        <v>0</v>
      </c>
      <c r="J19" s="233"/>
    </row>
    <row r="20" spans="1:10" ht="23.25" customHeight="1" x14ac:dyDescent="0.25">
      <c r="A20" s="139" t="s">
        <v>260</v>
      </c>
      <c r="B20" s="38" t="s">
        <v>28</v>
      </c>
      <c r="C20" s="62"/>
      <c r="D20" s="63"/>
      <c r="E20" s="231"/>
      <c r="F20" s="232"/>
      <c r="G20" s="231"/>
      <c r="H20" s="232"/>
      <c r="I20" s="231">
        <f>SUMIF(F103:F191,A20,I103:I191)</f>
        <v>0</v>
      </c>
      <c r="J20" s="233"/>
    </row>
    <row r="21" spans="1:10" ht="23.25" customHeight="1" x14ac:dyDescent="0.3">
      <c r="A21" s="2"/>
      <c r="B21" s="48" t="s">
        <v>29</v>
      </c>
      <c r="C21" s="64"/>
      <c r="D21" s="65"/>
      <c r="E21" s="234"/>
      <c r="F21" s="258"/>
      <c r="G21" s="234"/>
      <c r="H21" s="258"/>
      <c r="I21" s="234">
        <f>SUM(I16:J20)</f>
        <v>0</v>
      </c>
      <c r="J21" s="235"/>
    </row>
    <row r="22" spans="1:10" ht="33" customHeight="1" x14ac:dyDescent="0.25">
      <c r="A22" s="2"/>
      <c r="B22" s="42" t="s">
        <v>33</v>
      </c>
      <c r="C22" s="62"/>
      <c r="D22" s="63"/>
      <c r="E22" s="66"/>
      <c r="F22" s="39"/>
      <c r="G22" s="33"/>
      <c r="H22" s="33"/>
      <c r="I22" s="33"/>
      <c r="J22" s="40"/>
    </row>
    <row r="23" spans="1:10" ht="23.25" customHeight="1" x14ac:dyDescent="0.25">
      <c r="A23" s="2">
        <f>ZakladDPHSni*SazbaDPH1/100</f>
        <v>0</v>
      </c>
      <c r="B23" s="38" t="s">
        <v>12</v>
      </c>
      <c r="C23" s="62"/>
      <c r="D23" s="63"/>
      <c r="E23" s="67">
        <v>12</v>
      </c>
      <c r="F23" s="39" t="s">
        <v>0</v>
      </c>
      <c r="G23" s="229">
        <f>ZakladDPHSniVypocet</f>
        <v>0</v>
      </c>
      <c r="H23" s="230"/>
      <c r="I23" s="230"/>
      <c r="J23" s="40" t="str">
        <f t="shared" ref="J23:J28" si="0">Mena</f>
        <v>CZK</v>
      </c>
    </row>
    <row r="24" spans="1:10" ht="23.25" customHeight="1" x14ac:dyDescent="0.25">
      <c r="A24" s="2">
        <f>(A23-INT(A23))*100</f>
        <v>0</v>
      </c>
      <c r="B24" s="38" t="s">
        <v>13</v>
      </c>
      <c r="C24" s="62"/>
      <c r="D24" s="63"/>
      <c r="E24" s="67">
        <f>SazbaDPH1</f>
        <v>12</v>
      </c>
      <c r="F24" s="39" t="s">
        <v>0</v>
      </c>
      <c r="G24" s="227">
        <f>A23</f>
        <v>0</v>
      </c>
      <c r="H24" s="228"/>
      <c r="I24" s="228"/>
      <c r="J24" s="40" t="str">
        <f t="shared" si="0"/>
        <v>CZK</v>
      </c>
    </row>
    <row r="25" spans="1:10" ht="23.25" customHeight="1" x14ac:dyDescent="0.25">
      <c r="A25" s="2">
        <f>ZakladDPHZakl*SazbaDPH2/100</f>
        <v>0</v>
      </c>
      <c r="B25" s="38" t="s">
        <v>14</v>
      </c>
      <c r="C25" s="62"/>
      <c r="D25" s="63"/>
      <c r="E25" s="67">
        <v>21</v>
      </c>
      <c r="F25" s="39" t="s">
        <v>0</v>
      </c>
      <c r="G25" s="229">
        <f>ZakladDPHZaklVypocet</f>
        <v>0</v>
      </c>
      <c r="H25" s="230"/>
      <c r="I25" s="230"/>
      <c r="J25" s="40" t="str">
        <f t="shared" si="0"/>
        <v>CZK</v>
      </c>
    </row>
    <row r="26" spans="1:10" ht="23.25" customHeight="1" x14ac:dyDescent="0.25">
      <c r="A26" s="2">
        <f>(A25-INT(A25))*100</f>
        <v>0</v>
      </c>
      <c r="B26" s="32" t="s">
        <v>15</v>
      </c>
      <c r="C26" s="68"/>
      <c r="D26" s="54"/>
      <c r="E26" s="69">
        <f>SazbaDPH2</f>
        <v>21</v>
      </c>
      <c r="F26" s="30" t="s">
        <v>0</v>
      </c>
      <c r="G26" s="245">
        <f>A25</f>
        <v>0</v>
      </c>
      <c r="H26" s="246"/>
      <c r="I26" s="246"/>
      <c r="J26" s="37" t="str">
        <f t="shared" si="0"/>
        <v>CZK</v>
      </c>
    </row>
    <row r="27" spans="1:10" ht="23.25" customHeight="1" thickBot="1" x14ac:dyDescent="0.3">
      <c r="A27" s="2">
        <f>ZakladDPHSni+DPHSni+ZakladDPHZakl+DPHZakl</f>
        <v>0</v>
      </c>
      <c r="B27" s="31" t="s">
        <v>4</v>
      </c>
      <c r="C27" s="70"/>
      <c r="D27" s="71"/>
      <c r="E27" s="70"/>
      <c r="F27" s="16"/>
      <c r="G27" s="247">
        <f>CenaCelkem-(ZakladDPHSni+DPHSni+ZakladDPHZakl+DPHZakl)</f>
        <v>0</v>
      </c>
      <c r="H27" s="247"/>
      <c r="I27" s="247"/>
      <c r="J27" s="41" t="str">
        <f t="shared" si="0"/>
        <v>CZK</v>
      </c>
    </row>
    <row r="28" spans="1:10" ht="27.75" hidden="1" customHeight="1" thickBot="1" x14ac:dyDescent="0.3">
      <c r="A28" s="2"/>
      <c r="B28" s="111" t="s">
        <v>23</v>
      </c>
      <c r="C28" s="112"/>
      <c r="D28" s="112"/>
      <c r="E28" s="113"/>
      <c r="F28" s="114"/>
      <c r="G28" s="237">
        <f>ZakladDPHSniVypocet+ZakladDPHZaklVypocet</f>
        <v>0</v>
      </c>
      <c r="H28" s="237"/>
      <c r="I28" s="237"/>
      <c r="J28" s="115" t="str">
        <f t="shared" si="0"/>
        <v>CZK</v>
      </c>
    </row>
    <row r="29" spans="1:10" ht="27.75" customHeight="1" thickBot="1" x14ac:dyDescent="0.3">
      <c r="A29" s="2">
        <f>(A27-INT(A27))*100</f>
        <v>0</v>
      </c>
      <c r="B29" s="111" t="s">
        <v>35</v>
      </c>
      <c r="C29" s="116"/>
      <c r="D29" s="116"/>
      <c r="E29" s="116"/>
      <c r="F29" s="117"/>
      <c r="G29" s="236">
        <f>A27</f>
        <v>0</v>
      </c>
      <c r="H29" s="236"/>
      <c r="I29" s="236"/>
      <c r="J29" s="118" t="s">
        <v>82</v>
      </c>
    </row>
    <row r="30" spans="1:10" ht="12.75" customHeight="1" x14ac:dyDescent="0.25">
      <c r="A30" s="2"/>
      <c r="B30" s="2"/>
      <c r="J30" s="9"/>
    </row>
    <row r="31" spans="1:10" ht="30" customHeight="1" x14ac:dyDescent="0.25">
      <c r="A31" s="2"/>
      <c r="B31" s="2"/>
      <c r="J31" s="9"/>
    </row>
    <row r="32" spans="1:10" ht="18.75" customHeight="1" x14ac:dyDescent="0.25">
      <c r="A32" s="2"/>
      <c r="B32" s="17"/>
      <c r="C32" s="72" t="s">
        <v>11</v>
      </c>
      <c r="D32" s="73"/>
      <c r="E32" s="73"/>
      <c r="F32" s="15" t="s">
        <v>10</v>
      </c>
      <c r="G32" s="26"/>
      <c r="H32" s="27"/>
      <c r="I32" s="26"/>
      <c r="J32" s="9"/>
    </row>
    <row r="33" spans="1:10" ht="47.25" customHeight="1" x14ac:dyDescent="0.25">
      <c r="A33" s="2"/>
      <c r="B33" s="2"/>
      <c r="J33" s="9"/>
    </row>
    <row r="34" spans="1:10" s="21" customFormat="1" ht="18.75" customHeight="1" x14ac:dyDescent="0.3">
      <c r="A34" s="20"/>
      <c r="B34" s="20"/>
      <c r="C34" s="74"/>
      <c r="D34" s="238"/>
      <c r="E34" s="239"/>
      <c r="G34" s="240"/>
      <c r="H34" s="241"/>
      <c r="I34" s="241"/>
      <c r="J34" s="25"/>
    </row>
    <row r="35" spans="1:10" ht="12.75" customHeight="1" x14ac:dyDescent="0.25">
      <c r="A35" s="2"/>
      <c r="B35" s="2"/>
      <c r="D35" s="226" t="s">
        <v>2</v>
      </c>
      <c r="E35" s="226"/>
      <c r="H35" s="10" t="s">
        <v>3</v>
      </c>
      <c r="J35" s="9"/>
    </row>
    <row r="36" spans="1:10" ht="13.5" customHeight="1" thickBot="1" x14ac:dyDescent="0.3">
      <c r="A36" s="11"/>
      <c r="B36" s="11"/>
      <c r="C36" s="75"/>
      <c r="D36" s="75"/>
      <c r="E36" s="75"/>
      <c r="F36" s="12"/>
      <c r="G36" s="12"/>
      <c r="H36" s="12"/>
      <c r="I36" s="12"/>
      <c r="J36" s="13"/>
    </row>
    <row r="37" spans="1:10" ht="27" customHeight="1" x14ac:dyDescent="0.25">
      <c r="B37" s="88" t="s">
        <v>16</v>
      </c>
      <c r="C37" s="89"/>
      <c r="D37" s="89"/>
      <c r="E37" s="89"/>
      <c r="F37" s="90"/>
      <c r="G37" s="90"/>
      <c r="H37" s="90"/>
      <c r="I37" s="90"/>
      <c r="J37" s="91"/>
    </row>
    <row r="38" spans="1:10" ht="25.5" customHeight="1" x14ac:dyDescent="0.25">
      <c r="A38" s="87" t="s">
        <v>37</v>
      </c>
      <c r="B38" s="92" t="s">
        <v>17</v>
      </c>
      <c r="C38" s="93" t="s">
        <v>5</v>
      </c>
      <c r="D38" s="93"/>
      <c r="E38" s="93"/>
      <c r="F38" s="94" t="str">
        <f>B23</f>
        <v>Základ pro sníženou DPH</v>
      </c>
      <c r="G38" s="94" t="str">
        <f>B25</f>
        <v>Základ pro základní DPH</v>
      </c>
      <c r="H38" s="95" t="s">
        <v>18</v>
      </c>
      <c r="I38" s="95" t="s">
        <v>1</v>
      </c>
      <c r="J38" s="96" t="s">
        <v>0</v>
      </c>
    </row>
    <row r="39" spans="1:10" ht="25.5" hidden="1" customHeight="1" x14ac:dyDescent="0.25">
      <c r="A39" s="87">
        <v>1</v>
      </c>
      <c r="B39" s="97" t="s">
        <v>45</v>
      </c>
      <c r="C39" s="217"/>
      <c r="D39" s="217"/>
      <c r="E39" s="217"/>
      <c r="F39" s="98">
        <f>'01 2023006-001 Pol'!AE1566+'01 2023006-002 Pol'!AE151+'01 2023006-003 Pol'!AE335+'01 2023006-004 Pol'!AE40+'01 2023006-005 Pol'!AE135+'01 2023006-006 Pol'!AE191+'01 2023006-007 Pol'!AE224+'01 2023006-008 Pol'!AE45+'01 2023006-009 Pol'!AE77+'02 2023006-021 Pol'!AE862+'02 2023006-022 Pol'!AE83+'02 2023006-023 Pol'!AE169+'02 2023006-024 Pol'!AE99+'02 2023006-026 P1'!AE125+'02 2023006-026 Pol'!AE58+'02 2023006-027 Pol'!AE76+'02 2023006-028 Pol'!AE87</f>
        <v>0</v>
      </c>
      <c r="G39" s="99">
        <f>'01 2023006-001 Pol'!AF1566+'01 2023006-002 Pol'!AF151+'01 2023006-003 Pol'!AF335+'01 2023006-004 Pol'!AF40+'01 2023006-005 Pol'!AF135+'01 2023006-006 Pol'!AF191+'01 2023006-007 Pol'!AF224+'01 2023006-008 Pol'!AF45+'01 2023006-009 Pol'!AF77+'02 2023006-021 Pol'!AF862+'02 2023006-022 Pol'!AF83+'02 2023006-023 Pol'!AF169+'02 2023006-024 Pol'!AF99+'02 2023006-026 P1'!AF125+'02 2023006-026 Pol'!AF58+'02 2023006-027 Pol'!AF76+'02 2023006-028 Pol'!AF87</f>
        <v>0</v>
      </c>
      <c r="H39" s="100">
        <f t="shared" ref="H39:H59" si="1">(F39*SazbaDPH1/100)+(G39*SazbaDPH2/100)</f>
        <v>0</v>
      </c>
      <c r="I39" s="100">
        <f>F39+G39+H39</f>
        <v>0</v>
      </c>
      <c r="J39" s="101" t="str">
        <f>IF(CenaCelkemVypocet=0,"",I39/CenaCelkemVypocet*100)</f>
        <v/>
      </c>
    </row>
    <row r="40" spans="1:10" ht="25.5" customHeight="1" x14ac:dyDescent="0.25">
      <c r="A40" s="87">
        <v>2</v>
      </c>
      <c r="B40" s="102"/>
      <c r="C40" s="221" t="s">
        <v>46</v>
      </c>
      <c r="D40" s="221"/>
      <c r="E40" s="221"/>
      <c r="F40" s="103"/>
      <c r="G40" s="104"/>
      <c r="H40" s="104">
        <f t="shared" si="1"/>
        <v>0</v>
      </c>
      <c r="I40" s="104"/>
      <c r="J40" s="105"/>
    </row>
    <row r="41" spans="1:10" ht="25.5" customHeight="1" x14ac:dyDescent="0.25">
      <c r="A41" s="87">
        <v>2</v>
      </c>
      <c r="B41" s="102" t="s">
        <v>47</v>
      </c>
      <c r="C41" s="221" t="s">
        <v>48</v>
      </c>
      <c r="D41" s="221"/>
      <c r="E41" s="221"/>
      <c r="F41" s="103">
        <f>'01 2023006-001 Pol'!AE1566+'01 2023006-002 Pol'!AE151+'01 2023006-003 Pol'!AE335+'01 2023006-004 Pol'!AE40+'01 2023006-005 Pol'!AE135+'01 2023006-006 Pol'!AE191+'01 2023006-007 Pol'!AE224+'01 2023006-008 Pol'!AE45+'01 2023006-009 Pol'!AE77</f>
        <v>0</v>
      </c>
      <c r="G41" s="104">
        <f>'01 2023006-001 Pol'!AF1566+'01 2023006-002 Pol'!AF151+'01 2023006-003 Pol'!AF335+'01 2023006-004 Pol'!AF40+'01 2023006-005 Pol'!AF135+'01 2023006-006 Pol'!AF191+'01 2023006-007 Pol'!AF224+'01 2023006-008 Pol'!AF45+'01 2023006-009 Pol'!AF77</f>
        <v>0</v>
      </c>
      <c r="H41" s="104">
        <f t="shared" si="1"/>
        <v>0</v>
      </c>
      <c r="I41" s="104">
        <f t="shared" ref="I41:I59" si="2">F41+G41+H41</f>
        <v>0</v>
      </c>
      <c r="J41" s="105" t="str">
        <f t="shared" ref="J41:J59" si="3">IF(CenaCelkemVypocet=0,"",I41/CenaCelkemVypocet*100)</f>
        <v/>
      </c>
    </row>
    <row r="42" spans="1:10" ht="25.5" customHeight="1" x14ac:dyDescent="0.25">
      <c r="A42" s="87">
        <v>3</v>
      </c>
      <c r="B42" s="106" t="s">
        <v>49</v>
      </c>
      <c r="C42" s="217" t="s">
        <v>50</v>
      </c>
      <c r="D42" s="217"/>
      <c r="E42" s="217"/>
      <c r="F42" s="107">
        <f>'01 2023006-001 Pol'!AE1566</f>
        <v>0</v>
      </c>
      <c r="G42" s="100">
        <f>'01 2023006-001 Pol'!AF1566</f>
        <v>0</v>
      </c>
      <c r="H42" s="100">
        <f t="shared" si="1"/>
        <v>0</v>
      </c>
      <c r="I42" s="100">
        <f t="shared" si="2"/>
        <v>0</v>
      </c>
      <c r="J42" s="101" t="str">
        <f t="shared" si="3"/>
        <v/>
      </c>
    </row>
    <row r="43" spans="1:10" ht="25.5" customHeight="1" x14ac:dyDescent="0.25">
      <c r="A43" s="87">
        <v>3</v>
      </c>
      <c r="B43" s="106" t="s">
        <v>51</v>
      </c>
      <c r="C43" s="217" t="s">
        <v>52</v>
      </c>
      <c r="D43" s="217"/>
      <c r="E43" s="217"/>
      <c r="F43" s="107">
        <f>'01 2023006-002 Pol'!AE151</f>
        <v>0</v>
      </c>
      <c r="G43" s="100">
        <f>'01 2023006-002 Pol'!AF151</f>
        <v>0</v>
      </c>
      <c r="H43" s="100">
        <f t="shared" si="1"/>
        <v>0</v>
      </c>
      <c r="I43" s="100">
        <f t="shared" si="2"/>
        <v>0</v>
      </c>
      <c r="J43" s="101" t="str">
        <f t="shared" si="3"/>
        <v/>
      </c>
    </row>
    <row r="44" spans="1:10" ht="25.5" customHeight="1" x14ac:dyDescent="0.25">
      <c r="A44" s="87">
        <v>3</v>
      </c>
      <c r="B44" s="106" t="s">
        <v>53</v>
      </c>
      <c r="C44" s="217" t="s">
        <v>54</v>
      </c>
      <c r="D44" s="217"/>
      <c r="E44" s="217"/>
      <c r="F44" s="107">
        <f>'01 2023006-003 Pol'!AE335</f>
        <v>0</v>
      </c>
      <c r="G44" s="100">
        <f>'01 2023006-003 Pol'!AF335</f>
        <v>0</v>
      </c>
      <c r="H44" s="100">
        <f t="shared" si="1"/>
        <v>0</v>
      </c>
      <c r="I44" s="100">
        <f t="shared" si="2"/>
        <v>0</v>
      </c>
      <c r="J44" s="101" t="str">
        <f t="shared" si="3"/>
        <v/>
      </c>
    </row>
    <row r="45" spans="1:10" ht="25.5" customHeight="1" x14ac:dyDescent="0.25">
      <c r="A45" s="87">
        <v>3</v>
      </c>
      <c r="B45" s="106" t="s">
        <v>55</v>
      </c>
      <c r="C45" s="217" t="s">
        <v>56</v>
      </c>
      <c r="D45" s="217"/>
      <c r="E45" s="217"/>
      <c r="F45" s="107">
        <f>'01 2023006-004 Pol'!AE40</f>
        <v>0</v>
      </c>
      <c r="G45" s="100">
        <f>'01 2023006-004 Pol'!AF40</f>
        <v>0</v>
      </c>
      <c r="H45" s="100">
        <f t="shared" si="1"/>
        <v>0</v>
      </c>
      <c r="I45" s="100">
        <f t="shared" si="2"/>
        <v>0</v>
      </c>
      <c r="J45" s="101" t="str">
        <f t="shared" si="3"/>
        <v/>
      </c>
    </row>
    <row r="46" spans="1:10" ht="25.5" customHeight="1" x14ac:dyDescent="0.25">
      <c r="A46" s="87">
        <v>3</v>
      </c>
      <c r="B46" s="106" t="s">
        <v>57</v>
      </c>
      <c r="C46" s="217" t="s">
        <v>58</v>
      </c>
      <c r="D46" s="217"/>
      <c r="E46" s="217"/>
      <c r="F46" s="107">
        <f>'01 2023006-005 Pol'!AE135</f>
        <v>0</v>
      </c>
      <c r="G46" s="100">
        <f>'01 2023006-005 Pol'!AF135</f>
        <v>0</v>
      </c>
      <c r="H46" s="100">
        <f t="shared" si="1"/>
        <v>0</v>
      </c>
      <c r="I46" s="100">
        <f t="shared" si="2"/>
        <v>0</v>
      </c>
      <c r="J46" s="101" t="str">
        <f t="shared" si="3"/>
        <v/>
      </c>
    </row>
    <row r="47" spans="1:10" ht="25.5" customHeight="1" x14ac:dyDescent="0.25">
      <c r="A47" s="87">
        <v>3</v>
      </c>
      <c r="B47" s="106" t="s">
        <v>59</v>
      </c>
      <c r="C47" s="217" t="s">
        <v>60</v>
      </c>
      <c r="D47" s="217"/>
      <c r="E47" s="217"/>
      <c r="F47" s="107">
        <f>'01 2023006-006 Pol'!AE191</f>
        <v>0</v>
      </c>
      <c r="G47" s="100">
        <f>'01 2023006-006 Pol'!AF191</f>
        <v>0</v>
      </c>
      <c r="H47" s="100">
        <f t="shared" si="1"/>
        <v>0</v>
      </c>
      <c r="I47" s="100">
        <f t="shared" si="2"/>
        <v>0</v>
      </c>
      <c r="J47" s="101" t="str">
        <f t="shared" si="3"/>
        <v/>
      </c>
    </row>
    <row r="48" spans="1:10" ht="25.5" customHeight="1" x14ac:dyDescent="0.25">
      <c r="A48" s="87">
        <v>3</v>
      </c>
      <c r="B48" s="106" t="s">
        <v>61</v>
      </c>
      <c r="C48" s="217" t="s">
        <v>62</v>
      </c>
      <c r="D48" s="217"/>
      <c r="E48" s="217"/>
      <c r="F48" s="107">
        <f>'01 2023006-007 Pol'!AE224</f>
        <v>0</v>
      </c>
      <c r="G48" s="100">
        <f>'01 2023006-007 Pol'!AF224</f>
        <v>0</v>
      </c>
      <c r="H48" s="100">
        <f t="shared" si="1"/>
        <v>0</v>
      </c>
      <c r="I48" s="100">
        <f t="shared" si="2"/>
        <v>0</v>
      </c>
      <c r="J48" s="101" t="str">
        <f t="shared" si="3"/>
        <v/>
      </c>
    </row>
    <row r="49" spans="1:52" ht="25.5" customHeight="1" x14ac:dyDescent="0.25">
      <c r="A49" s="87">
        <v>3</v>
      </c>
      <c r="B49" s="106" t="s">
        <v>63</v>
      </c>
      <c r="C49" s="217" t="s">
        <v>64</v>
      </c>
      <c r="D49" s="217"/>
      <c r="E49" s="217"/>
      <c r="F49" s="107">
        <f>'01 2023006-008 Pol'!AE45</f>
        <v>0</v>
      </c>
      <c r="G49" s="100">
        <f>'01 2023006-008 Pol'!AF45</f>
        <v>0</v>
      </c>
      <c r="H49" s="100">
        <f t="shared" si="1"/>
        <v>0</v>
      </c>
      <c r="I49" s="100">
        <f t="shared" si="2"/>
        <v>0</v>
      </c>
      <c r="J49" s="101" t="str">
        <f t="shared" si="3"/>
        <v/>
      </c>
    </row>
    <row r="50" spans="1:52" ht="25.5" customHeight="1" x14ac:dyDescent="0.25">
      <c r="A50" s="87">
        <v>3</v>
      </c>
      <c r="B50" s="106" t="s">
        <v>65</v>
      </c>
      <c r="C50" s="217" t="s">
        <v>66</v>
      </c>
      <c r="D50" s="217"/>
      <c r="E50" s="217"/>
      <c r="F50" s="107">
        <f>'01 2023006-009 Pol'!AE77</f>
        <v>0</v>
      </c>
      <c r="G50" s="100">
        <f>'01 2023006-009 Pol'!AF77</f>
        <v>0</v>
      </c>
      <c r="H50" s="100">
        <f t="shared" si="1"/>
        <v>0</v>
      </c>
      <c r="I50" s="100">
        <f t="shared" si="2"/>
        <v>0</v>
      </c>
      <c r="J50" s="101" t="str">
        <f t="shared" si="3"/>
        <v/>
      </c>
    </row>
    <row r="51" spans="1:52" ht="25.5" customHeight="1" x14ac:dyDescent="0.25">
      <c r="A51" s="87">
        <v>2</v>
      </c>
      <c r="B51" s="102" t="s">
        <v>67</v>
      </c>
      <c r="C51" s="221" t="s">
        <v>68</v>
      </c>
      <c r="D51" s="221"/>
      <c r="E51" s="221"/>
      <c r="F51" s="103">
        <f>'02 2023006-021 Pol'!AE862+'02 2023006-022 Pol'!AE83+'02 2023006-023 Pol'!AE169+'02 2023006-024 Pol'!AE99+'02 2023006-026 P1'!AE125+'02 2023006-026 Pol'!AE58+'02 2023006-027 Pol'!AE76+'02 2023006-028 Pol'!AE87</f>
        <v>0</v>
      </c>
      <c r="G51" s="104">
        <f>'02 2023006-021 Pol'!AF862+'02 2023006-022 Pol'!AF83+'02 2023006-023 Pol'!AF169+'02 2023006-024 Pol'!AF99+'02 2023006-026 P1'!AF125+'02 2023006-026 Pol'!AF58+'02 2023006-027 Pol'!AF76+'02 2023006-028 Pol'!AF87</f>
        <v>0</v>
      </c>
      <c r="H51" s="104">
        <f t="shared" si="1"/>
        <v>0</v>
      </c>
      <c r="I51" s="104">
        <f t="shared" si="2"/>
        <v>0</v>
      </c>
      <c r="J51" s="105" t="str">
        <f t="shared" si="3"/>
        <v/>
      </c>
    </row>
    <row r="52" spans="1:52" ht="25.5" customHeight="1" x14ac:dyDescent="0.25">
      <c r="A52" s="87">
        <v>3</v>
      </c>
      <c r="B52" s="106" t="s">
        <v>69</v>
      </c>
      <c r="C52" s="217" t="s">
        <v>70</v>
      </c>
      <c r="D52" s="217"/>
      <c r="E52" s="217"/>
      <c r="F52" s="107">
        <f>'02 2023006-021 Pol'!AE862</f>
        <v>0</v>
      </c>
      <c r="G52" s="100">
        <f>'02 2023006-021 Pol'!AF862</f>
        <v>0</v>
      </c>
      <c r="H52" s="100">
        <f t="shared" si="1"/>
        <v>0</v>
      </c>
      <c r="I52" s="100">
        <f t="shared" si="2"/>
        <v>0</v>
      </c>
      <c r="J52" s="101" t="str">
        <f t="shared" si="3"/>
        <v/>
      </c>
    </row>
    <row r="53" spans="1:52" ht="25.5" customHeight="1" x14ac:dyDescent="0.25">
      <c r="A53" s="87">
        <v>3</v>
      </c>
      <c r="B53" s="106" t="s">
        <v>71</v>
      </c>
      <c r="C53" s="217" t="s">
        <v>72</v>
      </c>
      <c r="D53" s="217"/>
      <c r="E53" s="217"/>
      <c r="F53" s="107">
        <f>'02 2023006-022 Pol'!AE83</f>
        <v>0</v>
      </c>
      <c r="G53" s="100">
        <f>'02 2023006-022 Pol'!AF83</f>
        <v>0</v>
      </c>
      <c r="H53" s="100">
        <f t="shared" si="1"/>
        <v>0</v>
      </c>
      <c r="I53" s="100">
        <f t="shared" si="2"/>
        <v>0</v>
      </c>
      <c r="J53" s="101" t="str">
        <f t="shared" si="3"/>
        <v/>
      </c>
    </row>
    <row r="54" spans="1:52" ht="25.5" customHeight="1" x14ac:dyDescent="0.25">
      <c r="A54" s="87">
        <v>3</v>
      </c>
      <c r="B54" s="106" t="s">
        <v>73</v>
      </c>
      <c r="C54" s="217" t="s">
        <v>54</v>
      </c>
      <c r="D54" s="217"/>
      <c r="E54" s="217"/>
      <c r="F54" s="107">
        <f>'02 2023006-023 Pol'!AE169</f>
        <v>0</v>
      </c>
      <c r="G54" s="100">
        <f>'02 2023006-023 Pol'!AF169</f>
        <v>0</v>
      </c>
      <c r="H54" s="100">
        <f t="shared" si="1"/>
        <v>0</v>
      </c>
      <c r="I54" s="100">
        <f t="shared" si="2"/>
        <v>0</v>
      </c>
      <c r="J54" s="101" t="str">
        <f t="shared" si="3"/>
        <v/>
      </c>
    </row>
    <row r="55" spans="1:52" ht="25.5" customHeight="1" x14ac:dyDescent="0.25">
      <c r="A55" s="87">
        <v>3</v>
      </c>
      <c r="B55" s="106" t="s">
        <v>74</v>
      </c>
      <c r="C55" s="217" t="s">
        <v>58</v>
      </c>
      <c r="D55" s="217"/>
      <c r="E55" s="217"/>
      <c r="F55" s="107">
        <f>'02 2023006-024 Pol'!AE99</f>
        <v>0</v>
      </c>
      <c r="G55" s="100">
        <f>'02 2023006-024 Pol'!AF99</f>
        <v>0</v>
      </c>
      <c r="H55" s="100">
        <f t="shared" si="1"/>
        <v>0</v>
      </c>
      <c r="I55" s="100">
        <f t="shared" si="2"/>
        <v>0</v>
      </c>
      <c r="J55" s="101" t="str">
        <f t="shared" si="3"/>
        <v/>
      </c>
    </row>
    <row r="56" spans="1:52" ht="25.5" customHeight="1" x14ac:dyDescent="0.25">
      <c r="A56" s="87">
        <v>3</v>
      </c>
      <c r="B56" s="106" t="s">
        <v>75</v>
      </c>
      <c r="C56" s="217" t="s">
        <v>60</v>
      </c>
      <c r="D56" s="217"/>
      <c r="E56" s="217"/>
      <c r="F56" s="107">
        <f>'02 2023006-026 P1'!AE125</f>
        <v>0</v>
      </c>
      <c r="G56" s="100">
        <f>'02 2023006-026 P1'!AF125</f>
        <v>0</v>
      </c>
      <c r="H56" s="100">
        <f t="shared" si="1"/>
        <v>0</v>
      </c>
      <c r="I56" s="100">
        <f t="shared" si="2"/>
        <v>0</v>
      </c>
      <c r="J56" s="101" t="str">
        <f t="shared" si="3"/>
        <v/>
      </c>
    </row>
    <row r="57" spans="1:52" ht="25.5" customHeight="1" x14ac:dyDescent="0.25">
      <c r="A57" s="87">
        <v>3</v>
      </c>
      <c r="B57" s="106" t="s">
        <v>75</v>
      </c>
      <c r="C57" s="217" t="s">
        <v>76</v>
      </c>
      <c r="D57" s="217"/>
      <c r="E57" s="217"/>
      <c r="F57" s="107">
        <f>'02 2023006-026 Pol'!AE58</f>
        <v>0</v>
      </c>
      <c r="G57" s="100">
        <f>'02 2023006-026 Pol'!AF58</f>
        <v>0</v>
      </c>
      <c r="H57" s="100">
        <f t="shared" si="1"/>
        <v>0</v>
      </c>
      <c r="I57" s="100">
        <f t="shared" si="2"/>
        <v>0</v>
      </c>
      <c r="J57" s="101" t="str">
        <f t="shared" si="3"/>
        <v/>
      </c>
    </row>
    <row r="58" spans="1:52" ht="25.5" customHeight="1" x14ac:dyDescent="0.25">
      <c r="A58" s="87">
        <v>3</v>
      </c>
      <c r="B58" s="106" t="s">
        <v>77</v>
      </c>
      <c r="C58" s="217" t="s">
        <v>78</v>
      </c>
      <c r="D58" s="217"/>
      <c r="E58" s="217"/>
      <c r="F58" s="107">
        <f>'02 2023006-027 Pol'!AE76</f>
        <v>0</v>
      </c>
      <c r="G58" s="100">
        <f>'02 2023006-027 Pol'!AF76</f>
        <v>0</v>
      </c>
      <c r="H58" s="100">
        <f t="shared" si="1"/>
        <v>0</v>
      </c>
      <c r="I58" s="100">
        <f t="shared" si="2"/>
        <v>0</v>
      </c>
      <c r="J58" s="101" t="str">
        <f t="shared" si="3"/>
        <v/>
      </c>
    </row>
    <row r="59" spans="1:52" ht="25.5" customHeight="1" x14ac:dyDescent="0.25">
      <c r="A59" s="87">
        <v>3</v>
      </c>
      <c r="B59" s="106" t="s">
        <v>79</v>
      </c>
      <c r="C59" s="217" t="s">
        <v>80</v>
      </c>
      <c r="D59" s="217"/>
      <c r="E59" s="217"/>
      <c r="F59" s="107">
        <f>'02 2023006-028 Pol'!AE87</f>
        <v>0</v>
      </c>
      <c r="G59" s="100">
        <f>'02 2023006-028 Pol'!AF87</f>
        <v>0</v>
      </c>
      <c r="H59" s="100">
        <f t="shared" si="1"/>
        <v>0</v>
      </c>
      <c r="I59" s="100">
        <f t="shared" si="2"/>
        <v>0</v>
      </c>
      <c r="J59" s="101" t="str">
        <f t="shared" si="3"/>
        <v/>
      </c>
    </row>
    <row r="60" spans="1:52" ht="25.5" customHeight="1" x14ac:dyDescent="0.25">
      <c r="A60" s="87"/>
      <c r="B60" s="218" t="s">
        <v>81</v>
      </c>
      <c r="C60" s="219"/>
      <c r="D60" s="219"/>
      <c r="E60" s="220"/>
      <c r="F60" s="108">
        <f>SUMIF(A39:A59,"=1",F39:F59)</f>
        <v>0</v>
      </c>
      <c r="G60" s="109">
        <f>SUMIF(A39:A59,"=1",G39:G59)</f>
        <v>0</v>
      </c>
      <c r="H60" s="109">
        <f>SUMIF(A39:A59,"=1",H39:H59)</f>
        <v>0</v>
      </c>
      <c r="I60" s="109">
        <f>SUMIF(A39:A59,"=1",I39:I59)</f>
        <v>0</v>
      </c>
      <c r="J60" s="110">
        <f>SUMIF(A39:A59,"=1",J39:J59)</f>
        <v>0</v>
      </c>
    </row>
    <row r="62" spans="1:52" x14ac:dyDescent="0.25">
      <c r="A62" t="s">
        <v>83</v>
      </c>
      <c r="B62" t="s">
        <v>84</v>
      </c>
    </row>
    <row r="63" spans="1:52" x14ac:dyDescent="0.25">
      <c r="B63" s="216" t="s">
        <v>84</v>
      </c>
      <c r="C63" s="216"/>
      <c r="D63" s="216"/>
      <c r="E63" s="216"/>
      <c r="F63" s="216"/>
      <c r="G63" s="216"/>
      <c r="H63" s="216"/>
      <c r="I63" s="216"/>
      <c r="J63" s="216"/>
      <c r="AZ63" s="119" t="str">
        <f>B63</f>
        <v>Popis stavby: 2023-006 - Obec Grygov</v>
      </c>
    </row>
    <row r="64" spans="1:52" x14ac:dyDescent="0.25">
      <c r="A64" t="s">
        <v>85</v>
      </c>
      <c r="B64" t="s">
        <v>86</v>
      </c>
    </row>
    <row r="65" spans="1:52" x14ac:dyDescent="0.25">
      <c r="B65" s="216" t="s">
        <v>87</v>
      </c>
      <c r="C65" s="216"/>
      <c r="D65" s="216"/>
      <c r="E65" s="216"/>
      <c r="F65" s="216"/>
      <c r="G65" s="216"/>
      <c r="H65" s="216"/>
      <c r="I65" s="216"/>
      <c r="J65" s="216"/>
      <c r="AZ65" s="119" t="str">
        <f>B65</f>
        <v>Popis rozpočtu: 2023006-001 - VV centrum</v>
      </c>
    </row>
    <row r="66" spans="1:52" x14ac:dyDescent="0.25">
      <c r="A66" t="s">
        <v>88</v>
      </c>
      <c r="B66" t="s">
        <v>87</v>
      </c>
    </row>
    <row r="67" spans="1:52" x14ac:dyDescent="0.25">
      <c r="A67" t="s">
        <v>88</v>
      </c>
      <c r="B67" t="s">
        <v>89</v>
      </c>
    </row>
    <row r="68" spans="1:52" x14ac:dyDescent="0.25">
      <c r="B68" s="216" t="s">
        <v>90</v>
      </c>
      <c r="C68" s="216"/>
      <c r="D68" s="216"/>
      <c r="E68" s="216"/>
      <c r="F68" s="216"/>
      <c r="G68" s="216"/>
      <c r="H68" s="216"/>
      <c r="I68" s="216"/>
      <c r="J68" s="216"/>
      <c r="AZ68" s="119" t="str">
        <f>B68</f>
        <v>Popis rozpočtu: 2023006-003 - ZTI</v>
      </c>
    </row>
    <row r="69" spans="1:52" x14ac:dyDescent="0.25">
      <c r="A69" t="s">
        <v>88</v>
      </c>
      <c r="B69" t="s">
        <v>90</v>
      </c>
    </row>
    <row r="70" spans="1:52" x14ac:dyDescent="0.25">
      <c r="B70" s="216" t="s">
        <v>90</v>
      </c>
      <c r="C70" s="216"/>
      <c r="D70" s="216"/>
      <c r="E70" s="216"/>
      <c r="F70" s="216"/>
      <c r="G70" s="216"/>
      <c r="H70" s="216"/>
      <c r="I70" s="216"/>
      <c r="J70" s="216"/>
      <c r="AZ70" s="119" t="str">
        <f>B70</f>
        <v>Popis rozpočtu: 2023006-003 - ZTI</v>
      </c>
    </row>
    <row r="71" spans="1:52" x14ac:dyDescent="0.25">
      <c r="A71" t="s">
        <v>88</v>
      </c>
      <c r="B71" t="s">
        <v>91</v>
      </c>
    </row>
    <row r="72" spans="1:52" x14ac:dyDescent="0.25">
      <c r="B72" s="216" t="s">
        <v>90</v>
      </c>
      <c r="C72" s="216"/>
      <c r="D72" s="216"/>
      <c r="E72" s="216"/>
      <c r="F72" s="216"/>
      <c r="G72" s="216"/>
      <c r="H72" s="216"/>
      <c r="I72" s="216"/>
      <c r="J72" s="216"/>
      <c r="AZ72" s="119" t="str">
        <f>B72</f>
        <v>Popis rozpočtu: 2023006-003 - ZTI</v>
      </c>
    </row>
    <row r="73" spans="1:52" x14ac:dyDescent="0.25">
      <c r="A73" t="s">
        <v>88</v>
      </c>
      <c r="B73" t="s">
        <v>92</v>
      </c>
    </row>
    <row r="74" spans="1:52" x14ac:dyDescent="0.25">
      <c r="B74" s="216" t="s">
        <v>90</v>
      </c>
      <c r="C74" s="216"/>
      <c r="D74" s="216"/>
      <c r="E74" s="216"/>
      <c r="F74" s="216"/>
      <c r="G74" s="216"/>
      <c r="H74" s="216"/>
      <c r="I74" s="216"/>
      <c r="J74" s="216"/>
      <c r="AZ74" s="119" t="str">
        <f>B74</f>
        <v>Popis rozpočtu: 2023006-003 - ZTI</v>
      </c>
    </row>
    <row r="75" spans="1:52" x14ac:dyDescent="0.25">
      <c r="A75" t="s">
        <v>88</v>
      </c>
      <c r="B75" t="s">
        <v>93</v>
      </c>
    </row>
    <row r="76" spans="1:52" x14ac:dyDescent="0.25">
      <c r="A76" t="s">
        <v>88</v>
      </c>
      <c r="B76" t="s">
        <v>94</v>
      </c>
    </row>
    <row r="77" spans="1:52" x14ac:dyDescent="0.25">
      <c r="A77" t="s">
        <v>88</v>
      </c>
      <c r="B77" t="s">
        <v>95</v>
      </c>
    </row>
    <row r="78" spans="1:52" x14ac:dyDescent="0.25">
      <c r="B78" s="216" t="s">
        <v>90</v>
      </c>
      <c r="C78" s="216"/>
      <c r="D78" s="216"/>
      <c r="E78" s="216"/>
      <c r="F78" s="216"/>
      <c r="G78" s="216"/>
      <c r="H78" s="216"/>
      <c r="I78" s="216"/>
      <c r="J78" s="216"/>
      <c r="AZ78" s="119" t="str">
        <f>B78</f>
        <v>Popis rozpočtu: 2023006-003 - ZTI</v>
      </c>
    </row>
    <row r="79" spans="1:52" x14ac:dyDescent="0.25">
      <c r="A79" t="s">
        <v>88</v>
      </c>
      <c r="B79" t="s">
        <v>96</v>
      </c>
    </row>
    <row r="80" spans="1:52" x14ac:dyDescent="0.25">
      <c r="B80" s="216" t="s">
        <v>90</v>
      </c>
      <c r="C80" s="216"/>
      <c r="D80" s="216"/>
      <c r="E80" s="216"/>
      <c r="F80" s="216"/>
      <c r="G80" s="216"/>
      <c r="H80" s="216"/>
      <c r="I80" s="216"/>
      <c r="J80" s="216"/>
      <c r="AZ80" s="119" t="str">
        <f>B80</f>
        <v>Popis rozpočtu: 2023006-003 - ZTI</v>
      </c>
    </row>
    <row r="81" spans="1:52" x14ac:dyDescent="0.25">
      <c r="A81" t="s">
        <v>85</v>
      </c>
      <c r="B81" t="s">
        <v>97</v>
      </c>
    </row>
    <row r="82" spans="1:52" x14ac:dyDescent="0.25">
      <c r="B82" s="216" t="s">
        <v>98</v>
      </c>
      <c r="C82" s="216"/>
      <c r="D82" s="216"/>
      <c r="E82" s="216"/>
      <c r="F82" s="216"/>
      <c r="G82" s="216"/>
      <c r="H82" s="216"/>
      <c r="I82" s="216"/>
      <c r="J82" s="216"/>
      <c r="AZ82" s="119" t="str">
        <f>B82</f>
        <v>Popis rozpočtu: 2023006-021 - VV Prodejna</v>
      </c>
    </row>
    <row r="83" spans="1:52" x14ac:dyDescent="0.25">
      <c r="A83" t="s">
        <v>88</v>
      </c>
      <c r="B83" t="s">
        <v>98</v>
      </c>
    </row>
    <row r="84" spans="1:52" x14ac:dyDescent="0.25">
      <c r="A84" t="s">
        <v>88</v>
      </c>
      <c r="B84" t="s">
        <v>99</v>
      </c>
    </row>
    <row r="85" spans="1:52" x14ac:dyDescent="0.25">
      <c r="B85" s="216" t="s">
        <v>100</v>
      </c>
      <c r="C85" s="216"/>
      <c r="D85" s="216"/>
      <c r="E85" s="216"/>
      <c r="F85" s="216"/>
      <c r="G85" s="216"/>
      <c r="H85" s="216"/>
      <c r="I85" s="216"/>
      <c r="J85" s="216"/>
      <c r="AZ85" s="119" t="str">
        <f>B85</f>
        <v>Popis rozpočtu: 2023006-023 - ZTI</v>
      </c>
    </row>
    <row r="86" spans="1:52" x14ac:dyDescent="0.25">
      <c r="A86" t="s">
        <v>88</v>
      </c>
      <c r="B86" t="s">
        <v>100</v>
      </c>
    </row>
    <row r="87" spans="1:52" x14ac:dyDescent="0.25">
      <c r="B87" s="216" t="s">
        <v>100</v>
      </c>
      <c r="C87" s="216"/>
      <c r="D87" s="216"/>
      <c r="E87" s="216"/>
      <c r="F87" s="216"/>
      <c r="G87" s="216"/>
      <c r="H87" s="216"/>
      <c r="I87" s="216"/>
      <c r="J87" s="216"/>
      <c r="AZ87" s="119" t="str">
        <f>B87</f>
        <v>Popis rozpočtu: 2023006-023 - ZTI</v>
      </c>
    </row>
    <row r="88" spans="1:52" x14ac:dyDescent="0.25">
      <c r="A88" t="s">
        <v>88</v>
      </c>
      <c r="B88" t="s">
        <v>101</v>
      </c>
    </row>
    <row r="89" spans="1:52" x14ac:dyDescent="0.25">
      <c r="B89" s="216" t="s">
        <v>100</v>
      </c>
      <c r="C89" s="216"/>
      <c r="D89" s="216"/>
      <c r="E89" s="216"/>
      <c r="F89" s="216"/>
      <c r="G89" s="216"/>
      <c r="H89" s="216"/>
      <c r="I89" s="216"/>
      <c r="J89" s="216"/>
      <c r="AZ89" s="119" t="str">
        <f>B89</f>
        <v>Popis rozpočtu: 2023006-023 - ZTI</v>
      </c>
    </row>
    <row r="90" spans="1:52" x14ac:dyDescent="0.25">
      <c r="A90" t="s">
        <v>88</v>
      </c>
      <c r="B90" t="s">
        <v>102</v>
      </c>
    </row>
    <row r="91" spans="1:52" x14ac:dyDescent="0.25">
      <c r="B91" s="216" t="s">
        <v>100</v>
      </c>
      <c r="C91" s="216"/>
      <c r="D91" s="216"/>
      <c r="E91" s="216"/>
      <c r="F91" s="216"/>
      <c r="G91" s="216"/>
      <c r="H91" s="216"/>
      <c r="I91" s="216"/>
      <c r="J91" s="216"/>
      <c r="AZ91" s="119" t="str">
        <f>B91</f>
        <v>Popis rozpočtu: 2023006-023 - ZTI</v>
      </c>
    </row>
    <row r="92" spans="1:52" x14ac:dyDescent="0.25">
      <c r="A92" t="s">
        <v>88</v>
      </c>
      <c r="B92" t="s">
        <v>103</v>
      </c>
    </row>
    <row r="93" spans="1:52" x14ac:dyDescent="0.25">
      <c r="B93" s="216" t="s">
        <v>100</v>
      </c>
      <c r="C93" s="216"/>
      <c r="D93" s="216"/>
      <c r="E93" s="216"/>
      <c r="F93" s="216"/>
      <c r="G93" s="216"/>
      <c r="H93" s="216"/>
      <c r="I93" s="216"/>
      <c r="J93" s="216"/>
      <c r="AZ93" s="119" t="str">
        <f>B93</f>
        <v>Popis rozpočtu: 2023006-023 - ZTI</v>
      </c>
    </row>
    <row r="94" spans="1:52" x14ac:dyDescent="0.25">
      <c r="A94" t="s">
        <v>88</v>
      </c>
      <c r="B94" t="s">
        <v>104</v>
      </c>
    </row>
    <row r="95" spans="1:52" x14ac:dyDescent="0.25">
      <c r="B95" s="216" t="s">
        <v>100</v>
      </c>
      <c r="C95" s="216"/>
      <c r="D95" s="216"/>
      <c r="E95" s="216"/>
      <c r="F95" s="216"/>
      <c r="G95" s="216"/>
      <c r="H95" s="216"/>
      <c r="I95" s="216"/>
      <c r="J95" s="216"/>
      <c r="AZ95" s="119" t="str">
        <f>B95</f>
        <v>Popis rozpočtu: 2023006-023 - ZTI</v>
      </c>
    </row>
    <row r="96" spans="1:52" x14ac:dyDescent="0.25">
      <c r="A96" t="s">
        <v>88</v>
      </c>
      <c r="B96" t="s">
        <v>105</v>
      </c>
    </row>
    <row r="97" spans="1:52" x14ac:dyDescent="0.25">
      <c r="B97" s="216" t="s">
        <v>100</v>
      </c>
      <c r="C97" s="216"/>
      <c r="D97" s="216"/>
      <c r="E97" s="216"/>
      <c r="F97" s="216"/>
      <c r="G97" s="216"/>
      <c r="H97" s="216"/>
      <c r="I97" s="216"/>
      <c r="J97" s="216"/>
      <c r="AZ97" s="119" t="str">
        <f>B97</f>
        <v>Popis rozpočtu: 2023006-023 - ZTI</v>
      </c>
    </row>
    <row r="100" spans="1:52" ht="15.5" x14ac:dyDescent="0.35">
      <c r="B100" s="120" t="s">
        <v>106</v>
      </c>
    </row>
    <row r="102" spans="1:52" ht="25.5" customHeight="1" x14ac:dyDescent="0.25">
      <c r="A102" s="122"/>
      <c r="B102" s="125" t="s">
        <v>17</v>
      </c>
      <c r="C102" s="125" t="s">
        <v>5</v>
      </c>
      <c r="D102" s="126"/>
      <c r="E102" s="126"/>
      <c r="F102" s="127" t="s">
        <v>107</v>
      </c>
      <c r="G102" s="127"/>
      <c r="H102" s="127"/>
      <c r="I102" s="127" t="s">
        <v>29</v>
      </c>
      <c r="J102" s="127" t="s">
        <v>0</v>
      </c>
    </row>
    <row r="103" spans="1:52" ht="36.75" customHeight="1" x14ac:dyDescent="0.25">
      <c r="A103" s="123"/>
      <c r="B103" s="128" t="s">
        <v>108</v>
      </c>
      <c r="C103" s="214" t="s">
        <v>109</v>
      </c>
      <c r="D103" s="215"/>
      <c r="E103" s="215"/>
      <c r="F103" s="135" t="s">
        <v>24</v>
      </c>
      <c r="G103" s="136"/>
      <c r="H103" s="136"/>
      <c r="I103" s="136">
        <f>'01 2023006-006 Pol'!G8</f>
        <v>0</v>
      </c>
      <c r="J103" s="132" t="str">
        <f>IF(I192=0,"",I103/I192*100)</f>
        <v/>
      </c>
    </row>
    <row r="104" spans="1:52" ht="36.75" customHeight="1" x14ac:dyDescent="0.25">
      <c r="A104" s="123"/>
      <c r="B104" s="128" t="s">
        <v>108</v>
      </c>
      <c r="C104" s="214" t="s">
        <v>110</v>
      </c>
      <c r="D104" s="215"/>
      <c r="E104" s="215"/>
      <c r="F104" s="135" t="s">
        <v>24</v>
      </c>
      <c r="G104" s="136"/>
      <c r="H104" s="136"/>
      <c r="I104" s="136">
        <f>'01 2023006-007 Pol'!G8</f>
        <v>0</v>
      </c>
      <c r="J104" s="132" t="str">
        <f>IF(I192=0,"",I104/I192*100)</f>
        <v/>
      </c>
    </row>
    <row r="105" spans="1:52" ht="36.75" customHeight="1" x14ac:dyDescent="0.25">
      <c r="A105" s="123"/>
      <c r="B105" s="128" t="s">
        <v>111</v>
      </c>
      <c r="C105" s="214" t="s">
        <v>112</v>
      </c>
      <c r="D105" s="215"/>
      <c r="E105" s="215"/>
      <c r="F105" s="135" t="s">
        <v>24</v>
      </c>
      <c r="G105" s="136"/>
      <c r="H105" s="136"/>
      <c r="I105" s="136">
        <f>'01 2023006-006 Pol'!G11</f>
        <v>0</v>
      </c>
      <c r="J105" s="132" t="str">
        <f>IF(I192=0,"",I105/I192*100)</f>
        <v/>
      </c>
    </row>
    <row r="106" spans="1:52" ht="36.75" customHeight="1" x14ac:dyDescent="0.25">
      <c r="A106" s="123"/>
      <c r="B106" s="128" t="s">
        <v>111</v>
      </c>
      <c r="C106" s="214" t="s">
        <v>113</v>
      </c>
      <c r="D106" s="215"/>
      <c r="E106" s="215"/>
      <c r="F106" s="135" t="s">
        <v>24</v>
      </c>
      <c r="G106" s="136"/>
      <c r="H106" s="136"/>
      <c r="I106" s="136">
        <f>'01 2023006-007 Pol'!G50</f>
        <v>0</v>
      </c>
      <c r="J106" s="132" t="str">
        <f>IF(I192=0,"",I106/I192*100)</f>
        <v/>
      </c>
    </row>
    <row r="107" spans="1:52" ht="36.75" customHeight="1" x14ac:dyDescent="0.25">
      <c r="A107" s="123"/>
      <c r="B107" s="128" t="s">
        <v>114</v>
      </c>
      <c r="C107" s="214" t="s">
        <v>115</v>
      </c>
      <c r="D107" s="215"/>
      <c r="E107" s="215"/>
      <c r="F107" s="135" t="s">
        <v>24</v>
      </c>
      <c r="G107" s="136"/>
      <c r="H107" s="136"/>
      <c r="I107" s="136">
        <f>'01 2023006-006 Pol'!G39</f>
        <v>0</v>
      </c>
      <c r="J107" s="132" t="str">
        <f>IF(I192=0,"",I107/I192*100)</f>
        <v/>
      </c>
    </row>
    <row r="108" spans="1:52" ht="36.75" customHeight="1" x14ac:dyDescent="0.25">
      <c r="A108" s="123"/>
      <c r="B108" s="128" t="s">
        <v>114</v>
      </c>
      <c r="C108" s="214" t="s">
        <v>116</v>
      </c>
      <c r="D108" s="215"/>
      <c r="E108" s="215"/>
      <c r="F108" s="135" t="s">
        <v>24</v>
      </c>
      <c r="G108" s="136"/>
      <c r="H108" s="136"/>
      <c r="I108" s="136">
        <f>'01 2023006-007 Pol'!G58</f>
        <v>0</v>
      </c>
      <c r="J108" s="132" t="str">
        <f>IF(I192=0,"",I108/I192*100)</f>
        <v/>
      </c>
    </row>
    <row r="109" spans="1:52" ht="36.75" customHeight="1" x14ac:dyDescent="0.25">
      <c r="A109" s="123"/>
      <c r="B109" s="128" t="s">
        <v>117</v>
      </c>
      <c r="C109" s="214" t="s">
        <v>118</v>
      </c>
      <c r="D109" s="215"/>
      <c r="E109" s="215"/>
      <c r="F109" s="135" t="s">
        <v>24</v>
      </c>
      <c r="G109" s="136"/>
      <c r="H109" s="136"/>
      <c r="I109" s="136">
        <f>'01 2023006-006 Pol'!G58</f>
        <v>0</v>
      </c>
      <c r="J109" s="132" t="str">
        <f>IF(I192=0,"",I109/I192*100)</f>
        <v/>
      </c>
    </row>
    <row r="110" spans="1:52" ht="36.75" customHeight="1" x14ac:dyDescent="0.25">
      <c r="A110" s="123"/>
      <c r="B110" s="128" t="s">
        <v>117</v>
      </c>
      <c r="C110" s="214" t="s">
        <v>119</v>
      </c>
      <c r="D110" s="215"/>
      <c r="E110" s="215"/>
      <c r="F110" s="135" t="s">
        <v>24</v>
      </c>
      <c r="G110" s="136"/>
      <c r="H110" s="136"/>
      <c r="I110" s="136">
        <f>'01 2023006-007 Pol'!G73</f>
        <v>0</v>
      </c>
      <c r="J110" s="132" t="str">
        <f>IF(I192=0,"",I110/I192*100)</f>
        <v/>
      </c>
    </row>
    <row r="111" spans="1:52" ht="36.75" customHeight="1" x14ac:dyDescent="0.25">
      <c r="A111" s="123"/>
      <c r="B111" s="128" t="s">
        <v>120</v>
      </c>
      <c r="C111" s="214" t="s">
        <v>121</v>
      </c>
      <c r="D111" s="215"/>
      <c r="E111" s="215"/>
      <c r="F111" s="135" t="s">
        <v>24</v>
      </c>
      <c r="G111" s="136"/>
      <c r="H111" s="136"/>
      <c r="I111" s="136">
        <f>'02 2023006-026 Pol'!G51</f>
        <v>0</v>
      </c>
      <c r="J111" s="132" t="str">
        <f>IF(I192=0,"",I111/I192*100)</f>
        <v/>
      </c>
    </row>
    <row r="112" spans="1:52" ht="36.75" customHeight="1" x14ac:dyDescent="0.25">
      <c r="A112" s="123"/>
      <c r="B112" s="128" t="s">
        <v>120</v>
      </c>
      <c r="C112" s="214" t="s">
        <v>122</v>
      </c>
      <c r="D112" s="215"/>
      <c r="E112" s="215"/>
      <c r="F112" s="135" t="s">
        <v>24</v>
      </c>
      <c r="G112" s="136"/>
      <c r="H112" s="136"/>
      <c r="I112" s="136">
        <f>'01 2023006-006 Pol'!G72</f>
        <v>0</v>
      </c>
      <c r="J112" s="132" t="str">
        <f>IF(I192=0,"",I112/I192*100)</f>
        <v/>
      </c>
    </row>
    <row r="113" spans="1:10" ht="36.75" customHeight="1" x14ac:dyDescent="0.25">
      <c r="A113" s="123"/>
      <c r="B113" s="128" t="s">
        <v>120</v>
      </c>
      <c r="C113" s="214" t="s">
        <v>123</v>
      </c>
      <c r="D113" s="215"/>
      <c r="E113" s="215"/>
      <c r="F113" s="135" t="s">
        <v>24</v>
      </c>
      <c r="G113" s="136"/>
      <c r="H113" s="136"/>
      <c r="I113" s="136">
        <f>'01 2023006-007 Pol'!G78</f>
        <v>0</v>
      </c>
      <c r="J113" s="132" t="str">
        <f>IF(I192=0,"",I113/I192*100)</f>
        <v/>
      </c>
    </row>
    <row r="114" spans="1:10" ht="36.75" customHeight="1" x14ac:dyDescent="0.25">
      <c r="A114" s="123"/>
      <c r="B114" s="128" t="s">
        <v>124</v>
      </c>
      <c r="C114" s="214" t="s">
        <v>125</v>
      </c>
      <c r="D114" s="215"/>
      <c r="E114" s="215"/>
      <c r="F114" s="135" t="s">
        <v>24</v>
      </c>
      <c r="G114" s="136"/>
      <c r="H114" s="136"/>
      <c r="I114" s="136">
        <f>'01 2023006-006 Pol'!G93</f>
        <v>0</v>
      </c>
      <c r="J114" s="132" t="str">
        <f>IF(I192=0,"",I114/I192*100)</f>
        <v/>
      </c>
    </row>
    <row r="115" spans="1:10" ht="36.75" customHeight="1" x14ac:dyDescent="0.25">
      <c r="A115" s="123"/>
      <c r="B115" s="128" t="s">
        <v>124</v>
      </c>
      <c r="C115" s="214" t="s">
        <v>126</v>
      </c>
      <c r="D115" s="215"/>
      <c r="E115" s="215"/>
      <c r="F115" s="135" t="s">
        <v>24</v>
      </c>
      <c r="G115" s="136"/>
      <c r="H115" s="136"/>
      <c r="I115" s="136">
        <f>'01 2023006-007 Pol'!G93</f>
        <v>0</v>
      </c>
      <c r="J115" s="132" t="str">
        <f>IF(I192=0,"",I115/I192*100)</f>
        <v/>
      </c>
    </row>
    <row r="116" spans="1:10" ht="36.75" customHeight="1" x14ac:dyDescent="0.25">
      <c r="A116" s="123"/>
      <c r="B116" s="128" t="s">
        <v>127</v>
      </c>
      <c r="C116" s="214" t="s">
        <v>128</v>
      </c>
      <c r="D116" s="215"/>
      <c r="E116" s="215"/>
      <c r="F116" s="135" t="s">
        <v>24</v>
      </c>
      <c r="G116" s="136"/>
      <c r="H116" s="136"/>
      <c r="I116" s="136">
        <f>'01 2023006-006 Pol'!G117</f>
        <v>0</v>
      </c>
      <c r="J116" s="132" t="str">
        <f>IF(I192=0,"",I116/I192*100)</f>
        <v/>
      </c>
    </row>
    <row r="117" spans="1:10" ht="36.75" customHeight="1" x14ac:dyDescent="0.25">
      <c r="A117" s="123"/>
      <c r="B117" s="128" t="s">
        <v>127</v>
      </c>
      <c r="C117" s="214" t="s">
        <v>129</v>
      </c>
      <c r="D117" s="215"/>
      <c r="E117" s="215"/>
      <c r="F117" s="135" t="s">
        <v>24</v>
      </c>
      <c r="G117" s="136"/>
      <c r="H117" s="136"/>
      <c r="I117" s="136">
        <f>'01 2023006-007 Pol'!G99</f>
        <v>0</v>
      </c>
      <c r="J117" s="132" t="str">
        <f>IF(I192=0,"",I117/I192*100)</f>
        <v/>
      </c>
    </row>
    <row r="118" spans="1:10" ht="36.75" customHeight="1" x14ac:dyDescent="0.25">
      <c r="A118" s="123"/>
      <c r="B118" s="128" t="s">
        <v>130</v>
      </c>
      <c r="C118" s="214" t="s">
        <v>131</v>
      </c>
      <c r="D118" s="215"/>
      <c r="E118" s="215"/>
      <c r="F118" s="135" t="s">
        <v>24</v>
      </c>
      <c r="G118" s="136"/>
      <c r="H118" s="136"/>
      <c r="I118" s="136">
        <f>'01 2023006-006 Pol'!G131</f>
        <v>0</v>
      </c>
      <c r="J118" s="132" t="str">
        <f>IF(I192=0,"",I118/I192*100)</f>
        <v/>
      </c>
    </row>
    <row r="119" spans="1:10" ht="36.75" customHeight="1" x14ac:dyDescent="0.25">
      <c r="A119" s="123"/>
      <c r="B119" s="128" t="s">
        <v>130</v>
      </c>
      <c r="C119" s="214" t="s">
        <v>132</v>
      </c>
      <c r="D119" s="215"/>
      <c r="E119" s="215"/>
      <c r="F119" s="135" t="s">
        <v>24</v>
      </c>
      <c r="G119" s="136"/>
      <c r="H119" s="136"/>
      <c r="I119" s="136">
        <f>'01 2023006-007 Pol'!G113</f>
        <v>0</v>
      </c>
      <c r="J119" s="132" t="str">
        <f>IF(I192=0,"",I119/I192*100)</f>
        <v/>
      </c>
    </row>
    <row r="120" spans="1:10" ht="36.75" customHeight="1" x14ac:dyDescent="0.25">
      <c r="A120" s="123"/>
      <c r="B120" s="128" t="s">
        <v>133</v>
      </c>
      <c r="C120" s="214" t="s">
        <v>134</v>
      </c>
      <c r="D120" s="215"/>
      <c r="E120" s="215"/>
      <c r="F120" s="135" t="s">
        <v>24</v>
      </c>
      <c r="G120" s="136"/>
      <c r="H120" s="136"/>
      <c r="I120" s="136">
        <f>'01 2023006-006 Pol'!G151</f>
        <v>0</v>
      </c>
      <c r="J120" s="132" t="str">
        <f>IF(I192=0,"",I120/I192*100)</f>
        <v/>
      </c>
    </row>
    <row r="121" spans="1:10" ht="36.75" customHeight="1" x14ac:dyDescent="0.25">
      <c r="A121" s="123"/>
      <c r="B121" s="128" t="s">
        <v>133</v>
      </c>
      <c r="C121" s="214" t="s">
        <v>135</v>
      </c>
      <c r="D121" s="215"/>
      <c r="E121" s="215"/>
      <c r="F121" s="135" t="s">
        <v>24</v>
      </c>
      <c r="G121" s="136"/>
      <c r="H121" s="136"/>
      <c r="I121" s="136">
        <f>'01 2023006-007 Pol'!G128</f>
        <v>0</v>
      </c>
      <c r="J121" s="132" t="str">
        <f>IF(I192=0,"",I121/I192*100)</f>
        <v/>
      </c>
    </row>
    <row r="122" spans="1:10" ht="36.75" customHeight="1" x14ac:dyDescent="0.25">
      <c r="A122" s="123"/>
      <c r="B122" s="128" t="s">
        <v>136</v>
      </c>
      <c r="C122" s="214" t="s">
        <v>137</v>
      </c>
      <c r="D122" s="215"/>
      <c r="E122" s="215"/>
      <c r="F122" s="135" t="s">
        <v>24</v>
      </c>
      <c r="G122" s="136"/>
      <c r="H122" s="136"/>
      <c r="I122" s="136">
        <f>'01 2023006-001 Pol'!G8+'01 2023006-002 Pol'!G8+'01 2023006-002 Pol'!G49+'01 2023006-003 Pol'!G8+'01 2023006-009 Pol'!G8+'02 2023006-021 Pol'!G8+'02 2023006-022 Pol'!G8+'02 2023006-023 Pol'!G8+'02 2023006-027 Pol'!G8+'02 2023006-028 Pol'!G8</f>
        <v>0</v>
      </c>
      <c r="J122" s="132" t="str">
        <f>IF(I192=0,"",I122/I192*100)</f>
        <v/>
      </c>
    </row>
    <row r="123" spans="1:10" ht="36.75" customHeight="1" x14ac:dyDescent="0.25">
      <c r="A123" s="123"/>
      <c r="B123" s="128" t="s">
        <v>138</v>
      </c>
      <c r="C123" s="214" t="s">
        <v>139</v>
      </c>
      <c r="D123" s="215"/>
      <c r="E123" s="215"/>
      <c r="F123" s="135" t="s">
        <v>24</v>
      </c>
      <c r="G123" s="136"/>
      <c r="H123" s="136"/>
      <c r="I123" s="136">
        <f>'01 2023006-001 Pol'!G109+'02 2023006-021 Pol'!G38</f>
        <v>0</v>
      </c>
      <c r="J123" s="132" t="str">
        <f>IF(I192=0,"",I123/I192*100)</f>
        <v/>
      </c>
    </row>
    <row r="124" spans="1:10" ht="36.75" customHeight="1" x14ac:dyDescent="0.25">
      <c r="A124" s="123"/>
      <c r="B124" s="128" t="s">
        <v>140</v>
      </c>
      <c r="C124" s="214" t="s">
        <v>141</v>
      </c>
      <c r="D124" s="215"/>
      <c r="E124" s="215"/>
      <c r="F124" s="135" t="s">
        <v>24</v>
      </c>
      <c r="G124" s="136"/>
      <c r="H124" s="136"/>
      <c r="I124" s="136">
        <f>'01 2023006-001 Pol'!G202+'02 2023006-021 Pol'!G74</f>
        <v>0</v>
      </c>
      <c r="J124" s="132" t="str">
        <f>IF(I192=0,"",I124/I192*100)</f>
        <v/>
      </c>
    </row>
    <row r="125" spans="1:10" ht="36.75" customHeight="1" x14ac:dyDescent="0.25">
      <c r="A125" s="123"/>
      <c r="B125" s="128" t="s">
        <v>142</v>
      </c>
      <c r="C125" s="214" t="s">
        <v>143</v>
      </c>
      <c r="D125" s="215"/>
      <c r="E125" s="215"/>
      <c r="F125" s="135" t="s">
        <v>24</v>
      </c>
      <c r="G125" s="136"/>
      <c r="H125" s="136"/>
      <c r="I125" s="136">
        <f>'01 2023006-001 Pol'!G353+'02 2023006-021 Pol'!G131</f>
        <v>0</v>
      </c>
      <c r="J125" s="132" t="str">
        <f>IF(I192=0,"",I125/I192*100)</f>
        <v/>
      </c>
    </row>
    <row r="126" spans="1:10" ht="36.75" customHeight="1" x14ac:dyDescent="0.25">
      <c r="A126" s="123"/>
      <c r="B126" s="128" t="s">
        <v>144</v>
      </c>
      <c r="C126" s="214" t="s">
        <v>145</v>
      </c>
      <c r="D126" s="215"/>
      <c r="E126" s="215"/>
      <c r="F126" s="135" t="s">
        <v>24</v>
      </c>
      <c r="G126" s="136"/>
      <c r="H126" s="136"/>
      <c r="I126" s="136">
        <f>'01 2023006-001 Pol'!G399</f>
        <v>0</v>
      </c>
      <c r="J126" s="132" t="str">
        <f>IF(I192=0,"",I126/I192*100)</f>
        <v/>
      </c>
    </row>
    <row r="127" spans="1:10" ht="36.75" customHeight="1" x14ac:dyDescent="0.25">
      <c r="A127" s="123"/>
      <c r="B127" s="128" t="s">
        <v>146</v>
      </c>
      <c r="C127" s="214" t="s">
        <v>147</v>
      </c>
      <c r="D127" s="215"/>
      <c r="E127" s="215"/>
      <c r="F127" s="135" t="s">
        <v>24</v>
      </c>
      <c r="G127" s="136"/>
      <c r="H127" s="136"/>
      <c r="I127" s="136">
        <f>'01 2023006-001 Pol'!G411+'01 2023006-002 Pol'!G64+'02 2023006-021 Pol'!G156+'02 2023006-022 Pol'!G44+'02 2023006-027 Pol'!G23+'02 2023006-028 Pol'!G23</f>
        <v>0</v>
      </c>
      <c r="J127" s="132" t="str">
        <f>IF(I192=0,"",I127/I192*100)</f>
        <v/>
      </c>
    </row>
    <row r="128" spans="1:10" ht="36.75" customHeight="1" x14ac:dyDescent="0.25">
      <c r="A128" s="123"/>
      <c r="B128" s="128" t="s">
        <v>148</v>
      </c>
      <c r="C128" s="214" t="s">
        <v>149</v>
      </c>
      <c r="D128" s="215"/>
      <c r="E128" s="215"/>
      <c r="F128" s="135" t="s">
        <v>24</v>
      </c>
      <c r="G128" s="136"/>
      <c r="H128" s="136"/>
      <c r="I128" s="136">
        <f>'02 2023006-021 Pol'!G161</f>
        <v>0</v>
      </c>
      <c r="J128" s="132" t="str">
        <f>IF(I192=0,"",I128/I192*100)</f>
        <v/>
      </c>
    </row>
    <row r="129" spans="1:10" ht="36.75" customHeight="1" x14ac:dyDescent="0.25">
      <c r="A129" s="123"/>
      <c r="B129" s="128" t="s">
        <v>150</v>
      </c>
      <c r="C129" s="214" t="s">
        <v>151</v>
      </c>
      <c r="D129" s="215"/>
      <c r="E129" s="215"/>
      <c r="F129" s="135" t="s">
        <v>24</v>
      </c>
      <c r="G129" s="136"/>
      <c r="H129" s="136"/>
      <c r="I129" s="136">
        <f>'01 2023006-001 Pol'!G416+'02 2023006-021 Pol'!G168</f>
        <v>0</v>
      </c>
      <c r="J129" s="132" t="str">
        <f>IF(I192=0,"",I129/I192*100)</f>
        <v/>
      </c>
    </row>
    <row r="130" spans="1:10" ht="36.75" customHeight="1" x14ac:dyDescent="0.25">
      <c r="A130" s="123"/>
      <c r="B130" s="128" t="s">
        <v>152</v>
      </c>
      <c r="C130" s="214" t="s">
        <v>153</v>
      </c>
      <c r="D130" s="215"/>
      <c r="E130" s="215"/>
      <c r="F130" s="135" t="s">
        <v>24</v>
      </c>
      <c r="G130" s="136"/>
      <c r="H130" s="136"/>
      <c r="I130" s="136">
        <f>'01 2023006-001 Pol'!G514+'02 2023006-021 Pol'!G211</f>
        <v>0</v>
      </c>
      <c r="J130" s="132" t="str">
        <f>IF(I192=0,"",I130/I192*100)</f>
        <v/>
      </c>
    </row>
    <row r="131" spans="1:10" ht="36.75" customHeight="1" x14ac:dyDescent="0.25">
      <c r="A131" s="123"/>
      <c r="B131" s="128" t="s">
        <v>154</v>
      </c>
      <c r="C131" s="214" t="s">
        <v>155</v>
      </c>
      <c r="D131" s="215"/>
      <c r="E131" s="215"/>
      <c r="F131" s="135" t="s">
        <v>24</v>
      </c>
      <c r="G131" s="136"/>
      <c r="H131" s="136"/>
      <c r="I131" s="136">
        <f>'01 2023006-001 Pol'!G618+'02 2023006-021 Pol'!G300</f>
        <v>0</v>
      </c>
      <c r="J131" s="132" t="str">
        <f>IF(I192=0,"",I131/I192*100)</f>
        <v/>
      </c>
    </row>
    <row r="132" spans="1:10" ht="36.75" customHeight="1" x14ac:dyDescent="0.25">
      <c r="A132" s="123"/>
      <c r="B132" s="128" t="s">
        <v>156</v>
      </c>
      <c r="C132" s="214" t="s">
        <v>157</v>
      </c>
      <c r="D132" s="215"/>
      <c r="E132" s="215"/>
      <c r="F132" s="135" t="s">
        <v>24</v>
      </c>
      <c r="G132" s="136"/>
      <c r="H132" s="136"/>
      <c r="I132" s="136">
        <f>'01 2023006-001 Pol'!G663+'02 2023006-021 Pol'!G313</f>
        <v>0</v>
      </c>
      <c r="J132" s="132" t="str">
        <f>IF(I192=0,"",I132/I192*100)</f>
        <v/>
      </c>
    </row>
    <row r="133" spans="1:10" ht="36.75" customHeight="1" x14ac:dyDescent="0.25">
      <c r="A133" s="123"/>
      <c r="B133" s="128" t="s">
        <v>158</v>
      </c>
      <c r="C133" s="214" t="s">
        <v>159</v>
      </c>
      <c r="D133" s="215"/>
      <c r="E133" s="215"/>
      <c r="F133" s="135" t="s">
        <v>24</v>
      </c>
      <c r="G133" s="136"/>
      <c r="H133" s="136"/>
      <c r="I133" s="136">
        <f>'01 2023006-009 Pol'!G30+'02 2023006-023 Pol'!G21+'02 2023006-027 Pol'!G32</f>
        <v>0</v>
      </c>
      <c r="J133" s="132" t="str">
        <f>IF(I192=0,"",I133/I192*100)</f>
        <v/>
      </c>
    </row>
    <row r="134" spans="1:10" ht="36.75" customHeight="1" x14ac:dyDescent="0.25">
      <c r="A134" s="123"/>
      <c r="B134" s="128" t="s">
        <v>160</v>
      </c>
      <c r="C134" s="214" t="s">
        <v>161</v>
      </c>
      <c r="D134" s="215"/>
      <c r="E134" s="215"/>
      <c r="F134" s="135" t="s">
        <v>24</v>
      </c>
      <c r="G134" s="136"/>
      <c r="H134" s="136"/>
      <c r="I134" s="136">
        <f>'01 2023006-001 Pol'!G706</f>
        <v>0</v>
      </c>
      <c r="J134" s="132" t="str">
        <f>IF(I192=0,"",I134/I192*100)</f>
        <v/>
      </c>
    </row>
    <row r="135" spans="1:10" ht="36.75" customHeight="1" x14ac:dyDescent="0.25">
      <c r="A135" s="123"/>
      <c r="B135" s="128" t="s">
        <v>162</v>
      </c>
      <c r="C135" s="214" t="s">
        <v>163</v>
      </c>
      <c r="D135" s="215"/>
      <c r="E135" s="215"/>
      <c r="F135" s="135" t="s">
        <v>24</v>
      </c>
      <c r="G135" s="136"/>
      <c r="H135" s="136"/>
      <c r="I135" s="136">
        <f>'01 2023006-001 Pol'!G709+'01 2023006-002 Pol'!G112+'02 2023006-021 Pol'!G348+'02 2023006-022 Pol'!G53</f>
        <v>0</v>
      </c>
      <c r="J135" s="132" t="str">
        <f>IF(I192=0,"",I135/I192*100)</f>
        <v/>
      </c>
    </row>
    <row r="136" spans="1:10" ht="36.75" customHeight="1" x14ac:dyDescent="0.25">
      <c r="A136" s="123"/>
      <c r="B136" s="128" t="s">
        <v>164</v>
      </c>
      <c r="C136" s="214" t="s">
        <v>165</v>
      </c>
      <c r="D136" s="215"/>
      <c r="E136" s="215"/>
      <c r="F136" s="135" t="s">
        <v>24</v>
      </c>
      <c r="G136" s="136"/>
      <c r="H136" s="136"/>
      <c r="I136" s="136">
        <f>'01 2023006-001 Pol'!G712+'02 2023006-021 Pol'!G356+'02 2023006-026 Pol'!G49</f>
        <v>0</v>
      </c>
      <c r="J136" s="132" t="str">
        <f>IF(I192=0,"",I136/I192*100)</f>
        <v/>
      </c>
    </row>
    <row r="137" spans="1:10" ht="36.75" customHeight="1" x14ac:dyDescent="0.25">
      <c r="A137" s="123"/>
      <c r="B137" s="128" t="s">
        <v>166</v>
      </c>
      <c r="C137" s="214" t="s">
        <v>167</v>
      </c>
      <c r="D137" s="215"/>
      <c r="E137" s="215"/>
      <c r="F137" s="135" t="s">
        <v>24</v>
      </c>
      <c r="G137" s="136"/>
      <c r="H137" s="136"/>
      <c r="I137" s="136">
        <f>'01 2023006-001 Pol'!G739+'02 2023006-021 Pol'!G377</f>
        <v>0</v>
      </c>
      <c r="J137" s="132" t="str">
        <f>IF(I192=0,"",I137/I192*100)</f>
        <v/>
      </c>
    </row>
    <row r="138" spans="1:10" ht="36.75" customHeight="1" x14ac:dyDescent="0.25">
      <c r="A138" s="123"/>
      <c r="B138" s="128" t="s">
        <v>168</v>
      </c>
      <c r="C138" s="214" t="s">
        <v>169</v>
      </c>
      <c r="D138" s="215"/>
      <c r="E138" s="215"/>
      <c r="F138" s="135" t="s">
        <v>24</v>
      </c>
      <c r="G138" s="136"/>
      <c r="H138" s="136"/>
      <c r="I138" s="136">
        <f>'01 2023006-001 Pol'!G747+'02 2023006-021 Pol'!G384</f>
        <v>0</v>
      </c>
      <c r="J138" s="132" t="str">
        <f>IF(I192=0,"",I138/I192*100)</f>
        <v/>
      </c>
    </row>
    <row r="139" spans="1:10" ht="36.75" customHeight="1" x14ac:dyDescent="0.25">
      <c r="A139" s="123"/>
      <c r="B139" s="128" t="s">
        <v>170</v>
      </c>
      <c r="C139" s="214" t="s">
        <v>171</v>
      </c>
      <c r="D139" s="215"/>
      <c r="E139" s="215"/>
      <c r="F139" s="135" t="s">
        <v>24</v>
      </c>
      <c r="G139" s="136"/>
      <c r="H139" s="136"/>
      <c r="I139" s="136">
        <f>'01 2023006-003 Pol'!G25</f>
        <v>0</v>
      </c>
      <c r="J139" s="132" t="str">
        <f>IF(I192=0,"",I139/I192*100)</f>
        <v/>
      </c>
    </row>
    <row r="140" spans="1:10" ht="36.75" customHeight="1" x14ac:dyDescent="0.25">
      <c r="A140" s="123"/>
      <c r="B140" s="128" t="s">
        <v>172</v>
      </c>
      <c r="C140" s="214" t="s">
        <v>173</v>
      </c>
      <c r="D140" s="215"/>
      <c r="E140" s="215"/>
      <c r="F140" s="135" t="s">
        <v>24</v>
      </c>
      <c r="G140" s="136"/>
      <c r="H140" s="136"/>
      <c r="I140" s="136">
        <f>'01 2023006-001 Pol'!G992+'01 2023006-002 Pol'!G133+'02 2023006-021 Pol'!G553+'02 2023006-022 Pol'!G65</f>
        <v>0</v>
      </c>
      <c r="J140" s="132" t="str">
        <f>IF(I192=0,"",I140/I192*100)</f>
        <v/>
      </c>
    </row>
    <row r="141" spans="1:10" ht="36.75" customHeight="1" x14ac:dyDescent="0.25">
      <c r="A141" s="123"/>
      <c r="B141" s="128" t="s">
        <v>174</v>
      </c>
      <c r="C141" s="214" t="s">
        <v>175</v>
      </c>
      <c r="D141" s="215"/>
      <c r="E141" s="215"/>
      <c r="F141" s="135" t="s">
        <v>25</v>
      </c>
      <c r="G141" s="136"/>
      <c r="H141" s="136"/>
      <c r="I141" s="136">
        <f>'01 2023006-006 Pol'!G169</f>
        <v>0</v>
      </c>
      <c r="J141" s="132" t="str">
        <f>IF(I192=0,"",I141/I192*100)</f>
        <v/>
      </c>
    </row>
    <row r="142" spans="1:10" ht="36.75" customHeight="1" x14ac:dyDescent="0.25">
      <c r="A142" s="123"/>
      <c r="B142" s="128" t="s">
        <v>174</v>
      </c>
      <c r="C142" s="214" t="s">
        <v>176</v>
      </c>
      <c r="D142" s="215"/>
      <c r="E142" s="215"/>
      <c r="F142" s="135" t="s">
        <v>25</v>
      </c>
      <c r="G142" s="136"/>
      <c r="H142" s="136"/>
      <c r="I142" s="136">
        <f>'01 2023006-007 Pol'!G131</f>
        <v>0</v>
      </c>
      <c r="J142" s="132" t="str">
        <f>IF(I192=0,"",I142/I192*100)</f>
        <v/>
      </c>
    </row>
    <row r="143" spans="1:10" ht="36.75" customHeight="1" x14ac:dyDescent="0.25">
      <c r="A143" s="123"/>
      <c r="B143" s="128" t="s">
        <v>177</v>
      </c>
      <c r="C143" s="214" t="s">
        <v>178</v>
      </c>
      <c r="D143" s="215"/>
      <c r="E143" s="215"/>
      <c r="F143" s="135" t="s">
        <v>25</v>
      </c>
      <c r="G143" s="136"/>
      <c r="H143" s="136"/>
      <c r="I143" s="136">
        <f>'01 2023006-007 Pol'!G140</f>
        <v>0</v>
      </c>
      <c r="J143" s="132" t="str">
        <f>IF(I192=0,"",I143/I192*100)</f>
        <v/>
      </c>
    </row>
    <row r="144" spans="1:10" ht="36.75" customHeight="1" x14ac:dyDescent="0.25">
      <c r="A144" s="123"/>
      <c r="B144" s="128" t="s">
        <v>179</v>
      </c>
      <c r="C144" s="214" t="s">
        <v>180</v>
      </c>
      <c r="D144" s="215"/>
      <c r="E144" s="215"/>
      <c r="F144" s="135" t="s">
        <v>25</v>
      </c>
      <c r="G144" s="136"/>
      <c r="H144" s="136"/>
      <c r="I144" s="136">
        <f>'01 2023006-007 Pol'!G156</f>
        <v>0</v>
      </c>
      <c r="J144" s="132" t="str">
        <f>IF(I192=0,"",I144/I192*100)</f>
        <v/>
      </c>
    </row>
    <row r="145" spans="1:10" ht="36.75" customHeight="1" x14ac:dyDescent="0.25">
      <c r="A145" s="123"/>
      <c r="B145" s="128" t="s">
        <v>181</v>
      </c>
      <c r="C145" s="214" t="s">
        <v>182</v>
      </c>
      <c r="D145" s="215"/>
      <c r="E145" s="215"/>
      <c r="F145" s="135" t="s">
        <v>25</v>
      </c>
      <c r="G145" s="136"/>
      <c r="H145" s="136"/>
      <c r="I145" s="136">
        <f>'01 2023006-007 Pol'!G172</f>
        <v>0</v>
      </c>
      <c r="J145" s="132" t="str">
        <f>IF(I192=0,"",I145/I192*100)</f>
        <v/>
      </c>
    </row>
    <row r="146" spans="1:10" ht="36.75" customHeight="1" x14ac:dyDescent="0.25">
      <c r="A146" s="123"/>
      <c r="B146" s="128" t="s">
        <v>183</v>
      </c>
      <c r="C146" s="214" t="s">
        <v>184</v>
      </c>
      <c r="D146" s="215"/>
      <c r="E146" s="215"/>
      <c r="F146" s="135" t="s">
        <v>25</v>
      </c>
      <c r="G146" s="136"/>
      <c r="H146" s="136"/>
      <c r="I146" s="136">
        <f>'01 2023006-007 Pol'!G195</f>
        <v>0</v>
      </c>
      <c r="J146" s="132" t="str">
        <f>IF(I192=0,"",I146/I192*100)</f>
        <v/>
      </c>
    </row>
    <row r="147" spans="1:10" ht="36.75" customHeight="1" x14ac:dyDescent="0.25">
      <c r="A147" s="123"/>
      <c r="B147" s="128" t="s">
        <v>185</v>
      </c>
      <c r="C147" s="214" t="s">
        <v>186</v>
      </c>
      <c r="D147" s="215"/>
      <c r="E147" s="215"/>
      <c r="F147" s="135" t="s">
        <v>25</v>
      </c>
      <c r="G147" s="136"/>
      <c r="H147" s="136"/>
      <c r="I147" s="136">
        <f>'01 2023006-007 Pol'!G207</f>
        <v>0</v>
      </c>
      <c r="J147" s="132" t="str">
        <f>IF(I192=0,"",I147/I192*100)</f>
        <v/>
      </c>
    </row>
    <row r="148" spans="1:10" ht="36.75" customHeight="1" x14ac:dyDescent="0.25">
      <c r="A148" s="123"/>
      <c r="B148" s="128" t="s">
        <v>187</v>
      </c>
      <c r="C148" s="214" t="s">
        <v>188</v>
      </c>
      <c r="D148" s="215"/>
      <c r="E148" s="215"/>
      <c r="F148" s="135" t="s">
        <v>25</v>
      </c>
      <c r="G148" s="136"/>
      <c r="H148" s="136"/>
      <c r="I148" s="136">
        <f>'01 2023006-007 Pol'!G211</f>
        <v>0</v>
      </c>
      <c r="J148" s="132" t="str">
        <f>IF(I192=0,"",I148/I192*100)</f>
        <v/>
      </c>
    </row>
    <row r="149" spans="1:10" ht="36.75" customHeight="1" x14ac:dyDescent="0.25">
      <c r="A149" s="123"/>
      <c r="B149" s="128" t="s">
        <v>189</v>
      </c>
      <c r="C149" s="214" t="s">
        <v>190</v>
      </c>
      <c r="D149" s="215"/>
      <c r="E149" s="215"/>
      <c r="F149" s="135" t="s">
        <v>25</v>
      </c>
      <c r="G149" s="136"/>
      <c r="H149" s="136"/>
      <c r="I149" s="136">
        <f>'01 2023006-007 Pol'!G215</f>
        <v>0</v>
      </c>
      <c r="J149" s="132" t="str">
        <f>IF(I192=0,"",I149/I192*100)</f>
        <v/>
      </c>
    </row>
    <row r="150" spans="1:10" ht="36.75" customHeight="1" x14ac:dyDescent="0.25">
      <c r="A150" s="123"/>
      <c r="B150" s="128" t="s">
        <v>114</v>
      </c>
      <c r="C150" s="214" t="s">
        <v>191</v>
      </c>
      <c r="D150" s="215"/>
      <c r="E150" s="215"/>
      <c r="F150" s="135" t="s">
        <v>25</v>
      </c>
      <c r="G150" s="136"/>
      <c r="H150" s="136"/>
      <c r="I150" s="136">
        <f>'01 2023006-003 Pol'!G34</f>
        <v>0</v>
      </c>
      <c r="J150" s="132" t="str">
        <f>IF(I192=0,"",I150/I192*100)</f>
        <v/>
      </c>
    </row>
    <row r="151" spans="1:10" ht="36.75" customHeight="1" x14ac:dyDescent="0.25">
      <c r="A151" s="123"/>
      <c r="B151" s="128" t="s">
        <v>192</v>
      </c>
      <c r="C151" s="214" t="s">
        <v>193</v>
      </c>
      <c r="D151" s="215"/>
      <c r="E151" s="215"/>
      <c r="F151" s="135" t="s">
        <v>25</v>
      </c>
      <c r="G151" s="136"/>
      <c r="H151" s="136"/>
      <c r="I151" s="136">
        <f>'01 2023006-001 Pol'!G995+'02 2023006-021 Pol'!G556</f>
        <v>0</v>
      </c>
      <c r="J151" s="132" t="str">
        <f>IF(I192=0,"",I151/I192*100)</f>
        <v/>
      </c>
    </row>
    <row r="152" spans="1:10" ht="36.75" customHeight="1" x14ac:dyDescent="0.25">
      <c r="A152" s="123"/>
      <c r="B152" s="128" t="s">
        <v>194</v>
      </c>
      <c r="C152" s="214" t="s">
        <v>195</v>
      </c>
      <c r="D152" s="215"/>
      <c r="E152" s="215"/>
      <c r="F152" s="135" t="s">
        <v>25</v>
      </c>
      <c r="G152" s="136"/>
      <c r="H152" s="136"/>
      <c r="I152" s="136">
        <f>'01 2023006-001 Pol'!G1036+'02 2023006-021 Pol'!G580</f>
        <v>0</v>
      </c>
      <c r="J152" s="132" t="str">
        <f>IF(I192=0,"",I152/I192*100)</f>
        <v/>
      </c>
    </row>
    <row r="153" spans="1:10" ht="36.75" customHeight="1" x14ac:dyDescent="0.25">
      <c r="A153" s="123"/>
      <c r="B153" s="128" t="s">
        <v>196</v>
      </c>
      <c r="C153" s="214" t="s">
        <v>197</v>
      </c>
      <c r="D153" s="215"/>
      <c r="E153" s="215"/>
      <c r="F153" s="135" t="s">
        <v>25</v>
      </c>
      <c r="G153" s="136"/>
      <c r="H153" s="136"/>
      <c r="I153" s="136">
        <f>'01 2023006-001 Pol'!G1076+'02 2023006-021 Pol'!G611+'02 2023006-026 Pol'!G47</f>
        <v>0</v>
      </c>
      <c r="J153" s="132" t="str">
        <f>IF(I192=0,"",I153/I192*100)</f>
        <v/>
      </c>
    </row>
    <row r="154" spans="1:10" ht="36.75" customHeight="1" x14ac:dyDescent="0.25">
      <c r="A154" s="123"/>
      <c r="B154" s="128" t="s">
        <v>198</v>
      </c>
      <c r="C154" s="214" t="s">
        <v>199</v>
      </c>
      <c r="D154" s="215"/>
      <c r="E154" s="215"/>
      <c r="F154" s="135" t="s">
        <v>25</v>
      </c>
      <c r="G154" s="136"/>
      <c r="H154" s="136"/>
      <c r="I154" s="136">
        <f>'01 2023006-001 Pol'!G1136</f>
        <v>0</v>
      </c>
      <c r="J154" s="132" t="str">
        <f>IF(I192=0,"",I154/I192*100)</f>
        <v/>
      </c>
    </row>
    <row r="155" spans="1:10" ht="36.75" customHeight="1" x14ac:dyDescent="0.25">
      <c r="A155" s="123"/>
      <c r="B155" s="128" t="s">
        <v>200</v>
      </c>
      <c r="C155" s="214" t="s">
        <v>201</v>
      </c>
      <c r="D155" s="215"/>
      <c r="E155" s="215"/>
      <c r="F155" s="135" t="s">
        <v>25</v>
      </c>
      <c r="G155" s="136"/>
      <c r="H155" s="136"/>
      <c r="I155" s="136">
        <f>'01 2023006-003 Pol'!G52+'02 2023006-021 Pol'!G652+'02 2023006-023 Pol'!G38</f>
        <v>0</v>
      </c>
      <c r="J155" s="132" t="str">
        <f>IF(I192=0,"",I155/I192*100)</f>
        <v/>
      </c>
    </row>
    <row r="156" spans="1:10" ht="36.75" customHeight="1" x14ac:dyDescent="0.25">
      <c r="A156" s="123"/>
      <c r="B156" s="128" t="s">
        <v>202</v>
      </c>
      <c r="C156" s="214" t="s">
        <v>203</v>
      </c>
      <c r="D156" s="215"/>
      <c r="E156" s="215"/>
      <c r="F156" s="135" t="s">
        <v>25</v>
      </c>
      <c r="G156" s="136"/>
      <c r="H156" s="136"/>
      <c r="I156" s="136">
        <f>'01 2023006-003 Pol'!G90+'02 2023006-023 Pol'!G70</f>
        <v>0</v>
      </c>
      <c r="J156" s="132" t="str">
        <f>IF(I192=0,"",I156/I192*100)</f>
        <v/>
      </c>
    </row>
    <row r="157" spans="1:10" ht="36.75" customHeight="1" x14ac:dyDescent="0.25">
      <c r="A157" s="123"/>
      <c r="B157" s="128" t="s">
        <v>204</v>
      </c>
      <c r="C157" s="214" t="s">
        <v>205</v>
      </c>
      <c r="D157" s="215"/>
      <c r="E157" s="215"/>
      <c r="F157" s="135" t="s">
        <v>25</v>
      </c>
      <c r="G157" s="136"/>
      <c r="H157" s="136"/>
      <c r="I157" s="136">
        <f>'01 2023006-004 Pol'!G8</f>
        <v>0</v>
      </c>
      <c r="J157" s="132" t="str">
        <f>IF(I192=0,"",I157/I192*100)</f>
        <v/>
      </c>
    </row>
    <row r="158" spans="1:10" ht="36.75" customHeight="1" x14ac:dyDescent="0.25">
      <c r="A158" s="123"/>
      <c r="B158" s="128" t="s">
        <v>206</v>
      </c>
      <c r="C158" s="214" t="s">
        <v>207</v>
      </c>
      <c r="D158" s="215"/>
      <c r="E158" s="215"/>
      <c r="F158" s="135" t="s">
        <v>25</v>
      </c>
      <c r="G158" s="136"/>
      <c r="H158" s="136"/>
      <c r="I158" s="136">
        <f>'01 2023006-003 Pol'!G143</f>
        <v>0</v>
      </c>
      <c r="J158" s="132" t="str">
        <f>IF(I192=0,"",I158/I192*100)</f>
        <v/>
      </c>
    </row>
    <row r="159" spans="1:10" ht="36.75" customHeight="1" x14ac:dyDescent="0.25">
      <c r="A159" s="123"/>
      <c r="B159" s="128" t="s">
        <v>208</v>
      </c>
      <c r="C159" s="214" t="s">
        <v>209</v>
      </c>
      <c r="D159" s="215"/>
      <c r="E159" s="215"/>
      <c r="F159" s="135" t="s">
        <v>25</v>
      </c>
      <c r="G159" s="136"/>
      <c r="H159" s="136"/>
      <c r="I159" s="136">
        <f>'01 2023006-001 Pol'!G1141+'01 2023006-003 Pol'!G156+'02 2023006-021 Pol'!G657+'02 2023006-023 Pol'!G96</f>
        <v>0</v>
      </c>
      <c r="J159" s="132" t="str">
        <f>IF(I192=0,"",I159/I192*100)</f>
        <v/>
      </c>
    </row>
    <row r="160" spans="1:10" ht="36.75" customHeight="1" x14ac:dyDescent="0.25">
      <c r="A160" s="123"/>
      <c r="B160" s="128" t="s">
        <v>210</v>
      </c>
      <c r="C160" s="214" t="s">
        <v>62</v>
      </c>
      <c r="D160" s="215"/>
      <c r="E160" s="215"/>
      <c r="F160" s="135" t="s">
        <v>25</v>
      </c>
      <c r="G160" s="136"/>
      <c r="H160" s="136"/>
      <c r="I160" s="136">
        <f>'01 2023006-001 Pol'!G1151</f>
        <v>0</v>
      </c>
      <c r="J160" s="132" t="str">
        <f>IF(I192=0,"",I160/I192*100)</f>
        <v/>
      </c>
    </row>
    <row r="161" spans="1:10" ht="36.75" customHeight="1" x14ac:dyDescent="0.25">
      <c r="A161" s="123"/>
      <c r="B161" s="128" t="s">
        <v>211</v>
      </c>
      <c r="C161" s="214" t="s">
        <v>212</v>
      </c>
      <c r="D161" s="215"/>
      <c r="E161" s="215"/>
      <c r="F161" s="135" t="s">
        <v>25</v>
      </c>
      <c r="G161" s="136"/>
      <c r="H161" s="136"/>
      <c r="I161" s="136">
        <f>'01 2023006-005 Pol'!G8+'02 2023006-024 Pol'!G8</f>
        <v>0</v>
      </c>
      <c r="J161" s="132" t="str">
        <f>IF(I192=0,"",I161/I192*100)</f>
        <v/>
      </c>
    </row>
    <row r="162" spans="1:10" ht="36.75" customHeight="1" x14ac:dyDescent="0.25">
      <c r="A162" s="123"/>
      <c r="B162" s="128" t="s">
        <v>213</v>
      </c>
      <c r="C162" s="214" t="s">
        <v>214</v>
      </c>
      <c r="D162" s="215"/>
      <c r="E162" s="215"/>
      <c r="F162" s="135" t="s">
        <v>25</v>
      </c>
      <c r="G162" s="136"/>
      <c r="H162" s="136"/>
      <c r="I162" s="136">
        <f>'01 2023006-005 Pol'!G19+'02 2023006-024 Pol'!G20</f>
        <v>0</v>
      </c>
      <c r="J162" s="132" t="str">
        <f>IF(I192=0,"",I162/I192*100)</f>
        <v/>
      </c>
    </row>
    <row r="163" spans="1:10" ht="36.75" customHeight="1" x14ac:dyDescent="0.25">
      <c r="A163" s="123"/>
      <c r="B163" s="128" t="s">
        <v>215</v>
      </c>
      <c r="C163" s="214" t="s">
        <v>216</v>
      </c>
      <c r="D163" s="215"/>
      <c r="E163" s="215"/>
      <c r="F163" s="135" t="s">
        <v>25</v>
      </c>
      <c r="G163" s="136"/>
      <c r="H163" s="136"/>
      <c r="I163" s="136">
        <f>'01 2023006-005 Pol'!G33+'02 2023006-024 Pol'!G27</f>
        <v>0</v>
      </c>
      <c r="J163" s="132" t="str">
        <f>IF(I192=0,"",I163/I192*100)</f>
        <v/>
      </c>
    </row>
    <row r="164" spans="1:10" ht="36.75" customHeight="1" x14ac:dyDescent="0.25">
      <c r="A164" s="123"/>
      <c r="B164" s="128" t="s">
        <v>217</v>
      </c>
      <c r="C164" s="214" t="s">
        <v>218</v>
      </c>
      <c r="D164" s="215"/>
      <c r="E164" s="215"/>
      <c r="F164" s="135" t="s">
        <v>25</v>
      </c>
      <c r="G164" s="136"/>
      <c r="H164" s="136"/>
      <c r="I164" s="136">
        <f>'01 2023006-005 Pol'!G51+'02 2023006-024 Pol'!G43</f>
        <v>0</v>
      </c>
      <c r="J164" s="132" t="str">
        <f>IF(I192=0,"",I164/I192*100)</f>
        <v/>
      </c>
    </row>
    <row r="165" spans="1:10" ht="36.75" customHeight="1" x14ac:dyDescent="0.25">
      <c r="A165" s="123"/>
      <c r="B165" s="128" t="s">
        <v>219</v>
      </c>
      <c r="C165" s="214" t="s">
        <v>220</v>
      </c>
      <c r="D165" s="215"/>
      <c r="E165" s="215"/>
      <c r="F165" s="135" t="s">
        <v>25</v>
      </c>
      <c r="G165" s="136"/>
      <c r="H165" s="136"/>
      <c r="I165" s="136">
        <f>'01 2023006-005 Pol'!G85+'02 2023006-024 Pol'!G65</f>
        <v>0</v>
      </c>
      <c r="J165" s="132" t="str">
        <f>IF(I192=0,"",I165/I192*100)</f>
        <v/>
      </c>
    </row>
    <row r="166" spans="1:10" ht="36.75" customHeight="1" x14ac:dyDescent="0.25">
      <c r="A166" s="123"/>
      <c r="B166" s="128" t="s">
        <v>221</v>
      </c>
      <c r="C166" s="214" t="s">
        <v>222</v>
      </c>
      <c r="D166" s="215"/>
      <c r="E166" s="215"/>
      <c r="F166" s="135" t="s">
        <v>25</v>
      </c>
      <c r="G166" s="136"/>
      <c r="H166" s="136"/>
      <c r="I166" s="136">
        <f>'01 2023006-001 Pol'!G1155+'02 2023006-021 Pol'!G664</f>
        <v>0</v>
      </c>
      <c r="J166" s="132" t="str">
        <f>IF(I192=0,"",I166/I192*100)</f>
        <v/>
      </c>
    </row>
    <row r="167" spans="1:10" ht="36.75" customHeight="1" x14ac:dyDescent="0.25">
      <c r="A167" s="123"/>
      <c r="B167" s="128" t="s">
        <v>223</v>
      </c>
      <c r="C167" s="214" t="s">
        <v>224</v>
      </c>
      <c r="D167" s="215"/>
      <c r="E167" s="215"/>
      <c r="F167" s="135" t="s">
        <v>25</v>
      </c>
      <c r="G167" s="136"/>
      <c r="H167" s="136"/>
      <c r="I167" s="136">
        <f>'01 2023006-001 Pol'!G1181+'02 2023006-021 Pol'!G678</f>
        <v>0</v>
      </c>
      <c r="J167" s="132" t="str">
        <f>IF(I192=0,"",I167/I192*100)</f>
        <v/>
      </c>
    </row>
    <row r="168" spans="1:10" ht="36.75" customHeight="1" x14ac:dyDescent="0.25">
      <c r="A168" s="123"/>
      <c r="B168" s="128" t="s">
        <v>225</v>
      </c>
      <c r="C168" s="214" t="s">
        <v>226</v>
      </c>
      <c r="D168" s="215"/>
      <c r="E168" s="215"/>
      <c r="F168" s="135" t="s">
        <v>25</v>
      </c>
      <c r="G168" s="136"/>
      <c r="H168" s="136"/>
      <c r="I168" s="136">
        <f>'01 2023006-001 Pol'!G1225+'02 2023006-021 Pol'!G709</f>
        <v>0</v>
      </c>
      <c r="J168" s="132" t="str">
        <f>IF(I192=0,"",I168/I192*100)</f>
        <v/>
      </c>
    </row>
    <row r="169" spans="1:10" ht="36.75" customHeight="1" x14ac:dyDescent="0.25">
      <c r="A169" s="123"/>
      <c r="B169" s="128" t="s">
        <v>227</v>
      </c>
      <c r="C169" s="214" t="s">
        <v>228</v>
      </c>
      <c r="D169" s="215"/>
      <c r="E169" s="215"/>
      <c r="F169" s="135" t="s">
        <v>25</v>
      </c>
      <c r="G169" s="136"/>
      <c r="H169" s="136"/>
      <c r="I169" s="136">
        <f>'01 2023006-001 Pol'!G1344+'01 2023006-003 Pol'!G304+'01 2023006-004 Pol'!G26+'01 2023006-005 Pol'!G111+'02 2023006-021 Pol'!G761+'02 2023006-023 Pol'!G146+'02 2023006-024 Pol'!G77</f>
        <v>0</v>
      </c>
      <c r="J169" s="132" t="str">
        <f>IF(I192=0,"",I169/I192*100)</f>
        <v/>
      </c>
    </row>
    <row r="170" spans="1:10" ht="36.75" customHeight="1" x14ac:dyDescent="0.25">
      <c r="A170" s="123"/>
      <c r="B170" s="128" t="s">
        <v>229</v>
      </c>
      <c r="C170" s="214" t="s">
        <v>230</v>
      </c>
      <c r="D170" s="215"/>
      <c r="E170" s="215"/>
      <c r="F170" s="135" t="s">
        <v>25</v>
      </c>
      <c r="G170" s="136"/>
      <c r="H170" s="136"/>
      <c r="I170" s="136">
        <f>'01 2023006-001 Pol'!G1406+'02 2023006-021 Pol'!G789</f>
        <v>0</v>
      </c>
      <c r="J170" s="132" t="str">
        <f>IF(I192=0,"",I170/I192*100)</f>
        <v/>
      </c>
    </row>
    <row r="171" spans="1:10" ht="36.75" customHeight="1" x14ac:dyDescent="0.25">
      <c r="A171" s="123"/>
      <c r="B171" s="128" t="s">
        <v>231</v>
      </c>
      <c r="C171" s="214" t="s">
        <v>232</v>
      </c>
      <c r="D171" s="215"/>
      <c r="E171" s="215"/>
      <c r="F171" s="135" t="s">
        <v>25</v>
      </c>
      <c r="G171" s="136"/>
      <c r="H171" s="136"/>
      <c r="I171" s="136">
        <f>'01 2023006-001 Pol'!G1424</f>
        <v>0</v>
      </c>
      <c r="J171" s="132" t="str">
        <f>IF(I192=0,"",I171/I192*100)</f>
        <v/>
      </c>
    </row>
    <row r="172" spans="1:10" ht="36.75" customHeight="1" x14ac:dyDescent="0.25">
      <c r="A172" s="123"/>
      <c r="B172" s="128" t="s">
        <v>233</v>
      </c>
      <c r="C172" s="214" t="s">
        <v>234</v>
      </c>
      <c r="D172" s="215"/>
      <c r="E172" s="215"/>
      <c r="F172" s="135" t="s">
        <v>25</v>
      </c>
      <c r="G172" s="136"/>
      <c r="H172" s="136"/>
      <c r="I172" s="136">
        <f>'01 2023006-001 Pol'!G1431</f>
        <v>0</v>
      </c>
      <c r="J172" s="132" t="str">
        <f>IF(I192=0,"",I172/I192*100)</f>
        <v/>
      </c>
    </row>
    <row r="173" spans="1:10" ht="36.75" customHeight="1" x14ac:dyDescent="0.25">
      <c r="A173" s="123"/>
      <c r="B173" s="128" t="s">
        <v>233</v>
      </c>
      <c r="C173" s="214" t="s">
        <v>235</v>
      </c>
      <c r="D173" s="215"/>
      <c r="E173" s="215"/>
      <c r="F173" s="135" t="s">
        <v>25</v>
      </c>
      <c r="G173" s="136"/>
      <c r="H173" s="136"/>
      <c r="I173" s="136">
        <f>'02 2023006-021 Pol'!G799</f>
        <v>0</v>
      </c>
      <c r="J173" s="132" t="str">
        <f>IF(I192=0,"",I173/I192*100)</f>
        <v/>
      </c>
    </row>
    <row r="174" spans="1:10" ht="36.75" customHeight="1" x14ac:dyDescent="0.25">
      <c r="A174" s="123"/>
      <c r="B174" s="128" t="s">
        <v>236</v>
      </c>
      <c r="C174" s="214" t="s">
        <v>237</v>
      </c>
      <c r="D174" s="215"/>
      <c r="E174" s="215"/>
      <c r="F174" s="135" t="s">
        <v>25</v>
      </c>
      <c r="G174" s="136"/>
      <c r="H174" s="136"/>
      <c r="I174" s="136">
        <f>'01 2023006-001 Pol'!G1463+'02 2023006-021 Pol'!G808</f>
        <v>0</v>
      </c>
      <c r="J174" s="132" t="str">
        <f>IF(I192=0,"",I174/I192*100)</f>
        <v/>
      </c>
    </row>
    <row r="175" spans="1:10" ht="36.75" customHeight="1" x14ac:dyDescent="0.25">
      <c r="A175" s="123"/>
      <c r="B175" s="128" t="s">
        <v>238</v>
      </c>
      <c r="C175" s="214" t="s">
        <v>239</v>
      </c>
      <c r="D175" s="215"/>
      <c r="E175" s="215"/>
      <c r="F175" s="135" t="s">
        <v>25</v>
      </c>
      <c r="G175" s="136"/>
      <c r="H175" s="136"/>
      <c r="I175" s="136">
        <f>'01 2023006-001 Pol'!G1505+'01 2023006-004 Pol'!G31+'02 2023006-021 Pol'!G822+'02 2023006-026 Pol'!G43</f>
        <v>0</v>
      </c>
      <c r="J175" s="132" t="str">
        <f>IF(I192=0,"",I175/I192*100)</f>
        <v/>
      </c>
    </row>
    <row r="176" spans="1:10" ht="36.75" customHeight="1" x14ac:dyDescent="0.25">
      <c r="A176" s="123"/>
      <c r="B176" s="128" t="s">
        <v>240</v>
      </c>
      <c r="C176" s="214" t="s">
        <v>241</v>
      </c>
      <c r="D176" s="215"/>
      <c r="E176" s="215"/>
      <c r="F176" s="135" t="s">
        <v>25</v>
      </c>
      <c r="G176" s="136"/>
      <c r="H176" s="136"/>
      <c r="I176" s="136">
        <f>'01 2023006-001 Pol'!G1517+'02 2023006-021 Pol'!G826</f>
        <v>0</v>
      </c>
      <c r="J176" s="132" t="str">
        <f>IF(I192=0,"",I176/I192*100)</f>
        <v/>
      </c>
    </row>
    <row r="177" spans="1:10" ht="36.75" customHeight="1" x14ac:dyDescent="0.25">
      <c r="A177" s="123"/>
      <c r="B177" s="128" t="s">
        <v>242</v>
      </c>
      <c r="C177" s="214" t="s">
        <v>121</v>
      </c>
      <c r="D177" s="215"/>
      <c r="E177" s="215"/>
      <c r="F177" s="135" t="s">
        <v>26</v>
      </c>
      <c r="G177" s="136"/>
      <c r="H177" s="136"/>
      <c r="I177" s="136">
        <f>'01 2023006-007 Pol'!G217</f>
        <v>0</v>
      </c>
      <c r="J177" s="132" t="str">
        <f>IF(I192=0,"",I177/I192*100)</f>
        <v/>
      </c>
    </row>
    <row r="178" spans="1:10" ht="36.75" customHeight="1" x14ac:dyDescent="0.25">
      <c r="A178" s="123"/>
      <c r="B178" s="128" t="s">
        <v>196</v>
      </c>
      <c r="C178" s="214" t="s">
        <v>197</v>
      </c>
      <c r="D178" s="215"/>
      <c r="E178" s="215"/>
      <c r="F178" s="135" t="s">
        <v>26</v>
      </c>
      <c r="G178" s="136"/>
      <c r="H178" s="136"/>
      <c r="I178" s="136">
        <f>'01 2023006-003 Pol'!G309+'01 2023006-005 Pol'!G116+'02 2023006-023 Pol'!G151+'02 2023006-024 Pol'!G82</f>
        <v>0</v>
      </c>
      <c r="J178" s="132" t="str">
        <f>IF(I192=0,"",I178/I192*100)</f>
        <v/>
      </c>
    </row>
    <row r="179" spans="1:10" ht="36.75" customHeight="1" x14ac:dyDescent="0.25">
      <c r="A179" s="123"/>
      <c r="B179" s="128" t="s">
        <v>243</v>
      </c>
      <c r="C179" s="214" t="s">
        <v>244</v>
      </c>
      <c r="D179" s="215"/>
      <c r="E179" s="215"/>
      <c r="F179" s="135" t="s">
        <v>26</v>
      </c>
      <c r="G179" s="136"/>
      <c r="H179" s="136"/>
      <c r="I179" s="136">
        <f>'01 2023006-001 Pol'!G1530+'01 2023006-008 Pol'!G8+'02 2023006-021 Pol'!G834+'02 2023006-026 P1'!G8</f>
        <v>0</v>
      </c>
      <c r="J179" s="132" t="str">
        <f>IF(I192=0,"",I179/I192*100)</f>
        <v/>
      </c>
    </row>
    <row r="180" spans="1:10" ht="36.75" customHeight="1" x14ac:dyDescent="0.25">
      <c r="A180" s="123"/>
      <c r="B180" s="128" t="s">
        <v>245</v>
      </c>
      <c r="C180" s="214" t="s">
        <v>246</v>
      </c>
      <c r="D180" s="215"/>
      <c r="E180" s="215"/>
      <c r="F180" s="135" t="s">
        <v>26</v>
      </c>
      <c r="G180" s="136"/>
      <c r="H180" s="136"/>
      <c r="I180" s="136">
        <f>'02 2023006-028 Pol'!G32</f>
        <v>0</v>
      </c>
      <c r="J180" s="132" t="str">
        <f>IF(I192=0,"",I180/I192*100)</f>
        <v/>
      </c>
    </row>
    <row r="181" spans="1:10" ht="36.75" customHeight="1" x14ac:dyDescent="0.25">
      <c r="A181" s="123"/>
      <c r="B181" s="128" t="s">
        <v>247</v>
      </c>
      <c r="C181" s="214" t="s">
        <v>248</v>
      </c>
      <c r="D181" s="215"/>
      <c r="E181" s="215"/>
      <c r="F181" s="135" t="s">
        <v>26</v>
      </c>
      <c r="G181" s="136"/>
      <c r="H181" s="136"/>
      <c r="I181" s="136">
        <f>'02 2023006-026 Pol'!G8</f>
        <v>0</v>
      </c>
      <c r="J181" s="132" t="str">
        <f>IF(I192=0,"",I181/I192*100)</f>
        <v/>
      </c>
    </row>
    <row r="182" spans="1:10" ht="36.75" customHeight="1" x14ac:dyDescent="0.25">
      <c r="A182" s="123"/>
      <c r="B182" s="128" t="s">
        <v>249</v>
      </c>
      <c r="C182" s="214" t="s">
        <v>250</v>
      </c>
      <c r="D182" s="215"/>
      <c r="E182" s="215"/>
      <c r="F182" s="135" t="s">
        <v>26</v>
      </c>
      <c r="G182" s="136"/>
      <c r="H182" s="136"/>
      <c r="I182" s="136">
        <f>'01 2023006-001 Pol'!G1537</f>
        <v>0</v>
      </c>
      <c r="J182" s="132" t="str">
        <f>IF(I192=0,"",I182/I192*100)</f>
        <v/>
      </c>
    </row>
    <row r="183" spans="1:10" ht="36.75" customHeight="1" x14ac:dyDescent="0.25">
      <c r="A183" s="123"/>
      <c r="B183" s="128" t="s">
        <v>251</v>
      </c>
      <c r="C183" s="214" t="s">
        <v>252</v>
      </c>
      <c r="D183" s="215"/>
      <c r="E183" s="215"/>
      <c r="F183" s="135" t="s">
        <v>26</v>
      </c>
      <c r="G183" s="136"/>
      <c r="H183" s="136"/>
      <c r="I183" s="136">
        <f>'02 2023006-026 P1'!G122</f>
        <v>0</v>
      </c>
      <c r="J183" s="132" t="str">
        <f>IF(I192=0,"",I183/I192*100)</f>
        <v/>
      </c>
    </row>
    <row r="184" spans="1:10" ht="36.75" customHeight="1" x14ac:dyDescent="0.25">
      <c r="A184" s="123"/>
      <c r="B184" s="128" t="s">
        <v>253</v>
      </c>
      <c r="C184" s="214" t="s">
        <v>254</v>
      </c>
      <c r="D184" s="215"/>
      <c r="E184" s="215"/>
      <c r="F184" s="135" t="s">
        <v>26</v>
      </c>
      <c r="G184" s="136"/>
      <c r="H184" s="136"/>
      <c r="I184" s="136">
        <f>'02 2023006-026 P1'!G111</f>
        <v>0</v>
      </c>
      <c r="J184" s="132" t="str">
        <f>IF(I192=0,"",I184/I192*100)</f>
        <v/>
      </c>
    </row>
    <row r="185" spans="1:10" ht="36.75" customHeight="1" x14ac:dyDescent="0.25">
      <c r="A185" s="123"/>
      <c r="B185" s="128" t="s">
        <v>130</v>
      </c>
      <c r="C185" s="214" t="s">
        <v>255</v>
      </c>
      <c r="D185" s="215"/>
      <c r="E185" s="215"/>
      <c r="F185" s="135" t="s">
        <v>256</v>
      </c>
      <c r="G185" s="136"/>
      <c r="H185" s="136"/>
      <c r="I185" s="136">
        <f>'01 2023006-005 Pol'!G127+'02 2023006-024 Pol'!G91</f>
        <v>0</v>
      </c>
      <c r="J185" s="132" t="str">
        <f>IF(I192=0,"",I185/I192*100)</f>
        <v/>
      </c>
    </row>
    <row r="186" spans="1:10" ht="36.75" customHeight="1" x14ac:dyDescent="0.25">
      <c r="A186" s="123"/>
      <c r="B186" s="128" t="s">
        <v>227</v>
      </c>
      <c r="C186" s="214" t="s">
        <v>228</v>
      </c>
      <c r="D186" s="215"/>
      <c r="E186" s="215"/>
      <c r="F186" s="135" t="s">
        <v>256</v>
      </c>
      <c r="G186" s="136"/>
      <c r="H186" s="136"/>
      <c r="I186" s="136">
        <f>'02 2023006-028 Pol'!G70</f>
        <v>0</v>
      </c>
      <c r="J186" s="132" t="str">
        <f>IF(I192=0,"",I186/I192*100)</f>
        <v/>
      </c>
    </row>
    <row r="187" spans="1:10" ht="36.75" customHeight="1" x14ac:dyDescent="0.25">
      <c r="A187" s="123"/>
      <c r="B187" s="128" t="s">
        <v>238</v>
      </c>
      <c r="C187" s="214" t="s">
        <v>239</v>
      </c>
      <c r="D187" s="215"/>
      <c r="E187" s="215"/>
      <c r="F187" s="135" t="s">
        <v>256</v>
      </c>
      <c r="G187" s="136"/>
      <c r="H187" s="136"/>
      <c r="I187" s="136">
        <f>'02 2023006-028 Pol'!G78</f>
        <v>0</v>
      </c>
      <c r="J187" s="132" t="str">
        <f>IF(I192=0,"",I187/I192*100)</f>
        <v/>
      </c>
    </row>
    <row r="188" spans="1:10" ht="36.75" customHeight="1" x14ac:dyDescent="0.25">
      <c r="A188" s="123"/>
      <c r="B188" s="128" t="s">
        <v>257</v>
      </c>
      <c r="C188" s="214" t="s">
        <v>171</v>
      </c>
      <c r="D188" s="215"/>
      <c r="E188" s="215"/>
      <c r="F188" s="135" t="s">
        <v>256</v>
      </c>
      <c r="G188" s="136"/>
      <c r="H188" s="136"/>
      <c r="I188" s="136">
        <f>'01 2023006-001 Pol'!G1539+'01 2023006-002 Pol'!G43+'02 2023006-021 Pol'!G836</f>
        <v>0</v>
      </c>
      <c r="J188" s="132" t="str">
        <f>IF(I192=0,"",I188/I192*100)</f>
        <v/>
      </c>
    </row>
    <row r="189" spans="1:10" ht="36.75" customHeight="1" x14ac:dyDescent="0.25">
      <c r="A189" s="123"/>
      <c r="B189" s="128" t="s">
        <v>177</v>
      </c>
      <c r="C189" s="214" t="s">
        <v>258</v>
      </c>
      <c r="D189" s="215"/>
      <c r="E189" s="215"/>
      <c r="F189" s="135" t="s">
        <v>259</v>
      </c>
      <c r="G189" s="136"/>
      <c r="H189" s="136"/>
      <c r="I189" s="136">
        <f>'01 2023006-006 Pol'!G178</f>
        <v>0</v>
      </c>
      <c r="J189" s="132" t="str">
        <f>IF(I192=0,"",I189/I192*100)</f>
        <v/>
      </c>
    </row>
    <row r="190" spans="1:10" ht="36.75" customHeight="1" x14ac:dyDescent="0.25">
      <c r="A190" s="123"/>
      <c r="B190" s="128" t="s">
        <v>259</v>
      </c>
      <c r="C190" s="214" t="s">
        <v>27</v>
      </c>
      <c r="D190" s="215"/>
      <c r="E190" s="215"/>
      <c r="F190" s="135" t="s">
        <v>259</v>
      </c>
      <c r="G190" s="136"/>
      <c r="H190" s="136"/>
      <c r="I190" s="136">
        <f>'01 2023006-003 Pol'!G329+'01 2023006-004 Pol'!G34+'01 2023006-005 Pol'!G129+'01 2023006-009 Pol'!G71+'02 2023006-023 Pol'!G163+'02 2023006-024 Pol'!G93+'02 2023006-027 Pol'!G70+'02 2023006-028 Pol'!G81</f>
        <v>0</v>
      </c>
      <c r="J190" s="132" t="str">
        <f>IF(I192=0,"",I190/I192*100)</f>
        <v/>
      </c>
    </row>
    <row r="191" spans="1:10" ht="36.75" customHeight="1" x14ac:dyDescent="0.25">
      <c r="A191" s="123"/>
      <c r="B191" s="128" t="s">
        <v>260</v>
      </c>
      <c r="C191" s="214" t="s">
        <v>28</v>
      </c>
      <c r="D191" s="215"/>
      <c r="E191" s="215"/>
      <c r="F191" s="135" t="s">
        <v>260</v>
      </c>
      <c r="G191" s="136"/>
      <c r="H191" s="136"/>
      <c r="I191" s="136">
        <f>'01 2023006-001 Pol'!G1553+'01 2023006-002 Pol'!G136+'01 2023006-003 Pol'!G331+'01 2023006-004 Pol'!G36+'01 2023006-005 Pol'!G131+'01 2023006-009 Pol'!G73+'02 2023006-021 Pol'!G849+'02 2023006-022 Pol'!G68+'02 2023006-023 Pol'!G165+'02 2023006-024 Pol'!G95+'02 2023006-027 Pol'!G72+'02 2023006-028 Pol'!G83</f>
        <v>0</v>
      </c>
      <c r="J191" s="132" t="str">
        <f>IF(I192=0,"",I191/I192*100)</f>
        <v/>
      </c>
    </row>
    <row r="192" spans="1:10" ht="25.5" customHeight="1" x14ac:dyDescent="0.25">
      <c r="A192" s="124"/>
      <c r="B192" s="129" t="s">
        <v>1</v>
      </c>
      <c r="C192" s="130"/>
      <c r="D192" s="131"/>
      <c r="E192" s="131"/>
      <c r="F192" s="137"/>
      <c r="G192" s="138"/>
      <c r="H192" s="138"/>
      <c r="I192" s="138">
        <f>SUM(I103:I191)</f>
        <v>0</v>
      </c>
      <c r="J192" s="133">
        <f>SUM(J103:J191)</f>
        <v>0</v>
      </c>
    </row>
    <row r="193" spans="6:10" x14ac:dyDescent="0.25">
      <c r="F193" s="86"/>
      <c r="G193" s="86"/>
      <c r="H193" s="86"/>
      <c r="I193" s="86"/>
      <c r="J193" s="134"/>
    </row>
    <row r="194" spans="6:10" x14ac:dyDescent="0.25">
      <c r="F194" s="86"/>
      <c r="G194" s="86"/>
      <c r="H194" s="86"/>
      <c r="I194" s="86"/>
      <c r="J194" s="134"/>
    </row>
    <row r="195" spans="6:10" x14ac:dyDescent="0.25">
      <c r="F195" s="86"/>
      <c r="G195" s="86"/>
      <c r="H195" s="86"/>
      <c r="I195" s="86"/>
      <c r="J195" s="134"/>
    </row>
  </sheetData>
  <sheetProtection algorithmName="SHA-512" hashValue="tfqpJsxvkgwZFeQGJp+8sX09mmsrQP4vCGBcs+uIleDHf2Z/7JzsI0YyMUFj+GO/ypGChB3VeH+f5zVkmWeJ4A==" saltValue="vRwiPRWzPvOG2TSXt/bqbA=="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68">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 ref="D6:G6"/>
    <mergeCell ref="E7:G7"/>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C49:E49"/>
    <mergeCell ref="C50:E50"/>
    <mergeCell ref="C51:E51"/>
    <mergeCell ref="C52:E52"/>
    <mergeCell ref="C53:E53"/>
    <mergeCell ref="C44:E44"/>
    <mergeCell ref="C45:E45"/>
    <mergeCell ref="C46:E46"/>
    <mergeCell ref="C47:E47"/>
    <mergeCell ref="C48:E48"/>
    <mergeCell ref="C59:E59"/>
    <mergeCell ref="B60:E60"/>
    <mergeCell ref="B63:J63"/>
    <mergeCell ref="B65:J65"/>
    <mergeCell ref="B68:J68"/>
    <mergeCell ref="C54:E54"/>
    <mergeCell ref="C55:E55"/>
    <mergeCell ref="C56:E56"/>
    <mergeCell ref="C57:E57"/>
    <mergeCell ref="C58:E58"/>
    <mergeCell ref="B82:J82"/>
    <mergeCell ref="B85:J85"/>
    <mergeCell ref="B87:J87"/>
    <mergeCell ref="B89:J89"/>
    <mergeCell ref="B91:J91"/>
    <mergeCell ref="B70:J70"/>
    <mergeCell ref="B72:J72"/>
    <mergeCell ref="B74:J74"/>
    <mergeCell ref="B78:J78"/>
    <mergeCell ref="B80:J80"/>
    <mergeCell ref="C105:E105"/>
    <mergeCell ref="C106:E106"/>
    <mergeCell ref="C107:E107"/>
    <mergeCell ref="C108:E108"/>
    <mergeCell ref="C109:E109"/>
    <mergeCell ref="B93:J93"/>
    <mergeCell ref="B95:J95"/>
    <mergeCell ref="B97:J97"/>
    <mergeCell ref="C103:E103"/>
    <mergeCell ref="C104:E104"/>
    <mergeCell ref="C115:E115"/>
    <mergeCell ref="C116:E116"/>
    <mergeCell ref="C117:E117"/>
    <mergeCell ref="C118:E118"/>
    <mergeCell ref="C119:E119"/>
    <mergeCell ref="C110:E110"/>
    <mergeCell ref="C111:E111"/>
    <mergeCell ref="C112:E112"/>
    <mergeCell ref="C113:E113"/>
    <mergeCell ref="C114:E114"/>
    <mergeCell ref="C125:E125"/>
    <mergeCell ref="C126:E126"/>
    <mergeCell ref="C127:E127"/>
    <mergeCell ref="C128:E128"/>
    <mergeCell ref="C129:E129"/>
    <mergeCell ref="C120:E120"/>
    <mergeCell ref="C121:E121"/>
    <mergeCell ref="C122:E122"/>
    <mergeCell ref="C123:E123"/>
    <mergeCell ref="C124:E124"/>
    <mergeCell ref="C135:E135"/>
    <mergeCell ref="C136:E136"/>
    <mergeCell ref="C137:E137"/>
    <mergeCell ref="C138:E138"/>
    <mergeCell ref="C139:E139"/>
    <mergeCell ref="C130:E130"/>
    <mergeCell ref="C131:E131"/>
    <mergeCell ref="C132:E132"/>
    <mergeCell ref="C133:E133"/>
    <mergeCell ref="C134:E134"/>
    <mergeCell ref="C145:E145"/>
    <mergeCell ref="C146:E146"/>
    <mergeCell ref="C147:E147"/>
    <mergeCell ref="C148:E148"/>
    <mergeCell ref="C149:E149"/>
    <mergeCell ref="C140:E140"/>
    <mergeCell ref="C141:E141"/>
    <mergeCell ref="C142:E142"/>
    <mergeCell ref="C143:E143"/>
    <mergeCell ref="C144:E144"/>
    <mergeCell ref="C155:E155"/>
    <mergeCell ref="C156:E156"/>
    <mergeCell ref="C157:E157"/>
    <mergeCell ref="C158:E158"/>
    <mergeCell ref="C159:E159"/>
    <mergeCell ref="C150:E150"/>
    <mergeCell ref="C151:E151"/>
    <mergeCell ref="C152:E152"/>
    <mergeCell ref="C153:E153"/>
    <mergeCell ref="C154:E154"/>
    <mergeCell ref="C165:E165"/>
    <mergeCell ref="C166:E166"/>
    <mergeCell ref="C167:E167"/>
    <mergeCell ref="C168:E168"/>
    <mergeCell ref="C169:E169"/>
    <mergeCell ref="C160:E160"/>
    <mergeCell ref="C161:E161"/>
    <mergeCell ref="C162:E162"/>
    <mergeCell ref="C163:E163"/>
    <mergeCell ref="C164:E164"/>
    <mergeCell ref="C175:E175"/>
    <mergeCell ref="C176:E176"/>
    <mergeCell ref="C177:E177"/>
    <mergeCell ref="C178:E178"/>
    <mergeCell ref="C179:E179"/>
    <mergeCell ref="C170:E170"/>
    <mergeCell ref="C171:E171"/>
    <mergeCell ref="C172:E172"/>
    <mergeCell ref="C173:E173"/>
    <mergeCell ref="C174:E174"/>
    <mergeCell ref="C190:E190"/>
    <mergeCell ref="C191:E191"/>
    <mergeCell ref="C185:E185"/>
    <mergeCell ref="C186:E186"/>
    <mergeCell ref="C187:E187"/>
    <mergeCell ref="C188:E188"/>
    <mergeCell ref="C189:E189"/>
    <mergeCell ref="C180:E180"/>
    <mergeCell ref="C181:E181"/>
    <mergeCell ref="C182:E182"/>
    <mergeCell ref="C183:E183"/>
    <mergeCell ref="C184:E184"/>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97"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8" t="s">
        <v>261</v>
      </c>
      <c r="B1" s="278"/>
      <c r="C1" s="278"/>
      <c r="D1" s="278"/>
      <c r="E1" s="278"/>
      <c r="F1" s="278"/>
      <c r="G1" s="278"/>
      <c r="AG1" t="s">
        <v>262</v>
      </c>
    </row>
    <row r="2" spans="1:60" ht="25" customHeight="1" x14ac:dyDescent="0.25">
      <c r="A2" s="140" t="s">
        <v>7</v>
      </c>
      <c r="B2" s="49" t="s">
        <v>43</v>
      </c>
      <c r="C2" s="279" t="s">
        <v>44</v>
      </c>
      <c r="D2" s="280"/>
      <c r="E2" s="280"/>
      <c r="F2" s="280"/>
      <c r="G2" s="281"/>
      <c r="AG2" t="s">
        <v>263</v>
      </c>
    </row>
    <row r="3" spans="1:60" ht="25" customHeight="1" x14ac:dyDescent="0.25">
      <c r="A3" s="140" t="s">
        <v>8</v>
      </c>
      <c r="B3" s="49" t="s">
        <v>67</v>
      </c>
      <c r="C3" s="279" t="s">
        <v>68</v>
      </c>
      <c r="D3" s="280"/>
      <c r="E3" s="280"/>
      <c r="F3" s="280"/>
      <c r="G3" s="281"/>
      <c r="AC3" s="121" t="s">
        <v>263</v>
      </c>
      <c r="AG3" t="s">
        <v>264</v>
      </c>
    </row>
    <row r="4" spans="1:60" ht="25" customHeight="1" x14ac:dyDescent="0.25">
      <c r="A4" s="141" t="s">
        <v>9</v>
      </c>
      <c r="B4" s="142" t="s">
        <v>79</v>
      </c>
      <c r="C4" s="282" t="s">
        <v>80</v>
      </c>
      <c r="D4" s="283"/>
      <c r="E4" s="283"/>
      <c r="F4" s="283"/>
      <c r="G4" s="28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SUMIF(AG9:AG22,"&lt;&gt;NOR",G9:G22)</f>
        <v>0</v>
      </c>
      <c r="H8" s="174"/>
      <c r="I8" s="174">
        <f>SUM(I9:I22)</f>
        <v>0</v>
      </c>
      <c r="J8" s="174"/>
      <c r="K8" s="174">
        <f>SUM(K9:K22)</f>
        <v>0</v>
      </c>
      <c r="L8" s="174"/>
      <c r="M8" s="174">
        <f>SUM(M9:M22)</f>
        <v>0</v>
      </c>
      <c r="N8" s="173"/>
      <c r="O8" s="173">
        <f>SUM(O9:O22)</f>
        <v>8.17</v>
      </c>
      <c r="P8" s="173"/>
      <c r="Q8" s="173">
        <f>SUM(Q9:Q22)</f>
        <v>0</v>
      </c>
      <c r="R8" s="174"/>
      <c r="S8" s="174"/>
      <c r="T8" s="175"/>
      <c r="U8" s="169"/>
      <c r="V8" s="169">
        <f>SUM(V9:V22)</f>
        <v>62.52</v>
      </c>
      <c r="W8" s="169"/>
      <c r="X8" s="169"/>
      <c r="Y8" s="169"/>
      <c r="AG8" t="s">
        <v>289</v>
      </c>
    </row>
    <row r="9" spans="1:60" outlineLevel="1" x14ac:dyDescent="0.25">
      <c r="A9" s="177">
        <v>1</v>
      </c>
      <c r="B9" s="178" t="s">
        <v>351</v>
      </c>
      <c r="C9" s="194" t="s">
        <v>352</v>
      </c>
      <c r="D9" s="179" t="s">
        <v>338</v>
      </c>
      <c r="E9" s="180">
        <v>56.16</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0.36499999999999999</v>
      </c>
      <c r="V9" s="159">
        <f>ROUND(E9*U9,2)</f>
        <v>20.5</v>
      </c>
      <c r="W9" s="159"/>
      <c r="X9" s="159" t="s">
        <v>295</v>
      </c>
      <c r="Y9" s="159" t="s">
        <v>296</v>
      </c>
      <c r="Z9" s="148"/>
      <c r="AA9" s="148"/>
      <c r="AB9" s="148"/>
      <c r="AC9" s="148"/>
      <c r="AD9" s="148"/>
      <c r="AE9" s="148"/>
      <c r="AF9" s="148"/>
      <c r="AG9" s="148" t="s">
        <v>2005</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5" outlineLevel="2" x14ac:dyDescent="0.25">
      <c r="A10" s="155"/>
      <c r="B10" s="156"/>
      <c r="C10" s="276" t="s">
        <v>353</v>
      </c>
      <c r="D10" s="277"/>
      <c r="E10" s="277"/>
      <c r="F10" s="277"/>
      <c r="G10" s="27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1" x14ac:dyDescent="0.25">
      <c r="A11" s="177">
        <v>2</v>
      </c>
      <c r="B11" s="178" t="s">
        <v>356</v>
      </c>
      <c r="C11" s="194" t="s">
        <v>357</v>
      </c>
      <c r="D11" s="179" t="s">
        <v>338</v>
      </c>
      <c r="E11" s="180">
        <v>56.16</v>
      </c>
      <c r="F11" s="181"/>
      <c r="G11" s="182">
        <f>ROUND(E11*F11,2)</f>
        <v>0</v>
      </c>
      <c r="H11" s="181"/>
      <c r="I11" s="182">
        <f>ROUND(E11*H11,2)</f>
        <v>0</v>
      </c>
      <c r="J11" s="181"/>
      <c r="K11" s="182">
        <f>ROUND(E11*J11,2)</f>
        <v>0</v>
      </c>
      <c r="L11" s="182">
        <v>21</v>
      </c>
      <c r="M11" s="182">
        <f>G11*(1+L11/100)</f>
        <v>0</v>
      </c>
      <c r="N11" s="180">
        <v>0</v>
      </c>
      <c r="O11" s="180">
        <f>ROUND(E11*N11,2)</f>
        <v>0</v>
      </c>
      <c r="P11" s="180">
        <v>0</v>
      </c>
      <c r="Q11" s="180">
        <f>ROUND(E11*P11,2)</f>
        <v>0</v>
      </c>
      <c r="R11" s="182" t="s">
        <v>293</v>
      </c>
      <c r="S11" s="182" t="s">
        <v>294</v>
      </c>
      <c r="T11" s="183" t="s">
        <v>294</v>
      </c>
      <c r="U11" s="159">
        <v>8.4000000000000005E-2</v>
      </c>
      <c r="V11" s="159">
        <f>ROUND(E11*U11,2)</f>
        <v>4.72</v>
      </c>
      <c r="W11" s="159"/>
      <c r="X11" s="159" t="s">
        <v>295</v>
      </c>
      <c r="Y11" s="159" t="s">
        <v>296</v>
      </c>
      <c r="Z11" s="148"/>
      <c r="AA11" s="148"/>
      <c r="AB11" s="148"/>
      <c r="AC11" s="148"/>
      <c r="AD11" s="148"/>
      <c r="AE11" s="148"/>
      <c r="AF11" s="148"/>
      <c r="AG11" s="148" t="s">
        <v>2005</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0.5" outlineLevel="2" x14ac:dyDescent="0.25">
      <c r="A12" s="155"/>
      <c r="B12" s="156"/>
      <c r="C12" s="276" t="s">
        <v>353</v>
      </c>
      <c r="D12" s="277"/>
      <c r="E12" s="277"/>
      <c r="F12" s="277"/>
      <c r="G12" s="277"/>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84" t="str">
        <f>C12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2" s="148"/>
      <c r="BC12" s="148"/>
      <c r="BD12" s="148"/>
      <c r="BE12" s="148"/>
      <c r="BF12" s="148"/>
      <c r="BG12" s="148"/>
      <c r="BH12" s="148"/>
    </row>
    <row r="13" spans="1:60" outlineLevel="1" x14ac:dyDescent="0.25">
      <c r="A13" s="177">
        <v>3</v>
      </c>
      <c r="B13" s="178" t="s">
        <v>2006</v>
      </c>
      <c r="C13" s="194" t="s">
        <v>2007</v>
      </c>
      <c r="D13" s="179" t="s">
        <v>338</v>
      </c>
      <c r="E13" s="180">
        <v>4.32</v>
      </c>
      <c r="F13" s="181"/>
      <c r="G13" s="182">
        <f>ROUND(E13*F13,2)</f>
        <v>0</v>
      </c>
      <c r="H13" s="181"/>
      <c r="I13" s="182">
        <f>ROUND(E13*H13,2)</f>
        <v>0</v>
      </c>
      <c r="J13" s="181"/>
      <c r="K13" s="182">
        <f>ROUND(E13*J13,2)</f>
        <v>0</v>
      </c>
      <c r="L13" s="182">
        <v>21</v>
      </c>
      <c r="M13" s="182">
        <f>G13*(1+L13/100)</f>
        <v>0</v>
      </c>
      <c r="N13" s="180">
        <v>1.8907700000000001</v>
      </c>
      <c r="O13" s="180">
        <f>ROUND(E13*N13,2)</f>
        <v>8.17</v>
      </c>
      <c r="P13" s="180">
        <v>0</v>
      </c>
      <c r="Q13" s="180">
        <f>ROUND(E13*P13,2)</f>
        <v>0</v>
      </c>
      <c r="R13" s="182" t="s">
        <v>2008</v>
      </c>
      <c r="S13" s="182" t="s">
        <v>294</v>
      </c>
      <c r="T13" s="183" t="s">
        <v>294</v>
      </c>
      <c r="U13" s="159">
        <v>1.3169999999999999</v>
      </c>
      <c r="V13" s="159">
        <f>ROUND(E13*U13,2)</f>
        <v>5.69</v>
      </c>
      <c r="W13" s="159"/>
      <c r="X13" s="159" t="s">
        <v>295</v>
      </c>
      <c r="Y13" s="159" t="s">
        <v>296</v>
      </c>
      <c r="Z13" s="148"/>
      <c r="AA13" s="148"/>
      <c r="AB13" s="148"/>
      <c r="AC13" s="148"/>
      <c r="AD13" s="148"/>
      <c r="AE13" s="148"/>
      <c r="AF13" s="148"/>
      <c r="AG13" s="148" t="s">
        <v>2005</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5">
      <c r="A14" s="155"/>
      <c r="B14" s="156"/>
      <c r="C14" s="276" t="s">
        <v>2009</v>
      </c>
      <c r="D14" s="277"/>
      <c r="E14" s="277"/>
      <c r="F14" s="277"/>
      <c r="G14" s="277"/>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77">
        <v>4</v>
      </c>
      <c r="B15" s="178" t="s">
        <v>2010</v>
      </c>
      <c r="C15" s="194" t="s">
        <v>2011</v>
      </c>
      <c r="D15" s="179" t="s">
        <v>338</v>
      </c>
      <c r="E15" s="180">
        <v>14.69</v>
      </c>
      <c r="F15" s="181"/>
      <c r="G15" s="182">
        <f>ROUND(E15*F15,2)</f>
        <v>0</v>
      </c>
      <c r="H15" s="181"/>
      <c r="I15" s="182">
        <f>ROUND(E15*H15,2)</f>
        <v>0</v>
      </c>
      <c r="J15" s="181"/>
      <c r="K15" s="182">
        <f>ROUND(E15*J15,2)</f>
        <v>0</v>
      </c>
      <c r="L15" s="182">
        <v>21</v>
      </c>
      <c r="M15" s="182">
        <f>G15*(1+L15/100)</f>
        <v>0</v>
      </c>
      <c r="N15" s="180">
        <v>0</v>
      </c>
      <c r="O15" s="180">
        <f>ROUND(E15*N15,2)</f>
        <v>0</v>
      </c>
      <c r="P15" s="180">
        <v>0</v>
      </c>
      <c r="Q15" s="180">
        <f>ROUND(E15*P15,2)</f>
        <v>0</v>
      </c>
      <c r="R15" s="182" t="s">
        <v>293</v>
      </c>
      <c r="S15" s="182" t="s">
        <v>294</v>
      </c>
      <c r="T15" s="183" t="s">
        <v>294</v>
      </c>
      <c r="U15" s="159">
        <v>1.587</v>
      </c>
      <c r="V15" s="159">
        <f>ROUND(E15*U15,2)</f>
        <v>23.31</v>
      </c>
      <c r="W15" s="159"/>
      <c r="X15" s="159" t="s">
        <v>295</v>
      </c>
      <c r="Y15" s="159" t="s">
        <v>296</v>
      </c>
      <c r="Z15" s="148"/>
      <c r="AA15" s="148"/>
      <c r="AB15" s="148"/>
      <c r="AC15" s="148"/>
      <c r="AD15" s="148"/>
      <c r="AE15" s="148"/>
      <c r="AF15" s="148"/>
      <c r="AG15" s="148" t="s">
        <v>2005</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0.5" outlineLevel="2" x14ac:dyDescent="0.25">
      <c r="A16" s="155"/>
      <c r="B16" s="156"/>
      <c r="C16" s="276" t="s">
        <v>2012</v>
      </c>
      <c r="D16" s="277"/>
      <c r="E16" s="277"/>
      <c r="F16" s="277"/>
      <c r="G16" s="277"/>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84" t="str">
        <f>C16</f>
        <v>sypaninou z vhodných hornin tř. 1 - 4 nebo materiálem připraveným podél výkopu ve vzdálenosti do 3 m od jeho kraje, pro jakoukoliv hloubku výkopu a jakoukoliv míru zhutnění,</v>
      </c>
      <c r="BB16" s="148"/>
      <c r="BC16" s="148"/>
      <c r="BD16" s="148"/>
      <c r="BE16" s="148"/>
      <c r="BF16" s="148"/>
      <c r="BG16" s="148"/>
      <c r="BH16" s="148"/>
    </row>
    <row r="17" spans="1:60" outlineLevel="1" x14ac:dyDescent="0.25">
      <c r="A17" s="177">
        <v>5</v>
      </c>
      <c r="B17" s="178" t="s">
        <v>382</v>
      </c>
      <c r="C17" s="194" t="s">
        <v>383</v>
      </c>
      <c r="D17" s="179" t="s">
        <v>338</v>
      </c>
      <c r="E17" s="180">
        <v>37.15</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0.20200000000000001</v>
      </c>
      <c r="V17" s="159">
        <f>ROUND(E17*U17,2)</f>
        <v>7.5</v>
      </c>
      <c r="W17" s="159"/>
      <c r="X17" s="159" t="s">
        <v>295</v>
      </c>
      <c r="Y17" s="159" t="s">
        <v>296</v>
      </c>
      <c r="Z17" s="148"/>
      <c r="AA17" s="148"/>
      <c r="AB17" s="148"/>
      <c r="AC17" s="148"/>
      <c r="AD17" s="148"/>
      <c r="AE17" s="148"/>
      <c r="AF17" s="148"/>
      <c r="AG17" s="148" t="s">
        <v>2005</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5">
      <c r="A18" s="155"/>
      <c r="B18" s="156"/>
      <c r="C18" s="276" t="s">
        <v>384</v>
      </c>
      <c r="D18" s="277"/>
      <c r="E18" s="277"/>
      <c r="F18" s="277"/>
      <c r="G18" s="277"/>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77">
        <v>6</v>
      </c>
      <c r="B19" s="178" t="s">
        <v>373</v>
      </c>
      <c r="C19" s="194" t="s">
        <v>374</v>
      </c>
      <c r="D19" s="179" t="s">
        <v>338</v>
      </c>
      <c r="E19" s="180">
        <v>19.010000000000002</v>
      </c>
      <c r="F19" s="181"/>
      <c r="G19" s="182">
        <f>ROUND(E19*F19,2)</f>
        <v>0</v>
      </c>
      <c r="H19" s="181"/>
      <c r="I19" s="182">
        <f>ROUND(E19*H19,2)</f>
        <v>0</v>
      </c>
      <c r="J19" s="181"/>
      <c r="K19" s="182">
        <f>ROUND(E19*J19,2)</f>
        <v>0</v>
      </c>
      <c r="L19" s="182">
        <v>21</v>
      </c>
      <c r="M19" s="182">
        <f>G19*(1+L19/100)</f>
        <v>0</v>
      </c>
      <c r="N19" s="180">
        <v>0</v>
      </c>
      <c r="O19" s="180">
        <f>ROUND(E19*N19,2)</f>
        <v>0</v>
      </c>
      <c r="P19" s="180">
        <v>0</v>
      </c>
      <c r="Q19" s="180">
        <f>ROUND(E19*P19,2)</f>
        <v>0</v>
      </c>
      <c r="R19" s="182" t="s">
        <v>293</v>
      </c>
      <c r="S19" s="182" t="s">
        <v>294</v>
      </c>
      <c r="T19" s="183" t="s">
        <v>294</v>
      </c>
      <c r="U19" s="159">
        <v>1.0999999999999999E-2</v>
      </c>
      <c r="V19" s="159">
        <f>ROUND(E19*U19,2)</f>
        <v>0.21</v>
      </c>
      <c r="W19" s="159"/>
      <c r="X19" s="159" t="s">
        <v>295</v>
      </c>
      <c r="Y19" s="159" t="s">
        <v>296</v>
      </c>
      <c r="Z19" s="148"/>
      <c r="AA19" s="148"/>
      <c r="AB19" s="148"/>
      <c r="AC19" s="148"/>
      <c r="AD19" s="148"/>
      <c r="AE19" s="148"/>
      <c r="AF19" s="148"/>
      <c r="AG19" s="148" t="s">
        <v>2005</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5">
      <c r="A20" s="155"/>
      <c r="B20" s="156"/>
      <c r="C20" s="276" t="s">
        <v>375</v>
      </c>
      <c r="D20" s="277"/>
      <c r="E20" s="277"/>
      <c r="F20" s="277"/>
      <c r="G20" s="277"/>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299</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7</v>
      </c>
      <c r="B21" s="186" t="s">
        <v>2013</v>
      </c>
      <c r="C21" s="198" t="s">
        <v>2014</v>
      </c>
      <c r="D21" s="187" t="s">
        <v>338</v>
      </c>
      <c r="E21" s="188">
        <v>19.010000000000002</v>
      </c>
      <c r="F21" s="189"/>
      <c r="G21" s="190">
        <f>ROUND(E21*F21,2)</f>
        <v>0</v>
      </c>
      <c r="H21" s="189"/>
      <c r="I21" s="190">
        <f>ROUND(E21*H21,2)</f>
        <v>0</v>
      </c>
      <c r="J21" s="189"/>
      <c r="K21" s="190">
        <f>ROUND(E21*J21,2)</f>
        <v>0</v>
      </c>
      <c r="L21" s="190">
        <v>21</v>
      </c>
      <c r="M21" s="190">
        <f>G21*(1+L21/100)</f>
        <v>0</v>
      </c>
      <c r="N21" s="188">
        <v>0</v>
      </c>
      <c r="O21" s="188">
        <f>ROUND(E21*N21,2)</f>
        <v>0</v>
      </c>
      <c r="P21" s="188">
        <v>0</v>
      </c>
      <c r="Q21" s="188">
        <f>ROUND(E21*P21,2)</f>
        <v>0</v>
      </c>
      <c r="R21" s="190" t="s">
        <v>293</v>
      </c>
      <c r="S21" s="190" t="s">
        <v>294</v>
      </c>
      <c r="T21" s="191" t="s">
        <v>294</v>
      </c>
      <c r="U21" s="159">
        <v>3.1E-2</v>
      </c>
      <c r="V21" s="159">
        <f>ROUND(E21*U21,2)</f>
        <v>0.59</v>
      </c>
      <c r="W21" s="159"/>
      <c r="X21" s="159" t="s">
        <v>295</v>
      </c>
      <c r="Y21" s="159" t="s">
        <v>296</v>
      </c>
      <c r="Z21" s="148"/>
      <c r="AA21" s="148"/>
      <c r="AB21" s="148"/>
      <c r="AC21" s="148"/>
      <c r="AD21" s="148"/>
      <c r="AE21" s="148"/>
      <c r="AF21" s="148"/>
      <c r="AG21" s="148" t="s">
        <v>2005</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8</v>
      </c>
      <c r="B22" s="186" t="s">
        <v>391</v>
      </c>
      <c r="C22" s="198" t="s">
        <v>392</v>
      </c>
      <c r="D22" s="187" t="s">
        <v>338</v>
      </c>
      <c r="E22" s="188">
        <v>19.010000000000002</v>
      </c>
      <c r="F22" s="189"/>
      <c r="G22" s="190">
        <f>ROUND(E22*F22,2)</f>
        <v>0</v>
      </c>
      <c r="H22" s="189"/>
      <c r="I22" s="190">
        <f>ROUND(E22*H22,2)</f>
        <v>0</v>
      </c>
      <c r="J22" s="189"/>
      <c r="K22" s="190">
        <f>ROUND(E22*J22,2)</f>
        <v>0</v>
      </c>
      <c r="L22" s="190">
        <v>21</v>
      </c>
      <c r="M22" s="190">
        <f>G22*(1+L22/100)</f>
        <v>0</v>
      </c>
      <c r="N22" s="188">
        <v>0</v>
      </c>
      <c r="O22" s="188">
        <f>ROUND(E22*N22,2)</f>
        <v>0</v>
      </c>
      <c r="P22" s="188">
        <v>0</v>
      </c>
      <c r="Q22" s="188">
        <f>ROUND(E22*P22,2)</f>
        <v>0</v>
      </c>
      <c r="R22" s="190" t="s">
        <v>293</v>
      </c>
      <c r="S22" s="190" t="s">
        <v>294</v>
      </c>
      <c r="T22" s="191" t="s">
        <v>294</v>
      </c>
      <c r="U22" s="159">
        <v>0</v>
      </c>
      <c r="V22" s="159">
        <f>ROUND(E22*U22,2)</f>
        <v>0</v>
      </c>
      <c r="W22" s="159"/>
      <c r="X22" s="159" t="s">
        <v>295</v>
      </c>
      <c r="Y22" s="159" t="s">
        <v>296</v>
      </c>
      <c r="Z22" s="148"/>
      <c r="AA22" s="148"/>
      <c r="AB22" s="148"/>
      <c r="AC22" s="148"/>
      <c r="AD22" s="148"/>
      <c r="AE22" s="148"/>
      <c r="AF22" s="148"/>
      <c r="AG22" s="148" t="s">
        <v>2005</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13" x14ac:dyDescent="0.25">
      <c r="A23" s="170" t="s">
        <v>288</v>
      </c>
      <c r="B23" s="171" t="s">
        <v>146</v>
      </c>
      <c r="C23" s="193" t="s">
        <v>147</v>
      </c>
      <c r="D23" s="172"/>
      <c r="E23" s="173"/>
      <c r="F23" s="174"/>
      <c r="G23" s="174">
        <f>SUMIF(AG24:AG31,"&lt;&gt;NOR",G24:G31)</f>
        <v>0</v>
      </c>
      <c r="H23" s="174"/>
      <c r="I23" s="174">
        <f>SUM(I24:I31)</f>
        <v>0</v>
      </c>
      <c r="J23" s="174"/>
      <c r="K23" s="174">
        <f>SUM(K24:K31)</f>
        <v>0</v>
      </c>
      <c r="L23" s="174"/>
      <c r="M23" s="174">
        <f>SUM(M24:M31)</f>
        <v>0</v>
      </c>
      <c r="N23" s="173"/>
      <c r="O23" s="173">
        <f>SUM(O24:O31)</f>
        <v>0.45999999999999996</v>
      </c>
      <c r="P23" s="173"/>
      <c r="Q23" s="173">
        <f>SUM(Q24:Q31)</f>
        <v>0.17</v>
      </c>
      <c r="R23" s="174"/>
      <c r="S23" s="174"/>
      <c r="T23" s="175"/>
      <c r="U23" s="169"/>
      <c r="V23" s="169">
        <f>SUM(V24:V31)</f>
        <v>0.89</v>
      </c>
      <c r="W23" s="169"/>
      <c r="X23" s="169"/>
      <c r="Y23" s="169"/>
      <c r="AG23" t="s">
        <v>289</v>
      </c>
    </row>
    <row r="24" spans="1:60" ht="20" outlineLevel="1" x14ac:dyDescent="0.25">
      <c r="A24" s="177">
        <v>9</v>
      </c>
      <c r="B24" s="178" t="s">
        <v>308</v>
      </c>
      <c r="C24" s="194" t="s">
        <v>309</v>
      </c>
      <c r="D24" s="179" t="s">
        <v>310</v>
      </c>
      <c r="E24" s="180">
        <v>1.2</v>
      </c>
      <c r="F24" s="181"/>
      <c r="G24" s="182">
        <f>ROUND(E24*F24,2)</f>
        <v>0</v>
      </c>
      <c r="H24" s="181"/>
      <c r="I24" s="182">
        <f>ROUND(E24*H24,2)</f>
        <v>0</v>
      </c>
      <c r="J24" s="181"/>
      <c r="K24" s="182">
        <f>ROUND(E24*J24,2)</f>
        <v>0</v>
      </c>
      <c r="L24" s="182">
        <v>21</v>
      </c>
      <c r="M24" s="182">
        <f>G24*(1+L24/100)</f>
        <v>0</v>
      </c>
      <c r="N24" s="180">
        <v>0</v>
      </c>
      <c r="O24" s="180">
        <f>ROUND(E24*N24,2)</f>
        <v>0</v>
      </c>
      <c r="P24" s="180">
        <v>0.13800000000000001</v>
      </c>
      <c r="Q24" s="180">
        <f>ROUND(E24*P24,2)</f>
        <v>0.17</v>
      </c>
      <c r="R24" s="182" t="s">
        <v>311</v>
      </c>
      <c r="S24" s="182" t="s">
        <v>294</v>
      </c>
      <c r="T24" s="183" t="s">
        <v>294</v>
      </c>
      <c r="U24" s="159">
        <v>0.16</v>
      </c>
      <c r="V24" s="159">
        <f>ROUND(E24*U24,2)</f>
        <v>0.19</v>
      </c>
      <c r="W24" s="159"/>
      <c r="X24" s="159" t="s">
        <v>295</v>
      </c>
      <c r="Y24" s="159" t="s">
        <v>296</v>
      </c>
      <c r="Z24" s="148"/>
      <c r="AA24" s="148"/>
      <c r="AB24" s="148"/>
      <c r="AC24" s="148"/>
      <c r="AD24" s="148"/>
      <c r="AE24" s="148"/>
      <c r="AF24" s="148"/>
      <c r="AG24" s="148" t="s">
        <v>2005</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76" t="s">
        <v>312</v>
      </c>
      <c r="D25" s="277"/>
      <c r="E25" s="277"/>
      <c r="F25" s="277"/>
      <c r="G25" s="277"/>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77">
        <v>10</v>
      </c>
      <c r="B26" s="178" t="s">
        <v>3683</v>
      </c>
      <c r="C26" s="194" t="s">
        <v>3684</v>
      </c>
      <c r="D26" s="179" t="s">
        <v>310</v>
      </c>
      <c r="E26" s="180">
        <v>1.2</v>
      </c>
      <c r="F26" s="181"/>
      <c r="G26" s="182">
        <f>ROUND(E26*F26,2)</f>
        <v>0</v>
      </c>
      <c r="H26" s="181"/>
      <c r="I26" s="182">
        <f>ROUND(E26*H26,2)</f>
        <v>0</v>
      </c>
      <c r="J26" s="181"/>
      <c r="K26" s="182">
        <f>ROUND(E26*J26,2)</f>
        <v>0</v>
      </c>
      <c r="L26" s="182">
        <v>21</v>
      </c>
      <c r="M26" s="182">
        <f>G26*(1+L26/100)</f>
        <v>0</v>
      </c>
      <c r="N26" s="180">
        <v>0.20399999999999999</v>
      </c>
      <c r="O26" s="180">
        <f>ROUND(E26*N26,2)</f>
        <v>0.24</v>
      </c>
      <c r="P26" s="180">
        <v>0</v>
      </c>
      <c r="Q26" s="180">
        <f>ROUND(E26*P26,2)</f>
        <v>0</v>
      </c>
      <c r="R26" s="182" t="s">
        <v>311</v>
      </c>
      <c r="S26" s="182" t="s">
        <v>294</v>
      </c>
      <c r="T26" s="183" t="s">
        <v>294</v>
      </c>
      <c r="U26" s="159">
        <v>0.09</v>
      </c>
      <c r="V26" s="159">
        <f>ROUND(E26*U26,2)</f>
        <v>0.11</v>
      </c>
      <c r="W26" s="159"/>
      <c r="X26" s="159" t="s">
        <v>295</v>
      </c>
      <c r="Y26" s="159" t="s">
        <v>296</v>
      </c>
      <c r="Z26" s="148"/>
      <c r="AA26" s="148"/>
      <c r="AB26" s="148"/>
      <c r="AC26" s="148"/>
      <c r="AD26" s="148"/>
      <c r="AE26" s="148"/>
      <c r="AF26" s="148"/>
      <c r="AG26" s="148" t="s">
        <v>2005</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5">
      <c r="A27" s="155"/>
      <c r="B27" s="156"/>
      <c r="C27" s="276" t="s">
        <v>3685</v>
      </c>
      <c r="D27" s="277"/>
      <c r="E27" s="277"/>
      <c r="F27" s="277"/>
      <c r="G27" s="277"/>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299</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0" outlineLevel="1" x14ac:dyDescent="0.25">
      <c r="A28" s="177">
        <v>11</v>
      </c>
      <c r="B28" s="178" t="s">
        <v>1239</v>
      </c>
      <c r="C28" s="194" t="s">
        <v>1240</v>
      </c>
      <c r="D28" s="179" t="s">
        <v>310</v>
      </c>
      <c r="E28" s="180">
        <v>1.2</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t="s">
        <v>311</v>
      </c>
      <c r="S28" s="182" t="s">
        <v>294</v>
      </c>
      <c r="T28" s="183" t="s">
        <v>294</v>
      </c>
      <c r="U28" s="159">
        <v>0.115</v>
      </c>
      <c r="V28" s="159">
        <f>ROUND(E28*U28,2)</f>
        <v>0.14000000000000001</v>
      </c>
      <c r="W28" s="159"/>
      <c r="X28" s="159" t="s">
        <v>295</v>
      </c>
      <c r="Y28" s="159" t="s">
        <v>296</v>
      </c>
      <c r="Z28" s="148"/>
      <c r="AA28" s="148"/>
      <c r="AB28" s="148"/>
      <c r="AC28" s="148"/>
      <c r="AD28" s="148"/>
      <c r="AE28" s="148"/>
      <c r="AF28" s="148"/>
      <c r="AG28" s="148" t="s">
        <v>2005</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276" t="s">
        <v>1241</v>
      </c>
      <c r="D29" s="277"/>
      <c r="E29" s="277"/>
      <c r="F29" s="277"/>
      <c r="G29" s="277"/>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84" t="str">
        <f>C29</f>
        <v>krajníků, desek nebo panelů od spojovacího materiálu s odklizením a uložením očištěných hmot a spojovacího materiálu na skládku na vzdálenost do 10 m</v>
      </c>
      <c r="BB29" s="148"/>
      <c r="BC29" s="148"/>
      <c r="BD29" s="148"/>
      <c r="BE29" s="148"/>
      <c r="BF29" s="148"/>
      <c r="BG29" s="148"/>
      <c r="BH29" s="148"/>
    </row>
    <row r="30" spans="1:60" ht="20" outlineLevel="1" x14ac:dyDescent="0.25">
      <c r="A30" s="177">
        <v>12</v>
      </c>
      <c r="B30" s="178" t="s">
        <v>3686</v>
      </c>
      <c r="C30" s="194" t="s">
        <v>3687</v>
      </c>
      <c r="D30" s="179" t="s">
        <v>310</v>
      </c>
      <c r="E30" s="180">
        <v>1.2</v>
      </c>
      <c r="F30" s="181"/>
      <c r="G30" s="182">
        <f>ROUND(E30*F30,2)</f>
        <v>0</v>
      </c>
      <c r="H30" s="181"/>
      <c r="I30" s="182">
        <f>ROUND(E30*H30,2)</f>
        <v>0</v>
      </c>
      <c r="J30" s="181"/>
      <c r="K30" s="182">
        <f>ROUND(E30*J30,2)</f>
        <v>0</v>
      </c>
      <c r="L30" s="182">
        <v>21</v>
      </c>
      <c r="M30" s="182">
        <f>G30*(1+L30/100)</f>
        <v>0</v>
      </c>
      <c r="N30" s="180">
        <v>0.18310000000000001</v>
      </c>
      <c r="O30" s="180">
        <f>ROUND(E30*N30,2)</f>
        <v>0.22</v>
      </c>
      <c r="P30" s="180">
        <v>0</v>
      </c>
      <c r="Q30" s="180">
        <f>ROUND(E30*P30,2)</f>
        <v>0</v>
      </c>
      <c r="R30" s="182" t="s">
        <v>311</v>
      </c>
      <c r="S30" s="182" t="s">
        <v>294</v>
      </c>
      <c r="T30" s="183" t="s">
        <v>294</v>
      </c>
      <c r="U30" s="159">
        <v>0.375</v>
      </c>
      <c r="V30" s="159">
        <f>ROUND(E30*U30,2)</f>
        <v>0.45</v>
      </c>
      <c r="W30" s="159"/>
      <c r="X30" s="159" t="s">
        <v>295</v>
      </c>
      <c r="Y30" s="159" t="s">
        <v>296</v>
      </c>
      <c r="Z30" s="148"/>
      <c r="AA30" s="148"/>
      <c r="AB30" s="148"/>
      <c r="AC30" s="148"/>
      <c r="AD30" s="148"/>
      <c r="AE30" s="148"/>
      <c r="AF30" s="148"/>
      <c r="AG30" s="148" t="s">
        <v>2005</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20.5" outlineLevel="2" x14ac:dyDescent="0.25">
      <c r="A31" s="155"/>
      <c r="B31" s="156"/>
      <c r="C31" s="276" t="s">
        <v>3688</v>
      </c>
      <c r="D31" s="277"/>
      <c r="E31" s="277"/>
      <c r="F31" s="277"/>
      <c r="G31" s="277"/>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299</v>
      </c>
      <c r="AH31" s="148"/>
      <c r="AI31" s="148"/>
      <c r="AJ31" s="148"/>
      <c r="AK31" s="148"/>
      <c r="AL31" s="148"/>
      <c r="AM31" s="148"/>
      <c r="AN31" s="148"/>
      <c r="AO31" s="148"/>
      <c r="AP31" s="148"/>
      <c r="AQ31" s="148"/>
      <c r="AR31" s="148"/>
      <c r="AS31" s="148"/>
      <c r="AT31" s="148"/>
      <c r="AU31" s="148"/>
      <c r="AV31" s="148"/>
      <c r="AW31" s="148"/>
      <c r="AX31" s="148"/>
      <c r="AY31" s="148"/>
      <c r="AZ31" s="148"/>
      <c r="BA31" s="184" t="str">
        <f>C31</f>
        <v>komunikací pro pěší, z dlaždic betonových a teracových, do velikosti dlaždic 0,25 m2, s provedením lože do tl. 30 mm, s vyplněním spár a se smetením přebytečného materiálu na vzdálenost do 3 m</v>
      </c>
      <c r="BB31" s="148"/>
      <c r="BC31" s="148"/>
      <c r="BD31" s="148"/>
      <c r="BE31" s="148"/>
      <c r="BF31" s="148"/>
      <c r="BG31" s="148"/>
      <c r="BH31" s="148"/>
    </row>
    <row r="32" spans="1:60" ht="13" x14ac:dyDescent="0.25">
      <c r="A32" s="170" t="s">
        <v>288</v>
      </c>
      <c r="B32" s="171" t="s">
        <v>245</v>
      </c>
      <c r="C32" s="193" t="s">
        <v>246</v>
      </c>
      <c r="D32" s="172"/>
      <c r="E32" s="173"/>
      <c r="F32" s="174"/>
      <c r="G32" s="174">
        <f>SUMIF(AG33:AG69,"&lt;&gt;NOR",G33:G69)</f>
        <v>0</v>
      </c>
      <c r="H32" s="174"/>
      <c r="I32" s="174">
        <f>SUM(I33:I69)</f>
        <v>0</v>
      </c>
      <c r="J32" s="174"/>
      <c r="K32" s="174">
        <f>SUM(K33:K69)</f>
        <v>0</v>
      </c>
      <c r="L32" s="174"/>
      <c r="M32" s="174">
        <f>SUM(M33:M69)</f>
        <v>0</v>
      </c>
      <c r="N32" s="173"/>
      <c r="O32" s="173">
        <f>SUM(O33:O69)</f>
        <v>0.22999999999999998</v>
      </c>
      <c r="P32" s="173"/>
      <c r="Q32" s="173">
        <f>SUM(Q33:Q69)</f>
        <v>0.03</v>
      </c>
      <c r="R32" s="174"/>
      <c r="S32" s="174"/>
      <c r="T32" s="175"/>
      <c r="U32" s="169"/>
      <c r="V32" s="169">
        <f>SUM(V33:V69)</f>
        <v>34.020000000000003</v>
      </c>
      <c r="W32" s="169"/>
      <c r="X32" s="169"/>
      <c r="Y32" s="169"/>
      <c r="AG32" t="s">
        <v>289</v>
      </c>
    </row>
    <row r="33" spans="1:60" outlineLevel="1" x14ac:dyDescent="0.25">
      <c r="A33" s="185">
        <v>13</v>
      </c>
      <c r="B33" s="186" t="s">
        <v>2494</v>
      </c>
      <c r="C33" s="198" t="s">
        <v>3723</v>
      </c>
      <c r="D33" s="187" t="s">
        <v>2181</v>
      </c>
      <c r="E33" s="188">
        <v>1</v>
      </c>
      <c r="F33" s="189"/>
      <c r="G33" s="190">
        <f>ROUND(E33*F33,2)</f>
        <v>0</v>
      </c>
      <c r="H33" s="189"/>
      <c r="I33" s="190">
        <f>ROUND(E33*H33,2)</f>
        <v>0</v>
      </c>
      <c r="J33" s="189"/>
      <c r="K33" s="190">
        <f>ROUND(E33*J33,2)</f>
        <v>0</v>
      </c>
      <c r="L33" s="190">
        <v>21</v>
      </c>
      <c r="M33" s="190">
        <f>G33*(1+L33/100)</f>
        <v>0</v>
      </c>
      <c r="N33" s="188">
        <v>0</v>
      </c>
      <c r="O33" s="188">
        <f>ROUND(E33*N33,2)</f>
        <v>0</v>
      </c>
      <c r="P33" s="188">
        <v>0</v>
      </c>
      <c r="Q33" s="188">
        <f>ROUND(E33*P33,2)</f>
        <v>0</v>
      </c>
      <c r="R33" s="190"/>
      <c r="S33" s="190" t="s">
        <v>878</v>
      </c>
      <c r="T33" s="191" t="s">
        <v>879</v>
      </c>
      <c r="U33" s="159">
        <v>0</v>
      </c>
      <c r="V33" s="159">
        <f>ROUND(E33*U33,2)</f>
        <v>0</v>
      </c>
      <c r="W33" s="159"/>
      <c r="X33" s="159" t="s">
        <v>295</v>
      </c>
      <c r="Y33" s="159" t="s">
        <v>296</v>
      </c>
      <c r="Z33" s="148"/>
      <c r="AA33" s="148"/>
      <c r="AB33" s="148"/>
      <c r="AC33" s="148"/>
      <c r="AD33" s="148"/>
      <c r="AE33" s="148"/>
      <c r="AF33" s="148"/>
      <c r="AG33" s="148" t="s">
        <v>2005</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14</v>
      </c>
      <c r="B34" s="186" t="s">
        <v>2496</v>
      </c>
      <c r="C34" s="198" t="s">
        <v>3724</v>
      </c>
      <c r="D34" s="187" t="s">
        <v>331</v>
      </c>
      <c r="E34" s="188">
        <v>4</v>
      </c>
      <c r="F34" s="189"/>
      <c r="G34" s="190">
        <f>ROUND(E34*F34,2)</f>
        <v>0</v>
      </c>
      <c r="H34" s="189"/>
      <c r="I34" s="190">
        <f>ROUND(E34*H34,2)</f>
        <v>0</v>
      </c>
      <c r="J34" s="189"/>
      <c r="K34" s="190">
        <f>ROUND(E34*J34,2)</f>
        <v>0</v>
      </c>
      <c r="L34" s="190">
        <v>21</v>
      </c>
      <c r="M34" s="190">
        <f>G34*(1+L34/100)</f>
        <v>0</v>
      </c>
      <c r="N34" s="188">
        <v>0</v>
      </c>
      <c r="O34" s="188">
        <f>ROUND(E34*N34,2)</f>
        <v>0</v>
      </c>
      <c r="P34" s="188">
        <v>0</v>
      </c>
      <c r="Q34" s="188">
        <f>ROUND(E34*P34,2)</f>
        <v>0</v>
      </c>
      <c r="R34" s="190"/>
      <c r="S34" s="190" t="s">
        <v>878</v>
      </c>
      <c r="T34" s="191" t="s">
        <v>879</v>
      </c>
      <c r="U34" s="159">
        <v>0</v>
      </c>
      <c r="V34" s="159">
        <f>ROUND(E34*U34,2)</f>
        <v>0</v>
      </c>
      <c r="W34" s="159"/>
      <c r="X34" s="159" t="s">
        <v>295</v>
      </c>
      <c r="Y34" s="159" t="s">
        <v>296</v>
      </c>
      <c r="Z34" s="148"/>
      <c r="AA34" s="148"/>
      <c r="AB34" s="148"/>
      <c r="AC34" s="148"/>
      <c r="AD34" s="148"/>
      <c r="AE34" s="148"/>
      <c r="AF34" s="148"/>
      <c r="AG34" s="148" t="s">
        <v>2005</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15</v>
      </c>
      <c r="B35" s="186" t="s">
        <v>2468</v>
      </c>
      <c r="C35" s="198" t="s">
        <v>3725</v>
      </c>
      <c r="D35" s="187" t="s">
        <v>331</v>
      </c>
      <c r="E35" s="188">
        <v>53</v>
      </c>
      <c r="F35" s="189"/>
      <c r="G35" s="190">
        <f>ROUND(E35*F35,2)</f>
        <v>0</v>
      </c>
      <c r="H35" s="189"/>
      <c r="I35" s="190">
        <f>ROUND(E35*H35,2)</f>
        <v>0</v>
      </c>
      <c r="J35" s="189"/>
      <c r="K35" s="190">
        <f>ROUND(E35*J35,2)</f>
        <v>0</v>
      </c>
      <c r="L35" s="190">
        <v>21</v>
      </c>
      <c r="M35" s="190">
        <f>G35*(1+L35/100)</f>
        <v>0</v>
      </c>
      <c r="N35" s="188">
        <v>0</v>
      </c>
      <c r="O35" s="188">
        <f>ROUND(E35*N35,2)</f>
        <v>0</v>
      </c>
      <c r="P35" s="188">
        <v>0</v>
      </c>
      <c r="Q35" s="188">
        <f>ROUND(E35*P35,2)</f>
        <v>0</v>
      </c>
      <c r="R35" s="190"/>
      <c r="S35" s="190" t="s">
        <v>878</v>
      </c>
      <c r="T35" s="191" t="s">
        <v>879</v>
      </c>
      <c r="U35" s="159">
        <v>0</v>
      </c>
      <c r="V35" s="159">
        <f>ROUND(E35*U35,2)</f>
        <v>0</v>
      </c>
      <c r="W35" s="159"/>
      <c r="X35" s="159" t="s">
        <v>295</v>
      </c>
      <c r="Y35" s="159" t="s">
        <v>296</v>
      </c>
      <c r="Z35" s="148"/>
      <c r="AA35" s="148"/>
      <c r="AB35" s="148"/>
      <c r="AC35" s="148"/>
      <c r="AD35" s="148"/>
      <c r="AE35" s="148"/>
      <c r="AF35" s="148"/>
      <c r="AG35" s="148" t="s">
        <v>2005</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77">
        <v>16</v>
      </c>
      <c r="B36" s="178" t="s">
        <v>2444</v>
      </c>
      <c r="C36" s="194" t="s">
        <v>2445</v>
      </c>
      <c r="D36" s="179" t="s">
        <v>331</v>
      </c>
      <c r="E36" s="180">
        <v>14</v>
      </c>
      <c r="F36" s="181"/>
      <c r="G36" s="182">
        <f>ROUND(E36*F36,2)</f>
        <v>0</v>
      </c>
      <c r="H36" s="181"/>
      <c r="I36" s="182">
        <f>ROUND(E36*H36,2)</f>
        <v>0</v>
      </c>
      <c r="J36" s="181"/>
      <c r="K36" s="182">
        <f>ROUND(E36*J36,2)</f>
        <v>0</v>
      </c>
      <c r="L36" s="182">
        <v>21</v>
      </c>
      <c r="M36" s="182">
        <f>G36*(1+L36/100)</f>
        <v>0</v>
      </c>
      <c r="N36" s="180">
        <v>1.4749999999999999E-2</v>
      </c>
      <c r="O36" s="180">
        <f>ROUND(E36*N36,2)</f>
        <v>0.21</v>
      </c>
      <c r="P36" s="180">
        <v>0</v>
      </c>
      <c r="Q36" s="180">
        <f>ROUND(E36*P36,2)</f>
        <v>0</v>
      </c>
      <c r="R36" s="182" t="s">
        <v>1425</v>
      </c>
      <c r="S36" s="182" t="s">
        <v>294</v>
      </c>
      <c r="T36" s="183" t="s">
        <v>294</v>
      </c>
      <c r="U36" s="159">
        <v>0.753</v>
      </c>
      <c r="V36" s="159">
        <f>ROUND(E36*U36,2)</f>
        <v>10.54</v>
      </c>
      <c r="W36" s="159"/>
      <c r="X36" s="159" t="s">
        <v>295</v>
      </c>
      <c r="Y36" s="159" t="s">
        <v>296</v>
      </c>
      <c r="Z36" s="148"/>
      <c r="AA36" s="148"/>
      <c r="AB36" s="148"/>
      <c r="AC36" s="148"/>
      <c r="AD36" s="148"/>
      <c r="AE36" s="148"/>
      <c r="AF36" s="148"/>
      <c r="AG36" s="148" t="s">
        <v>2005</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5">
      <c r="A37" s="155"/>
      <c r="B37" s="156"/>
      <c r="C37" s="276" t="s">
        <v>2443</v>
      </c>
      <c r="D37" s="277"/>
      <c r="E37" s="277"/>
      <c r="F37" s="277"/>
      <c r="G37" s="277"/>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17</v>
      </c>
      <c r="B38" s="186" t="s">
        <v>3698</v>
      </c>
      <c r="C38" s="198" t="s">
        <v>3699</v>
      </c>
      <c r="D38" s="187" t="s">
        <v>331</v>
      </c>
      <c r="E38" s="188">
        <v>4</v>
      </c>
      <c r="F38" s="189"/>
      <c r="G38" s="190">
        <f t="shared" ref="G38:G68" si="0">ROUND(E38*F38,2)</f>
        <v>0</v>
      </c>
      <c r="H38" s="189"/>
      <c r="I38" s="190">
        <f t="shared" ref="I38:I68" si="1">ROUND(E38*H38,2)</f>
        <v>0</v>
      </c>
      <c r="J38" s="189"/>
      <c r="K38" s="190">
        <f t="shared" ref="K38:K68" si="2">ROUND(E38*J38,2)</f>
        <v>0</v>
      </c>
      <c r="L38" s="190">
        <v>21</v>
      </c>
      <c r="M38" s="190">
        <f t="shared" ref="M38:M68" si="3">G38*(1+L38/100)</f>
        <v>0</v>
      </c>
      <c r="N38" s="188">
        <v>0</v>
      </c>
      <c r="O38" s="188">
        <f t="shared" ref="O38:O68" si="4">ROUND(E38*N38,2)</f>
        <v>0</v>
      </c>
      <c r="P38" s="188">
        <v>0</v>
      </c>
      <c r="Q38" s="188">
        <f t="shared" ref="Q38:Q68" si="5">ROUND(E38*P38,2)</f>
        <v>0</v>
      </c>
      <c r="R38" s="190"/>
      <c r="S38" s="190" t="s">
        <v>878</v>
      </c>
      <c r="T38" s="191" t="s">
        <v>879</v>
      </c>
      <c r="U38" s="159">
        <v>0</v>
      </c>
      <c r="V38" s="159">
        <f t="shared" ref="V38:V68" si="6">ROUND(E38*U38,2)</f>
        <v>0</v>
      </c>
      <c r="W38" s="159"/>
      <c r="X38" s="159" t="s">
        <v>295</v>
      </c>
      <c r="Y38" s="159" t="s">
        <v>296</v>
      </c>
      <c r="Z38" s="148"/>
      <c r="AA38" s="148"/>
      <c r="AB38" s="148"/>
      <c r="AC38" s="148"/>
      <c r="AD38" s="148"/>
      <c r="AE38" s="148"/>
      <c r="AF38" s="148"/>
      <c r="AG38" s="148" t="s">
        <v>2005</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5">
      <c r="A39" s="185">
        <v>18</v>
      </c>
      <c r="B39" s="186" t="s">
        <v>2502</v>
      </c>
      <c r="C39" s="198" t="s">
        <v>3726</v>
      </c>
      <c r="D39" s="187" t="s">
        <v>331</v>
      </c>
      <c r="E39" s="188">
        <v>53</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2005</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19</v>
      </c>
      <c r="B40" s="186" t="s">
        <v>2446</v>
      </c>
      <c r="C40" s="198" t="s">
        <v>2447</v>
      </c>
      <c r="D40" s="187" t="s">
        <v>331</v>
      </c>
      <c r="E40" s="188">
        <v>71</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2005</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20</v>
      </c>
      <c r="B41" s="186" t="s">
        <v>2448</v>
      </c>
      <c r="C41" s="198" t="s">
        <v>2449</v>
      </c>
      <c r="D41" s="187" t="s">
        <v>331</v>
      </c>
      <c r="E41" s="188">
        <v>71</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294</v>
      </c>
      <c r="T41" s="191" t="s">
        <v>294</v>
      </c>
      <c r="U41" s="159">
        <v>0.16400000000000001</v>
      </c>
      <c r="V41" s="159">
        <f t="shared" si="6"/>
        <v>11.64</v>
      </c>
      <c r="W41" s="159"/>
      <c r="X41" s="159" t="s">
        <v>295</v>
      </c>
      <c r="Y41" s="159" t="s">
        <v>296</v>
      </c>
      <c r="Z41" s="148"/>
      <c r="AA41" s="148"/>
      <c r="AB41" s="148"/>
      <c r="AC41" s="148"/>
      <c r="AD41" s="148"/>
      <c r="AE41" s="148"/>
      <c r="AF41" s="148"/>
      <c r="AG41" s="148" t="s">
        <v>2005</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21</v>
      </c>
      <c r="B42" s="186" t="s">
        <v>2450</v>
      </c>
      <c r="C42" s="198" t="s">
        <v>2451</v>
      </c>
      <c r="D42" s="187" t="s">
        <v>331</v>
      </c>
      <c r="E42" s="188">
        <v>71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t="s">
        <v>1425</v>
      </c>
      <c r="S42" s="190" t="s">
        <v>294</v>
      </c>
      <c r="T42" s="191" t="s">
        <v>294</v>
      </c>
      <c r="U42" s="159">
        <v>6.2E-2</v>
      </c>
      <c r="V42" s="159">
        <f t="shared" si="6"/>
        <v>4.4000000000000004</v>
      </c>
      <c r="W42" s="159"/>
      <c r="X42" s="159" t="s">
        <v>295</v>
      </c>
      <c r="Y42" s="159" t="s">
        <v>296</v>
      </c>
      <c r="Z42" s="148"/>
      <c r="AA42" s="148"/>
      <c r="AB42" s="148"/>
      <c r="AC42" s="148"/>
      <c r="AD42" s="148"/>
      <c r="AE42" s="148"/>
      <c r="AF42" s="148"/>
      <c r="AG42" s="148" t="s">
        <v>2005</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85">
        <v>22</v>
      </c>
      <c r="B43" s="186" t="s">
        <v>2110</v>
      </c>
      <c r="C43" s="198" t="s">
        <v>2111</v>
      </c>
      <c r="D43" s="187" t="s">
        <v>331</v>
      </c>
      <c r="E43" s="188">
        <v>57</v>
      </c>
      <c r="F43" s="189"/>
      <c r="G43" s="190">
        <f t="shared" si="0"/>
        <v>0</v>
      </c>
      <c r="H43" s="189"/>
      <c r="I43" s="190">
        <f t="shared" si="1"/>
        <v>0</v>
      </c>
      <c r="J43" s="189"/>
      <c r="K43" s="190">
        <f t="shared" si="2"/>
        <v>0</v>
      </c>
      <c r="L43" s="190">
        <v>21</v>
      </c>
      <c r="M43" s="190">
        <f t="shared" si="3"/>
        <v>0</v>
      </c>
      <c r="N43" s="188">
        <v>0</v>
      </c>
      <c r="O43" s="188">
        <f t="shared" si="4"/>
        <v>0</v>
      </c>
      <c r="P43" s="188">
        <v>0</v>
      </c>
      <c r="Q43" s="188">
        <f t="shared" si="5"/>
        <v>0</v>
      </c>
      <c r="R43" s="190"/>
      <c r="S43" s="190" t="s">
        <v>878</v>
      </c>
      <c r="T43" s="191" t="s">
        <v>879</v>
      </c>
      <c r="U43" s="159">
        <v>0</v>
      </c>
      <c r="V43" s="159">
        <f t="shared" si="6"/>
        <v>0</v>
      </c>
      <c r="W43" s="159"/>
      <c r="X43" s="159" t="s">
        <v>295</v>
      </c>
      <c r="Y43" s="159" t="s">
        <v>296</v>
      </c>
      <c r="Z43" s="148"/>
      <c r="AA43" s="148"/>
      <c r="AB43" s="148"/>
      <c r="AC43" s="148"/>
      <c r="AD43" s="148"/>
      <c r="AE43" s="148"/>
      <c r="AF43" s="148"/>
      <c r="AG43" s="148" t="s">
        <v>2005</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85">
        <v>23</v>
      </c>
      <c r="B44" s="186" t="s">
        <v>3708</v>
      </c>
      <c r="C44" s="198" t="s">
        <v>2113</v>
      </c>
      <c r="D44" s="187" t="s">
        <v>331</v>
      </c>
      <c r="E44" s="188">
        <v>57</v>
      </c>
      <c r="F44" s="189"/>
      <c r="G44" s="190">
        <f t="shared" si="0"/>
        <v>0</v>
      </c>
      <c r="H44" s="189"/>
      <c r="I44" s="190">
        <f t="shared" si="1"/>
        <v>0</v>
      </c>
      <c r="J44" s="189"/>
      <c r="K44" s="190">
        <f t="shared" si="2"/>
        <v>0</v>
      </c>
      <c r="L44" s="190">
        <v>21</v>
      </c>
      <c r="M44" s="190">
        <f t="shared" si="3"/>
        <v>0</v>
      </c>
      <c r="N44" s="188">
        <v>0</v>
      </c>
      <c r="O44" s="188">
        <f t="shared" si="4"/>
        <v>0</v>
      </c>
      <c r="P44" s="188">
        <v>0</v>
      </c>
      <c r="Q44" s="188">
        <f t="shared" si="5"/>
        <v>0</v>
      </c>
      <c r="R44" s="190"/>
      <c r="S44" s="190" t="s">
        <v>878</v>
      </c>
      <c r="T44" s="191" t="s">
        <v>879</v>
      </c>
      <c r="U44" s="159">
        <v>0</v>
      </c>
      <c r="V44" s="159">
        <f t="shared" si="6"/>
        <v>0</v>
      </c>
      <c r="W44" s="159"/>
      <c r="X44" s="159" t="s">
        <v>295</v>
      </c>
      <c r="Y44" s="159" t="s">
        <v>296</v>
      </c>
      <c r="Z44" s="148"/>
      <c r="AA44" s="148"/>
      <c r="AB44" s="148"/>
      <c r="AC44" s="148"/>
      <c r="AD44" s="148"/>
      <c r="AE44" s="148"/>
      <c r="AF44" s="148"/>
      <c r="AG44" s="148" t="s">
        <v>2005</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24</v>
      </c>
      <c r="B45" s="186" t="s">
        <v>2039</v>
      </c>
      <c r="C45" s="198" t="s">
        <v>3709</v>
      </c>
      <c r="D45" s="187" t="s">
        <v>2037</v>
      </c>
      <c r="E45" s="188">
        <v>1</v>
      </c>
      <c r="F45" s="189"/>
      <c r="G45" s="190">
        <f t="shared" si="0"/>
        <v>0</v>
      </c>
      <c r="H45" s="189"/>
      <c r="I45" s="190">
        <f t="shared" si="1"/>
        <v>0</v>
      </c>
      <c r="J45" s="189"/>
      <c r="K45" s="190">
        <f t="shared" si="2"/>
        <v>0</v>
      </c>
      <c r="L45" s="190">
        <v>21</v>
      </c>
      <c r="M45" s="190">
        <f t="shared" si="3"/>
        <v>0</v>
      </c>
      <c r="N45" s="188">
        <v>0</v>
      </c>
      <c r="O45" s="188">
        <f t="shared" si="4"/>
        <v>0</v>
      </c>
      <c r="P45" s="188">
        <v>0</v>
      </c>
      <c r="Q45" s="188">
        <f t="shared" si="5"/>
        <v>0</v>
      </c>
      <c r="R45" s="190"/>
      <c r="S45" s="190" t="s">
        <v>878</v>
      </c>
      <c r="T45" s="191" t="s">
        <v>879</v>
      </c>
      <c r="U45" s="159">
        <v>0</v>
      </c>
      <c r="V45" s="159">
        <f t="shared" si="6"/>
        <v>0</v>
      </c>
      <c r="W45" s="159"/>
      <c r="X45" s="159" t="s">
        <v>295</v>
      </c>
      <c r="Y45" s="159" t="s">
        <v>296</v>
      </c>
      <c r="Z45" s="148"/>
      <c r="AA45" s="148"/>
      <c r="AB45" s="148"/>
      <c r="AC45" s="148"/>
      <c r="AD45" s="148"/>
      <c r="AE45" s="148"/>
      <c r="AF45" s="148"/>
      <c r="AG45" s="148" t="s">
        <v>2005</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25</v>
      </c>
      <c r="B46" s="186" t="s">
        <v>2041</v>
      </c>
      <c r="C46" s="198" t="s">
        <v>3727</v>
      </c>
      <c r="D46" s="187" t="s">
        <v>2037</v>
      </c>
      <c r="E46" s="188">
        <v>2</v>
      </c>
      <c r="F46" s="189"/>
      <c r="G46" s="190">
        <f t="shared" si="0"/>
        <v>0</v>
      </c>
      <c r="H46" s="189"/>
      <c r="I46" s="190">
        <f t="shared" si="1"/>
        <v>0</v>
      </c>
      <c r="J46" s="189"/>
      <c r="K46" s="190">
        <f t="shared" si="2"/>
        <v>0</v>
      </c>
      <c r="L46" s="190">
        <v>21</v>
      </c>
      <c r="M46" s="190">
        <f t="shared" si="3"/>
        <v>0</v>
      </c>
      <c r="N46" s="188">
        <v>0</v>
      </c>
      <c r="O46" s="188">
        <f t="shared" si="4"/>
        <v>0</v>
      </c>
      <c r="P46" s="188">
        <v>0</v>
      </c>
      <c r="Q46" s="188">
        <f t="shared" si="5"/>
        <v>0</v>
      </c>
      <c r="R46" s="190"/>
      <c r="S46" s="190" t="s">
        <v>878</v>
      </c>
      <c r="T46" s="191" t="s">
        <v>879</v>
      </c>
      <c r="U46" s="159">
        <v>0</v>
      </c>
      <c r="V46" s="159">
        <f t="shared" si="6"/>
        <v>0</v>
      </c>
      <c r="W46" s="159"/>
      <c r="X46" s="159" t="s">
        <v>295</v>
      </c>
      <c r="Y46" s="159" t="s">
        <v>296</v>
      </c>
      <c r="Z46" s="148"/>
      <c r="AA46" s="148"/>
      <c r="AB46" s="148"/>
      <c r="AC46" s="148"/>
      <c r="AD46" s="148"/>
      <c r="AE46" s="148"/>
      <c r="AF46" s="148"/>
      <c r="AG46" s="148" t="s">
        <v>2005</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85">
        <v>26</v>
      </c>
      <c r="B47" s="186" t="s">
        <v>2669</v>
      </c>
      <c r="C47" s="198" t="s">
        <v>3728</v>
      </c>
      <c r="D47" s="187" t="s">
        <v>2037</v>
      </c>
      <c r="E47" s="188">
        <v>1</v>
      </c>
      <c r="F47" s="189"/>
      <c r="G47" s="190">
        <f t="shared" si="0"/>
        <v>0</v>
      </c>
      <c r="H47" s="189"/>
      <c r="I47" s="190">
        <f t="shared" si="1"/>
        <v>0</v>
      </c>
      <c r="J47" s="189"/>
      <c r="K47" s="190">
        <f t="shared" si="2"/>
        <v>0</v>
      </c>
      <c r="L47" s="190">
        <v>21</v>
      </c>
      <c r="M47" s="190">
        <f t="shared" si="3"/>
        <v>0</v>
      </c>
      <c r="N47" s="188">
        <v>0</v>
      </c>
      <c r="O47" s="188">
        <f t="shared" si="4"/>
        <v>0</v>
      </c>
      <c r="P47" s="188">
        <v>0</v>
      </c>
      <c r="Q47" s="188">
        <f t="shared" si="5"/>
        <v>0</v>
      </c>
      <c r="R47" s="190"/>
      <c r="S47" s="190" t="s">
        <v>878</v>
      </c>
      <c r="T47" s="191" t="s">
        <v>879</v>
      </c>
      <c r="U47" s="159">
        <v>0</v>
      </c>
      <c r="V47" s="159">
        <f t="shared" si="6"/>
        <v>0</v>
      </c>
      <c r="W47" s="159"/>
      <c r="X47" s="159" t="s">
        <v>295</v>
      </c>
      <c r="Y47" s="159" t="s">
        <v>296</v>
      </c>
      <c r="Z47" s="148"/>
      <c r="AA47" s="148"/>
      <c r="AB47" s="148"/>
      <c r="AC47" s="148"/>
      <c r="AD47" s="148"/>
      <c r="AE47" s="148"/>
      <c r="AF47" s="148"/>
      <c r="AG47" s="148" t="s">
        <v>2005</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27</v>
      </c>
      <c r="B48" s="186" t="s">
        <v>2671</v>
      </c>
      <c r="C48" s="198" t="s">
        <v>3729</v>
      </c>
      <c r="D48" s="187" t="s">
        <v>2037</v>
      </c>
      <c r="E48" s="188">
        <v>6</v>
      </c>
      <c r="F48" s="189"/>
      <c r="G48" s="190">
        <f t="shared" si="0"/>
        <v>0</v>
      </c>
      <c r="H48" s="189"/>
      <c r="I48" s="190">
        <f t="shared" si="1"/>
        <v>0</v>
      </c>
      <c r="J48" s="189"/>
      <c r="K48" s="190">
        <f t="shared" si="2"/>
        <v>0</v>
      </c>
      <c r="L48" s="190">
        <v>21</v>
      </c>
      <c r="M48" s="190">
        <f t="shared" si="3"/>
        <v>0</v>
      </c>
      <c r="N48" s="188">
        <v>0</v>
      </c>
      <c r="O48" s="188">
        <f t="shared" si="4"/>
        <v>0</v>
      </c>
      <c r="P48" s="188">
        <v>0</v>
      </c>
      <c r="Q48" s="188">
        <f t="shared" si="5"/>
        <v>0</v>
      </c>
      <c r="R48" s="190"/>
      <c r="S48" s="190" t="s">
        <v>878</v>
      </c>
      <c r="T48" s="191" t="s">
        <v>879</v>
      </c>
      <c r="U48" s="159">
        <v>0</v>
      </c>
      <c r="V48" s="159">
        <f t="shared" si="6"/>
        <v>0</v>
      </c>
      <c r="W48" s="159"/>
      <c r="X48" s="159" t="s">
        <v>295</v>
      </c>
      <c r="Y48" s="159" t="s">
        <v>296</v>
      </c>
      <c r="Z48" s="148"/>
      <c r="AA48" s="148"/>
      <c r="AB48" s="148"/>
      <c r="AC48" s="148"/>
      <c r="AD48" s="148"/>
      <c r="AE48" s="148"/>
      <c r="AF48" s="148"/>
      <c r="AG48" s="148" t="s">
        <v>2005</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ht="20" outlineLevel="1" x14ac:dyDescent="0.25">
      <c r="A49" s="185">
        <v>28</v>
      </c>
      <c r="B49" s="186" t="s">
        <v>2673</v>
      </c>
      <c r="C49" s="198" t="s">
        <v>3711</v>
      </c>
      <c r="D49" s="187" t="s">
        <v>2037</v>
      </c>
      <c r="E49" s="188">
        <v>1</v>
      </c>
      <c r="F49" s="189"/>
      <c r="G49" s="190">
        <f t="shared" si="0"/>
        <v>0</v>
      </c>
      <c r="H49" s="189"/>
      <c r="I49" s="190">
        <f t="shared" si="1"/>
        <v>0</v>
      </c>
      <c r="J49" s="189"/>
      <c r="K49" s="190">
        <f t="shared" si="2"/>
        <v>0</v>
      </c>
      <c r="L49" s="190">
        <v>21</v>
      </c>
      <c r="M49" s="190">
        <f t="shared" si="3"/>
        <v>0</v>
      </c>
      <c r="N49" s="188">
        <v>0</v>
      </c>
      <c r="O49" s="188">
        <f t="shared" si="4"/>
        <v>0</v>
      </c>
      <c r="P49" s="188">
        <v>0</v>
      </c>
      <c r="Q49" s="188">
        <f t="shared" si="5"/>
        <v>0</v>
      </c>
      <c r="R49" s="190"/>
      <c r="S49" s="190" t="s">
        <v>878</v>
      </c>
      <c r="T49" s="191" t="s">
        <v>879</v>
      </c>
      <c r="U49" s="159">
        <v>0</v>
      </c>
      <c r="V49" s="159">
        <f t="shared" si="6"/>
        <v>0</v>
      </c>
      <c r="W49" s="159"/>
      <c r="X49" s="159" t="s">
        <v>295</v>
      </c>
      <c r="Y49" s="159" t="s">
        <v>296</v>
      </c>
      <c r="Z49" s="148"/>
      <c r="AA49" s="148"/>
      <c r="AB49" s="148"/>
      <c r="AC49" s="148"/>
      <c r="AD49" s="148"/>
      <c r="AE49" s="148"/>
      <c r="AF49" s="148"/>
      <c r="AG49" s="148" t="s">
        <v>2005</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ht="20" outlineLevel="1" x14ac:dyDescent="0.25">
      <c r="A50" s="185">
        <v>29</v>
      </c>
      <c r="B50" s="186" t="s">
        <v>2675</v>
      </c>
      <c r="C50" s="198" t="s">
        <v>3730</v>
      </c>
      <c r="D50" s="187" t="s">
        <v>2037</v>
      </c>
      <c r="E50" s="188">
        <v>1</v>
      </c>
      <c r="F50" s="189"/>
      <c r="G50" s="190">
        <f t="shared" si="0"/>
        <v>0</v>
      </c>
      <c r="H50" s="189"/>
      <c r="I50" s="190">
        <f t="shared" si="1"/>
        <v>0</v>
      </c>
      <c r="J50" s="189"/>
      <c r="K50" s="190">
        <f t="shared" si="2"/>
        <v>0</v>
      </c>
      <c r="L50" s="190">
        <v>21</v>
      </c>
      <c r="M50" s="190">
        <f t="shared" si="3"/>
        <v>0</v>
      </c>
      <c r="N50" s="188">
        <v>0</v>
      </c>
      <c r="O50" s="188">
        <f t="shared" si="4"/>
        <v>0</v>
      </c>
      <c r="P50" s="188">
        <v>0</v>
      </c>
      <c r="Q50" s="188">
        <f t="shared" si="5"/>
        <v>0</v>
      </c>
      <c r="R50" s="190"/>
      <c r="S50" s="190" t="s">
        <v>878</v>
      </c>
      <c r="T50" s="191" t="s">
        <v>879</v>
      </c>
      <c r="U50" s="159">
        <v>0</v>
      </c>
      <c r="V50" s="159">
        <f t="shared" si="6"/>
        <v>0</v>
      </c>
      <c r="W50" s="159"/>
      <c r="X50" s="159" t="s">
        <v>295</v>
      </c>
      <c r="Y50" s="159" t="s">
        <v>296</v>
      </c>
      <c r="Z50" s="148"/>
      <c r="AA50" s="148"/>
      <c r="AB50" s="148"/>
      <c r="AC50" s="148"/>
      <c r="AD50" s="148"/>
      <c r="AE50" s="148"/>
      <c r="AF50" s="148"/>
      <c r="AG50" s="148" t="s">
        <v>2005</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85">
        <v>30</v>
      </c>
      <c r="B51" s="186" t="s">
        <v>3712</v>
      </c>
      <c r="C51" s="198" t="s">
        <v>3713</v>
      </c>
      <c r="D51" s="187" t="s">
        <v>2037</v>
      </c>
      <c r="E51" s="188">
        <v>5</v>
      </c>
      <c r="F51" s="189"/>
      <c r="G51" s="190">
        <f t="shared" si="0"/>
        <v>0</v>
      </c>
      <c r="H51" s="189"/>
      <c r="I51" s="190">
        <f t="shared" si="1"/>
        <v>0</v>
      </c>
      <c r="J51" s="189"/>
      <c r="K51" s="190">
        <f t="shared" si="2"/>
        <v>0</v>
      </c>
      <c r="L51" s="190">
        <v>21</v>
      </c>
      <c r="M51" s="190">
        <f t="shared" si="3"/>
        <v>0</v>
      </c>
      <c r="N51" s="188">
        <v>0</v>
      </c>
      <c r="O51" s="188">
        <f t="shared" si="4"/>
        <v>0</v>
      </c>
      <c r="P51" s="188">
        <v>0</v>
      </c>
      <c r="Q51" s="188">
        <f t="shared" si="5"/>
        <v>0</v>
      </c>
      <c r="R51" s="190"/>
      <c r="S51" s="190" t="s">
        <v>878</v>
      </c>
      <c r="T51" s="191" t="s">
        <v>879</v>
      </c>
      <c r="U51" s="159">
        <v>0</v>
      </c>
      <c r="V51" s="159">
        <f t="shared" si="6"/>
        <v>0</v>
      </c>
      <c r="W51" s="159"/>
      <c r="X51" s="159" t="s">
        <v>295</v>
      </c>
      <c r="Y51" s="159" t="s">
        <v>296</v>
      </c>
      <c r="Z51" s="148"/>
      <c r="AA51" s="148"/>
      <c r="AB51" s="148"/>
      <c r="AC51" s="148"/>
      <c r="AD51" s="148"/>
      <c r="AE51" s="148"/>
      <c r="AF51" s="148"/>
      <c r="AG51" s="148" t="s">
        <v>2005</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85">
        <v>31</v>
      </c>
      <c r="B52" s="186" t="s">
        <v>2528</v>
      </c>
      <c r="C52" s="198" t="s">
        <v>3731</v>
      </c>
      <c r="D52" s="187" t="s">
        <v>2037</v>
      </c>
      <c r="E52" s="188">
        <v>9</v>
      </c>
      <c r="F52" s="189"/>
      <c r="G52" s="190">
        <f t="shared" si="0"/>
        <v>0</v>
      </c>
      <c r="H52" s="189"/>
      <c r="I52" s="190">
        <f t="shared" si="1"/>
        <v>0</v>
      </c>
      <c r="J52" s="189"/>
      <c r="K52" s="190">
        <f t="shared" si="2"/>
        <v>0</v>
      </c>
      <c r="L52" s="190">
        <v>21</v>
      </c>
      <c r="M52" s="190">
        <f t="shared" si="3"/>
        <v>0</v>
      </c>
      <c r="N52" s="188">
        <v>0</v>
      </c>
      <c r="O52" s="188">
        <f t="shared" si="4"/>
        <v>0</v>
      </c>
      <c r="P52" s="188">
        <v>0</v>
      </c>
      <c r="Q52" s="188">
        <f t="shared" si="5"/>
        <v>0</v>
      </c>
      <c r="R52" s="190"/>
      <c r="S52" s="190" t="s">
        <v>878</v>
      </c>
      <c r="T52" s="191" t="s">
        <v>879</v>
      </c>
      <c r="U52" s="159">
        <v>0</v>
      </c>
      <c r="V52" s="159">
        <f t="shared" si="6"/>
        <v>0</v>
      </c>
      <c r="W52" s="159"/>
      <c r="X52" s="159" t="s">
        <v>295</v>
      </c>
      <c r="Y52" s="159" t="s">
        <v>296</v>
      </c>
      <c r="Z52" s="148"/>
      <c r="AA52" s="148"/>
      <c r="AB52" s="148"/>
      <c r="AC52" s="148"/>
      <c r="AD52" s="148"/>
      <c r="AE52" s="148"/>
      <c r="AF52" s="148"/>
      <c r="AG52" s="148" t="s">
        <v>2005</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32</v>
      </c>
      <c r="B53" s="186" t="s">
        <v>2680</v>
      </c>
      <c r="C53" s="198" t="s">
        <v>3732</v>
      </c>
      <c r="D53" s="187" t="s">
        <v>2181</v>
      </c>
      <c r="E53" s="188">
        <v>1</v>
      </c>
      <c r="F53" s="189"/>
      <c r="G53" s="190">
        <f t="shared" si="0"/>
        <v>0</v>
      </c>
      <c r="H53" s="189"/>
      <c r="I53" s="190">
        <f t="shared" si="1"/>
        <v>0</v>
      </c>
      <c r="J53" s="189"/>
      <c r="K53" s="190">
        <f t="shared" si="2"/>
        <v>0</v>
      </c>
      <c r="L53" s="190">
        <v>21</v>
      </c>
      <c r="M53" s="190">
        <f t="shared" si="3"/>
        <v>0</v>
      </c>
      <c r="N53" s="188">
        <v>0</v>
      </c>
      <c r="O53" s="188">
        <f t="shared" si="4"/>
        <v>0</v>
      </c>
      <c r="P53" s="188">
        <v>0</v>
      </c>
      <c r="Q53" s="188">
        <f t="shared" si="5"/>
        <v>0</v>
      </c>
      <c r="R53" s="190"/>
      <c r="S53" s="190" t="s">
        <v>878</v>
      </c>
      <c r="T53" s="191" t="s">
        <v>879</v>
      </c>
      <c r="U53" s="159">
        <v>0</v>
      </c>
      <c r="V53" s="159">
        <f t="shared" si="6"/>
        <v>0</v>
      </c>
      <c r="W53" s="159"/>
      <c r="X53" s="159" t="s">
        <v>295</v>
      </c>
      <c r="Y53" s="159" t="s">
        <v>296</v>
      </c>
      <c r="Z53" s="148"/>
      <c r="AA53" s="148"/>
      <c r="AB53" s="148"/>
      <c r="AC53" s="148"/>
      <c r="AD53" s="148"/>
      <c r="AE53" s="148"/>
      <c r="AF53" s="148"/>
      <c r="AG53" s="148" t="s">
        <v>2005</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33</v>
      </c>
      <c r="B54" s="186" t="s">
        <v>2681</v>
      </c>
      <c r="C54" s="198" t="s">
        <v>3733</v>
      </c>
      <c r="D54" s="187" t="s">
        <v>2181</v>
      </c>
      <c r="E54" s="188">
        <v>2</v>
      </c>
      <c r="F54" s="189"/>
      <c r="G54" s="190">
        <f t="shared" si="0"/>
        <v>0</v>
      </c>
      <c r="H54" s="189"/>
      <c r="I54" s="190">
        <f t="shared" si="1"/>
        <v>0</v>
      </c>
      <c r="J54" s="189"/>
      <c r="K54" s="190">
        <f t="shared" si="2"/>
        <v>0</v>
      </c>
      <c r="L54" s="190">
        <v>21</v>
      </c>
      <c r="M54" s="190">
        <f t="shared" si="3"/>
        <v>0</v>
      </c>
      <c r="N54" s="188">
        <v>0</v>
      </c>
      <c r="O54" s="188">
        <f t="shared" si="4"/>
        <v>0</v>
      </c>
      <c r="P54" s="188">
        <v>0</v>
      </c>
      <c r="Q54" s="188">
        <f t="shared" si="5"/>
        <v>0</v>
      </c>
      <c r="R54" s="190"/>
      <c r="S54" s="190" t="s">
        <v>878</v>
      </c>
      <c r="T54" s="191" t="s">
        <v>879</v>
      </c>
      <c r="U54" s="159">
        <v>0</v>
      </c>
      <c r="V54" s="159">
        <f t="shared" si="6"/>
        <v>0</v>
      </c>
      <c r="W54" s="159"/>
      <c r="X54" s="159" t="s">
        <v>295</v>
      </c>
      <c r="Y54" s="159" t="s">
        <v>296</v>
      </c>
      <c r="Z54" s="148"/>
      <c r="AA54" s="148"/>
      <c r="AB54" s="148"/>
      <c r="AC54" s="148"/>
      <c r="AD54" s="148"/>
      <c r="AE54" s="148"/>
      <c r="AF54" s="148"/>
      <c r="AG54" s="148" t="s">
        <v>2005</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34</v>
      </c>
      <c r="B55" s="186" t="s">
        <v>2454</v>
      </c>
      <c r="C55" s="198" t="s">
        <v>2455</v>
      </c>
      <c r="D55" s="187" t="s">
        <v>331</v>
      </c>
      <c r="E55" s="188">
        <v>3.8</v>
      </c>
      <c r="F55" s="189"/>
      <c r="G55" s="190">
        <f t="shared" si="0"/>
        <v>0</v>
      </c>
      <c r="H55" s="189"/>
      <c r="I55" s="190">
        <f t="shared" si="1"/>
        <v>0</v>
      </c>
      <c r="J55" s="189"/>
      <c r="K55" s="190">
        <f t="shared" si="2"/>
        <v>0</v>
      </c>
      <c r="L55" s="190">
        <v>21</v>
      </c>
      <c r="M55" s="190">
        <f t="shared" si="3"/>
        <v>0</v>
      </c>
      <c r="N55" s="188">
        <v>4.2900000000000004E-3</v>
      </c>
      <c r="O55" s="188">
        <f t="shared" si="4"/>
        <v>0.02</v>
      </c>
      <c r="P55" s="188">
        <v>0</v>
      </c>
      <c r="Q55" s="188">
        <f t="shared" si="5"/>
        <v>0</v>
      </c>
      <c r="R55" s="190" t="s">
        <v>1425</v>
      </c>
      <c r="S55" s="190" t="s">
        <v>294</v>
      </c>
      <c r="T55" s="191" t="s">
        <v>294</v>
      </c>
      <c r="U55" s="159">
        <v>0.36199999999999999</v>
      </c>
      <c r="V55" s="159">
        <f t="shared" si="6"/>
        <v>1.38</v>
      </c>
      <c r="W55" s="159"/>
      <c r="X55" s="159" t="s">
        <v>295</v>
      </c>
      <c r="Y55" s="159" t="s">
        <v>296</v>
      </c>
      <c r="Z55" s="148"/>
      <c r="AA55" s="148"/>
      <c r="AB55" s="148"/>
      <c r="AC55" s="148"/>
      <c r="AD55" s="148"/>
      <c r="AE55" s="148"/>
      <c r="AF55" s="148"/>
      <c r="AG55" s="148" t="s">
        <v>2005</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35</v>
      </c>
      <c r="B56" s="186" t="s">
        <v>2535</v>
      </c>
      <c r="C56" s="198" t="s">
        <v>3734</v>
      </c>
      <c r="D56" s="187" t="s">
        <v>2037</v>
      </c>
      <c r="E56" s="188">
        <v>1</v>
      </c>
      <c r="F56" s="189"/>
      <c r="G56" s="190">
        <f t="shared" si="0"/>
        <v>0</v>
      </c>
      <c r="H56" s="189"/>
      <c r="I56" s="190">
        <f t="shared" si="1"/>
        <v>0</v>
      </c>
      <c r="J56" s="189"/>
      <c r="K56" s="190">
        <f t="shared" si="2"/>
        <v>0</v>
      </c>
      <c r="L56" s="190">
        <v>21</v>
      </c>
      <c r="M56" s="190">
        <f t="shared" si="3"/>
        <v>0</v>
      </c>
      <c r="N56" s="188">
        <v>0</v>
      </c>
      <c r="O56" s="188">
        <f t="shared" si="4"/>
        <v>0</v>
      </c>
      <c r="P56" s="188">
        <v>0</v>
      </c>
      <c r="Q56" s="188">
        <f t="shared" si="5"/>
        <v>0</v>
      </c>
      <c r="R56" s="190"/>
      <c r="S56" s="190" t="s">
        <v>878</v>
      </c>
      <c r="T56" s="191" t="s">
        <v>879</v>
      </c>
      <c r="U56" s="159">
        <v>0</v>
      </c>
      <c r="V56" s="159">
        <f t="shared" si="6"/>
        <v>0</v>
      </c>
      <c r="W56" s="159"/>
      <c r="X56" s="159" t="s">
        <v>295</v>
      </c>
      <c r="Y56" s="159" t="s">
        <v>296</v>
      </c>
      <c r="Z56" s="148"/>
      <c r="AA56" s="148"/>
      <c r="AB56" s="148"/>
      <c r="AC56" s="148"/>
      <c r="AD56" s="148"/>
      <c r="AE56" s="148"/>
      <c r="AF56" s="148"/>
      <c r="AG56" s="148" t="s">
        <v>2005</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85">
        <v>36</v>
      </c>
      <c r="B57" s="186" t="s">
        <v>2537</v>
      </c>
      <c r="C57" s="198" t="s">
        <v>2459</v>
      </c>
      <c r="D57" s="187" t="s">
        <v>2037</v>
      </c>
      <c r="E57" s="188">
        <v>1</v>
      </c>
      <c r="F57" s="189"/>
      <c r="G57" s="190">
        <f t="shared" si="0"/>
        <v>0</v>
      </c>
      <c r="H57" s="189"/>
      <c r="I57" s="190">
        <f t="shared" si="1"/>
        <v>0</v>
      </c>
      <c r="J57" s="189"/>
      <c r="K57" s="190">
        <f t="shared" si="2"/>
        <v>0</v>
      </c>
      <c r="L57" s="190">
        <v>21</v>
      </c>
      <c r="M57" s="190">
        <f t="shared" si="3"/>
        <v>0</v>
      </c>
      <c r="N57" s="188">
        <v>0</v>
      </c>
      <c r="O57" s="188">
        <f t="shared" si="4"/>
        <v>0</v>
      </c>
      <c r="P57" s="188">
        <v>0</v>
      </c>
      <c r="Q57" s="188">
        <f t="shared" si="5"/>
        <v>0</v>
      </c>
      <c r="R57" s="190"/>
      <c r="S57" s="190" t="s">
        <v>878</v>
      </c>
      <c r="T57" s="191" t="s">
        <v>879</v>
      </c>
      <c r="U57" s="159">
        <v>0</v>
      </c>
      <c r="V57" s="159">
        <f t="shared" si="6"/>
        <v>0</v>
      </c>
      <c r="W57" s="159"/>
      <c r="X57" s="159" t="s">
        <v>295</v>
      </c>
      <c r="Y57" s="159" t="s">
        <v>296</v>
      </c>
      <c r="Z57" s="148"/>
      <c r="AA57" s="148"/>
      <c r="AB57" s="148"/>
      <c r="AC57" s="148"/>
      <c r="AD57" s="148"/>
      <c r="AE57" s="148"/>
      <c r="AF57" s="148"/>
      <c r="AG57" s="148" t="s">
        <v>2005</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85">
        <v>37</v>
      </c>
      <c r="B58" s="186" t="s">
        <v>2539</v>
      </c>
      <c r="C58" s="198" t="s">
        <v>3735</v>
      </c>
      <c r="D58" s="187" t="s">
        <v>2037</v>
      </c>
      <c r="E58" s="188">
        <v>1</v>
      </c>
      <c r="F58" s="189"/>
      <c r="G58" s="190">
        <f t="shared" si="0"/>
        <v>0</v>
      </c>
      <c r="H58" s="189"/>
      <c r="I58" s="190">
        <f t="shared" si="1"/>
        <v>0</v>
      </c>
      <c r="J58" s="189"/>
      <c r="K58" s="190">
        <f t="shared" si="2"/>
        <v>0</v>
      </c>
      <c r="L58" s="190">
        <v>21</v>
      </c>
      <c r="M58" s="190">
        <f t="shared" si="3"/>
        <v>0</v>
      </c>
      <c r="N58" s="188">
        <v>0</v>
      </c>
      <c r="O58" s="188">
        <f t="shared" si="4"/>
        <v>0</v>
      </c>
      <c r="P58" s="188">
        <v>0</v>
      </c>
      <c r="Q58" s="188">
        <f t="shared" si="5"/>
        <v>0</v>
      </c>
      <c r="R58" s="190"/>
      <c r="S58" s="190" t="s">
        <v>878</v>
      </c>
      <c r="T58" s="191" t="s">
        <v>879</v>
      </c>
      <c r="U58" s="159">
        <v>0</v>
      </c>
      <c r="V58" s="159">
        <f t="shared" si="6"/>
        <v>0</v>
      </c>
      <c r="W58" s="159"/>
      <c r="X58" s="159" t="s">
        <v>295</v>
      </c>
      <c r="Y58" s="159" t="s">
        <v>296</v>
      </c>
      <c r="Z58" s="148"/>
      <c r="AA58" s="148"/>
      <c r="AB58" s="148"/>
      <c r="AC58" s="148"/>
      <c r="AD58" s="148"/>
      <c r="AE58" s="148"/>
      <c r="AF58" s="148"/>
      <c r="AG58" s="148" t="s">
        <v>2005</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85">
        <v>38</v>
      </c>
      <c r="B59" s="186" t="s">
        <v>3736</v>
      </c>
      <c r="C59" s="198" t="s">
        <v>3737</v>
      </c>
      <c r="D59" s="187" t="s">
        <v>292</v>
      </c>
      <c r="E59" s="188">
        <v>1</v>
      </c>
      <c r="F59" s="189"/>
      <c r="G59" s="190">
        <f t="shared" si="0"/>
        <v>0</v>
      </c>
      <c r="H59" s="189"/>
      <c r="I59" s="190">
        <f t="shared" si="1"/>
        <v>0</v>
      </c>
      <c r="J59" s="189"/>
      <c r="K59" s="190">
        <f t="shared" si="2"/>
        <v>0</v>
      </c>
      <c r="L59" s="190">
        <v>21</v>
      </c>
      <c r="M59" s="190">
        <f t="shared" si="3"/>
        <v>0</v>
      </c>
      <c r="N59" s="188">
        <v>3.0000000000000001E-5</v>
      </c>
      <c r="O59" s="188">
        <f t="shared" si="4"/>
        <v>0</v>
      </c>
      <c r="P59" s="188">
        <v>0</v>
      </c>
      <c r="Q59" s="188">
        <f t="shared" si="5"/>
        <v>0</v>
      </c>
      <c r="R59" s="190" t="s">
        <v>1425</v>
      </c>
      <c r="S59" s="190" t="s">
        <v>294</v>
      </c>
      <c r="T59" s="191" t="s">
        <v>294</v>
      </c>
      <c r="U59" s="159">
        <v>0.20599999999999999</v>
      </c>
      <c r="V59" s="159">
        <f t="shared" si="6"/>
        <v>0.21</v>
      </c>
      <c r="W59" s="159"/>
      <c r="X59" s="159" t="s">
        <v>295</v>
      </c>
      <c r="Y59" s="159" t="s">
        <v>296</v>
      </c>
      <c r="Z59" s="148"/>
      <c r="AA59" s="148"/>
      <c r="AB59" s="148"/>
      <c r="AC59" s="148"/>
      <c r="AD59" s="148"/>
      <c r="AE59" s="148"/>
      <c r="AF59" s="148"/>
      <c r="AG59" s="148" t="s">
        <v>2005</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85">
        <v>39</v>
      </c>
      <c r="B60" s="186" t="s">
        <v>2460</v>
      </c>
      <c r="C60" s="198" t="s">
        <v>2461</v>
      </c>
      <c r="D60" s="187" t="s">
        <v>292</v>
      </c>
      <c r="E60" s="188">
        <v>1</v>
      </c>
      <c r="F60" s="189"/>
      <c r="G60" s="190">
        <f t="shared" si="0"/>
        <v>0</v>
      </c>
      <c r="H60" s="189"/>
      <c r="I60" s="190">
        <f t="shared" si="1"/>
        <v>0</v>
      </c>
      <c r="J60" s="189"/>
      <c r="K60" s="190">
        <f t="shared" si="2"/>
        <v>0</v>
      </c>
      <c r="L60" s="190">
        <v>21</v>
      </c>
      <c r="M60" s="190">
        <f t="shared" si="3"/>
        <v>0</v>
      </c>
      <c r="N60" s="188">
        <v>3.0000000000000001E-5</v>
      </c>
      <c r="O60" s="188">
        <f t="shared" si="4"/>
        <v>0</v>
      </c>
      <c r="P60" s="188">
        <v>0</v>
      </c>
      <c r="Q60" s="188">
        <f t="shared" si="5"/>
        <v>0</v>
      </c>
      <c r="R60" s="190" t="s">
        <v>1425</v>
      </c>
      <c r="S60" s="190" t="s">
        <v>294</v>
      </c>
      <c r="T60" s="191" t="s">
        <v>294</v>
      </c>
      <c r="U60" s="159">
        <v>0.22700000000000001</v>
      </c>
      <c r="V60" s="159">
        <f t="shared" si="6"/>
        <v>0.23</v>
      </c>
      <c r="W60" s="159"/>
      <c r="X60" s="159" t="s">
        <v>295</v>
      </c>
      <c r="Y60" s="159" t="s">
        <v>296</v>
      </c>
      <c r="Z60" s="148"/>
      <c r="AA60" s="148"/>
      <c r="AB60" s="148"/>
      <c r="AC60" s="148"/>
      <c r="AD60" s="148"/>
      <c r="AE60" s="148"/>
      <c r="AF60" s="148"/>
      <c r="AG60" s="148" t="s">
        <v>2005</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5">
      <c r="A61" s="185">
        <v>40</v>
      </c>
      <c r="B61" s="186" t="s">
        <v>3738</v>
      </c>
      <c r="C61" s="198" t="s">
        <v>3739</v>
      </c>
      <c r="D61" s="187" t="s">
        <v>292</v>
      </c>
      <c r="E61" s="188">
        <v>1</v>
      </c>
      <c r="F61" s="189"/>
      <c r="G61" s="190">
        <f t="shared" si="0"/>
        <v>0</v>
      </c>
      <c r="H61" s="189"/>
      <c r="I61" s="190">
        <f t="shared" si="1"/>
        <v>0</v>
      </c>
      <c r="J61" s="189"/>
      <c r="K61" s="190">
        <f t="shared" si="2"/>
        <v>0</v>
      </c>
      <c r="L61" s="190">
        <v>21</v>
      </c>
      <c r="M61" s="190">
        <f t="shared" si="3"/>
        <v>0</v>
      </c>
      <c r="N61" s="188">
        <v>3.0000000000000001E-5</v>
      </c>
      <c r="O61" s="188">
        <f t="shared" si="4"/>
        <v>0</v>
      </c>
      <c r="P61" s="188">
        <v>0</v>
      </c>
      <c r="Q61" s="188">
        <f t="shared" si="5"/>
        <v>0</v>
      </c>
      <c r="R61" s="190" t="s">
        <v>1425</v>
      </c>
      <c r="S61" s="190" t="s">
        <v>294</v>
      </c>
      <c r="T61" s="191" t="s">
        <v>294</v>
      </c>
      <c r="U61" s="159">
        <v>0.26900000000000002</v>
      </c>
      <c r="V61" s="159">
        <f t="shared" si="6"/>
        <v>0.27</v>
      </c>
      <c r="W61" s="159"/>
      <c r="X61" s="159" t="s">
        <v>295</v>
      </c>
      <c r="Y61" s="159" t="s">
        <v>296</v>
      </c>
      <c r="Z61" s="148"/>
      <c r="AA61" s="148"/>
      <c r="AB61" s="148"/>
      <c r="AC61" s="148"/>
      <c r="AD61" s="148"/>
      <c r="AE61" s="148"/>
      <c r="AF61" s="148"/>
      <c r="AG61" s="148" t="s">
        <v>2005</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41</v>
      </c>
      <c r="B62" s="186" t="s">
        <v>2686</v>
      </c>
      <c r="C62" s="198" t="s">
        <v>3740</v>
      </c>
      <c r="D62" s="187" t="s">
        <v>2037</v>
      </c>
      <c r="E62" s="188">
        <v>1</v>
      </c>
      <c r="F62" s="189"/>
      <c r="G62" s="190">
        <f t="shared" si="0"/>
        <v>0</v>
      </c>
      <c r="H62" s="189"/>
      <c r="I62" s="190">
        <f t="shared" si="1"/>
        <v>0</v>
      </c>
      <c r="J62" s="189"/>
      <c r="K62" s="190">
        <f t="shared" si="2"/>
        <v>0</v>
      </c>
      <c r="L62" s="190">
        <v>21</v>
      </c>
      <c r="M62" s="190">
        <f t="shared" si="3"/>
        <v>0</v>
      </c>
      <c r="N62" s="188">
        <v>0</v>
      </c>
      <c r="O62" s="188">
        <f t="shared" si="4"/>
        <v>0</v>
      </c>
      <c r="P62" s="188">
        <v>0</v>
      </c>
      <c r="Q62" s="188">
        <f t="shared" si="5"/>
        <v>0</v>
      </c>
      <c r="R62" s="190"/>
      <c r="S62" s="190" t="s">
        <v>878</v>
      </c>
      <c r="T62" s="191" t="s">
        <v>879</v>
      </c>
      <c r="U62" s="159">
        <v>0</v>
      </c>
      <c r="V62" s="159">
        <f t="shared" si="6"/>
        <v>0</v>
      </c>
      <c r="W62" s="159"/>
      <c r="X62" s="159" t="s">
        <v>295</v>
      </c>
      <c r="Y62" s="159" t="s">
        <v>296</v>
      </c>
      <c r="Z62" s="148"/>
      <c r="AA62" s="148"/>
      <c r="AB62" s="148"/>
      <c r="AC62" s="148"/>
      <c r="AD62" s="148"/>
      <c r="AE62" s="148"/>
      <c r="AF62" s="148"/>
      <c r="AG62" s="148" t="s">
        <v>2005</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42</v>
      </c>
      <c r="B63" s="186" t="s">
        <v>3741</v>
      </c>
      <c r="C63" s="198" t="s">
        <v>3742</v>
      </c>
      <c r="D63" s="187" t="s">
        <v>1424</v>
      </c>
      <c r="E63" s="188">
        <v>1</v>
      </c>
      <c r="F63" s="189"/>
      <c r="G63" s="190">
        <f t="shared" si="0"/>
        <v>0</v>
      </c>
      <c r="H63" s="189"/>
      <c r="I63" s="190">
        <f t="shared" si="1"/>
        <v>0</v>
      </c>
      <c r="J63" s="189"/>
      <c r="K63" s="190">
        <f t="shared" si="2"/>
        <v>0</v>
      </c>
      <c r="L63" s="190">
        <v>21</v>
      </c>
      <c r="M63" s="190">
        <f t="shared" si="3"/>
        <v>0</v>
      </c>
      <c r="N63" s="188">
        <v>5.9999999999999995E-4</v>
      </c>
      <c r="O63" s="188">
        <f t="shared" si="4"/>
        <v>0</v>
      </c>
      <c r="P63" s="188">
        <v>0</v>
      </c>
      <c r="Q63" s="188">
        <f t="shared" si="5"/>
        <v>0</v>
      </c>
      <c r="R63" s="190" t="s">
        <v>1425</v>
      </c>
      <c r="S63" s="190" t="s">
        <v>294</v>
      </c>
      <c r="T63" s="191" t="s">
        <v>294</v>
      </c>
      <c r="U63" s="159">
        <v>0.3</v>
      </c>
      <c r="V63" s="159">
        <f t="shared" si="6"/>
        <v>0.3</v>
      </c>
      <c r="W63" s="159"/>
      <c r="X63" s="159" t="s">
        <v>295</v>
      </c>
      <c r="Y63" s="159" t="s">
        <v>296</v>
      </c>
      <c r="Z63" s="148"/>
      <c r="AA63" s="148"/>
      <c r="AB63" s="148"/>
      <c r="AC63" s="148"/>
      <c r="AD63" s="148"/>
      <c r="AE63" s="148"/>
      <c r="AF63" s="148"/>
      <c r="AG63" s="148" t="s">
        <v>2005</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ht="20" outlineLevel="1" x14ac:dyDescent="0.25">
      <c r="A64" s="185">
        <v>43</v>
      </c>
      <c r="B64" s="186" t="s">
        <v>2072</v>
      </c>
      <c r="C64" s="198" t="s">
        <v>3743</v>
      </c>
      <c r="D64" s="187" t="s">
        <v>2037</v>
      </c>
      <c r="E64" s="188">
        <v>1</v>
      </c>
      <c r="F64" s="189"/>
      <c r="G64" s="190">
        <f t="shared" si="0"/>
        <v>0</v>
      </c>
      <c r="H64" s="189"/>
      <c r="I64" s="190">
        <f t="shared" si="1"/>
        <v>0</v>
      </c>
      <c r="J64" s="189"/>
      <c r="K64" s="190">
        <f t="shared" si="2"/>
        <v>0</v>
      </c>
      <c r="L64" s="190">
        <v>21</v>
      </c>
      <c r="M64" s="190">
        <f t="shared" si="3"/>
        <v>0</v>
      </c>
      <c r="N64" s="188">
        <v>0</v>
      </c>
      <c r="O64" s="188">
        <f t="shared" si="4"/>
        <v>0</v>
      </c>
      <c r="P64" s="188">
        <v>0</v>
      </c>
      <c r="Q64" s="188">
        <f t="shared" si="5"/>
        <v>0</v>
      </c>
      <c r="R64" s="190"/>
      <c r="S64" s="190" t="s">
        <v>878</v>
      </c>
      <c r="T64" s="191" t="s">
        <v>879</v>
      </c>
      <c r="U64" s="159">
        <v>0</v>
      </c>
      <c r="V64" s="159">
        <f t="shared" si="6"/>
        <v>0</v>
      </c>
      <c r="W64" s="159"/>
      <c r="X64" s="159" t="s">
        <v>295</v>
      </c>
      <c r="Y64" s="159" t="s">
        <v>296</v>
      </c>
      <c r="Z64" s="148"/>
      <c r="AA64" s="148"/>
      <c r="AB64" s="148"/>
      <c r="AC64" s="148"/>
      <c r="AD64" s="148"/>
      <c r="AE64" s="148"/>
      <c r="AF64" s="148"/>
      <c r="AG64" s="148" t="s">
        <v>2005</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44</v>
      </c>
      <c r="B65" s="186" t="s">
        <v>3744</v>
      </c>
      <c r="C65" s="198" t="s">
        <v>3745</v>
      </c>
      <c r="D65" s="187" t="s">
        <v>292</v>
      </c>
      <c r="E65" s="188">
        <v>1</v>
      </c>
      <c r="F65" s="189"/>
      <c r="G65" s="190">
        <f t="shared" si="0"/>
        <v>0</v>
      </c>
      <c r="H65" s="189"/>
      <c r="I65" s="190">
        <f t="shared" si="1"/>
        <v>0</v>
      </c>
      <c r="J65" s="189"/>
      <c r="K65" s="190">
        <f t="shared" si="2"/>
        <v>0</v>
      </c>
      <c r="L65" s="190">
        <v>21</v>
      </c>
      <c r="M65" s="190">
        <f t="shared" si="3"/>
        <v>0</v>
      </c>
      <c r="N65" s="188">
        <v>1.7000000000000001E-4</v>
      </c>
      <c r="O65" s="188">
        <f t="shared" si="4"/>
        <v>0</v>
      </c>
      <c r="P65" s="188">
        <v>0</v>
      </c>
      <c r="Q65" s="188">
        <f t="shared" si="5"/>
        <v>0</v>
      </c>
      <c r="R65" s="190" t="s">
        <v>1425</v>
      </c>
      <c r="S65" s="190" t="s">
        <v>294</v>
      </c>
      <c r="T65" s="191" t="s">
        <v>294</v>
      </c>
      <c r="U65" s="159">
        <v>0.17299999999999999</v>
      </c>
      <c r="V65" s="159">
        <f t="shared" si="6"/>
        <v>0.17</v>
      </c>
      <c r="W65" s="159"/>
      <c r="X65" s="159" t="s">
        <v>295</v>
      </c>
      <c r="Y65" s="159" t="s">
        <v>296</v>
      </c>
      <c r="Z65" s="148"/>
      <c r="AA65" s="148"/>
      <c r="AB65" s="148"/>
      <c r="AC65" s="148"/>
      <c r="AD65" s="148"/>
      <c r="AE65" s="148"/>
      <c r="AF65" s="148"/>
      <c r="AG65" s="148" t="s">
        <v>2005</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45</v>
      </c>
      <c r="B66" s="186" t="s">
        <v>3721</v>
      </c>
      <c r="C66" s="198" t="s">
        <v>3722</v>
      </c>
      <c r="D66" s="187" t="s">
        <v>331</v>
      </c>
      <c r="E66" s="188">
        <v>1.5</v>
      </c>
      <c r="F66" s="189"/>
      <c r="G66" s="190">
        <f t="shared" si="0"/>
        <v>0</v>
      </c>
      <c r="H66" s="189"/>
      <c r="I66" s="190">
        <f t="shared" si="1"/>
        <v>0</v>
      </c>
      <c r="J66" s="189"/>
      <c r="K66" s="190">
        <f t="shared" si="2"/>
        <v>0</v>
      </c>
      <c r="L66" s="190">
        <v>21</v>
      </c>
      <c r="M66" s="190">
        <f t="shared" si="3"/>
        <v>0</v>
      </c>
      <c r="N66" s="188">
        <v>1.6100000000000001E-3</v>
      </c>
      <c r="O66" s="188">
        <f t="shared" si="4"/>
        <v>0</v>
      </c>
      <c r="P66" s="188">
        <v>1.9630000000000002E-2</v>
      </c>
      <c r="Q66" s="188">
        <f t="shared" si="5"/>
        <v>0.03</v>
      </c>
      <c r="R66" s="190" t="s">
        <v>1023</v>
      </c>
      <c r="S66" s="190" t="s">
        <v>294</v>
      </c>
      <c r="T66" s="191" t="s">
        <v>294</v>
      </c>
      <c r="U66" s="159">
        <v>3.25</v>
      </c>
      <c r="V66" s="159">
        <f t="shared" si="6"/>
        <v>4.88</v>
      </c>
      <c r="W66" s="159"/>
      <c r="X66" s="159" t="s">
        <v>295</v>
      </c>
      <c r="Y66" s="159" t="s">
        <v>296</v>
      </c>
      <c r="Z66" s="148"/>
      <c r="AA66" s="148"/>
      <c r="AB66" s="148"/>
      <c r="AC66" s="148"/>
      <c r="AD66" s="148"/>
      <c r="AE66" s="148"/>
      <c r="AF66" s="148"/>
      <c r="AG66" s="148" t="s">
        <v>2005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46</v>
      </c>
      <c r="B67" s="186" t="s">
        <v>2045</v>
      </c>
      <c r="C67" s="198" t="s">
        <v>2046</v>
      </c>
      <c r="D67" s="187" t="s">
        <v>2047</v>
      </c>
      <c r="E67" s="188">
        <v>3</v>
      </c>
      <c r="F67" s="189"/>
      <c r="G67" s="190">
        <f t="shared" si="0"/>
        <v>0</v>
      </c>
      <c r="H67" s="189"/>
      <c r="I67" s="190">
        <f t="shared" si="1"/>
        <v>0</v>
      </c>
      <c r="J67" s="189"/>
      <c r="K67" s="190">
        <f t="shared" si="2"/>
        <v>0</v>
      </c>
      <c r="L67" s="190">
        <v>21</v>
      </c>
      <c r="M67" s="190">
        <f t="shared" si="3"/>
        <v>0</v>
      </c>
      <c r="N67" s="188">
        <v>0</v>
      </c>
      <c r="O67" s="188">
        <f t="shared" si="4"/>
        <v>0</v>
      </c>
      <c r="P67" s="188">
        <v>0</v>
      </c>
      <c r="Q67" s="188">
        <f t="shared" si="5"/>
        <v>0</v>
      </c>
      <c r="R67" s="190"/>
      <c r="S67" s="190" t="s">
        <v>878</v>
      </c>
      <c r="T67" s="191" t="s">
        <v>879</v>
      </c>
      <c r="U67" s="159">
        <v>0</v>
      </c>
      <c r="V67" s="159">
        <f t="shared" si="6"/>
        <v>0</v>
      </c>
      <c r="W67" s="159"/>
      <c r="X67" s="159" t="s">
        <v>295</v>
      </c>
      <c r="Y67" s="159" t="s">
        <v>296</v>
      </c>
      <c r="Z67" s="148"/>
      <c r="AA67" s="148"/>
      <c r="AB67" s="148"/>
      <c r="AC67" s="148"/>
      <c r="AD67" s="148"/>
      <c r="AE67" s="148"/>
      <c r="AF67" s="148"/>
      <c r="AG67" s="148" t="s">
        <v>2005</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77">
        <v>47</v>
      </c>
      <c r="B68" s="178" t="s">
        <v>3746</v>
      </c>
      <c r="C68" s="194" t="s">
        <v>3747</v>
      </c>
      <c r="D68" s="179" t="s">
        <v>0</v>
      </c>
      <c r="E68" s="180">
        <v>1.6</v>
      </c>
      <c r="F68" s="181"/>
      <c r="G68" s="182">
        <f t="shared" si="0"/>
        <v>0</v>
      </c>
      <c r="H68" s="181"/>
      <c r="I68" s="182">
        <f t="shared" si="1"/>
        <v>0</v>
      </c>
      <c r="J68" s="181"/>
      <c r="K68" s="182">
        <f t="shared" si="2"/>
        <v>0</v>
      </c>
      <c r="L68" s="182">
        <v>21</v>
      </c>
      <c r="M68" s="182">
        <f t="shared" si="3"/>
        <v>0</v>
      </c>
      <c r="N68" s="180">
        <v>0</v>
      </c>
      <c r="O68" s="180">
        <f t="shared" si="4"/>
        <v>0</v>
      </c>
      <c r="P68" s="180">
        <v>0</v>
      </c>
      <c r="Q68" s="180">
        <f t="shared" si="5"/>
        <v>0</v>
      </c>
      <c r="R68" s="182" t="s">
        <v>1425</v>
      </c>
      <c r="S68" s="182" t="s">
        <v>294</v>
      </c>
      <c r="T68" s="183" t="s">
        <v>879</v>
      </c>
      <c r="U68" s="159">
        <v>0</v>
      </c>
      <c r="V68" s="159">
        <f t="shared" si="6"/>
        <v>0</v>
      </c>
      <c r="W68" s="159"/>
      <c r="X68" s="159" t="s">
        <v>295</v>
      </c>
      <c r="Y68" s="159" t="s">
        <v>296</v>
      </c>
      <c r="Z68" s="148"/>
      <c r="AA68" s="148"/>
      <c r="AB68" s="148"/>
      <c r="AC68" s="148"/>
      <c r="AD68" s="148"/>
      <c r="AE68" s="148"/>
      <c r="AF68" s="148"/>
      <c r="AG68" s="148" t="s">
        <v>2005</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5">
      <c r="A69" s="155"/>
      <c r="B69" s="156"/>
      <c r="C69" s="276" t="s">
        <v>1437</v>
      </c>
      <c r="D69" s="277"/>
      <c r="E69" s="277"/>
      <c r="F69" s="277"/>
      <c r="G69" s="277"/>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ht="13" x14ac:dyDescent="0.25">
      <c r="A70" s="170" t="s">
        <v>288</v>
      </c>
      <c r="B70" s="171" t="s">
        <v>227</v>
      </c>
      <c r="C70" s="193" t="s">
        <v>228</v>
      </c>
      <c r="D70" s="172"/>
      <c r="E70" s="173"/>
      <c r="F70" s="174"/>
      <c r="G70" s="174">
        <f>SUMIF(AG71:AG77,"&lt;&gt;NOR",G71:G77)</f>
        <v>0</v>
      </c>
      <c r="H70" s="174"/>
      <c r="I70" s="174">
        <f>SUM(I71:I77)</f>
        <v>0</v>
      </c>
      <c r="J70" s="174"/>
      <c r="K70" s="174">
        <f>SUM(K71:K77)</f>
        <v>0</v>
      </c>
      <c r="L70" s="174"/>
      <c r="M70" s="174">
        <f>SUM(M71:M77)</f>
        <v>0</v>
      </c>
      <c r="N70" s="173"/>
      <c r="O70" s="173">
        <f>SUM(O71:O77)</f>
        <v>0</v>
      </c>
      <c r="P70" s="173"/>
      <c r="Q70" s="173">
        <f>SUM(Q71:Q77)</f>
        <v>0</v>
      </c>
      <c r="R70" s="174"/>
      <c r="S70" s="174"/>
      <c r="T70" s="175"/>
      <c r="U70" s="169"/>
      <c r="V70" s="169">
        <f>SUM(V71:V77)</f>
        <v>0</v>
      </c>
      <c r="W70" s="169"/>
      <c r="X70" s="169"/>
      <c r="Y70" s="169"/>
      <c r="AG70" t="s">
        <v>289</v>
      </c>
    </row>
    <row r="71" spans="1:60" outlineLevel="1" x14ac:dyDescent="0.25">
      <c r="A71" s="185">
        <v>48</v>
      </c>
      <c r="B71" s="186" t="s">
        <v>2082</v>
      </c>
      <c r="C71" s="198" t="s">
        <v>2401</v>
      </c>
      <c r="D71" s="187" t="s">
        <v>1668</v>
      </c>
      <c r="E71" s="188">
        <v>10</v>
      </c>
      <c r="F71" s="189"/>
      <c r="G71" s="190">
        <f>ROUND(E71*F71,2)</f>
        <v>0</v>
      </c>
      <c r="H71" s="189"/>
      <c r="I71" s="190">
        <f>ROUND(E71*H71,2)</f>
        <v>0</v>
      </c>
      <c r="J71" s="189"/>
      <c r="K71" s="190">
        <f>ROUND(E71*J71,2)</f>
        <v>0</v>
      </c>
      <c r="L71" s="190">
        <v>21</v>
      </c>
      <c r="M71" s="190">
        <f>G71*(1+L71/100)</f>
        <v>0</v>
      </c>
      <c r="N71" s="188">
        <v>0</v>
      </c>
      <c r="O71" s="188">
        <f>ROUND(E71*N71,2)</f>
        <v>0</v>
      </c>
      <c r="P71" s="188">
        <v>0</v>
      </c>
      <c r="Q71" s="188">
        <f>ROUND(E71*P71,2)</f>
        <v>0</v>
      </c>
      <c r="R71" s="190"/>
      <c r="S71" s="190" t="s">
        <v>878</v>
      </c>
      <c r="T71" s="191" t="s">
        <v>879</v>
      </c>
      <c r="U71" s="159">
        <v>0</v>
      </c>
      <c r="V71" s="159">
        <f>ROUND(E71*U71,2)</f>
        <v>0</v>
      </c>
      <c r="W71" s="159"/>
      <c r="X71" s="159" t="s">
        <v>295</v>
      </c>
      <c r="Y71" s="159" t="s">
        <v>296</v>
      </c>
      <c r="Z71" s="148"/>
      <c r="AA71" s="148"/>
      <c r="AB71" s="148"/>
      <c r="AC71" s="148"/>
      <c r="AD71" s="148"/>
      <c r="AE71" s="148"/>
      <c r="AF71" s="148"/>
      <c r="AG71" s="148" t="s">
        <v>2005</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85">
        <v>49</v>
      </c>
      <c r="B72" s="186" t="s">
        <v>2557</v>
      </c>
      <c r="C72" s="198" t="s">
        <v>2403</v>
      </c>
      <c r="D72" s="187" t="s">
        <v>1668</v>
      </c>
      <c r="E72" s="188">
        <v>10</v>
      </c>
      <c r="F72" s="189"/>
      <c r="G72" s="190">
        <f>ROUND(E72*F72,2)</f>
        <v>0</v>
      </c>
      <c r="H72" s="189"/>
      <c r="I72" s="190">
        <f>ROUND(E72*H72,2)</f>
        <v>0</v>
      </c>
      <c r="J72" s="189"/>
      <c r="K72" s="190">
        <f>ROUND(E72*J72,2)</f>
        <v>0</v>
      </c>
      <c r="L72" s="190">
        <v>21</v>
      </c>
      <c r="M72" s="190">
        <f>G72*(1+L72/100)</f>
        <v>0</v>
      </c>
      <c r="N72" s="188">
        <v>0</v>
      </c>
      <c r="O72" s="188">
        <f>ROUND(E72*N72,2)</f>
        <v>0</v>
      </c>
      <c r="P72" s="188">
        <v>0</v>
      </c>
      <c r="Q72" s="188">
        <f>ROUND(E72*P72,2)</f>
        <v>0</v>
      </c>
      <c r="R72" s="190"/>
      <c r="S72" s="190" t="s">
        <v>878</v>
      </c>
      <c r="T72" s="191" t="s">
        <v>879</v>
      </c>
      <c r="U72" s="159">
        <v>0</v>
      </c>
      <c r="V72" s="159">
        <f>ROUND(E72*U72,2)</f>
        <v>0</v>
      </c>
      <c r="W72" s="159"/>
      <c r="X72" s="159" t="s">
        <v>295</v>
      </c>
      <c r="Y72" s="159" t="s">
        <v>296</v>
      </c>
      <c r="Z72" s="148"/>
      <c r="AA72" s="148"/>
      <c r="AB72" s="148"/>
      <c r="AC72" s="148"/>
      <c r="AD72" s="148"/>
      <c r="AE72" s="148"/>
      <c r="AF72" s="148"/>
      <c r="AG72" s="148" t="s">
        <v>2005</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30" outlineLevel="1" x14ac:dyDescent="0.25">
      <c r="A73" s="177">
        <v>50</v>
      </c>
      <c r="B73" s="178" t="s">
        <v>2086</v>
      </c>
      <c r="C73" s="194" t="s">
        <v>3748</v>
      </c>
      <c r="D73" s="179" t="s">
        <v>2122</v>
      </c>
      <c r="E73" s="180">
        <v>1</v>
      </c>
      <c r="F73" s="181"/>
      <c r="G73" s="182">
        <f>ROUND(E73*F73,2)</f>
        <v>0</v>
      </c>
      <c r="H73" s="181"/>
      <c r="I73" s="182">
        <f>ROUND(E73*H73,2)</f>
        <v>0</v>
      </c>
      <c r="J73" s="181"/>
      <c r="K73" s="182">
        <f>ROUND(E73*J73,2)</f>
        <v>0</v>
      </c>
      <c r="L73" s="182">
        <v>21</v>
      </c>
      <c r="M73" s="182">
        <f>G73*(1+L73/100)</f>
        <v>0</v>
      </c>
      <c r="N73" s="180">
        <v>0</v>
      </c>
      <c r="O73" s="180">
        <f>ROUND(E73*N73,2)</f>
        <v>0</v>
      </c>
      <c r="P73" s="180">
        <v>0</v>
      </c>
      <c r="Q73" s="180">
        <f>ROUND(E73*P73,2)</f>
        <v>0</v>
      </c>
      <c r="R73" s="182"/>
      <c r="S73" s="182" t="s">
        <v>878</v>
      </c>
      <c r="T73" s="183" t="s">
        <v>879</v>
      </c>
      <c r="U73" s="159">
        <v>0</v>
      </c>
      <c r="V73" s="159">
        <f>ROUND(E73*U73,2)</f>
        <v>0</v>
      </c>
      <c r="W73" s="159"/>
      <c r="X73" s="159" t="s">
        <v>295</v>
      </c>
      <c r="Y73" s="159" t="s">
        <v>296</v>
      </c>
      <c r="Z73" s="148"/>
      <c r="AA73" s="148"/>
      <c r="AB73" s="148"/>
      <c r="AC73" s="148"/>
      <c r="AD73" s="148"/>
      <c r="AE73" s="148"/>
      <c r="AF73" s="148"/>
      <c r="AG73" s="148" t="s">
        <v>2005</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2" x14ac:dyDescent="0.25">
      <c r="A74" s="155"/>
      <c r="B74" s="156"/>
      <c r="C74" s="272" t="s">
        <v>3749</v>
      </c>
      <c r="D74" s="273"/>
      <c r="E74" s="273"/>
      <c r="F74" s="273"/>
      <c r="G74" s="273"/>
      <c r="H74" s="159"/>
      <c r="I74" s="159"/>
      <c r="J74" s="159"/>
      <c r="K74" s="159"/>
      <c r="L74" s="159"/>
      <c r="M74" s="159"/>
      <c r="N74" s="158"/>
      <c r="O74" s="158"/>
      <c r="P74" s="158"/>
      <c r="Q74" s="158"/>
      <c r="R74" s="159"/>
      <c r="S74" s="159"/>
      <c r="T74" s="159"/>
      <c r="U74" s="159"/>
      <c r="V74" s="159"/>
      <c r="W74" s="159"/>
      <c r="X74" s="159"/>
      <c r="Y74" s="159"/>
      <c r="Z74" s="148"/>
      <c r="AA74" s="148"/>
      <c r="AB74" s="148"/>
      <c r="AC74" s="148"/>
      <c r="AD74" s="148"/>
      <c r="AE74" s="148"/>
      <c r="AF74" s="148"/>
      <c r="AG74" s="148" t="s">
        <v>300</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5">
      <c r="A75" s="185">
        <v>51</v>
      </c>
      <c r="B75" s="186" t="s">
        <v>2560</v>
      </c>
      <c r="C75" s="198" t="s">
        <v>3750</v>
      </c>
      <c r="D75" s="187" t="s">
        <v>2037</v>
      </c>
      <c r="E75" s="188">
        <v>1</v>
      </c>
      <c r="F75" s="189"/>
      <c r="G75" s="190">
        <f>ROUND(E75*F75,2)</f>
        <v>0</v>
      </c>
      <c r="H75" s="189"/>
      <c r="I75" s="190">
        <f>ROUND(E75*H75,2)</f>
        <v>0</v>
      </c>
      <c r="J75" s="189"/>
      <c r="K75" s="190">
        <f>ROUND(E75*J75,2)</f>
        <v>0</v>
      </c>
      <c r="L75" s="190">
        <v>21</v>
      </c>
      <c r="M75" s="190">
        <f>G75*(1+L75/100)</f>
        <v>0</v>
      </c>
      <c r="N75" s="188">
        <v>0</v>
      </c>
      <c r="O75" s="188">
        <f>ROUND(E75*N75,2)</f>
        <v>0</v>
      </c>
      <c r="P75" s="188">
        <v>0</v>
      </c>
      <c r="Q75" s="188">
        <f>ROUND(E75*P75,2)</f>
        <v>0</v>
      </c>
      <c r="R75" s="190"/>
      <c r="S75" s="190" t="s">
        <v>878</v>
      </c>
      <c r="T75" s="191" t="s">
        <v>879</v>
      </c>
      <c r="U75" s="159">
        <v>0</v>
      </c>
      <c r="V75" s="159">
        <f>ROUND(E75*U75,2)</f>
        <v>0</v>
      </c>
      <c r="W75" s="159"/>
      <c r="X75" s="159" t="s">
        <v>295</v>
      </c>
      <c r="Y75" s="159" t="s">
        <v>296</v>
      </c>
      <c r="Z75" s="148"/>
      <c r="AA75" s="148"/>
      <c r="AB75" s="148"/>
      <c r="AC75" s="148"/>
      <c r="AD75" s="148"/>
      <c r="AE75" s="148"/>
      <c r="AF75" s="148"/>
      <c r="AG75" s="148" t="s">
        <v>2005</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77">
        <v>52</v>
      </c>
      <c r="B76" s="178" t="s">
        <v>3552</v>
      </c>
      <c r="C76" s="194" t="s">
        <v>3553</v>
      </c>
      <c r="D76" s="179" t="s">
        <v>0</v>
      </c>
      <c r="E76" s="180">
        <v>2.4</v>
      </c>
      <c r="F76" s="181"/>
      <c r="G76" s="182">
        <f>ROUND(E76*F76,2)</f>
        <v>0</v>
      </c>
      <c r="H76" s="181"/>
      <c r="I76" s="182">
        <f>ROUND(E76*H76,2)</f>
        <v>0</v>
      </c>
      <c r="J76" s="181"/>
      <c r="K76" s="182">
        <f>ROUND(E76*J76,2)</f>
        <v>0</v>
      </c>
      <c r="L76" s="182">
        <v>21</v>
      </c>
      <c r="M76" s="182">
        <f>G76*(1+L76/100)</f>
        <v>0</v>
      </c>
      <c r="N76" s="180">
        <v>0</v>
      </c>
      <c r="O76" s="180">
        <f>ROUND(E76*N76,2)</f>
        <v>0</v>
      </c>
      <c r="P76" s="180">
        <v>0</v>
      </c>
      <c r="Q76" s="180">
        <f>ROUND(E76*P76,2)</f>
        <v>0</v>
      </c>
      <c r="R76" s="182" t="s">
        <v>1658</v>
      </c>
      <c r="S76" s="182" t="s">
        <v>294</v>
      </c>
      <c r="T76" s="183" t="s">
        <v>879</v>
      </c>
      <c r="U76" s="159">
        <v>0</v>
      </c>
      <c r="V76" s="159">
        <f>ROUND(E76*U76,2)</f>
        <v>0</v>
      </c>
      <c r="W76" s="159"/>
      <c r="X76" s="159" t="s">
        <v>295</v>
      </c>
      <c r="Y76" s="159" t="s">
        <v>296</v>
      </c>
      <c r="Z76" s="148"/>
      <c r="AA76" s="148"/>
      <c r="AB76" s="148"/>
      <c r="AC76" s="148"/>
      <c r="AD76" s="148"/>
      <c r="AE76" s="148"/>
      <c r="AF76" s="148"/>
      <c r="AG76" s="148" t="s">
        <v>2005</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5">
      <c r="A77" s="155"/>
      <c r="B77" s="156"/>
      <c r="C77" s="276" t="s">
        <v>1344</v>
      </c>
      <c r="D77" s="277"/>
      <c r="E77" s="277"/>
      <c r="F77" s="277"/>
      <c r="G77" s="277"/>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299</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13" x14ac:dyDescent="0.25">
      <c r="A78" s="170" t="s">
        <v>288</v>
      </c>
      <c r="B78" s="171" t="s">
        <v>238</v>
      </c>
      <c r="C78" s="193" t="s">
        <v>239</v>
      </c>
      <c r="D78" s="172"/>
      <c r="E78" s="173"/>
      <c r="F78" s="174"/>
      <c r="G78" s="174">
        <f>SUMIF(AG79:AG80,"&lt;&gt;NOR",G79:G80)</f>
        <v>0</v>
      </c>
      <c r="H78" s="174"/>
      <c r="I78" s="174">
        <f>SUM(I79:I80)</f>
        <v>0</v>
      </c>
      <c r="J78" s="174"/>
      <c r="K78" s="174">
        <f>SUM(K79:K80)</f>
        <v>0</v>
      </c>
      <c r="L78" s="174"/>
      <c r="M78" s="174">
        <f>SUM(M79:M80)</f>
        <v>0</v>
      </c>
      <c r="N78" s="173"/>
      <c r="O78" s="173">
        <f>SUM(O79:O80)</f>
        <v>0</v>
      </c>
      <c r="P78" s="173"/>
      <c r="Q78" s="173">
        <f>SUM(Q79:Q80)</f>
        <v>0</v>
      </c>
      <c r="R78" s="174"/>
      <c r="S78" s="174"/>
      <c r="T78" s="175"/>
      <c r="U78" s="169"/>
      <c r="V78" s="169">
        <f>SUM(V79:V80)</f>
        <v>0.12</v>
      </c>
      <c r="W78" s="169"/>
      <c r="X78" s="169"/>
      <c r="Y78" s="169"/>
      <c r="AG78" t="s">
        <v>289</v>
      </c>
    </row>
    <row r="79" spans="1:60" ht="20" outlineLevel="1" x14ac:dyDescent="0.25">
      <c r="A79" s="177">
        <v>53</v>
      </c>
      <c r="B79" s="178" t="s">
        <v>2470</v>
      </c>
      <c r="C79" s="194" t="s">
        <v>2471</v>
      </c>
      <c r="D79" s="179" t="s">
        <v>331</v>
      </c>
      <c r="E79" s="180">
        <v>1</v>
      </c>
      <c r="F79" s="181"/>
      <c r="G79" s="182">
        <f>ROUND(E79*F79,2)</f>
        <v>0</v>
      </c>
      <c r="H79" s="181"/>
      <c r="I79" s="182">
        <f>ROUND(E79*H79,2)</f>
        <v>0</v>
      </c>
      <c r="J79" s="181"/>
      <c r="K79" s="182">
        <f>ROUND(E79*J79,2)</f>
        <v>0</v>
      </c>
      <c r="L79" s="182">
        <v>21</v>
      </c>
      <c r="M79" s="182">
        <f>G79*(1+L79/100)</f>
        <v>0</v>
      </c>
      <c r="N79" s="180">
        <v>9.0000000000000006E-5</v>
      </c>
      <c r="O79" s="180">
        <f>ROUND(E79*N79,2)</f>
        <v>0</v>
      </c>
      <c r="P79" s="180">
        <v>0</v>
      </c>
      <c r="Q79" s="180">
        <f>ROUND(E79*P79,2)</f>
        <v>0</v>
      </c>
      <c r="R79" s="182" t="s">
        <v>1818</v>
      </c>
      <c r="S79" s="182" t="s">
        <v>294</v>
      </c>
      <c r="T79" s="183" t="s">
        <v>294</v>
      </c>
      <c r="U79" s="159">
        <v>0.11600000000000001</v>
      </c>
      <c r="V79" s="159">
        <f>ROUND(E79*U79,2)</f>
        <v>0.12</v>
      </c>
      <c r="W79" s="159"/>
      <c r="X79" s="159" t="s">
        <v>295</v>
      </c>
      <c r="Y79" s="159" t="s">
        <v>296</v>
      </c>
      <c r="Z79" s="148"/>
      <c r="AA79" s="148"/>
      <c r="AB79" s="148"/>
      <c r="AC79" s="148"/>
      <c r="AD79" s="148"/>
      <c r="AE79" s="148"/>
      <c r="AF79" s="148"/>
      <c r="AG79" s="148" t="s">
        <v>2005</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5">
      <c r="A80" s="155"/>
      <c r="B80" s="156"/>
      <c r="C80" s="276" t="s">
        <v>2472</v>
      </c>
      <c r="D80" s="277"/>
      <c r="E80" s="277"/>
      <c r="F80" s="277"/>
      <c r="G80" s="277"/>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299</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13" x14ac:dyDescent="0.25">
      <c r="A81" s="170" t="s">
        <v>288</v>
      </c>
      <c r="B81" s="171" t="s">
        <v>259</v>
      </c>
      <c r="C81" s="193" t="s">
        <v>27</v>
      </c>
      <c r="D81" s="172"/>
      <c r="E81" s="173"/>
      <c r="F81" s="174"/>
      <c r="G81" s="174">
        <f>SUMIF(AG82:AG82,"&lt;&gt;NOR",G82:G82)</f>
        <v>0</v>
      </c>
      <c r="H81" s="174"/>
      <c r="I81" s="174">
        <f>SUM(I82:I82)</f>
        <v>0</v>
      </c>
      <c r="J81" s="174"/>
      <c r="K81" s="174">
        <f>SUM(K82:K82)</f>
        <v>0</v>
      </c>
      <c r="L81" s="174"/>
      <c r="M81" s="174">
        <f>SUM(M82:M82)</f>
        <v>0</v>
      </c>
      <c r="N81" s="173"/>
      <c r="O81" s="173">
        <f>SUM(O82:O82)</f>
        <v>0</v>
      </c>
      <c r="P81" s="173"/>
      <c r="Q81" s="173">
        <f>SUM(Q82:Q82)</f>
        <v>0</v>
      </c>
      <c r="R81" s="174"/>
      <c r="S81" s="174"/>
      <c r="T81" s="175"/>
      <c r="U81" s="169"/>
      <c r="V81" s="169">
        <f>SUM(V82:V82)</f>
        <v>0</v>
      </c>
      <c r="W81" s="169"/>
      <c r="X81" s="169"/>
      <c r="Y81" s="169"/>
      <c r="AG81" t="s">
        <v>289</v>
      </c>
    </row>
    <row r="82" spans="1:60" outlineLevel="1" x14ac:dyDescent="0.25">
      <c r="A82" s="185">
        <v>54</v>
      </c>
      <c r="B82" s="186" t="s">
        <v>1882</v>
      </c>
      <c r="C82" s="198" t="s">
        <v>1883</v>
      </c>
      <c r="D82" s="187" t="s">
        <v>1872</v>
      </c>
      <c r="E82" s="188">
        <v>2</v>
      </c>
      <c r="F82" s="189"/>
      <c r="G82" s="190">
        <f>ROUND(E82*F82,2)</f>
        <v>0</v>
      </c>
      <c r="H82" s="189"/>
      <c r="I82" s="190">
        <f>ROUND(E82*H82,2)</f>
        <v>0</v>
      </c>
      <c r="J82" s="189"/>
      <c r="K82" s="190">
        <f>ROUND(E82*J82,2)</f>
        <v>0</v>
      </c>
      <c r="L82" s="190">
        <v>21</v>
      </c>
      <c r="M82" s="190">
        <f>G82*(1+L82/100)</f>
        <v>0</v>
      </c>
      <c r="N82" s="188">
        <v>0</v>
      </c>
      <c r="O82" s="188">
        <f>ROUND(E82*N82,2)</f>
        <v>0</v>
      </c>
      <c r="P82" s="188">
        <v>0</v>
      </c>
      <c r="Q82" s="188">
        <f>ROUND(E82*P82,2)</f>
        <v>0</v>
      </c>
      <c r="R82" s="190"/>
      <c r="S82" s="190" t="s">
        <v>294</v>
      </c>
      <c r="T82" s="191" t="s">
        <v>879</v>
      </c>
      <c r="U82" s="159">
        <v>0</v>
      </c>
      <c r="V82" s="159">
        <f>ROUND(E82*U82,2)</f>
        <v>0</v>
      </c>
      <c r="W82" s="159"/>
      <c r="X82" s="159" t="s">
        <v>1873</v>
      </c>
      <c r="Y82" s="159" t="s">
        <v>296</v>
      </c>
      <c r="Z82" s="148"/>
      <c r="AA82" s="148"/>
      <c r="AB82" s="148"/>
      <c r="AC82" s="148"/>
      <c r="AD82" s="148"/>
      <c r="AE82" s="148"/>
      <c r="AF82" s="148"/>
      <c r="AG82" s="148" t="s">
        <v>2436</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ht="13" x14ac:dyDescent="0.25">
      <c r="A83" s="170" t="s">
        <v>288</v>
      </c>
      <c r="B83" s="171" t="s">
        <v>260</v>
      </c>
      <c r="C83" s="193" t="s">
        <v>28</v>
      </c>
      <c r="D83" s="172"/>
      <c r="E83" s="173"/>
      <c r="F83" s="174"/>
      <c r="G83" s="174">
        <f>SUMIF(AG84:AG85,"&lt;&gt;NOR",G84:G85)</f>
        <v>0</v>
      </c>
      <c r="H83" s="174"/>
      <c r="I83" s="174">
        <f>SUM(I84:I85)</f>
        <v>0</v>
      </c>
      <c r="J83" s="174"/>
      <c r="K83" s="174">
        <f>SUM(K84:K85)</f>
        <v>0</v>
      </c>
      <c r="L83" s="174"/>
      <c r="M83" s="174">
        <f>SUM(M84:M85)</f>
        <v>0</v>
      </c>
      <c r="N83" s="173"/>
      <c r="O83" s="173">
        <f>SUM(O84:O85)</f>
        <v>0</v>
      </c>
      <c r="P83" s="173"/>
      <c r="Q83" s="173">
        <f>SUM(Q84:Q85)</f>
        <v>0</v>
      </c>
      <c r="R83" s="174"/>
      <c r="S83" s="174"/>
      <c r="T83" s="175"/>
      <c r="U83" s="169"/>
      <c r="V83" s="169">
        <f>SUM(V84:V85)</f>
        <v>0</v>
      </c>
      <c r="W83" s="169"/>
      <c r="X83" s="169"/>
      <c r="Y83" s="169"/>
      <c r="AG83" t="s">
        <v>289</v>
      </c>
    </row>
    <row r="84" spans="1:60" outlineLevel="1" x14ac:dyDescent="0.25">
      <c r="A84" s="185">
        <v>55</v>
      </c>
      <c r="B84" s="186" t="s">
        <v>2437</v>
      </c>
      <c r="C84" s="198" t="s">
        <v>2438</v>
      </c>
      <c r="D84" s="187" t="s">
        <v>1872</v>
      </c>
      <c r="E84" s="188">
        <v>1</v>
      </c>
      <c r="F84" s="189"/>
      <c r="G84" s="190">
        <f>ROUND(E84*F84,2)</f>
        <v>0</v>
      </c>
      <c r="H84" s="189"/>
      <c r="I84" s="190">
        <f>ROUND(E84*H84,2)</f>
        <v>0</v>
      </c>
      <c r="J84" s="189"/>
      <c r="K84" s="190">
        <f>ROUND(E84*J84,2)</f>
        <v>0</v>
      </c>
      <c r="L84" s="190">
        <v>21</v>
      </c>
      <c r="M84" s="190">
        <f>G84*(1+L84/100)</f>
        <v>0</v>
      </c>
      <c r="N84" s="188">
        <v>0</v>
      </c>
      <c r="O84" s="188">
        <f>ROUND(E84*N84,2)</f>
        <v>0</v>
      </c>
      <c r="P84" s="188">
        <v>0</v>
      </c>
      <c r="Q84" s="188">
        <f>ROUND(E84*P84,2)</f>
        <v>0</v>
      </c>
      <c r="R84" s="190"/>
      <c r="S84" s="190" t="s">
        <v>294</v>
      </c>
      <c r="T84" s="191" t="s">
        <v>879</v>
      </c>
      <c r="U84" s="159">
        <v>0</v>
      </c>
      <c r="V84" s="159">
        <f>ROUND(E84*U84,2)</f>
        <v>0</v>
      </c>
      <c r="W84" s="159"/>
      <c r="X84" s="159" t="s">
        <v>1873</v>
      </c>
      <c r="Y84" s="159" t="s">
        <v>296</v>
      </c>
      <c r="Z84" s="148"/>
      <c r="AA84" s="148"/>
      <c r="AB84" s="148"/>
      <c r="AC84" s="148"/>
      <c r="AD84" s="148"/>
      <c r="AE84" s="148"/>
      <c r="AF84" s="148"/>
      <c r="AG84" s="148" t="s">
        <v>2436</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5">
      <c r="A85" s="177">
        <v>56</v>
      </c>
      <c r="B85" s="178" t="s">
        <v>2439</v>
      </c>
      <c r="C85" s="194" t="s">
        <v>2440</v>
      </c>
      <c r="D85" s="179" t="s">
        <v>1872</v>
      </c>
      <c r="E85" s="180">
        <v>1</v>
      </c>
      <c r="F85" s="181"/>
      <c r="G85" s="182">
        <f>ROUND(E85*F85,2)</f>
        <v>0</v>
      </c>
      <c r="H85" s="181"/>
      <c r="I85" s="182">
        <f>ROUND(E85*H85,2)</f>
        <v>0</v>
      </c>
      <c r="J85" s="181"/>
      <c r="K85" s="182">
        <f>ROUND(E85*J85,2)</f>
        <v>0</v>
      </c>
      <c r="L85" s="182">
        <v>21</v>
      </c>
      <c r="M85" s="182">
        <f>G85*(1+L85/100)</f>
        <v>0</v>
      </c>
      <c r="N85" s="180">
        <v>0</v>
      </c>
      <c r="O85" s="180">
        <f>ROUND(E85*N85,2)</f>
        <v>0</v>
      </c>
      <c r="P85" s="180">
        <v>0</v>
      </c>
      <c r="Q85" s="180">
        <f>ROUND(E85*P85,2)</f>
        <v>0</v>
      </c>
      <c r="R85" s="182"/>
      <c r="S85" s="182" t="s">
        <v>294</v>
      </c>
      <c r="T85" s="183" t="s">
        <v>879</v>
      </c>
      <c r="U85" s="159">
        <v>0</v>
      </c>
      <c r="V85" s="159">
        <f>ROUND(E85*U85,2)</f>
        <v>0</v>
      </c>
      <c r="W85" s="159"/>
      <c r="X85" s="159" t="s">
        <v>1873</v>
      </c>
      <c r="Y85" s="159" t="s">
        <v>296</v>
      </c>
      <c r="Z85" s="148"/>
      <c r="AA85" s="148"/>
      <c r="AB85" s="148"/>
      <c r="AC85" s="148"/>
      <c r="AD85" s="148"/>
      <c r="AE85" s="148"/>
      <c r="AF85" s="148"/>
      <c r="AG85" s="148" t="s">
        <v>2436</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x14ac:dyDescent="0.25">
      <c r="A86" s="3"/>
      <c r="B86" s="4"/>
      <c r="C86" s="202"/>
      <c r="D86" s="6"/>
      <c r="E86" s="3"/>
      <c r="F86" s="3"/>
      <c r="G86" s="3"/>
      <c r="H86" s="3"/>
      <c r="I86" s="3"/>
      <c r="J86" s="3"/>
      <c r="K86" s="3"/>
      <c r="L86" s="3"/>
      <c r="M86" s="3"/>
      <c r="N86" s="3"/>
      <c r="O86" s="3"/>
      <c r="P86" s="3"/>
      <c r="Q86" s="3"/>
      <c r="R86" s="3"/>
      <c r="S86" s="3"/>
      <c r="T86" s="3"/>
      <c r="U86" s="3"/>
      <c r="V86" s="3"/>
      <c r="W86" s="3"/>
      <c r="X86" s="3"/>
      <c r="Y86" s="3"/>
      <c r="AE86">
        <v>12</v>
      </c>
      <c r="AF86">
        <v>21</v>
      </c>
      <c r="AG86" t="s">
        <v>274</v>
      </c>
    </row>
    <row r="87" spans="1:60" ht="13" x14ac:dyDescent="0.25">
      <c r="A87" s="151"/>
      <c r="B87" s="152" t="s">
        <v>29</v>
      </c>
      <c r="C87" s="203"/>
      <c r="D87" s="153"/>
      <c r="E87" s="154"/>
      <c r="F87" s="154"/>
      <c r="G87" s="176">
        <f>G8+G23+G32+G70+G78+G81+G83</f>
        <v>0</v>
      </c>
      <c r="H87" s="3"/>
      <c r="I87" s="3"/>
      <c r="J87" s="3"/>
      <c r="K87" s="3"/>
      <c r="L87" s="3"/>
      <c r="M87" s="3"/>
      <c r="N87" s="3"/>
      <c r="O87" s="3"/>
      <c r="P87" s="3"/>
      <c r="Q87" s="3"/>
      <c r="R87" s="3"/>
      <c r="S87" s="3"/>
      <c r="T87" s="3"/>
      <c r="U87" s="3"/>
      <c r="V87" s="3"/>
      <c r="W87" s="3"/>
      <c r="X87" s="3"/>
      <c r="Y87" s="3"/>
      <c r="AE87">
        <f>SUMIF(L7:L85,AE86,G7:G85)</f>
        <v>0</v>
      </c>
      <c r="AF87">
        <f>SUMIF(L7:L85,AF86,G7:G85)</f>
        <v>0</v>
      </c>
      <c r="AG87" t="s">
        <v>1888</v>
      </c>
    </row>
    <row r="88" spans="1:60" x14ac:dyDescent="0.25">
      <c r="C88" s="204"/>
      <c r="D88" s="10"/>
      <c r="AG88" t="s">
        <v>1889</v>
      </c>
    </row>
    <row r="89" spans="1:60" x14ac:dyDescent="0.25">
      <c r="D89" s="10"/>
    </row>
    <row r="90" spans="1:60" x14ac:dyDescent="0.25">
      <c r="D90" s="10"/>
    </row>
    <row r="91" spans="1:60" x14ac:dyDescent="0.25">
      <c r="D91" s="10"/>
    </row>
    <row r="92" spans="1:60" x14ac:dyDescent="0.25">
      <c r="D92" s="10"/>
    </row>
    <row r="93" spans="1:60" x14ac:dyDescent="0.25">
      <c r="D93" s="10"/>
    </row>
    <row r="94" spans="1:60" x14ac:dyDescent="0.25">
      <c r="D94" s="10"/>
    </row>
    <row r="95" spans="1:60" x14ac:dyDescent="0.25">
      <c r="D95" s="10"/>
    </row>
    <row r="96" spans="1:60"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przmjE93+SHVzr+gOMGglFoyXP+00l0OtuihHlBm32O/qhZBQuOmUPvCu4I0+kE6JO9CKABfJ/xDZzCS0MaAFg==" saltValue="wJpvdQJbgjn2isqOwKxsAg==" spinCount="100000" sheet="1" formatRows="0"/>
  <mergeCells count="19">
    <mergeCell ref="C27:G27"/>
    <mergeCell ref="A1:G1"/>
    <mergeCell ref="C2:G2"/>
    <mergeCell ref="C3:G3"/>
    <mergeCell ref="C4:G4"/>
    <mergeCell ref="C10:G10"/>
    <mergeCell ref="C12:G12"/>
    <mergeCell ref="C14:G14"/>
    <mergeCell ref="C16:G16"/>
    <mergeCell ref="C18:G18"/>
    <mergeCell ref="C20:G20"/>
    <mergeCell ref="C25:G25"/>
    <mergeCell ref="C80:G80"/>
    <mergeCell ref="C29:G29"/>
    <mergeCell ref="C31:G31"/>
    <mergeCell ref="C37:G37"/>
    <mergeCell ref="C69:G69"/>
    <mergeCell ref="C74:G74"/>
    <mergeCell ref="C77:G7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796875" defaultRowHeight="12.5" x14ac:dyDescent="0.25"/>
  <cols>
    <col min="1" max="1" width="4.1796875" style="3" customWidth="1"/>
    <col min="2" max="2" width="14.453125" style="3" customWidth="1"/>
    <col min="3" max="3" width="38.1796875" style="7" customWidth="1"/>
    <col min="4" max="4" width="4.54296875" style="3" customWidth="1"/>
    <col min="5" max="5" width="10.54296875" style="3" customWidth="1"/>
    <col min="6" max="6" width="9.81640625" style="3" customWidth="1"/>
    <col min="7" max="7" width="12.81640625" style="3" customWidth="1"/>
    <col min="8" max="16384" width="9.1796875" style="3"/>
  </cols>
  <sheetData>
    <row r="1" spans="1:7" ht="15.5" x14ac:dyDescent="0.25">
      <c r="A1" s="266" t="s">
        <v>6</v>
      </c>
      <c r="B1" s="266"/>
      <c r="C1" s="267"/>
      <c r="D1" s="266"/>
      <c r="E1" s="266"/>
      <c r="F1" s="266"/>
      <c r="G1" s="266"/>
    </row>
    <row r="2" spans="1:7" ht="25" customHeight="1" x14ac:dyDescent="0.25">
      <c r="A2" s="50" t="s">
        <v>7</v>
      </c>
      <c r="B2" s="49"/>
      <c r="C2" s="268"/>
      <c r="D2" s="268"/>
      <c r="E2" s="268"/>
      <c r="F2" s="268"/>
      <c r="G2" s="269"/>
    </row>
    <row r="3" spans="1:7" ht="25" customHeight="1" x14ac:dyDescent="0.25">
      <c r="A3" s="50" t="s">
        <v>8</v>
      </c>
      <c r="B3" s="49"/>
      <c r="C3" s="268"/>
      <c r="D3" s="268"/>
      <c r="E3" s="268"/>
      <c r="F3" s="268"/>
      <c r="G3" s="269"/>
    </row>
    <row r="4" spans="1:7" ht="25" customHeight="1" x14ac:dyDescent="0.25">
      <c r="A4" s="50" t="s">
        <v>9</v>
      </c>
      <c r="B4" s="49"/>
      <c r="C4" s="268"/>
      <c r="D4" s="268"/>
      <c r="E4" s="268"/>
      <c r="F4" s="268"/>
      <c r="G4" s="269"/>
    </row>
    <row r="5" spans="1:7" x14ac:dyDescent="0.25">
      <c r="B5" s="4"/>
      <c r="C5" s="5"/>
      <c r="D5" s="6"/>
    </row>
  </sheetData>
  <sheetProtection algorithmName="SHA-512" hashValue="vkQPwQL4zqFY7JWYvj7qymU8GdIB1kcxIhh/KuXPgbKNESxPqDmqIeBJQ4JdH0yFTnNGmRvM29K9Z5Y/7ccRRA==" saltValue="56bPUinbyCYKfYQ8GIyPKw=="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BH5032"/>
  <sheetViews>
    <sheetView zoomScaleNormal="100" workbookViewId="0">
      <pane ySplit="7" topLeftCell="A517" activePane="bottomLeft" state="frozen"/>
      <selection pane="bottomLeft" activeCell="AB1397" sqref="AB1397"/>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8" t="s">
        <v>261</v>
      </c>
      <c r="B1" s="278"/>
      <c r="C1" s="278"/>
      <c r="D1" s="278"/>
      <c r="E1" s="278"/>
      <c r="F1" s="278"/>
      <c r="G1" s="278"/>
      <c r="AG1" t="s">
        <v>262</v>
      </c>
    </row>
    <row r="2" spans="1:60" ht="25" customHeight="1" x14ac:dyDescent="0.25">
      <c r="A2" s="140" t="s">
        <v>7</v>
      </c>
      <c r="B2" s="49" t="s">
        <v>43</v>
      </c>
      <c r="C2" s="279" t="s">
        <v>44</v>
      </c>
      <c r="D2" s="280"/>
      <c r="E2" s="280"/>
      <c r="F2" s="280"/>
      <c r="G2" s="281"/>
      <c r="AG2" t="s">
        <v>263</v>
      </c>
    </row>
    <row r="3" spans="1:60" ht="25" customHeight="1" x14ac:dyDescent="0.25">
      <c r="A3" s="140" t="s">
        <v>8</v>
      </c>
      <c r="B3" s="49" t="s">
        <v>47</v>
      </c>
      <c r="C3" s="279" t="s">
        <v>48</v>
      </c>
      <c r="D3" s="280"/>
      <c r="E3" s="280"/>
      <c r="F3" s="280"/>
      <c r="G3" s="281"/>
      <c r="AC3" s="121" t="s">
        <v>263</v>
      </c>
      <c r="AG3" t="s">
        <v>264</v>
      </c>
    </row>
    <row r="4" spans="1:60" ht="25" customHeight="1" x14ac:dyDescent="0.25">
      <c r="A4" s="141" t="s">
        <v>9</v>
      </c>
      <c r="B4" s="142" t="s">
        <v>49</v>
      </c>
      <c r="C4" s="282" t="s">
        <v>50</v>
      </c>
      <c r="D4" s="283"/>
      <c r="E4" s="283"/>
      <c r="F4" s="283"/>
      <c r="G4" s="28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SUMIF(AG9:AG108,"&lt;&gt;NOR",G9:G108)</f>
        <v>0</v>
      </c>
      <c r="H8" s="174"/>
      <c r="I8" s="174">
        <f>SUM(I9:I108)</f>
        <v>0</v>
      </c>
      <c r="J8" s="174"/>
      <c r="K8" s="174">
        <f>SUM(K9:K108)</f>
        <v>0</v>
      </c>
      <c r="L8" s="174"/>
      <c r="M8" s="174">
        <f>SUM(M9:M108)</f>
        <v>0</v>
      </c>
      <c r="N8" s="173"/>
      <c r="O8" s="173">
        <f>SUM(O9:O108)</f>
        <v>0</v>
      </c>
      <c r="P8" s="173"/>
      <c r="Q8" s="173">
        <f>SUM(Q9:Q108)</f>
        <v>169.82999999999998</v>
      </c>
      <c r="R8" s="174"/>
      <c r="S8" s="174"/>
      <c r="T8" s="175"/>
      <c r="U8" s="169"/>
      <c r="V8" s="169">
        <f>SUM(V9:V108)</f>
        <v>204.67999999999995</v>
      </c>
      <c r="W8" s="169"/>
      <c r="X8" s="169"/>
      <c r="Y8" s="169"/>
      <c r="AG8" t="s">
        <v>289</v>
      </c>
    </row>
    <row r="9" spans="1:60" outlineLevel="1" x14ac:dyDescent="0.25">
      <c r="A9" s="177">
        <v>1</v>
      </c>
      <c r="B9" s="178" t="s">
        <v>290</v>
      </c>
      <c r="C9" s="194" t="s">
        <v>291</v>
      </c>
      <c r="D9" s="179" t="s">
        <v>292</v>
      </c>
      <c r="E9" s="180">
        <v>17</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0.88</v>
      </c>
      <c r="V9" s="159">
        <f>ROUND(E9*U9,2)</f>
        <v>14.96</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5" outlineLevel="2" x14ac:dyDescent="0.25">
      <c r="A10" s="155"/>
      <c r="B10" s="156"/>
      <c r="C10" s="276" t="s">
        <v>298</v>
      </c>
      <c r="D10" s="277"/>
      <c r="E10" s="277"/>
      <c r="F10" s="277"/>
      <c r="G10" s="27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odřezáním kmene a odvětvením, včetně případného odklizení kmene a větví na oddělené hromady na vzdálenost do 50 m nebo s naložením na dopravní prostředek,</v>
      </c>
      <c r="BB10" s="148"/>
      <c r="BC10" s="148"/>
      <c r="BD10" s="148"/>
      <c r="BE10" s="148"/>
      <c r="BF10" s="148"/>
      <c r="BG10" s="148"/>
      <c r="BH10" s="148"/>
    </row>
    <row r="11" spans="1:60" ht="20.5" outlineLevel="2" x14ac:dyDescent="0.25">
      <c r="A11" s="155"/>
      <c r="B11" s="156"/>
      <c r="C11" s="270" t="s">
        <v>298</v>
      </c>
      <c r="D11" s="271"/>
      <c r="E11" s="271"/>
      <c r="F11" s="271"/>
      <c r="G11" s="271"/>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s odřezáním kmene a odvětvením, včetně případného odklizení kmene a větví na oddělené hromady na vzdálenost do 50 m nebo s naložením na dopravní prostředek,</v>
      </c>
      <c r="BB11" s="148"/>
      <c r="BC11" s="148"/>
      <c r="BD11" s="148"/>
      <c r="BE11" s="148"/>
      <c r="BF11" s="148"/>
      <c r="BG11" s="148"/>
      <c r="BH11" s="148"/>
    </row>
    <row r="12" spans="1:60" ht="20" outlineLevel="1" x14ac:dyDescent="0.25">
      <c r="A12" s="177">
        <v>2</v>
      </c>
      <c r="B12" s="178" t="s">
        <v>301</v>
      </c>
      <c r="C12" s="194" t="s">
        <v>302</v>
      </c>
      <c r="D12" s="179" t="s">
        <v>292</v>
      </c>
      <c r="E12" s="180">
        <v>17</v>
      </c>
      <c r="F12" s="181"/>
      <c r="G12" s="182">
        <f>ROUND(E12*F12,2)</f>
        <v>0</v>
      </c>
      <c r="H12" s="181"/>
      <c r="I12" s="182">
        <f>ROUND(E12*H12,2)</f>
        <v>0</v>
      </c>
      <c r="J12" s="181"/>
      <c r="K12" s="182">
        <f>ROUND(E12*J12,2)</f>
        <v>0</v>
      </c>
      <c r="L12" s="182">
        <v>21</v>
      </c>
      <c r="M12" s="182">
        <f>G12*(1+L12/100)</f>
        <v>0</v>
      </c>
      <c r="N12" s="180">
        <v>0</v>
      </c>
      <c r="O12" s="180">
        <f>ROUND(E12*N12,2)</f>
        <v>0</v>
      </c>
      <c r="P12" s="180">
        <v>0</v>
      </c>
      <c r="Q12" s="180">
        <f>ROUND(E12*P12,2)</f>
        <v>0</v>
      </c>
      <c r="R12" s="182" t="s">
        <v>303</v>
      </c>
      <c r="S12" s="182" t="s">
        <v>294</v>
      </c>
      <c r="T12" s="183" t="s">
        <v>294</v>
      </c>
      <c r="U12" s="159">
        <v>1.7</v>
      </c>
      <c r="V12" s="159">
        <f>ROUND(E12*U12,2)</f>
        <v>28.9</v>
      </c>
      <c r="W12" s="159"/>
      <c r="X12" s="159" t="s">
        <v>295</v>
      </c>
      <c r="Y12" s="159" t="s">
        <v>296</v>
      </c>
      <c r="Z12" s="148"/>
      <c r="AA12" s="148"/>
      <c r="AB12" s="148"/>
      <c r="AC12" s="148"/>
      <c r="AD12" s="148"/>
      <c r="AE12" s="148"/>
      <c r="AF12" s="148"/>
      <c r="AG12" s="148" t="s">
        <v>297</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2" x14ac:dyDescent="0.25">
      <c r="A13" s="155"/>
      <c r="B13" s="156"/>
      <c r="C13" s="276" t="s">
        <v>304</v>
      </c>
      <c r="D13" s="277"/>
      <c r="E13" s="277"/>
      <c r="F13" s="277"/>
      <c r="G13" s="277"/>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299</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5">
      <c r="A14" s="155"/>
      <c r="B14" s="156"/>
      <c r="C14" s="270" t="s">
        <v>304</v>
      </c>
      <c r="D14" s="271"/>
      <c r="E14" s="271"/>
      <c r="F14" s="271"/>
      <c r="G14" s="271"/>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300</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77">
        <v>3</v>
      </c>
      <c r="B15" s="178" t="s">
        <v>305</v>
      </c>
      <c r="C15" s="194" t="s">
        <v>306</v>
      </c>
      <c r="D15" s="179" t="s">
        <v>292</v>
      </c>
      <c r="E15" s="180">
        <v>17</v>
      </c>
      <c r="F15" s="181"/>
      <c r="G15" s="182">
        <f>ROUND(E15*F15,2)</f>
        <v>0</v>
      </c>
      <c r="H15" s="181"/>
      <c r="I15" s="182">
        <f>ROUND(E15*H15,2)</f>
        <v>0</v>
      </c>
      <c r="J15" s="181"/>
      <c r="K15" s="182">
        <f>ROUND(E15*J15,2)</f>
        <v>0</v>
      </c>
      <c r="L15" s="182">
        <v>21</v>
      </c>
      <c r="M15" s="182">
        <f>G15*(1+L15/100)</f>
        <v>0</v>
      </c>
      <c r="N15" s="180">
        <v>5.0000000000000002E-5</v>
      </c>
      <c r="O15" s="180">
        <f>ROUND(E15*N15,2)</f>
        <v>0</v>
      </c>
      <c r="P15" s="180">
        <v>0</v>
      </c>
      <c r="Q15" s="180">
        <f>ROUND(E15*P15,2)</f>
        <v>0</v>
      </c>
      <c r="R15" s="182" t="s">
        <v>293</v>
      </c>
      <c r="S15" s="182" t="s">
        <v>294</v>
      </c>
      <c r="T15" s="183" t="s">
        <v>294</v>
      </c>
      <c r="U15" s="159">
        <v>1.655</v>
      </c>
      <c r="V15" s="159">
        <f>ROUND(E15*U15,2)</f>
        <v>28.14</v>
      </c>
      <c r="W15" s="159"/>
      <c r="X15" s="159" t="s">
        <v>295</v>
      </c>
      <c r="Y15" s="159" t="s">
        <v>296</v>
      </c>
      <c r="Z15" s="148"/>
      <c r="AA15" s="148"/>
      <c r="AB15" s="148"/>
      <c r="AC15" s="148"/>
      <c r="AD15" s="148"/>
      <c r="AE15" s="148"/>
      <c r="AF15" s="148"/>
      <c r="AG15" s="148" t="s">
        <v>297</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0.5" outlineLevel="2" x14ac:dyDescent="0.25">
      <c r="A16" s="155"/>
      <c r="B16" s="156"/>
      <c r="C16" s="276" t="s">
        <v>307</v>
      </c>
      <c r="D16" s="277"/>
      <c r="E16" s="277"/>
      <c r="F16" s="277"/>
      <c r="G16" s="277"/>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84" t="str">
        <f>C16</f>
        <v>s jejich vykopáním nebo vytrháním, s přesekáním kořenů a s případným nutným přemístěním pařezů na hromady do vzdálenosti do 50 m nebo s naložením na dopravní prostředek,</v>
      </c>
      <c r="BB16" s="148"/>
      <c r="BC16" s="148"/>
      <c r="BD16" s="148"/>
      <c r="BE16" s="148"/>
      <c r="BF16" s="148"/>
      <c r="BG16" s="148"/>
      <c r="BH16" s="148"/>
    </row>
    <row r="17" spans="1:60" ht="20.5" outlineLevel="2" x14ac:dyDescent="0.25">
      <c r="A17" s="155"/>
      <c r="B17" s="156"/>
      <c r="C17" s="270" t="s">
        <v>307</v>
      </c>
      <c r="D17" s="271"/>
      <c r="E17" s="271"/>
      <c r="F17" s="271"/>
      <c r="G17" s="271"/>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300</v>
      </c>
      <c r="AH17" s="148"/>
      <c r="AI17" s="148"/>
      <c r="AJ17" s="148"/>
      <c r="AK17" s="148"/>
      <c r="AL17" s="148"/>
      <c r="AM17" s="148"/>
      <c r="AN17" s="148"/>
      <c r="AO17" s="148"/>
      <c r="AP17" s="148"/>
      <c r="AQ17" s="148"/>
      <c r="AR17" s="148"/>
      <c r="AS17" s="148"/>
      <c r="AT17" s="148"/>
      <c r="AU17" s="148"/>
      <c r="AV17" s="148"/>
      <c r="AW17" s="148"/>
      <c r="AX17" s="148"/>
      <c r="AY17" s="148"/>
      <c r="AZ17" s="148"/>
      <c r="BA17" s="184" t="str">
        <f>C17</f>
        <v>s jejich vykopáním nebo vytrháním, s přesekáním kořenů a s případným nutným přemístěním pařezů na hromady do vzdálenosti do 50 m nebo s naložením na dopravní prostředek,</v>
      </c>
      <c r="BB17" s="148"/>
      <c r="BC17" s="148"/>
      <c r="BD17" s="148"/>
      <c r="BE17" s="148"/>
      <c r="BF17" s="148"/>
      <c r="BG17" s="148"/>
      <c r="BH17" s="148"/>
    </row>
    <row r="18" spans="1:60" ht="20" outlineLevel="1" x14ac:dyDescent="0.25">
      <c r="A18" s="177">
        <v>4</v>
      </c>
      <c r="B18" s="178" t="s">
        <v>308</v>
      </c>
      <c r="C18" s="194" t="s">
        <v>309</v>
      </c>
      <c r="D18" s="179" t="s">
        <v>310</v>
      </c>
      <c r="E18" s="180">
        <v>237.83500000000001</v>
      </c>
      <c r="F18" s="181"/>
      <c r="G18" s="182">
        <f>ROUND(E18*F18,2)</f>
        <v>0</v>
      </c>
      <c r="H18" s="181"/>
      <c r="I18" s="182">
        <f>ROUND(E18*H18,2)</f>
        <v>0</v>
      </c>
      <c r="J18" s="181"/>
      <c r="K18" s="182">
        <f>ROUND(E18*J18,2)</f>
        <v>0</v>
      </c>
      <c r="L18" s="182">
        <v>21</v>
      </c>
      <c r="M18" s="182">
        <f>G18*(1+L18/100)</f>
        <v>0</v>
      </c>
      <c r="N18" s="180">
        <v>0</v>
      </c>
      <c r="O18" s="180">
        <f>ROUND(E18*N18,2)</f>
        <v>0</v>
      </c>
      <c r="P18" s="180">
        <v>0.13800000000000001</v>
      </c>
      <c r="Q18" s="180">
        <f>ROUND(E18*P18,2)</f>
        <v>32.82</v>
      </c>
      <c r="R18" s="182" t="s">
        <v>311</v>
      </c>
      <c r="S18" s="182" t="s">
        <v>294</v>
      </c>
      <c r="T18" s="183" t="s">
        <v>294</v>
      </c>
      <c r="U18" s="159">
        <v>0.16</v>
      </c>
      <c r="V18" s="159">
        <f>ROUND(E18*U18,2)</f>
        <v>38.049999999999997</v>
      </c>
      <c r="W18" s="159"/>
      <c r="X18" s="159" t="s">
        <v>295</v>
      </c>
      <c r="Y18" s="159" t="s">
        <v>296</v>
      </c>
      <c r="Z18" s="148"/>
      <c r="AA18" s="148"/>
      <c r="AB18" s="148"/>
      <c r="AC18" s="148"/>
      <c r="AD18" s="148"/>
      <c r="AE18" s="148"/>
      <c r="AF18" s="148"/>
      <c r="AG18" s="148" t="s">
        <v>297</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5">
      <c r="A19" s="155"/>
      <c r="B19" s="156"/>
      <c r="C19" s="276" t="s">
        <v>312</v>
      </c>
      <c r="D19" s="277"/>
      <c r="E19" s="277"/>
      <c r="F19" s="277"/>
      <c r="G19" s="277"/>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299</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5">
      <c r="A20" s="155"/>
      <c r="B20" s="156"/>
      <c r="C20" s="270" t="s">
        <v>312</v>
      </c>
      <c r="D20" s="271"/>
      <c r="E20" s="271"/>
      <c r="F20" s="271"/>
      <c r="G20" s="271"/>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300</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5">
      <c r="A21" s="155"/>
      <c r="B21" s="156"/>
      <c r="C21" s="195" t="s">
        <v>313</v>
      </c>
      <c r="D21" s="161"/>
      <c r="E21" s="162">
        <v>46.6</v>
      </c>
      <c r="F21" s="159"/>
      <c r="G21" s="159"/>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314</v>
      </c>
      <c r="AH21" s="148">
        <v>0</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3" x14ac:dyDescent="0.25">
      <c r="A22" s="155"/>
      <c r="B22" s="156"/>
      <c r="C22" s="195" t="s">
        <v>315</v>
      </c>
      <c r="D22" s="161"/>
      <c r="E22" s="162">
        <v>22.23</v>
      </c>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314</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3" x14ac:dyDescent="0.25">
      <c r="A23" s="155"/>
      <c r="B23" s="156"/>
      <c r="C23" s="195" t="s">
        <v>316</v>
      </c>
      <c r="D23" s="161"/>
      <c r="E23" s="162">
        <v>169</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314</v>
      </c>
      <c r="AH23" s="148">
        <v>0</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20" outlineLevel="1" x14ac:dyDescent="0.25">
      <c r="A24" s="177">
        <v>5</v>
      </c>
      <c r="B24" s="178" t="s">
        <v>317</v>
      </c>
      <c r="C24" s="194" t="s">
        <v>318</v>
      </c>
      <c r="D24" s="179" t="s">
        <v>310</v>
      </c>
      <c r="E24" s="180">
        <v>1.2</v>
      </c>
      <c r="F24" s="181"/>
      <c r="G24" s="182">
        <f>ROUND(E24*F24,2)</f>
        <v>0</v>
      </c>
      <c r="H24" s="181"/>
      <c r="I24" s="182">
        <f>ROUND(E24*H24,2)</f>
        <v>0</v>
      </c>
      <c r="J24" s="181"/>
      <c r="K24" s="182">
        <f>ROUND(E24*J24,2)</f>
        <v>0</v>
      </c>
      <c r="L24" s="182">
        <v>21</v>
      </c>
      <c r="M24" s="182">
        <f>G24*(1+L24/100)</f>
        <v>0</v>
      </c>
      <c r="N24" s="180">
        <v>0</v>
      </c>
      <c r="O24" s="180">
        <f>ROUND(E24*N24,2)</f>
        <v>0</v>
      </c>
      <c r="P24" s="180">
        <v>0.505</v>
      </c>
      <c r="Q24" s="180">
        <f>ROUND(E24*P24,2)</f>
        <v>0.61</v>
      </c>
      <c r="R24" s="182" t="s">
        <v>311</v>
      </c>
      <c r="S24" s="182" t="s">
        <v>294</v>
      </c>
      <c r="T24" s="183" t="s">
        <v>294</v>
      </c>
      <c r="U24" s="159">
        <v>0.18</v>
      </c>
      <c r="V24" s="159">
        <f>ROUND(E24*U24,2)</f>
        <v>0.22</v>
      </c>
      <c r="W24" s="159"/>
      <c r="X24" s="159" t="s">
        <v>295</v>
      </c>
      <c r="Y24" s="159" t="s">
        <v>296</v>
      </c>
      <c r="Z24" s="148"/>
      <c r="AA24" s="148"/>
      <c r="AB24" s="148"/>
      <c r="AC24" s="148"/>
      <c r="AD24" s="148"/>
      <c r="AE24" s="148"/>
      <c r="AF24" s="148"/>
      <c r="AG24" s="148" t="s">
        <v>297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76" t="s">
        <v>312</v>
      </c>
      <c r="D25" s="277"/>
      <c r="E25" s="277"/>
      <c r="F25" s="277"/>
      <c r="G25" s="277"/>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5">
      <c r="A26" s="155"/>
      <c r="B26" s="156"/>
      <c r="C26" s="270" t="s">
        <v>312</v>
      </c>
      <c r="D26" s="271"/>
      <c r="E26" s="271"/>
      <c r="F26" s="271"/>
      <c r="G26" s="271"/>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300</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5">
      <c r="A27" s="155"/>
      <c r="B27" s="156"/>
      <c r="C27" s="195" t="s">
        <v>319</v>
      </c>
      <c r="D27" s="161"/>
      <c r="E27" s="162">
        <v>1.2</v>
      </c>
      <c r="F27" s="159"/>
      <c r="G27" s="159"/>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314</v>
      </c>
      <c r="AH27" s="148">
        <v>0</v>
      </c>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0" outlineLevel="1" x14ac:dyDescent="0.25">
      <c r="A28" s="177">
        <v>6</v>
      </c>
      <c r="B28" s="178" t="s">
        <v>320</v>
      </c>
      <c r="C28" s="194" t="s">
        <v>321</v>
      </c>
      <c r="D28" s="179" t="s">
        <v>310</v>
      </c>
      <c r="E28" s="180">
        <v>164</v>
      </c>
      <c r="F28" s="181"/>
      <c r="G28" s="182">
        <f>ROUND(E28*F28,2)</f>
        <v>0</v>
      </c>
      <c r="H28" s="181"/>
      <c r="I28" s="182">
        <f>ROUND(E28*H28,2)</f>
        <v>0</v>
      </c>
      <c r="J28" s="181"/>
      <c r="K28" s="182">
        <f>ROUND(E28*J28,2)</f>
        <v>0</v>
      </c>
      <c r="L28" s="182">
        <v>21</v>
      </c>
      <c r="M28" s="182">
        <f>G28*(1+L28/100)</f>
        <v>0</v>
      </c>
      <c r="N28" s="180">
        <v>0</v>
      </c>
      <c r="O28" s="180">
        <f>ROUND(E28*N28,2)</f>
        <v>0</v>
      </c>
      <c r="P28" s="180">
        <v>0.22500000000000001</v>
      </c>
      <c r="Q28" s="180">
        <f>ROUND(E28*P28,2)</f>
        <v>36.9</v>
      </c>
      <c r="R28" s="182" t="s">
        <v>311</v>
      </c>
      <c r="S28" s="182" t="s">
        <v>294</v>
      </c>
      <c r="T28" s="183" t="s">
        <v>294</v>
      </c>
      <c r="U28" s="159">
        <v>0.14199999999999999</v>
      </c>
      <c r="V28" s="159">
        <f>ROUND(E28*U28,2)</f>
        <v>23.29</v>
      </c>
      <c r="W28" s="159"/>
      <c r="X28" s="159" t="s">
        <v>295</v>
      </c>
      <c r="Y28" s="159" t="s">
        <v>296</v>
      </c>
      <c r="Z28" s="148"/>
      <c r="AA28" s="148"/>
      <c r="AB28" s="148"/>
      <c r="AC28" s="148"/>
      <c r="AD28" s="148"/>
      <c r="AE28" s="148"/>
      <c r="AF28" s="148"/>
      <c r="AG28" s="148" t="s">
        <v>297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276" t="s">
        <v>312</v>
      </c>
      <c r="D29" s="277"/>
      <c r="E29" s="277"/>
      <c r="F29" s="277"/>
      <c r="G29" s="277"/>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270" t="s">
        <v>312</v>
      </c>
      <c r="D30" s="271"/>
      <c r="E30" s="271"/>
      <c r="F30" s="271"/>
      <c r="G30" s="271"/>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2" x14ac:dyDescent="0.25">
      <c r="A31" s="155"/>
      <c r="B31" s="156"/>
      <c r="C31" s="195" t="s">
        <v>322</v>
      </c>
      <c r="D31" s="161"/>
      <c r="E31" s="162">
        <v>158</v>
      </c>
      <c r="F31" s="159"/>
      <c r="G31" s="159"/>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314</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3" x14ac:dyDescent="0.25">
      <c r="A32" s="155"/>
      <c r="B32" s="156"/>
      <c r="C32" s="195" t="s">
        <v>323</v>
      </c>
      <c r="D32" s="161"/>
      <c r="E32" s="162">
        <v>6</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314</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77">
        <v>7</v>
      </c>
      <c r="B33" s="178" t="s">
        <v>324</v>
      </c>
      <c r="C33" s="194" t="s">
        <v>325</v>
      </c>
      <c r="D33" s="179" t="s">
        <v>310</v>
      </c>
      <c r="E33" s="180">
        <v>228</v>
      </c>
      <c r="F33" s="181"/>
      <c r="G33" s="182">
        <f>ROUND(E33*F33,2)</f>
        <v>0</v>
      </c>
      <c r="H33" s="181"/>
      <c r="I33" s="182">
        <f>ROUND(E33*H33,2)</f>
        <v>0</v>
      </c>
      <c r="J33" s="181"/>
      <c r="K33" s="182">
        <f>ROUND(E33*J33,2)</f>
        <v>0</v>
      </c>
      <c r="L33" s="182">
        <v>21</v>
      </c>
      <c r="M33" s="182">
        <f>G33*(1+L33/100)</f>
        <v>0</v>
      </c>
      <c r="N33" s="180">
        <v>0</v>
      </c>
      <c r="O33" s="180">
        <f>ROUND(E33*N33,2)</f>
        <v>0</v>
      </c>
      <c r="P33" s="180">
        <v>0.35499999999999998</v>
      </c>
      <c r="Q33" s="180">
        <f>ROUND(E33*P33,2)</f>
        <v>80.94</v>
      </c>
      <c r="R33" s="182" t="s">
        <v>326</v>
      </c>
      <c r="S33" s="182" t="s">
        <v>294</v>
      </c>
      <c r="T33" s="183" t="s">
        <v>294</v>
      </c>
      <c r="U33" s="159">
        <v>6.2E-2</v>
      </c>
      <c r="V33" s="159">
        <f>ROUND(E33*U33,2)</f>
        <v>14.14</v>
      </c>
      <c r="W33" s="159"/>
      <c r="X33" s="159" t="s">
        <v>295</v>
      </c>
      <c r="Y33" s="159" t="s">
        <v>296</v>
      </c>
      <c r="Z33" s="148"/>
      <c r="AA33" s="148"/>
      <c r="AB33" s="148"/>
      <c r="AC33" s="148"/>
      <c r="AD33" s="148"/>
      <c r="AE33" s="148"/>
      <c r="AF33" s="148"/>
      <c r="AG33" s="148" t="s">
        <v>297</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5">
      <c r="A34" s="155"/>
      <c r="B34" s="156"/>
      <c r="C34" s="276" t="s">
        <v>327</v>
      </c>
      <c r="D34" s="277"/>
      <c r="E34" s="277"/>
      <c r="F34" s="277"/>
      <c r="G34" s="277"/>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299</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5">
      <c r="A35" s="155"/>
      <c r="B35" s="156"/>
      <c r="C35" s="270" t="s">
        <v>327</v>
      </c>
      <c r="D35" s="271"/>
      <c r="E35" s="271"/>
      <c r="F35" s="271"/>
      <c r="G35" s="271"/>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300</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5">
      <c r="A36" s="155"/>
      <c r="B36" s="156"/>
      <c r="C36" s="195" t="s">
        <v>328</v>
      </c>
      <c r="D36" s="161"/>
      <c r="E36" s="162">
        <v>228</v>
      </c>
      <c r="F36" s="159"/>
      <c r="G36" s="159"/>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314</v>
      </c>
      <c r="AH36" s="148">
        <v>0</v>
      </c>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77">
        <v>8</v>
      </c>
      <c r="B37" s="178" t="s">
        <v>329</v>
      </c>
      <c r="C37" s="194" t="s">
        <v>330</v>
      </c>
      <c r="D37" s="179" t="s">
        <v>331</v>
      </c>
      <c r="E37" s="180">
        <v>50</v>
      </c>
      <c r="F37" s="181"/>
      <c r="G37" s="182">
        <f>ROUND(E37*F37,2)</f>
        <v>0</v>
      </c>
      <c r="H37" s="181"/>
      <c r="I37" s="182">
        <f>ROUND(E37*H37,2)</f>
        <v>0</v>
      </c>
      <c r="J37" s="181"/>
      <c r="K37" s="182">
        <f>ROUND(E37*J37,2)</f>
        <v>0</v>
      </c>
      <c r="L37" s="182">
        <v>21</v>
      </c>
      <c r="M37" s="182">
        <f>G37*(1+L37/100)</f>
        <v>0</v>
      </c>
      <c r="N37" s="180">
        <v>0</v>
      </c>
      <c r="O37" s="180">
        <f>ROUND(E37*N37,2)</f>
        <v>0</v>
      </c>
      <c r="P37" s="180">
        <v>0.22</v>
      </c>
      <c r="Q37" s="180">
        <f>ROUND(E37*P37,2)</f>
        <v>11</v>
      </c>
      <c r="R37" s="182" t="s">
        <v>311</v>
      </c>
      <c r="S37" s="182" t="s">
        <v>294</v>
      </c>
      <c r="T37" s="183" t="s">
        <v>294</v>
      </c>
      <c r="U37" s="159">
        <v>0.14299999999999999</v>
      </c>
      <c r="V37" s="159">
        <f>ROUND(E37*U37,2)</f>
        <v>7.15</v>
      </c>
      <c r="W37" s="159"/>
      <c r="X37" s="159" t="s">
        <v>295</v>
      </c>
      <c r="Y37" s="159" t="s">
        <v>296</v>
      </c>
      <c r="Z37" s="148"/>
      <c r="AA37" s="148"/>
      <c r="AB37" s="148"/>
      <c r="AC37" s="148"/>
      <c r="AD37" s="148"/>
      <c r="AE37" s="148"/>
      <c r="AF37" s="148"/>
      <c r="AG37" s="148" t="s">
        <v>297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5">
      <c r="A38" s="155"/>
      <c r="B38" s="156"/>
      <c r="C38" s="276" t="s">
        <v>332</v>
      </c>
      <c r="D38" s="277"/>
      <c r="E38" s="277"/>
      <c r="F38" s="277"/>
      <c r="G38" s="277"/>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299</v>
      </c>
      <c r="AH38" s="148"/>
      <c r="AI38" s="148"/>
      <c r="AJ38" s="148"/>
      <c r="AK38" s="148"/>
      <c r="AL38" s="148"/>
      <c r="AM38" s="148"/>
      <c r="AN38" s="148"/>
      <c r="AO38" s="148"/>
      <c r="AP38" s="148"/>
      <c r="AQ38" s="148"/>
      <c r="AR38" s="148"/>
      <c r="AS38" s="148"/>
      <c r="AT38" s="148"/>
      <c r="AU38" s="148"/>
      <c r="AV38" s="148"/>
      <c r="AW38" s="148"/>
      <c r="AX38" s="148"/>
      <c r="AY38" s="148"/>
      <c r="AZ38" s="148"/>
      <c r="BA38" s="184" t="str">
        <f>C38</f>
        <v>s vybouráním lože, s přemístěním hmot na skládku na vzdálenost do 3 m nebo naložením na dopravní prostředek</v>
      </c>
      <c r="BB38" s="148"/>
      <c r="BC38" s="148"/>
      <c r="BD38" s="148"/>
      <c r="BE38" s="148"/>
      <c r="BF38" s="148"/>
      <c r="BG38" s="148"/>
      <c r="BH38" s="148"/>
    </row>
    <row r="39" spans="1:60" outlineLevel="2" x14ac:dyDescent="0.25">
      <c r="A39" s="155"/>
      <c r="B39" s="156"/>
      <c r="C39" s="270" t="s">
        <v>332</v>
      </c>
      <c r="D39" s="271"/>
      <c r="E39" s="271"/>
      <c r="F39" s="271"/>
      <c r="G39" s="271"/>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84" t="str">
        <f>C39</f>
        <v>s vybouráním lože, s přemístěním hmot na skládku na vzdálenost do 3 m nebo naložením na dopravní prostředek</v>
      </c>
      <c r="BB39" s="148"/>
      <c r="BC39" s="148"/>
      <c r="BD39" s="148"/>
      <c r="BE39" s="148"/>
      <c r="BF39" s="148"/>
      <c r="BG39" s="148"/>
      <c r="BH39" s="148"/>
    </row>
    <row r="40" spans="1:60" outlineLevel="1" x14ac:dyDescent="0.25">
      <c r="A40" s="177">
        <v>9</v>
      </c>
      <c r="B40" s="178" t="s">
        <v>333</v>
      </c>
      <c r="C40" s="194" t="s">
        <v>334</v>
      </c>
      <c r="D40" s="179" t="s">
        <v>331</v>
      </c>
      <c r="E40" s="180">
        <v>28</v>
      </c>
      <c r="F40" s="181"/>
      <c r="G40" s="182">
        <f>ROUND(E40*F40,2)</f>
        <v>0</v>
      </c>
      <c r="H40" s="181"/>
      <c r="I40" s="182">
        <f>ROUND(E40*H40,2)</f>
        <v>0</v>
      </c>
      <c r="J40" s="181"/>
      <c r="K40" s="182">
        <f>ROUND(E40*J40,2)</f>
        <v>0</v>
      </c>
      <c r="L40" s="182">
        <v>21</v>
      </c>
      <c r="M40" s="182">
        <f>G40*(1+L40/100)</f>
        <v>0</v>
      </c>
      <c r="N40" s="180">
        <v>0</v>
      </c>
      <c r="O40" s="180">
        <f>ROUND(E40*N40,2)</f>
        <v>0</v>
      </c>
      <c r="P40" s="180">
        <v>0.27</v>
      </c>
      <c r="Q40" s="180">
        <f>ROUND(E40*P40,2)</f>
        <v>7.56</v>
      </c>
      <c r="R40" s="182" t="s">
        <v>311</v>
      </c>
      <c r="S40" s="182" t="s">
        <v>294</v>
      </c>
      <c r="T40" s="183" t="s">
        <v>294</v>
      </c>
      <c r="U40" s="159">
        <v>0.123</v>
      </c>
      <c r="V40" s="159">
        <f>ROUND(E40*U40,2)</f>
        <v>3.44</v>
      </c>
      <c r="W40" s="159"/>
      <c r="X40" s="159" t="s">
        <v>295</v>
      </c>
      <c r="Y40" s="159" t="s">
        <v>296</v>
      </c>
      <c r="Z40" s="148"/>
      <c r="AA40" s="148"/>
      <c r="AB40" s="148"/>
      <c r="AC40" s="148"/>
      <c r="AD40" s="148"/>
      <c r="AE40" s="148"/>
      <c r="AF40" s="148"/>
      <c r="AG40" s="148" t="s">
        <v>297</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2" x14ac:dyDescent="0.25">
      <c r="A41" s="155"/>
      <c r="B41" s="156"/>
      <c r="C41" s="276" t="s">
        <v>332</v>
      </c>
      <c r="D41" s="277"/>
      <c r="E41" s="277"/>
      <c r="F41" s="277"/>
      <c r="G41" s="277"/>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299</v>
      </c>
      <c r="AH41" s="148"/>
      <c r="AI41" s="148"/>
      <c r="AJ41" s="148"/>
      <c r="AK41" s="148"/>
      <c r="AL41" s="148"/>
      <c r="AM41" s="148"/>
      <c r="AN41" s="148"/>
      <c r="AO41" s="148"/>
      <c r="AP41" s="148"/>
      <c r="AQ41" s="148"/>
      <c r="AR41" s="148"/>
      <c r="AS41" s="148"/>
      <c r="AT41" s="148"/>
      <c r="AU41" s="148"/>
      <c r="AV41" s="148"/>
      <c r="AW41" s="148"/>
      <c r="AX41" s="148"/>
      <c r="AY41" s="148"/>
      <c r="AZ41" s="148"/>
      <c r="BA41" s="184" t="str">
        <f>C41</f>
        <v>s vybouráním lože, s přemístěním hmot na skládku na vzdálenost do 3 m nebo naložením na dopravní prostředek</v>
      </c>
      <c r="BB41" s="148"/>
      <c r="BC41" s="148"/>
      <c r="BD41" s="148"/>
      <c r="BE41" s="148"/>
      <c r="BF41" s="148"/>
      <c r="BG41" s="148"/>
      <c r="BH41" s="148"/>
    </row>
    <row r="42" spans="1:60" outlineLevel="2" x14ac:dyDescent="0.25">
      <c r="A42" s="155"/>
      <c r="B42" s="156"/>
      <c r="C42" s="270" t="s">
        <v>332</v>
      </c>
      <c r="D42" s="271"/>
      <c r="E42" s="271"/>
      <c r="F42" s="271"/>
      <c r="G42" s="271"/>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300</v>
      </c>
      <c r="AH42" s="148"/>
      <c r="AI42" s="148"/>
      <c r="AJ42" s="148"/>
      <c r="AK42" s="148"/>
      <c r="AL42" s="148"/>
      <c r="AM42" s="148"/>
      <c r="AN42" s="148"/>
      <c r="AO42" s="148"/>
      <c r="AP42" s="148"/>
      <c r="AQ42" s="148"/>
      <c r="AR42" s="148"/>
      <c r="AS42" s="148"/>
      <c r="AT42" s="148"/>
      <c r="AU42" s="148"/>
      <c r="AV42" s="148"/>
      <c r="AW42" s="148"/>
      <c r="AX42" s="148"/>
      <c r="AY42" s="148"/>
      <c r="AZ42" s="148"/>
      <c r="BA42" s="184" t="str">
        <f>C42</f>
        <v>s vybouráním lože, s přemístěním hmot na skládku na vzdálenost do 3 m nebo naložením na dopravní prostředek</v>
      </c>
      <c r="BB42" s="148"/>
      <c r="BC42" s="148"/>
      <c r="BD42" s="148"/>
      <c r="BE42" s="148"/>
      <c r="BF42" s="148"/>
      <c r="BG42" s="148"/>
      <c r="BH42" s="148"/>
    </row>
    <row r="43" spans="1:60" outlineLevel="2" x14ac:dyDescent="0.25">
      <c r="A43" s="155"/>
      <c r="B43" s="156"/>
      <c r="C43" s="195" t="s">
        <v>335</v>
      </c>
      <c r="D43" s="161"/>
      <c r="E43" s="162">
        <v>28</v>
      </c>
      <c r="F43" s="159"/>
      <c r="G43" s="159"/>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314</v>
      </c>
      <c r="AH43" s="148">
        <v>0</v>
      </c>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77">
        <v>10</v>
      </c>
      <c r="B44" s="178" t="s">
        <v>336</v>
      </c>
      <c r="C44" s="194" t="s">
        <v>337</v>
      </c>
      <c r="D44" s="179" t="s">
        <v>338</v>
      </c>
      <c r="E44" s="180">
        <v>4.0365000000000002</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t="s">
        <v>293</v>
      </c>
      <c r="S44" s="182" t="s">
        <v>294</v>
      </c>
      <c r="T44" s="183" t="s">
        <v>294</v>
      </c>
      <c r="U44" s="159">
        <v>0.36499999999999999</v>
      </c>
      <c r="V44" s="159">
        <f>ROUND(E44*U44,2)</f>
        <v>1.47</v>
      </c>
      <c r="W44" s="159"/>
      <c r="X44" s="159" t="s">
        <v>295</v>
      </c>
      <c r="Y44" s="159" t="s">
        <v>296</v>
      </c>
      <c r="Z44" s="148"/>
      <c r="AA44" s="148"/>
      <c r="AB44" s="148"/>
      <c r="AC44" s="148"/>
      <c r="AD44" s="148"/>
      <c r="AE44" s="148"/>
      <c r="AF44" s="148"/>
      <c r="AG44" s="148" t="s">
        <v>297</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ht="20.5" outlineLevel="2" x14ac:dyDescent="0.25">
      <c r="A45" s="155"/>
      <c r="B45" s="156"/>
      <c r="C45" s="276" t="s">
        <v>339</v>
      </c>
      <c r="D45" s="277"/>
      <c r="E45" s="277"/>
      <c r="F45" s="277"/>
      <c r="G45" s="277"/>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299</v>
      </c>
      <c r="AH45" s="148"/>
      <c r="AI45" s="148"/>
      <c r="AJ45" s="148"/>
      <c r="AK45" s="148"/>
      <c r="AL45" s="148"/>
      <c r="AM45" s="148"/>
      <c r="AN45" s="148"/>
      <c r="AO45" s="148"/>
      <c r="AP45" s="148"/>
      <c r="AQ45" s="148"/>
      <c r="AR45" s="148"/>
      <c r="AS45" s="148"/>
      <c r="AT45" s="148"/>
      <c r="AU45" s="148"/>
      <c r="AV45" s="148"/>
      <c r="AW45" s="148"/>
      <c r="AX45" s="148"/>
      <c r="AY45" s="148"/>
      <c r="AZ45" s="148"/>
      <c r="BA45" s="184" t="str">
        <f>C45</f>
        <v>zapažených i nezapažených s urovnáním dna do předepsaného profilu a spádu, s přehozením výkopku na přilehlém terénu na vzdálenost do 3 m od podélné osy rýhy nebo s naložením výkopku na dopravní prostředek.</v>
      </c>
      <c r="BB45" s="148"/>
      <c r="BC45" s="148"/>
      <c r="BD45" s="148"/>
      <c r="BE45" s="148"/>
      <c r="BF45" s="148"/>
      <c r="BG45" s="148"/>
      <c r="BH45" s="148"/>
    </row>
    <row r="46" spans="1:60" ht="20.5" outlineLevel="2" x14ac:dyDescent="0.25">
      <c r="A46" s="155"/>
      <c r="B46" s="156"/>
      <c r="C46" s="270" t="s">
        <v>339</v>
      </c>
      <c r="D46" s="271"/>
      <c r="E46" s="271"/>
      <c r="F46" s="271"/>
      <c r="G46" s="271"/>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300</v>
      </c>
      <c r="AH46" s="148"/>
      <c r="AI46" s="148"/>
      <c r="AJ46" s="148"/>
      <c r="AK46" s="148"/>
      <c r="AL46" s="148"/>
      <c r="AM46" s="148"/>
      <c r="AN46" s="148"/>
      <c r="AO46" s="148"/>
      <c r="AP46" s="148"/>
      <c r="AQ46" s="148"/>
      <c r="AR46" s="148"/>
      <c r="AS46" s="148"/>
      <c r="AT46" s="148"/>
      <c r="AU46" s="148"/>
      <c r="AV46" s="148"/>
      <c r="AW46" s="148"/>
      <c r="AX46" s="148"/>
      <c r="AY46" s="148"/>
      <c r="AZ46" s="148"/>
      <c r="BA46" s="184" t="str">
        <f>C46</f>
        <v>zapažených i nezapažených s urovnáním dna do předepsaného profilu a spádu, s přehozením výkopku na přilehlém terénu na vzdálenost do 3 m od podélné osy rýhy nebo s naložením výkopku na dopravní prostředek.</v>
      </c>
      <c r="BB46" s="148"/>
      <c r="BC46" s="148"/>
      <c r="BD46" s="148"/>
      <c r="BE46" s="148"/>
      <c r="BF46" s="148"/>
      <c r="BG46" s="148"/>
      <c r="BH46" s="148"/>
    </row>
    <row r="47" spans="1:60" outlineLevel="2" x14ac:dyDescent="0.25">
      <c r="A47" s="155"/>
      <c r="B47" s="156"/>
      <c r="C47" s="195" t="s">
        <v>340</v>
      </c>
      <c r="D47" s="161"/>
      <c r="E47" s="162">
        <v>4.04</v>
      </c>
      <c r="F47" s="159"/>
      <c r="G47" s="159"/>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314</v>
      </c>
      <c r="AH47" s="148">
        <v>0</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77">
        <v>11</v>
      </c>
      <c r="B48" s="178" t="s">
        <v>341</v>
      </c>
      <c r="C48" s="194" t="s">
        <v>342</v>
      </c>
      <c r="D48" s="179" t="s">
        <v>338</v>
      </c>
      <c r="E48" s="180">
        <v>4.0365000000000002</v>
      </c>
      <c r="F48" s="181"/>
      <c r="G48" s="182">
        <f>ROUND(E48*F48,2)</f>
        <v>0</v>
      </c>
      <c r="H48" s="181"/>
      <c r="I48" s="182">
        <f>ROUND(E48*H48,2)</f>
        <v>0</v>
      </c>
      <c r="J48" s="181"/>
      <c r="K48" s="182">
        <f>ROUND(E48*J48,2)</f>
        <v>0</v>
      </c>
      <c r="L48" s="182">
        <v>21</v>
      </c>
      <c r="M48" s="182">
        <f>G48*(1+L48/100)</f>
        <v>0</v>
      </c>
      <c r="N48" s="180">
        <v>0</v>
      </c>
      <c r="O48" s="180">
        <f>ROUND(E48*N48,2)</f>
        <v>0</v>
      </c>
      <c r="P48" s="180">
        <v>0</v>
      </c>
      <c r="Q48" s="180">
        <f>ROUND(E48*P48,2)</f>
        <v>0</v>
      </c>
      <c r="R48" s="182" t="s">
        <v>293</v>
      </c>
      <c r="S48" s="182" t="s">
        <v>294</v>
      </c>
      <c r="T48" s="183" t="s">
        <v>294</v>
      </c>
      <c r="U48" s="159">
        <v>0.38979999999999998</v>
      </c>
      <c r="V48" s="159">
        <f>ROUND(E48*U48,2)</f>
        <v>1.57</v>
      </c>
      <c r="W48" s="159"/>
      <c r="X48" s="159" t="s">
        <v>295</v>
      </c>
      <c r="Y48" s="159" t="s">
        <v>296</v>
      </c>
      <c r="Z48" s="148"/>
      <c r="AA48" s="148"/>
      <c r="AB48" s="148"/>
      <c r="AC48" s="148"/>
      <c r="AD48" s="148"/>
      <c r="AE48" s="148"/>
      <c r="AF48" s="148"/>
      <c r="AG48" s="148" t="s">
        <v>297</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ht="20.5" outlineLevel="2" x14ac:dyDescent="0.25">
      <c r="A49" s="155"/>
      <c r="B49" s="156"/>
      <c r="C49" s="276" t="s">
        <v>339</v>
      </c>
      <c r="D49" s="277"/>
      <c r="E49" s="277"/>
      <c r="F49" s="277"/>
      <c r="G49" s="277"/>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299</v>
      </c>
      <c r="AH49" s="148"/>
      <c r="AI49" s="148"/>
      <c r="AJ49" s="148"/>
      <c r="AK49" s="148"/>
      <c r="AL49" s="148"/>
      <c r="AM49" s="148"/>
      <c r="AN49" s="148"/>
      <c r="AO49" s="148"/>
      <c r="AP49" s="148"/>
      <c r="AQ49" s="148"/>
      <c r="AR49" s="148"/>
      <c r="AS49" s="148"/>
      <c r="AT49" s="148"/>
      <c r="AU49" s="148"/>
      <c r="AV49" s="148"/>
      <c r="AW49" s="148"/>
      <c r="AX49" s="148"/>
      <c r="AY49" s="148"/>
      <c r="AZ49" s="148"/>
      <c r="BA49" s="184" t="str">
        <f>C49</f>
        <v>zapažených i nezapažených s urovnáním dna do předepsaného profilu a spádu, s přehozením výkopku na přilehlém terénu na vzdálenost do 3 m od podélné osy rýhy nebo s naložením výkopku na dopravní prostředek.</v>
      </c>
      <c r="BB49" s="148"/>
      <c r="BC49" s="148"/>
      <c r="BD49" s="148"/>
      <c r="BE49" s="148"/>
      <c r="BF49" s="148"/>
      <c r="BG49" s="148"/>
      <c r="BH49" s="148"/>
    </row>
    <row r="50" spans="1:60" ht="20.5" outlineLevel="2" x14ac:dyDescent="0.25">
      <c r="A50" s="155"/>
      <c r="B50" s="156"/>
      <c r="C50" s="270" t="s">
        <v>339</v>
      </c>
      <c r="D50" s="271"/>
      <c r="E50" s="271"/>
      <c r="F50" s="271"/>
      <c r="G50" s="271"/>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300</v>
      </c>
      <c r="AH50" s="148"/>
      <c r="AI50" s="148"/>
      <c r="AJ50" s="148"/>
      <c r="AK50" s="148"/>
      <c r="AL50" s="148"/>
      <c r="AM50" s="148"/>
      <c r="AN50" s="148"/>
      <c r="AO50" s="148"/>
      <c r="AP50" s="148"/>
      <c r="AQ50" s="148"/>
      <c r="AR50" s="148"/>
      <c r="AS50" s="148"/>
      <c r="AT50" s="148"/>
      <c r="AU50" s="148"/>
      <c r="AV50" s="148"/>
      <c r="AW50" s="148"/>
      <c r="AX50" s="148"/>
      <c r="AY50" s="148"/>
      <c r="AZ50" s="148"/>
      <c r="BA50" s="184" t="str">
        <f>C50</f>
        <v>zapažených i nezapažených s urovnáním dna do předepsaného profilu a spádu, s přehozením výkopku na přilehlém terénu na vzdálenost do 3 m od podélné osy rýhy nebo s naložením výkopku na dopravní prostředek.</v>
      </c>
      <c r="BB50" s="148"/>
      <c r="BC50" s="148"/>
      <c r="BD50" s="148"/>
      <c r="BE50" s="148"/>
      <c r="BF50" s="148"/>
      <c r="BG50" s="148"/>
      <c r="BH50" s="148"/>
    </row>
    <row r="51" spans="1:60" outlineLevel="2" x14ac:dyDescent="0.25">
      <c r="A51" s="155"/>
      <c r="B51" s="156"/>
      <c r="C51" s="195" t="s">
        <v>343</v>
      </c>
      <c r="D51" s="161"/>
      <c r="E51" s="162">
        <v>4.04</v>
      </c>
      <c r="F51" s="159"/>
      <c r="G51" s="159"/>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314</v>
      </c>
      <c r="AH51" s="148">
        <v>0</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77">
        <v>12</v>
      </c>
      <c r="B52" s="178" t="s">
        <v>344</v>
      </c>
      <c r="C52" s="194" t="s">
        <v>345</v>
      </c>
      <c r="D52" s="179" t="s">
        <v>338</v>
      </c>
      <c r="E52" s="180">
        <v>4.5607499999999996</v>
      </c>
      <c r="F52" s="181"/>
      <c r="G52" s="182">
        <f>ROUND(E52*F52,2)</f>
        <v>0</v>
      </c>
      <c r="H52" s="181"/>
      <c r="I52" s="182">
        <f>ROUND(E52*H52,2)</f>
        <v>0</v>
      </c>
      <c r="J52" s="181"/>
      <c r="K52" s="182">
        <f>ROUND(E52*J52,2)</f>
        <v>0</v>
      </c>
      <c r="L52" s="182">
        <v>21</v>
      </c>
      <c r="M52" s="182">
        <f>G52*(1+L52/100)</f>
        <v>0</v>
      </c>
      <c r="N52" s="180">
        <v>0</v>
      </c>
      <c r="O52" s="180">
        <f>ROUND(E52*N52,2)</f>
        <v>0</v>
      </c>
      <c r="P52" s="180">
        <v>0</v>
      </c>
      <c r="Q52" s="180">
        <f>ROUND(E52*P52,2)</f>
        <v>0</v>
      </c>
      <c r="R52" s="182" t="s">
        <v>293</v>
      </c>
      <c r="S52" s="182" t="s">
        <v>294</v>
      </c>
      <c r="T52" s="183" t="s">
        <v>294</v>
      </c>
      <c r="U52" s="159">
        <v>0.495</v>
      </c>
      <c r="V52" s="159">
        <f>ROUND(E52*U52,2)</f>
        <v>2.2599999999999998</v>
      </c>
      <c r="W52" s="159"/>
      <c r="X52" s="159" t="s">
        <v>295</v>
      </c>
      <c r="Y52" s="159" t="s">
        <v>296</v>
      </c>
      <c r="Z52" s="148"/>
      <c r="AA52" s="148"/>
      <c r="AB52" s="148"/>
      <c r="AC52" s="148"/>
      <c r="AD52" s="148"/>
      <c r="AE52" s="148"/>
      <c r="AF52" s="148"/>
      <c r="AG52" s="148" t="s">
        <v>297</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ht="20.5" outlineLevel="2" x14ac:dyDescent="0.25">
      <c r="A53" s="155"/>
      <c r="B53" s="156"/>
      <c r="C53" s="276" t="s">
        <v>339</v>
      </c>
      <c r="D53" s="277"/>
      <c r="E53" s="277"/>
      <c r="F53" s="277"/>
      <c r="G53" s="277"/>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299</v>
      </c>
      <c r="AH53" s="148"/>
      <c r="AI53" s="148"/>
      <c r="AJ53" s="148"/>
      <c r="AK53" s="148"/>
      <c r="AL53" s="148"/>
      <c r="AM53" s="148"/>
      <c r="AN53" s="148"/>
      <c r="AO53" s="148"/>
      <c r="AP53" s="148"/>
      <c r="AQ53" s="148"/>
      <c r="AR53" s="148"/>
      <c r="AS53" s="148"/>
      <c r="AT53" s="148"/>
      <c r="AU53" s="148"/>
      <c r="AV53" s="148"/>
      <c r="AW53" s="148"/>
      <c r="AX53" s="148"/>
      <c r="AY53" s="148"/>
      <c r="AZ53" s="148"/>
      <c r="BA53" s="184" t="str">
        <f>C53</f>
        <v>zapažených i nezapažených s urovnáním dna do předepsaného profilu a spádu, s přehozením výkopku na přilehlém terénu na vzdálenost do 3 m od podélné osy rýhy nebo s naložením výkopku na dopravní prostředek.</v>
      </c>
      <c r="BB53" s="148"/>
      <c r="BC53" s="148"/>
      <c r="BD53" s="148"/>
      <c r="BE53" s="148"/>
      <c r="BF53" s="148"/>
      <c r="BG53" s="148"/>
      <c r="BH53" s="148"/>
    </row>
    <row r="54" spans="1:60" ht="20.5" outlineLevel="2" x14ac:dyDescent="0.25">
      <c r="A54" s="155"/>
      <c r="B54" s="156"/>
      <c r="C54" s="270" t="s">
        <v>339</v>
      </c>
      <c r="D54" s="271"/>
      <c r="E54" s="271"/>
      <c r="F54" s="271"/>
      <c r="G54" s="271"/>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300</v>
      </c>
      <c r="AH54" s="148"/>
      <c r="AI54" s="148"/>
      <c r="AJ54" s="148"/>
      <c r="AK54" s="148"/>
      <c r="AL54" s="148"/>
      <c r="AM54" s="148"/>
      <c r="AN54" s="148"/>
      <c r="AO54" s="148"/>
      <c r="AP54" s="148"/>
      <c r="AQ54" s="148"/>
      <c r="AR54" s="148"/>
      <c r="AS54" s="148"/>
      <c r="AT54" s="148"/>
      <c r="AU54" s="148"/>
      <c r="AV54" s="148"/>
      <c r="AW54" s="148"/>
      <c r="AX54" s="148"/>
      <c r="AY54" s="148"/>
      <c r="AZ54" s="148"/>
      <c r="BA54" s="184" t="str">
        <f>C54</f>
        <v>zapažených i nezapažených s urovnáním dna do předepsaného profilu a spádu, s přehozením výkopku na přilehlém terénu na vzdálenost do 3 m od podélné osy rýhy nebo s naložením výkopku na dopravní prostředek.</v>
      </c>
      <c r="BB54" s="148"/>
      <c r="BC54" s="148"/>
      <c r="BD54" s="148"/>
      <c r="BE54" s="148"/>
      <c r="BF54" s="148"/>
      <c r="BG54" s="148"/>
      <c r="BH54" s="148"/>
    </row>
    <row r="55" spans="1:60" outlineLevel="2" x14ac:dyDescent="0.25">
      <c r="A55" s="155"/>
      <c r="B55" s="156"/>
      <c r="C55" s="195" t="s">
        <v>346</v>
      </c>
      <c r="D55" s="161"/>
      <c r="E55" s="162">
        <v>2.77</v>
      </c>
      <c r="F55" s="159"/>
      <c r="G55" s="159"/>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314</v>
      </c>
      <c r="AH55" s="148">
        <v>0</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3" x14ac:dyDescent="0.25">
      <c r="A56" s="155"/>
      <c r="B56" s="156"/>
      <c r="C56" s="195" t="s">
        <v>347</v>
      </c>
      <c r="D56" s="161"/>
      <c r="E56" s="162">
        <v>1.79</v>
      </c>
      <c r="F56" s="159"/>
      <c r="G56" s="159"/>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314</v>
      </c>
      <c r="AH56" s="148">
        <v>0</v>
      </c>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77">
        <v>13</v>
      </c>
      <c r="B57" s="178" t="s">
        <v>348</v>
      </c>
      <c r="C57" s="194" t="s">
        <v>349</v>
      </c>
      <c r="D57" s="179" t="s">
        <v>338</v>
      </c>
      <c r="E57" s="180">
        <v>4.5607499999999996</v>
      </c>
      <c r="F57" s="181"/>
      <c r="G57" s="182">
        <f>ROUND(E57*F57,2)</f>
        <v>0</v>
      </c>
      <c r="H57" s="181"/>
      <c r="I57" s="182">
        <f>ROUND(E57*H57,2)</f>
        <v>0</v>
      </c>
      <c r="J57" s="181"/>
      <c r="K57" s="182">
        <f>ROUND(E57*J57,2)</f>
        <v>0</v>
      </c>
      <c r="L57" s="182">
        <v>21</v>
      </c>
      <c r="M57" s="182">
        <f>G57*(1+L57/100)</f>
        <v>0</v>
      </c>
      <c r="N57" s="180">
        <v>0</v>
      </c>
      <c r="O57" s="180">
        <f>ROUND(E57*N57,2)</f>
        <v>0</v>
      </c>
      <c r="P57" s="180">
        <v>0</v>
      </c>
      <c r="Q57" s="180">
        <f>ROUND(E57*P57,2)</f>
        <v>0</v>
      </c>
      <c r="R57" s="182" t="s">
        <v>293</v>
      </c>
      <c r="S57" s="182" t="s">
        <v>294</v>
      </c>
      <c r="T57" s="183" t="s">
        <v>294</v>
      </c>
      <c r="U57" s="159">
        <v>0.60029999999999994</v>
      </c>
      <c r="V57" s="159">
        <f>ROUND(E57*U57,2)</f>
        <v>2.74</v>
      </c>
      <c r="W57" s="159"/>
      <c r="X57" s="159" t="s">
        <v>295</v>
      </c>
      <c r="Y57" s="159" t="s">
        <v>296</v>
      </c>
      <c r="Z57" s="148"/>
      <c r="AA57" s="148"/>
      <c r="AB57" s="148"/>
      <c r="AC57" s="148"/>
      <c r="AD57" s="148"/>
      <c r="AE57" s="148"/>
      <c r="AF57" s="148"/>
      <c r="AG57" s="148" t="s">
        <v>297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0.5" outlineLevel="2" x14ac:dyDescent="0.25">
      <c r="A58" s="155"/>
      <c r="B58" s="156"/>
      <c r="C58" s="276" t="s">
        <v>339</v>
      </c>
      <c r="D58" s="277"/>
      <c r="E58" s="277"/>
      <c r="F58" s="277"/>
      <c r="G58" s="277"/>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299</v>
      </c>
      <c r="AH58" s="148"/>
      <c r="AI58" s="148"/>
      <c r="AJ58" s="148"/>
      <c r="AK58" s="148"/>
      <c r="AL58" s="148"/>
      <c r="AM58" s="148"/>
      <c r="AN58" s="148"/>
      <c r="AO58" s="148"/>
      <c r="AP58" s="148"/>
      <c r="AQ58" s="148"/>
      <c r="AR58" s="148"/>
      <c r="AS58" s="148"/>
      <c r="AT58" s="148"/>
      <c r="AU58" s="148"/>
      <c r="AV58" s="148"/>
      <c r="AW58" s="148"/>
      <c r="AX58" s="148"/>
      <c r="AY58" s="148"/>
      <c r="AZ58" s="148"/>
      <c r="BA58" s="184" t="str">
        <f>C58</f>
        <v>zapažených i nezapažených s urovnáním dna do předepsaného profilu a spádu, s přehozením výkopku na přilehlém terénu na vzdálenost do 3 m od podélné osy rýhy nebo s naložením výkopku na dopravní prostředek.</v>
      </c>
      <c r="BB58" s="148"/>
      <c r="BC58" s="148"/>
      <c r="BD58" s="148"/>
      <c r="BE58" s="148"/>
      <c r="BF58" s="148"/>
      <c r="BG58" s="148"/>
      <c r="BH58" s="148"/>
    </row>
    <row r="59" spans="1:60" ht="20.5" outlineLevel="2" x14ac:dyDescent="0.25">
      <c r="A59" s="155"/>
      <c r="B59" s="156"/>
      <c r="C59" s="270" t="s">
        <v>339</v>
      </c>
      <c r="D59" s="271"/>
      <c r="E59" s="271"/>
      <c r="F59" s="271"/>
      <c r="G59" s="271"/>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300</v>
      </c>
      <c r="AH59" s="148"/>
      <c r="AI59" s="148"/>
      <c r="AJ59" s="148"/>
      <c r="AK59" s="148"/>
      <c r="AL59" s="148"/>
      <c r="AM59" s="148"/>
      <c r="AN59" s="148"/>
      <c r="AO59" s="148"/>
      <c r="AP59" s="148"/>
      <c r="AQ59" s="148"/>
      <c r="AR59" s="148"/>
      <c r="AS59" s="148"/>
      <c r="AT59" s="148"/>
      <c r="AU59" s="148"/>
      <c r="AV59" s="148"/>
      <c r="AW59" s="148"/>
      <c r="AX59" s="148"/>
      <c r="AY59" s="148"/>
      <c r="AZ59" s="148"/>
      <c r="BA59" s="184" t="str">
        <f>C59</f>
        <v>zapažených i nezapažených s urovnáním dna do předepsaného profilu a spádu, s přehozením výkopku na přilehlém terénu na vzdálenost do 3 m od podélné osy rýhy nebo s naložením výkopku na dopravní prostředek.</v>
      </c>
      <c r="BB59" s="148"/>
      <c r="BC59" s="148"/>
      <c r="BD59" s="148"/>
      <c r="BE59" s="148"/>
      <c r="BF59" s="148"/>
      <c r="BG59" s="148"/>
      <c r="BH59" s="148"/>
    </row>
    <row r="60" spans="1:60" outlineLevel="2" x14ac:dyDescent="0.25">
      <c r="A60" s="155"/>
      <c r="B60" s="156"/>
      <c r="C60" s="195" t="s">
        <v>350</v>
      </c>
      <c r="D60" s="161"/>
      <c r="E60" s="162">
        <v>4.5599999999999996</v>
      </c>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314</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5">
      <c r="A61" s="177">
        <v>14</v>
      </c>
      <c r="B61" s="178" t="s">
        <v>351</v>
      </c>
      <c r="C61" s="194" t="s">
        <v>352</v>
      </c>
      <c r="D61" s="179" t="s">
        <v>338</v>
      </c>
      <c r="E61" s="180">
        <v>2.5956000000000001</v>
      </c>
      <c r="F61" s="181"/>
      <c r="G61" s="182">
        <f>ROUND(E61*F61,2)</f>
        <v>0</v>
      </c>
      <c r="H61" s="181"/>
      <c r="I61" s="182">
        <f>ROUND(E61*H61,2)</f>
        <v>0</v>
      </c>
      <c r="J61" s="181"/>
      <c r="K61" s="182">
        <f>ROUND(E61*J61,2)</f>
        <v>0</v>
      </c>
      <c r="L61" s="182">
        <v>21</v>
      </c>
      <c r="M61" s="182">
        <f>G61*(1+L61/100)</f>
        <v>0</v>
      </c>
      <c r="N61" s="180">
        <v>0</v>
      </c>
      <c r="O61" s="180">
        <f>ROUND(E61*N61,2)</f>
        <v>0</v>
      </c>
      <c r="P61" s="180">
        <v>0</v>
      </c>
      <c r="Q61" s="180">
        <f>ROUND(E61*P61,2)</f>
        <v>0</v>
      </c>
      <c r="R61" s="182" t="s">
        <v>293</v>
      </c>
      <c r="S61" s="182" t="s">
        <v>294</v>
      </c>
      <c r="T61" s="183" t="s">
        <v>294</v>
      </c>
      <c r="U61" s="159">
        <v>0.36499999999999999</v>
      </c>
      <c r="V61" s="159">
        <f>ROUND(E61*U61,2)</f>
        <v>0.95</v>
      </c>
      <c r="W61" s="159"/>
      <c r="X61" s="159" t="s">
        <v>295</v>
      </c>
      <c r="Y61" s="159" t="s">
        <v>296</v>
      </c>
      <c r="Z61" s="148"/>
      <c r="AA61" s="148"/>
      <c r="AB61" s="148"/>
      <c r="AC61" s="148"/>
      <c r="AD61" s="148"/>
      <c r="AE61" s="148"/>
      <c r="AF61" s="148"/>
      <c r="AG61" s="148" t="s">
        <v>297</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0.5" outlineLevel="2" x14ac:dyDescent="0.25">
      <c r="A62" s="155"/>
      <c r="B62" s="156"/>
      <c r="C62" s="276" t="s">
        <v>353</v>
      </c>
      <c r="D62" s="277"/>
      <c r="E62" s="277"/>
      <c r="F62" s="277"/>
      <c r="G62" s="277"/>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299</v>
      </c>
      <c r="AH62" s="148"/>
      <c r="AI62" s="148"/>
      <c r="AJ62" s="148"/>
      <c r="AK62" s="148"/>
      <c r="AL62" s="148"/>
      <c r="AM62" s="148"/>
      <c r="AN62" s="148"/>
      <c r="AO62" s="148"/>
      <c r="AP62" s="148"/>
      <c r="AQ62" s="148"/>
      <c r="AR62" s="148"/>
      <c r="AS62" s="148"/>
      <c r="AT62" s="148"/>
      <c r="AU62" s="148"/>
      <c r="AV62" s="148"/>
      <c r="AW62" s="148"/>
      <c r="AX62" s="148"/>
      <c r="AY62" s="148"/>
      <c r="AZ62" s="148"/>
      <c r="BA62" s="184" t="str">
        <f>C62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2" s="148"/>
      <c r="BC62" s="148"/>
      <c r="BD62" s="148"/>
      <c r="BE62" s="148"/>
      <c r="BF62" s="148"/>
      <c r="BG62" s="148"/>
      <c r="BH62" s="148"/>
    </row>
    <row r="63" spans="1:60" ht="20.5" outlineLevel="2" x14ac:dyDescent="0.25">
      <c r="A63" s="155"/>
      <c r="B63" s="156"/>
      <c r="C63" s="270" t="s">
        <v>353</v>
      </c>
      <c r="D63" s="271"/>
      <c r="E63" s="271"/>
      <c r="F63" s="271"/>
      <c r="G63" s="271"/>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300</v>
      </c>
      <c r="AH63" s="148"/>
      <c r="AI63" s="148"/>
      <c r="AJ63" s="148"/>
      <c r="AK63" s="148"/>
      <c r="AL63" s="148"/>
      <c r="AM63" s="148"/>
      <c r="AN63" s="148"/>
      <c r="AO63" s="148"/>
      <c r="AP63" s="148"/>
      <c r="AQ63" s="148"/>
      <c r="AR63" s="148"/>
      <c r="AS63" s="148"/>
      <c r="AT63" s="148"/>
      <c r="AU63" s="148"/>
      <c r="AV63" s="148"/>
      <c r="AW63" s="148"/>
      <c r="AX63" s="148"/>
      <c r="AY63" s="148"/>
      <c r="AZ63" s="148"/>
      <c r="BA63" s="184" t="str">
        <f>C63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3" s="148"/>
      <c r="BC63" s="148"/>
      <c r="BD63" s="148"/>
      <c r="BE63" s="148"/>
      <c r="BF63" s="148"/>
      <c r="BG63" s="148"/>
      <c r="BH63" s="148"/>
    </row>
    <row r="64" spans="1:60" outlineLevel="2" x14ac:dyDescent="0.25">
      <c r="A64" s="155"/>
      <c r="B64" s="156"/>
      <c r="C64" s="195" t="s">
        <v>354</v>
      </c>
      <c r="D64" s="161"/>
      <c r="E64" s="162">
        <v>1.34</v>
      </c>
      <c r="F64" s="159"/>
      <c r="G64" s="159"/>
      <c r="H64" s="159"/>
      <c r="I64" s="159"/>
      <c r="J64" s="159"/>
      <c r="K64" s="159"/>
      <c r="L64" s="159"/>
      <c r="M64" s="159"/>
      <c r="N64" s="158"/>
      <c r="O64" s="158"/>
      <c r="P64" s="158"/>
      <c r="Q64" s="158"/>
      <c r="R64" s="159"/>
      <c r="S64" s="159"/>
      <c r="T64" s="159"/>
      <c r="U64" s="159"/>
      <c r="V64" s="159"/>
      <c r="W64" s="159"/>
      <c r="X64" s="159"/>
      <c r="Y64" s="159"/>
      <c r="Z64" s="148"/>
      <c r="AA64" s="148"/>
      <c r="AB64" s="148"/>
      <c r="AC64" s="148"/>
      <c r="AD64" s="148"/>
      <c r="AE64" s="148"/>
      <c r="AF64" s="148"/>
      <c r="AG64" s="148" t="s">
        <v>314</v>
      </c>
      <c r="AH64" s="148">
        <v>0</v>
      </c>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3" x14ac:dyDescent="0.25">
      <c r="A65" s="155"/>
      <c r="B65" s="156"/>
      <c r="C65" s="195" t="s">
        <v>355</v>
      </c>
      <c r="D65" s="161"/>
      <c r="E65" s="162">
        <v>1.26</v>
      </c>
      <c r="F65" s="159"/>
      <c r="G65" s="159"/>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314</v>
      </c>
      <c r="AH65" s="148">
        <v>0</v>
      </c>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77">
        <v>15</v>
      </c>
      <c r="B66" s="178" t="s">
        <v>356</v>
      </c>
      <c r="C66" s="194" t="s">
        <v>357</v>
      </c>
      <c r="D66" s="179" t="s">
        <v>338</v>
      </c>
      <c r="E66" s="180">
        <v>2.5956000000000001</v>
      </c>
      <c r="F66" s="181"/>
      <c r="G66" s="182">
        <f>ROUND(E66*F66,2)</f>
        <v>0</v>
      </c>
      <c r="H66" s="181"/>
      <c r="I66" s="182">
        <f>ROUND(E66*H66,2)</f>
        <v>0</v>
      </c>
      <c r="J66" s="181"/>
      <c r="K66" s="182">
        <f>ROUND(E66*J66,2)</f>
        <v>0</v>
      </c>
      <c r="L66" s="182">
        <v>21</v>
      </c>
      <c r="M66" s="182">
        <f>G66*(1+L66/100)</f>
        <v>0</v>
      </c>
      <c r="N66" s="180">
        <v>0</v>
      </c>
      <c r="O66" s="180">
        <f>ROUND(E66*N66,2)</f>
        <v>0</v>
      </c>
      <c r="P66" s="180">
        <v>0</v>
      </c>
      <c r="Q66" s="180">
        <f>ROUND(E66*P66,2)</f>
        <v>0</v>
      </c>
      <c r="R66" s="182" t="s">
        <v>293</v>
      </c>
      <c r="S66" s="182" t="s">
        <v>294</v>
      </c>
      <c r="T66" s="183" t="s">
        <v>294</v>
      </c>
      <c r="U66" s="159">
        <v>8.4000000000000005E-2</v>
      </c>
      <c r="V66" s="159">
        <f>ROUND(E66*U66,2)</f>
        <v>0.22</v>
      </c>
      <c r="W66" s="159"/>
      <c r="X66" s="159" t="s">
        <v>295</v>
      </c>
      <c r="Y66" s="159" t="s">
        <v>296</v>
      </c>
      <c r="Z66" s="148"/>
      <c r="AA66" s="148"/>
      <c r="AB66" s="148"/>
      <c r="AC66" s="148"/>
      <c r="AD66" s="148"/>
      <c r="AE66" s="148"/>
      <c r="AF66" s="148"/>
      <c r="AG66" s="148" t="s">
        <v>297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ht="20.5" outlineLevel="2" x14ac:dyDescent="0.25">
      <c r="A67" s="155"/>
      <c r="B67" s="156"/>
      <c r="C67" s="276" t="s">
        <v>353</v>
      </c>
      <c r="D67" s="277"/>
      <c r="E67" s="277"/>
      <c r="F67" s="277"/>
      <c r="G67" s="277"/>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299</v>
      </c>
      <c r="AH67" s="148"/>
      <c r="AI67" s="148"/>
      <c r="AJ67" s="148"/>
      <c r="AK67" s="148"/>
      <c r="AL67" s="148"/>
      <c r="AM67" s="148"/>
      <c r="AN67" s="148"/>
      <c r="AO67" s="148"/>
      <c r="AP67" s="148"/>
      <c r="AQ67" s="148"/>
      <c r="AR67" s="148"/>
      <c r="AS67" s="148"/>
      <c r="AT67" s="148"/>
      <c r="AU67" s="148"/>
      <c r="AV67" s="148"/>
      <c r="AW67" s="148"/>
      <c r="AX67" s="148"/>
      <c r="AY67" s="148"/>
      <c r="AZ67" s="148"/>
      <c r="BA67" s="184" t="str">
        <f>C67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7" s="148"/>
      <c r="BC67" s="148"/>
      <c r="BD67" s="148"/>
      <c r="BE67" s="148"/>
      <c r="BF67" s="148"/>
      <c r="BG67" s="148"/>
      <c r="BH67" s="148"/>
    </row>
    <row r="68" spans="1:60" ht="20.5" outlineLevel="2" x14ac:dyDescent="0.25">
      <c r="A68" s="155"/>
      <c r="B68" s="156"/>
      <c r="C68" s="270" t="s">
        <v>353</v>
      </c>
      <c r="D68" s="271"/>
      <c r="E68" s="271"/>
      <c r="F68" s="271"/>
      <c r="G68" s="271"/>
      <c r="H68" s="159"/>
      <c r="I68" s="159"/>
      <c r="J68" s="159"/>
      <c r="K68" s="159"/>
      <c r="L68" s="159"/>
      <c r="M68" s="159"/>
      <c r="N68" s="158"/>
      <c r="O68" s="158"/>
      <c r="P68" s="158"/>
      <c r="Q68" s="158"/>
      <c r="R68" s="159"/>
      <c r="S68" s="159"/>
      <c r="T68" s="159"/>
      <c r="U68" s="159"/>
      <c r="V68" s="159"/>
      <c r="W68" s="159"/>
      <c r="X68" s="159"/>
      <c r="Y68" s="159"/>
      <c r="Z68" s="148"/>
      <c r="AA68" s="148"/>
      <c r="AB68" s="148"/>
      <c r="AC68" s="148"/>
      <c r="AD68" s="148"/>
      <c r="AE68" s="148"/>
      <c r="AF68" s="148"/>
      <c r="AG68" s="148" t="s">
        <v>300</v>
      </c>
      <c r="AH68" s="148"/>
      <c r="AI68" s="148"/>
      <c r="AJ68" s="148"/>
      <c r="AK68" s="148"/>
      <c r="AL68" s="148"/>
      <c r="AM68" s="148"/>
      <c r="AN68" s="148"/>
      <c r="AO68" s="148"/>
      <c r="AP68" s="148"/>
      <c r="AQ68" s="148"/>
      <c r="AR68" s="148"/>
      <c r="AS68" s="148"/>
      <c r="AT68" s="148"/>
      <c r="AU68" s="148"/>
      <c r="AV68" s="148"/>
      <c r="AW68" s="148"/>
      <c r="AX68" s="148"/>
      <c r="AY68" s="148"/>
      <c r="AZ68" s="148"/>
      <c r="BA68" s="184" t="str">
        <f>C68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8" s="148"/>
      <c r="BC68" s="148"/>
      <c r="BD68" s="148"/>
      <c r="BE68" s="148"/>
      <c r="BF68" s="148"/>
      <c r="BG68" s="148"/>
      <c r="BH68" s="148"/>
    </row>
    <row r="69" spans="1:60" outlineLevel="2" x14ac:dyDescent="0.25">
      <c r="A69" s="155"/>
      <c r="B69" s="156"/>
      <c r="C69" s="195" t="s">
        <v>358</v>
      </c>
      <c r="D69" s="161"/>
      <c r="E69" s="162">
        <v>2.6</v>
      </c>
      <c r="F69" s="159"/>
      <c r="G69" s="159"/>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314</v>
      </c>
      <c r="AH69" s="148">
        <v>0</v>
      </c>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5">
      <c r="A70" s="177">
        <v>16</v>
      </c>
      <c r="B70" s="178" t="s">
        <v>359</v>
      </c>
      <c r="C70" s="194" t="s">
        <v>360</v>
      </c>
      <c r="D70" s="179" t="s">
        <v>338</v>
      </c>
      <c r="E70" s="180">
        <v>11.365830000000001</v>
      </c>
      <c r="F70" s="181"/>
      <c r="G70" s="182">
        <f>ROUND(E70*F70,2)</f>
        <v>0</v>
      </c>
      <c r="H70" s="181"/>
      <c r="I70" s="182">
        <f>ROUND(E70*H70,2)</f>
        <v>0</v>
      </c>
      <c r="J70" s="181"/>
      <c r="K70" s="182">
        <f>ROUND(E70*J70,2)</f>
        <v>0</v>
      </c>
      <c r="L70" s="182">
        <v>21</v>
      </c>
      <c r="M70" s="182">
        <f>G70*(1+L70/100)</f>
        <v>0</v>
      </c>
      <c r="N70" s="180">
        <v>0</v>
      </c>
      <c r="O70" s="180">
        <f>ROUND(E70*N70,2)</f>
        <v>0</v>
      </c>
      <c r="P70" s="180">
        <v>0</v>
      </c>
      <c r="Q70" s="180">
        <f>ROUND(E70*P70,2)</f>
        <v>0</v>
      </c>
      <c r="R70" s="182" t="s">
        <v>293</v>
      </c>
      <c r="S70" s="182" t="s">
        <v>294</v>
      </c>
      <c r="T70" s="183" t="s">
        <v>294</v>
      </c>
      <c r="U70" s="159">
        <v>0.48499999999999999</v>
      </c>
      <c r="V70" s="159">
        <f>ROUND(E70*U70,2)</f>
        <v>5.51</v>
      </c>
      <c r="W70" s="159"/>
      <c r="X70" s="159" t="s">
        <v>295</v>
      </c>
      <c r="Y70" s="159" t="s">
        <v>296</v>
      </c>
      <c r="Z70" s="148"/>
      <c r="AA70" s="148"/>
      <c r="AB70" s="148"/>
      <c r="AC70" s="148"/>
      <c r="AD70" s="148"/>
      <c r="AE70" s="148"/>
      <c r="AF70" s="148"/>
      <c r="AG70" s="148" t="s">
        <v>297</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20.5" outlineLevel="2" x14ac:dyDescent="0.25">
      <c r="A71" s="155"/>
      <c r="B71" s="156"/>
      <c r="C71" s="276" t="s">
        <v>353</v>
      </c>
      <c r="D71" s="277"/>
      <c r="E71" s="277"/>
      <c r="F71" s="277"/>
      <c r="G71" s="277"/>
      <c r="H71" s="159"/>
      <c r="I71" s="159"/>
      <c r="J71" s="159"/>
      <c r="K71" s="159"/>
      <c r="L71" s="159"/>
      <c r="M71" s="159"/>
      <c r="N71" s="158"/>
      <c r="O71" s="158"/>
      <c r="P71" s="158"/>
      <c r="Q71" s="158"/>
      <c r="R71" s="159"/>
      <c r="S71" s="159"/>
      <c r="T71" s="159"/>
      <c r="U71" s="159"/>
      <c r="V71" s="159"/>
      <c r="W71" s="159"/>
      <c r="X71" s="159"/>
      <c r="Y71" s="159"/>
      <c r="Z71" s="148"/>
      <c r="AA71" s="148"/>
      <c r="AB71" s="148"/>
      <c r="AC71" s="148"/>
      <c r="AD71" s="148"/>
      <c r="AE71" s="148"/>
      <c r="AF71" s="148"/>
      <c r="AG71" s="148" t="s">
        <v>299</v>
      </c>
      <c r="AH71" s="148"/>
      <c r="AI71" s="148"/>
      <c r="AJ71" s="148"/>
      <c r="AK71" s="148"/>
      <c r="AL71" s="148"/>
      <c r="AM71" s="148"/>
      <c r="AN71" s="148"/>
      <c r="AO71" s="148"/>
      <c r="AP71" s="148"/>
      <c r="AQ71" s="148"/>
      <c r="AR71" s="148"/>
      <c r="AS71" s="148"/>
      <c r="AT71" s="148"/>
      <c r="AU71" s="148"/>
      <c r="AV71" s="148"/>
      <c r="AW71" s="148"/>
      <c r="AX71" s="148"/>
      <c r="AY71" s="148"/>
      <c r="AZ71" s="148"/>
      <c r="BA71" s="184" t="str">
        <f>C71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1" s="148"/>
      <c r="BC71" s="148"/>
      <c r="BD71" s="148"/>
      <c r="BE71" s="148"/>
      <c r="BF71" s="148"/>
      <c r="BG71" s="148"/>
      <c r="BH71" s="148"/>
    </row>
    <row r="72" spans="1:60" ht="20.5" outlineLevel="2" x14ac:dyDescent="0.25">
      <c r="A72" s="155"/>
      <c r="B72" s="156"/>
      <c r="C72" s="270" t="s">
        <v>353</v>
      </c>
      <c r="D72" s="271"/>
      <c r="E72" s="271"/>
      <c r="F72" s="271"/>
      <c r="G72" s="271"/>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300</v>
      </c>
      <c r="AH72" s="148"/>
      <c r="AI72" s="148"/>
      <c r="AJ72" s="148"/>
      <c r="AK72" s="148"/>
      <c r="AL72" s="148"/>
      <c r="AM72" s="148"/>
      <c r="AN72" s="148"/>
      <c r="AO72" s="148"/>
      <c r="AP72" s="148"/>
      <c r="AQ72" s="148"/>
      <c r="AR72" s="148"/>
      <c r="AS72" s="148"/>
      <c r="AT72" s="148"/>
      <c r="AU72" s="148"/>
      <c r="AV72" s="148"/>
      <c r="AW72" s="148"/>
      <c r="AX72" s="148"/>
      <c r="AY72" s="148"/>
      <c r="AZ72" s="148"/>
      <c r="BA72" s="184" t="str">
        <f>C72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2" s="148"/>
      <c r="BC72" s="148"/>
      <c r="BD72" s="148"/>
      <c r="BE72" s="148"/>
      <c r="BF72" s="148"/>
      <c r="BG72" s="148"/>
      <c r="BH72" s="148"/>
    </row>
    <row r="73" spans="1:60" outlineLevel="2" x14ac:dyDescent="0.25">
      <c r="A73" s="155"/>
      <c r="B73" s="156"/>
      <c r="C73" s="195" t="s">
        <v>361</v>
      </c>
      <c r="D73" s="161"/>
      <c r="E73" s="162">
        <v>11.37</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314</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77">
        <v>17</v>
      </c>
      <c r="B74" s="178" t="s">
        <v>362</v>
      </c>
      <c r="C74" s="194" t="s">
        <v>363</v>
      </c>
      <c r="D74" s="179" t="s">
        <v>338</v>
      </c>
      <c r="E74" s="180">
        <v>11.365830000000001</v>
      </c>
      <c r="F74" s="181"/>
      <c r="G74" s="182">
        <f>ROUND(E74*F74,2)</f>
        <v>0</v>
      </c>
      <c r="H74" s="181"/>
      <c r="I74" s="182">
        <f>ROUND(E74*H74,2)</f>
        <v>0</v>
      </c>
      <c r="J74" s="181"/>
      <c r="K74" s="182">
        <f>ROUND(E74*J74,2)</f>
        <v>0</v>
      </c>
      <c r="L74" s="182">
        <v>21</v>
      </c>
      <c r="M74" s="182">
        <f>G74*(1+L74/100)</f>
        <v>0</v>
      </c>
      <c r="N74" s="180">
        <v>0</v>
      </c>
      <c r="O74" s="180">
        <f>ROUND(E74*N74,2)</f>
        <v>0</v>
      </c>
      <c r="P74" s="180">
        <v>0</v>
      </c>
      <c r="Q74" s="180">
        <f>ROUND(E74*P74,2)</f>
        <v>0</v>
      </c>
      <c r="R74" s="182" t="s">
        <v>293</v>
      </c>
      <c r="S74" s="182" t="s">
        <v>294</v>
      </c>
      <c r="T74" s="183" t="s">
        <v>294</v>
      </c>
      <c r="U74" s="159">
        <v>0.14829999999999999</v>
      </c>
      <c r="V74" s="159">
        <f>ROUND(E74*U74,2)</f>
        <v>1.69</v>
      </c>
      <c r="W74" s="159"/>
      <c r="X74" s="159" t="s">
        <v>295</v>
      </c>
      <c r="Y74" s="159" t="s">
        <v>296</v>
      </c>
      <c r="Z74" s="148"/>
      <c r="AA74" s="148"/>
      <c r="AB74" s="148"/>
      <c r="AC74" s="148"/>
      <c r="AD74" s="148"/>
      <c r="AE74" s="148"/>
      <c r="AF74" s="148"/>
      <c r="AG74" s="148" t="s">
        <v>297</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ht="20.5" outlineLevel="2" x14ac:dyDescent="0.25">
      <c r="A75" s="155"/>
      <c r="B75" s="156"/>
      <c r="C75" s="276" t="s">
        <v>353</v>
      </c>
      <c r="D75" s="277"/>
      <c r="E75" s="277"/>
      <c r="F75" s="277"/>
      <c r="G75" s="277"/>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299</v>
      </c>
      <c r="AH75" s="148"/>
      <c r="AI75" s="148"/>
      <c r="AJ75" s="148"/>
      <c r="AK75" s="148"/>
      <c r="AL75" s="148"/>
      <c r="AM75" s="148"/>
      <c r="AN75" s="148"/>
      <c r="AO75" s="148"/>
      <c r="AP75" s="148"/>
      <c r="AQ75" s="148"/>
      <c r="AR75" s="148"/>
      <c r="AS75" s="148"/>
      <c r="AT75" s="148"/>
      <c r="AU75" s="148"/>
      <c r="AV75" s="148"/>
      <c r="AW75" s="148"/>
      <c r="AX75" s="148"/>
      <c r="AY75" s="148"/>
      <c r="AZ75" s="148"/>
      <c r="BA75" s="184" t="str">
        <f>C75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5" s="148"/>
      <c r="BC75" s="148"/>
      <c r="BD75" s="148"/>
      <c r="BE75" s="148"/>
      <c r="BF75" s="148"/>
      <c r="BG75" s="148"/>
      <c r="BH75" s="148"/>
    </row>
    <row r="76" spans="1:60" ht="20.5" outlineLevel="2" x14ac:dyDescent="0.25">
      <c r="A76" s="155"/>
      <c r="B76" s="156"/>
      <c r="C76" s="270" t="s">
        <v>353</v>
      </c>
      <c r="D76" s="271"/>
      <c r="E76" s="271"/>
      <c r="F76" s="271"/>
      <c r="G76" s="271"/>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300</v>
      </c>
      <c r="AH76" s="148"/>
      <c r="AI76" s="148"/>
      <c r="AJ76" s="148"/>
      <c r="AK76" s="148"/>
      <c r="AL76" s="148"/>
      <c r="AM76" s="148"/>
      <c r="AN76" s="148"/>
      <c r="AO76" s="148"/>
      <c r="AP76" s="148"/>
      <c r="AQ76" s="148"/>
      <c r="AR76" s="148"/>
      <c r="AS76" s="148"/>
      <c r="AT76" s="148"/>
      <c r="AU76" s="148"/>
      <c r="AV76" s="148"/>
      <c r="AW76" s="148"/>
      <c r="AX76" s="148"/>
      <c r="AY76" s="148"/>
      <c r="AZ76" s="148"/>
      <c r="BA76" s="184" t="str">
        <f>C76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6" s="148"/>
      <c r="BC76" s="148"/>
      <c r="BD76" s="148"/>
      <c r="BE76" s="148"/>
      <c r="BF76" s="148"/>
      <c r="BG76" s="148"/>
      <c r="BH76" s="148"/>
    </row>
    <row r="77" spans="1:60" outlineLevel="2" x14ac:dyDescent="0.25">
      <c r="A77" s="155"/>
      <c r="B77" s="156"/>
      <c r="C77" s="195" t="s">
        <v>364</v>
      </c>
      <c r="D77" s="161"/>
      <c r="E77" s="162">
        <v>11.37</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314</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5">
      <c r="A78" s="177">
        <v>18</v>
      </c>
      <c r="B78" s="178" t="s">
        <v>365</v>
      </c>
      <c r="C78" s="194" t="s">
        <v>366</v>
      </c>
      <c r="D78" s="179" t="s">
        <v>338</v>
      </c>
      <c r="E78" s="180">
        <v>2.8043999999999998</v>
      </c>
      <c r="F78" s="181"/>
      <c r="G78" s="182">
        <f>ROUND(E78*F78,2)</f>
        <v>0</v>
      </c>
      <c r="H78" s="181"/>
      <c r="I78" s="182">
        <f>ROUND(E78*H78,2)</f>
        <v>0</v>
      </c>
      <c r="J78" s="181"/>
      <c r="K78" s="182">
        <f>ROUND(E78*J78,2)</f>
        <v>0</v>
      </c>
      <c r="L78" s="182">
        <v>21</v>
      </c>
      <c r="M78" s="182">
        <f>G78*(1+L78/100)</f>
        <v>0</v>
      </c>
      <c r="N78" s="180">
        <v>0</v>
      </c>
      <c r="O78" s="180">
        <f>ROUND(E78*N78,2)</f>
        <v>0</v>
      </c>
      <c r="P78" s="180">
        <v>0</v>
      </c>
      <c r="Q78" s="180">
        <f>ROUND(E78*P78,2)</f>
        <v>0</v>
      </c>
      <c r="R78" s="182" t="s">
        <v>293</v>
      </c>
      <c r="S78" s="182" t="s">
        <v>294</v>
      </c>
      <c r="T78" s="183" t="s">
        <v>294</v>
      </c>
      <c r="U78" s="159">
        <v>4.6550000000000002</v>
      </c>
      <c r="V78" s="159">
        <f>ROUND(E78*U78,2)</f>
        <v>13.05</v>
      </c>
      <c r="W78" s="159"/>
      <c r="X78" s="159" t="s">
        <v>295</v>
      </c>
      <c r="Y78" s="159" t="s">
        <v>296</v>
      </c>
      <c r="Z78" s="148"/>
      <c r="AA78" s="148"/>
      <c r="AB78" s="148"/>
      <c r="AC78" s="148"/>
      <c r="AD78" s="148"/>
      <c r="AE78" s="148"/>
      <c r="AF78" s="148"/>
      <c r="AG78" s="148" t="s">
        <v>297</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2" x14ac:dyDescent="0.25">
      <c r="A79" s="155"/>
      <c r="B79" s="156"/>
      <c r="C79" s="276" t="s">
        <v>367</v>
      </c>
      <c r="D79" s="277"/>
      <c r="E79" s="277"/>
      <c r="F79" s="277"/>
      <c r="G79" s="277"/>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299</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5">
      <c r="A80" s="155"/>
      <c r="B80" s="156"/>
      <c r="C80" s="270" t="s">
        <v>367</v>
      </c>
      <c r="D80" s="271"/>
      <c r="E80" s="271"/>
      <c r="F80" s="271"/>
      <c r="G80" s="271"/>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300</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2" x14ac:dyDescent="0.25">
      <c r="A81" s="155"/>
      <c r="B81" s="156"/>
      <c r="C81" s="195" t="s">
        <v>368</v>
      </c>
      <c r="D81" s="161"/>
      <c r="E81" s="162">
        <v>0.23</v>
      </c>
      <c r="F81" s="159"/>
      <c r="G81" s="159"/>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314</v>
      </c>
      <c r="AH81" s="148">
        <v>0</v>
      </c>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3" x14ac:dyDescent="0.25">
      <c r="A82" s="155"/>
      <c r="B82" s="156"/>
      <c r="C82" s="195" t="s">
        <v>369</v>
      </c>
      <c r="D82" s="161"/>
      <c r="E82" s="162">
        <v>0.57999999999999996</v>
      </c>
      <c r="F82" s="159"/>
      <c r="G82" s="159"/>
      <c r="H82" s="159"/>
      <c r="I82" s="159"/>
      <c r="J82" s="159"/>
      <c r="K82" s="159"/>
      <c r="L82" s="159"/>
      <c r="M82" s="159"/>
      <c r="N82" s="158"/>
      <c r="O82" s="158"/>
      <c r="P82" s="158"/>
      <c r="Q82" s="158"/>
      <c r="R82" s="159"/>
      <c r="S82" s="159"/>
      <c r="T82" s="159"/>
      <c r="U82" s="159"/>
      <c r="V82" s="159"/>
      <c r="W82" s="159"/>
      <c r="X82" s="159"/>
      <c r="Y82" s="159"/>
      <c r="Z82" s="148"/>
      <c r="AA82" s="148"/>
      <c r="AB82" s="148"/>
      <c r="AC82" s="148"/>
      <c r="AD82" s="148"/>
      <c r="AE82" s="148"/>
      <c r="AF82" s="148"/>
      <c r="AG82" s="148" t="s">
        <v>314</v>
      </c>
      <c r="AH82" s="148">
        <v>0</v>
      </c>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3" x14ac:dyDescent="0.25">
      <c r="A83" s="155"/>
      <c r="B83" s="156"/>
      <c r="C83" s="195" t="s">
        <v>370</v>
      </c>
      <c r="D83" s="161"/>
      <c r="E83" s="162">
        <v>0.65</v>
      </c>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314</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5">
      <c r="A84" s="155"/>
      <c r="B84" s="156"/>
      <c r="C84" s="195" t="s">
        <v>371</v>
      </c>
      <c r="D84" s="161"/>
      <c r="E84" s="162">
        <v>0.73</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314</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5">
      <c r="A85" s="155"/>
      <c r="B85" s="156"/>
      <c r="C85" s="195" t="s">
        <v>372</v>
      </c>
      <c r="D85" s="161"/>
      <c r="E85" s="162">
        <v>0.63</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314</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77">
        <v>19</v>
      </c>
      <c r="B86" s="178" t="s">
        <v>373</v>
      </c>
      <c r="C86" s="194" t="s">
        <v>374</v>
      </c>
      <c r="D86" s="179" t="s">
        <v>338</v>
      </c>
      <c r="E86" s="180">
        <v>25.36308</v>
      </c>
      <c r="F86" s="181"/>
      <c r="G86" s="182">
        <f>ROUND(E86*F86,2)</f>
        <v>0</v>
      </c>
      <c r="H86" s="181"/>
      <c r="I86" s="182">
        <f>ROUND(E86*H86,2)</f>
        <v>0</v>
      </c>
      <c r="J86" s="181"/>
      <c r="K86" s="182">
        <f>ROUND(E86*J86,2)</f>
        <v>0</v>
      </c>
      <c r="L86" s="182">
        <v>21</v>
      </c>
      <c r="M86" s="182">
        <f>G86*(1+L86/100)</f>
        <v>0</v>
      </c>
      <c r="N86" s="180">
        <v>0</v>
      </c>
      <c r="O86" s="180">
        <f>ROUND(E86*N86,2)</f>
        <v>0</v>
      </c>
      <c r="P86" s="180">
        <v>0</v>
      </c>
      <c r="Q86" s="180">
        <f>ROUND(E86*P86,2)</f>
        <v>0</v>
      </c>
      <c r="R86" s="182" t="s">
        <v>293</v>
      </c>
      <c r="S86" s="182" t="s">
        <v>294</v>
      </c>
      <c r="T86" s="183" t="s">
        <v>294</v>
      </c>
      <c r="U86" s="159">
        <v>1.0999999999999999E-2</v>
      </c>
      <c r="V86" s="159">
        <f>ROUND(E86*U86,2)</f>
        <v>0.28000000000000003</v>
      </c>
      <c r="W86" s="159"/>
      <c r="X86" s="159" t="s">
        <v>295</v>
      </c>
      <c r="Y86" s="159" t="s">
        <v>296</v>
      </c>
      <c r="Z86" s="148"/>
      <c r="AA86" s="148"/>
      <c r="AB86" s="148"/>
      <c r="AC86" s="148"/>
      <c r="AD86" s="148"/>
      <c r="AE86" s="148"/>
      <c r="AF86" s="148"/>
      <c r="AG86" s="148" t="s">
        <v>297</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2" x14ac:dyDescent="0.25">
      <c r="A87" s="155"/>
      <c r="B87" s="156"/>
      <c r="C87" s="276" t="s">
        <v>375</v>
      </c>
      <c r="D87" s="277"/>
      <c r="E87" s="277"/>
      <c r="F87" s="277"/>
      <c r="G87" s="277"/>
      <c r="H87" s="159"/>
      <c r="I87" s="159"/>
      <c r="J87" s="159"/>
      <c r="K87" s="159"/>
      <c r="L87" s="159"/>
      <c r="M87" s="159"/>
      <c r="N87" s="158"/>
      <c r="O87" s="158"/>
      <c r="P87" s="158"/>
      <c r="Q87" s="158"/>
      <c r="R87" s="159"/>
      <c r="S87" s="159"/>
      <c r="T87" s="159"/>
      <c r="U87" s="159"/>
      <c r="V87" s="159"/>
      <c r="W87" s="159"/>
      <c r="X87" s="159"/>
      <c r="Y87" s="159"/>
      <c r="Z87" s="148"/>
      <c r="AA87" s="148"/>
      <c r="AB87" s="148"/>
      <c r="AC87" s="148"/>
      <c r="AD87" s="148"/>
      <c r="AE87" s="148"/>
      <c r="AF87" s="148"/>
      <c r="AG87" s="148" t="s">
        <v>299</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2" x14ac:dyDescent="0.25">
      <c r="A88" s="155"/>
      <c r="B88" s="156"/>
      <c r="C88" s="270" t="s">
        <v>375</v>
      </c>
      <c r="D88" s="271"/>
      <c r="E88" s="271"/>
      <c r="F88" s="271"/>
      <c r="G88" s="271"/>
      <c r="H88" s="159"/>
      <c r="I88" s="159"/>
      <c r="J88" s="159"/>
      <c r="K88" s="159"/>
      <c r="L88" s="159"/>
      <c r="M88" s="159"/>
      <c r="N88" s="158"/>
      <c r="O88" s="158"/>
      <c r="P88" s="158"/>
      <c r="Q88" s="158"/>
      <c r="R88" s="159"/>
      <c r="S88" s="159"/>
      <c r="T88" s="159"/>
      <c r="U88" s="159"/>
      <c r="V88" s="159"/>
      <c r="W88" s="159"/>
      <c r="X88" s="159"/>
      <c r="Y88" s="159"/>
      <c r="Z88" s="148"/>
      <c r="AA88" s="148"/>
      <c r="AB88" s="148"/>
      <c r="AC88" s="148"/>
      <c r="AD88" s="148"/>
      <c r="AE88" s="148"/>
      <c r="AF88" s="148"/>
      <c r="AG88" s="148" t="s">
        <v>300</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2" x14ac:dyDescent="0.25">
      <c r="A89" s="155"/>
      <c r="B89" s="156"/>
      <c r="C89" s="195" t="s">
        <v>343</v>
      </c>
      <c r="D89" s="161"/>
      <c r="E89" s="162">
        <v>4.04</v>
      </c>
      <c r="F89" s="159"/>
      <c r="G89" s="159"/>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314</v>
      </c>
      <c r="AH89" s="148">
        <v>0</v>
      </c>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3" x14ac:dyDescent="0.25">
      <c r="A90" s="155"/>
      <c r="B90" s="156"/>
      <c r="C90" s="195" t="s">
        <v>350</v>
      </c>
      <c r="D90" s="161"/>
      <c r="E90" s="162">
        <v>4.5599999999999996</v>
      </c>
      <c r="F90" s="159"/>
      <c r="G90" s="159"/>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314</v>
      </c>
      <c r="AH90" s="148">
        <v>0</v>
      </c>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3" x14ac:dyDescent="0.25">
      <c r="A91" s="155"/>
      <c r="B91" s="156"/>
      <c r="C91" s="195" t="s">
        <v>358</v>
      </c>
      <c r="D91" s="161"/>
      <c r="E91" s="162">
        <v>2.6</v>
      </c>
      <c r="F91" s="159"/>
      <c r="G91" s="159"/>
      <c r="H91" s="159"/>
      <c r="I91" s="159"/>
      <c r="J91" s="159"/>
      <c r="K91" s="159"/>
      <c r="L91" s="159"/>
      <c r="M91" s="159"/>
      <c r="N91" s="158"/>
      <c r="O91" s="158"/>
      <c r="P91" s="158"/>
      <c r="Q91" s="158"/>
      <c r="R91" s="159"/>
      <c r="S91" s="159"/>
      <c r="T91" s="159"/>
      <c r="U91" s="159"/>
      <c r="V91" s="159"/>
      <c r="W91" s="159"/>
      <c r="X91" s="159"/>
      <c r="Y91" s="159"/>
      <c r="Z91" s="148"/>
      <c r="AA91" s="148"/>
      <c r="AB91" s="148"/>
      <c r="AC91" s="148"/>
      <c r="AD91" s="148"/>
      <c r="AE91" s="148"/>
      <c r="AF91" s="148"/>
      <c r="AG91" s="148" t="s">
        <v>314</v>
      </c>
      <c r="AH91" s="148">
        <v>0</v>
      </c>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3" x14ac:dyDescent="0.25">
      <c r="A92" s="155"/>
      <c r="B92" s="156"/>
      <c r="C92" s="195" t="s">
        <v>364</v>
      </c>
      <c r="D92" s="161"/>
      <c r="E92" s="162">
        <v>11.37</v>
      </c>
      <c r="F92" s="159"/>
      <c r="G92" s="159"/>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314</v>
      </c>
      <c r="AH92" s="148">
        <v>0</v>
      </c>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3" x14ac:dyDescent="0.25">
      <c r="A93" s="155"/>
      <c r="B93" s="156"/>
      <c r="C93" s="195" t="s">
        <v>376</v>
      </c>
      <c r="D93" s="161"/>
      <c r="E93" s="162">
        <v>2.8</v>
      </c>
      <c r="F93" s="159"/>
      <c r="G93" s="159"/>
      <c r="H93" s="159"/>
      <c r="I93" s="159"/>
      <c r="J93" s="159"/>
      <c r="K93" s="159"/>
      <c r="L93" s="159"/>
      <c r="M93" s="159"/>
      <c r="N93" s="158"/>
      <c r="O93" s="158"/>
      <c r="P93" s="158"/>
      <c r="Q93" s="158"/>
      <c r="R93" s="159"/>
      <c r="S93" s="159"/>
      <c r="T93" s="159"/>
      <c r="U93" s="159"/>
      <c r="V93" s="159"/>
      <c r="W93" s="159"/>
      <c r="X93" s="159"/>
      <c r="Y93" s="159"/>
      <c r="Z93" s="148"/>
      <c r="AA93" s="148"/>
      <c r="AB93" s="148"/>
      <c r="AC93" s="148"/>
      <c r="AD93" s="148"/>
      <c r="AE93" s="148"/>
      <c r="AF93" s="148"/>
      <c r="AG93" s="148" t="s">
        <v>314</v>
      </c>
      <c r="AH93" s="148">
        <v>0</v>
      </c>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ht="20" outlineLevel="1" x14ac:dyDescent="0.25">
      <c r="A94" s="177">
        <v>20</v>
      </c>
      <c r="B94" s="178" t="s">
        <v>377</v>
      </c>
      <c r="C94" s="194" t="s">
        <v>378</v>
      </c>
      <c r="D94" s="179" t="s">
        <v>338</v>
      </c>
      <c r="E94" s="180">
        <v>2.8043999999999998</v>
      </c>
      <c r="F94" s="181"/>
      <c r="G94" s="182">
        <f>ROUND(E94*F94,2)</f>
        <v>0</v>
      </c>
      <c r="H94" s="181"/>
      <c r="I94" s="182">
        <f>ROUND(E94*H94,2)</f>
        <v>0</v>
      </c>
      <c r="J94" s="181"/>
      <c r="K94" s="182">
        <f>ROUND(E94*J94,2)</f>
        <v>0</v>
      </c>
      <c r="L94" s="182">
        <v>21</v>
      </c>
      <c r="M94" s="182">
        <f>G94*(1+L94/100)</f>
        <v>0</v>
      </c>
      <c r="N94" s="180">
        <v>0</v>
      </c>
      <c r="O94" s="180">
        <f>ROUND(E94*N94,2)</f>
        <v>0</v>
      </c>
      <c r="P94" s="180">
        <v>0</v>
      </c>
      <c r="Q94" s="180">
        <f>ROUND(E94*P94,2)</f>
        <v>0</v>
      </c>
      <c r="R94" s="182" t="s">
        <v>293</v>
      </c>
      <c r="S94" s="182" t="s">
        <v>294</v>
      </c>
      <c r="T94" s="183" t="s">
        <v>294</v>
      </c>
      <c r="U94" s="159">
        <v>0.65200000000000002</v>
      </c>
      <c r="V94" s="159">
        <f>ROUND(E94*U94,2)</f>
        <v>1.83</v>
      </c>
      <c r="W94" s="159"/>
      <c r="X94" s="159" t="s">
        <v>295</v>
      </c>
      <c r="Y94" s="159" t="s">
        <v>296</v>
      </c>
      <c r="Z94" s="148"/>
      <c r="AA94" s="148"/>
      <c r="AB94" s="148"/>
      <c r="AC94" s="148"/>
      <c r="AD94" s="148"/>
      <c r="AE94" s="148"/>
      <c r="AF94" s="148"/>
      <c r="AG94" s="148" t="s">
        <v>297</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5">
      <c r="A95" s="155"/>
      <c r="B95" s="156"/>
      <c r="C95" s="195" t="s">
        <v>376</v>
      </c>
      <c r="D95" s="161"/>
      <c r="E95" s="162">
        <v>2.8</v>
      </c>
      <c r="F95" s="159"/>
      <c r="G95" s="159"/>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314</v>
      </c>
      <c r="AH95" s="148">
        <v>0</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0" outlineLevel="1" x14ac:dyDescent="0.25">
      <c r="A96" s="177">
        <v>21</v>
      </c>
      <c r="B96" s="178" t="s">
        <v>379</v>
      </c>
      <c r="C96" s="194" t="s">
        <v>380</v>
      </c>
      <c r="D96" s="179" t="s">
        <v>338</v>
      </c>
      <c r="E96" s="180">
        <v>25.36308</v>
      </c>
      <c r="F96" s="181"/>
      <c r="G96" s="182">
        <f>ROUND(E96*F96,2)</f>
        <v>0</v>
      </c>
      <c r="H96" s="181"/>
      <c r="I96" s="182">
        <f>ROUND(E96*H96,2)</f>
        <v>0</v>
      </c>
      <c r="J96" s="181"/>
      <c r="K96" s="182">
        <f>ROUND(E96*J96,2)</f>
        <v>0</v>
      </c>
      <c r="L96" s="182">
        <v>21</v>
      </c>
      <c r="M96" s="182">
        <f>G96*(1+L96/100)</f>
        <v>0</v>
      </c>
      <c r="N96" s="180">
        <v>0</v>
      </c>
      <c r="O96" s="180">
        <f>ROUND(E96*N96,2)</f>
        <v>0</v>
      </c>
      <c r="P96" s="180">
        <v>0</v>
      </c>
      <c r="Q96" s="180">
        <f>ROUND(E96*P96,2)</f>
        <v>0</v>
      </c>
      <c r="R96" s="182" t="s">
        <v>293</v>
      </c>
      <c r="S96" s="182" t="s">
        <v>294</v>
      </c>
      <c r="T96" s="183" t="s">
        <v>294</v>
      </c>
      <c r="U96" s="159">
        <v>8.9999999999999993E-3</v>
      </c>
      <c r="V96" s="159">
        <f>ROUND(E96*U96,2)</f>
        <v>0.23</v>
      </c>
      <c r="W96" s="159"/>
      <c r="X96" s="159" t="s">
        <v>295</v>
      </c>
      <c r="Y96" s="159" t="s">
        <v>296</v>
      </c>
      <c r="Z96" s="148"/>
      <c r="AA96" s="148"/>
      <c r="AB96" s="148"/>
      <c r="AC96" s="148"/>
      <c r="AD96" s="148"/>
      <c r="AE96" s="148"/>
      <c r="AF96" s="148"/>
      <c r="AG96" s="148" t="s">
        <v>297</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5">
      <c r="A97" s="155"/>
      <c r="B97" s="156"/>
      <c r="C97" s="195" t="s">
        <v>381</v>
      </c>
      <c r="D97" s="161"/>
      <c r="E97" s="162">
        <v>25.36</v>
      </c>
      <c r="F97" s="159"/>
      <c r="G97" s="159"/>
      <c r="H97" s="159"/>
      <c r="I97" s="159"/>
      <c r="J97" s="159"/>
      <c r="K97" s="159"/>
      <c r="L97" s="159"/>
      <c r="M97" s="159"/>
      <c r="N97" s="158"/>
      <c r="O97" s="158"/>
      <c r="P97" s="158"/>
      <c r="Q97" s="158"/>
      <c r="R97" s="159"/>
      <c r="S97" s="159"/>
      <c r="T97" s="159"/>
      <c r="U97" s="159"/>
      <c r="V97" s="159"/>
      <c r="W97" s="159"/>
      <c r="X97" s="159"/>
      <c r="Y97" s="159"/>
      <c r="Z97" s="148"/>
      <c r="AA97" s="148"/>
      <c r="AB97" s="148"/>
      <c r="AC97" s="148"/>
      <c r="AD97" s="148"/>
      <c r="AE97" s="148"/>
      <c r="AF97" s="148"/>
      <c r="AG97" s="148" t="s">
        <v>314</v>
      </c>
      <c r="AH97" s="148">
        <v>0</v>
      </c>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5">
      <c r="A98" s="177">
        <v>22</v>
      </c>
      <c r="B98" s="178" t="s">
        <v>382</v>
      </c>
      <c r="C98" s="194" t="s">
        <v>383</v>
      </c>
      <c r="D98" s="179" t="s">
        <v>338</v>
      </c>
      <c r="E98" s="180">
        <v>71.545349999999999</v>
      </c>
      <c r="F98" s="181"/>
      <c r="G98" s="182">
        <f>ROUND(E98*F98,2)</f>
        <v>0</v>
      </c>
      <c r="H98" s="181"/>
      <c r="I98" s="182">
        <f>ROUND(E98*H98,2)</f>
        <v>0</v>
      </c>
      <c r="J98" s="181"/>
      <c r="K98" s="182">
        <f>ROUND(E98*J98,2)</f>
        <v>0</v>
      </c>
      <c r="L98" s="182">
        <v>21</v>
      </c>
      <c r="M98" s="182">
        <f>G98*(1+L98/100)</f>
        <v>0</v>
      </c>
      <c r="N98" s="180">
        <v>0</v>
      </c>
      <c r="O98" s="180">
        <f>ROUND(E98*N98,2)</f>
        <v>0</v>
      </c>
      <c r="P98" s="180">
        <v>0</v>
      </c>
      <c r="Q98" s="180">
        <f>ROUND(E98*P98,2)</f>
        <v>0</v>
      </c>
      <c r="R98" s="182" t="s">
        <v>293</v>
      </c>
      <c r="S98" s="182" t="s">
        <v>294</v>
      </c>
      <c r="T98" s="183" t="s">
        <v>294</v>
      </c>
      <c r="U98" s="159">
        <v>0.20200000000000001</v>
      </c>
      <c r="V98" s="159">
        <f>ROUND(E98*U98,2)</f>
        <v>14.45</v>
      </c>
      <c r="W98" s="159"/>
      <c r="X98" s="159" t="s">
        <v>295</v>
      </c>
      <c r="Y98" s="159" t="s">
        <v>296</v>
      </c>
      <c r="Z98" s="148"/>
      <c r="AA98" s="148"/>
      <c r="AB98" s="148"/>
      <c r="AC98" s="148"/>
      <c r="AD98" s="148"/>
      <c r="AE98" s="148"/>
      <c r="AF98" s="148"/>
      <c r="AG98" s="148" t="s">
        <v>297</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2" x14ac:dyDescent="0.25">
      <c r="A99" s="155"/>
      <c r="B99" s="156"/>
      <c r="C99" s="276" t="s">
        <v>384</v>
      </c>
      <c r="D99" s="277"/>
      <c r="E99" s="277"/>
      <c r="F99" s="277"/>
      <c r="G99" s="277"/>
      <c r="H99" s="159"/>
      <c r="I99" s="159"/>
      <c r="J99" s="159"/>
      <c r="K99" s="159"/>
      <c r="L99" s="159"/>
      <c r="M99" s="159"/>
      <c r="N99" s="158"/>
      <c r="O99" s="158"/>
      <c r="P99" s="158"/>
      <c r="Q99" s="158"/>
      <c r="R99" s="159"/>
      <c r="S99" s="159"/>
      <c r="T99" s="159"/>
      <c r="U99" s="159"/>
      <c r="V99" s="159"/>
      <c r="W99" s="159"/>
      <c r="X99" s="159"/>
      <c r="Y99" s="159"/>
      <c r="Z99" s="148"/>
      <c r="AA99" s="148"/>
      <c r="AB99" s="148"/>
      <c r="AC99" s="148"/>
      <c r="AD99" s="148"/>
      <c r="AE99" s="148"/>
      <c r="AF99" s="148"/>
      <c r="AG99" s="148" t="s">
        <v>299</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2" x14ac:dyDescent="0.25">
      <c r="A100" s="155"/>
      <c r="B100" s="156"/>
      <c r="C100" s="270" t="s">
        <v>384</v>
      </c>
      <c r="D100" s="271"/>
      <c r="E100" s="271"/>
      <c r="F100" s="271"/>
      <c r="G100" s="271"/>
      <c r="H100" s="159"/>
      <c r="I100" s="159"/>
      <c r="J100" s="159"/>
      <c r="K100" s="159"/>
      <c r="L100" s="159"/>
      <c r="M100" s="159"/>
      <c r="N100" s="158"/>
      <c r="O100" s="158"/>
      <c r="P100" s="158"/>
      <c r="Q100" s="158"/>
      <c r="R100" s="159"/>
      <c r="S100" s="159"/>
      <c r="T100" s="159"/>
      <c r="U100" s="159"/>
      <c r="V100" s="159"/>
      <c r="W100" s="159"/>
      <c r="X100" s="159"/>
      <c r="Y100" s="159"/>
      <c r="Z100" s="148"/>
      <c r="AA100" s="148"/>
      <c r="AB100" s="148"/>
      <c r="AC100" s="148"/>
      <c r="AD100" s="148"/>
      <c r="AE100" s="148"/>
      <c r="AF100" s="148"/>
      <c r="AG100" s="148" t="s">
        <v>300</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2" x14ac:dyDescent="0.25">
      <c r="A101" s="155"/>
      <c r="B101" s="156"/>
      <c r="C101" s="195" t="s">
        <v>385</v>
      </c>
      <c r="D101" s="161"/>
      <c r="E101" s="162">
        <v>60</v>
      </c>
      <c r="F101" s="159"/>
      <c r="G101" s="159"/>
      <c r="H101" s="159"/>
      <c r="I101" s="159"/>
      <c r="J101" s="159"/>
      <c r="K101" s="159"/>
      <c r="L101" s="159"/>
      <c r="M101" s="159"/>
      <c r="N101" s="158"/>
      <c r="O101" s="158"/>
      <c r="P101" s="158"/>
      <c r="Q101" s="158"/>
      <c r="R101" s="159"/>
      <c r="S101" s="159"/>
      <c r="T101" s="159"/>
      <c r="U101" s="159"/>
      <c r="V101" s="159"/>
      <c r="W101" s="159"/>
      <c r="X101" s="159"/>
      <c r="Y101" s="159"/>
      <c r="Z101" s="148"/>
      <c r="AA101" s="148"/>
      <c r="AB101" s="148"/>
      <c r="AC101" s="148"/>
      <c r="AD101" s="148"/>
      <c r="AE101" s="148"/>
      <c r="AF101" s="148"/>
      <c r="AG101" s="148" t="s">
        <v>314</v>
      </c>
      <c r="AH101" s="148">
        <v>0</v>
      </c>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3" x14ac:dyDescent="0.25">
      <c r="A102" s="155"/>
      <c r="B102" s="156"/>
      <c r="C102" s="195" t="s">
        <v>386</v>
      </c>
      <c r="D102" s="161"/>
      <c r="E102" s="162">
        <v>11.55</v>
      </c>
      <c r="F102" s="159"/>
      <c r="G102" s="159"/>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314</v>
      </c>
      <c r="AH102" s="148">
        <v>0</v>
      </c>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5">
      <c r="A103" s="177">
        <v>23</v>
      </c>
      <c r="B103" s="178" t="s">
        <v>387</v>
      </c>
      <c r="C103" s="194" t="s">
        <v>388</v>
      </c>
      <c r="D103" s="179" t="s">
        <v>310</v>
      </c>
      <c r="E103" s="180">
        <v>7.8384999999999998</v>
      </c>
      <c r="F103" s="181"/>
      <c r="G103" s="182">
        <f>ROUND(E103*F103,2)</f>
        <v>0</v>
      </c>
      <c r="H103" s="181"/>
      <c r="I103" s="182">
        <f>ROUND(E103*H103,2)</f>
        <v>0</v>
      </c>
      <c r="J103" s="181"/>
      <c r="K103" s="182">
        <f>ROUND(E103*J103,2)</f>
        <v>0</v>
      </c>
      <c r="L103" s="182">
        <v>21</v>
      </c>
      <c r="M103" s="182">
        <f>G103*(1+L103/100)</f>
        <v>0</v>
      </c>
      <c r="N103" s="180">
        <v>0</v>
      </c>
      <c r="O103" s="180">
        <f>ROUND(E103*N103,2)</f>
        <v>0</v>
      </c>
      <c r="P103" s="180">
        <v>0</v>
      </c>
      <c r="Q103" s="180">
        <f>ROUND(E103*P103,2)</f>
        <v>0</v>
      </c>
      <c r="R103" s="182" t="s">
        <v>293</v>
      </c>
      <c r="S103" s="182" t="s">
        <v>294</v>
      </c>
      <c r="T103" s="183" t="s">
        <v>294</v>
      </c>
      <c r="U103" s="159">
        <v>1.7999999999999999E-2</v>
      </c>
      <c r="V103" s="159">
        <f>ROUND(E103*U103,2)</f>
        <v>0.14000000000000001</v>
      </c>
      <c r="W103" s="159"/>
      <c r="X103" s="159" t="s">
        <v>295</v>
      </c>
      <c r="Y103" s="159" t="s">
        <v>296</v>
      </c>
      <c r="Z103" s="148"/>
      <c r="AA103" s="148"/>
      <c r="AB103" s="148"/>
      <c r="AC103" s="148"/>
      <c r="AD103" s="148"/>
      <c r="AE103" s="148"/>
      <c r="AF103" s="148"/>
      <c r="AG103" s="148" t="s">
        <v>297</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2" x14ac:dyDescent="0.25">
      <c r="A104" s="155"/>
      <c r="B104" s="156"/>
      <c r="C104" s="276" t="s">
        <v>389</v>
      </c>
      <c r="D104" s="277"/>
      <c r="E104" s="277"/>
      <c r="F104" s="277"/>
      <c r="G104" s="277"/>
      <c r="H104" s="159"/>
      <c r="I104" s="159"/>
      <c r="J104" s="159"/>
      <c r="K104" s="159"/>
      <c r="L104" s="159"/>
      <c r="M104" s="159"/>
      <c r="N104" s="158"/>
      <c r="O104" s="158"/>
      <c r="P104" s="158"/>
      <c r="Q104" s="158"/>
      <c r="R104" s="159"/>
      <c r="S104" s="159"/>
      <c r="T104" s="159"/>
      <c r="U104" s="159"/>
      <c r="V104" s="159"/>
      <c r="W104" s="159"/>
      <c r="X104" s="159"/>
      <c r="Y104" s="159"/>
      <c r="Z104" s="148"/>
      <c r="AA104" s="148"/>
      <c r="AB104" s="148"/>
      <c r="AC104" s="148"/>
      <c r="AD104" s="148"/>
      <c r="AE104" s="148"/>
      <c r="AF104" s="148"/>
      <c r="AG104" s="148" t="s">
        <v>299</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2" x14ac:dyDescent="0.25">
      <c r="A105" s="155"/>
      <c r="B105" s="156"/>
      <c r="C105" s="270" t="s">
        <v>389</v>
      </c>
      <c r="D105" s="271"/>
      <c r="E105" s="271"/>
      <c r="F105" s="271"/>
      <c r="G105" s="271"/>
      <c r="H105" s="159"/>
      <c r="I105" s="159"/>
      <c r="J105" s="159"/>
      <c r="K105" s="159"/>
      <c r="L105" s="159"/>
      <c r="M105" s="159"/>
      <c r="N105" s="158"/>
      <c r="O105" s="158"/>
      <c r="P105" s="158"/>
      <c r="Q105" s="158"/>
      <c r="R105" s="159"/>
      <c r="S105" s="159"/>
      <c r="T105" s="159"/>
      <c r="U105" s="159"/>
      <c r="V105" s="159"/>
      <c r="W105" s="159"/>
      <c r="X105" s="159"/>
      <c r="Y105" s="159"/>
      <c r="Z105" s="148"/>
      <c r="AA105" s="148"/>
      <c r="AB105" s="148"/>
      <c r="AC105" s="148"/>
      <c r="AD105" s="148"/>
      <c r="AE105" s="148"/>
      <c r="AF105" s="148"/>
      <c r="AG105" s="148" t="s">
        <v>300</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5">
      <c r="A106" s="155"/>
      <c r="B106" s="156"/>
      <c r="C106" s="195" t="s">
        <v>390</v>
      </c>
      <c r="D106" s="161"/>
      <c r="E106" s="162">
        <v>7.84</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314</v>
      </c>
      <c r="AH106" s="148">
        <v>0</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77">
        <v>24</v>
      </c>
      <c r="B107" s="178" t="s">
        <v>391</v>
      </c>
      <c r="C107" s="194" t="s">
        <v>392</v>
      </c>
      <c r="D107" s="179" t="s">
        <v>338</v>
      </c>
      <c r="E107" s="180">
        <v>25.36308</v>
      </c>
      <c r="F107" s="181"/>
      <c r="G107" s="182">
        <f>ROUND(E107*F107,2)</f>
        <v>0</v>
      </c>
      <c r="H107" s="181"/>
      <c r="I107" s="182">
        <f>ROUND(E107*H107,2)</f>
        <v>0</v>
      </c>
      <c r="J107" s="181"/>
      <c r="K107" s="182">
        <f>ROUND(E107*J107,2)</f>
        <v>0</v>
      </c>
      <c r="L107" s="182">
        <v>21</v>
      </c>
      <c r="M107" s="182">
        <f>G107*(1+L107/100)</f>
        <v>0</v>
      </c>
      <c r="N107" s="180">
        <v>0</v>
      </c>
      <c r="O107" s="180">
        <f>ROUND(E107*N107,2)</f>
        <v>0</v>
      </c>
      <c r="P107" s="180">
        <v>0</v>
      </c>
      <c r="Q107" s="180">
        <f>ROUND(E107*P107,2)</f>
        <v>0</v>
      </c>
      <c r="R107" s="182" t="s">
        <v>293</v>
      </c>
      <c r="S107" s="182" t="s">
        <v>294</v>
      </c>
      <c r="T107" s="183" t="s">
        <v>294</v>
      </c>
      <c r="U107" s="159">
        <v>0</v>
      </c>
      <c r="V107" s="159">
        <f>ROUND(E107*U107,2)</f>
        <v>0</v>
      </c>
      <c r="W107" s="159"/>
      <c r="X107" s="159" t="s">
        <v>295</v>
      </c>
      <c r="Y107" s="159" t="s">
        <v>296</v>
      </c>
      <c r="Z107" s="148"/>
      <c r="AA107" s="148"/>
      <c r="AB107" s="148"/>
      <c r="AC107" s="148"/>
      <c r="AD107" s="148"/>
      <c r="AE107" s="148"/>
      <c r="AF107" s="148"/>
      <c r="AG107" s="148" t="s">
        <v>297</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2" x14ac:dyDescent="0.25">
      <c r="A108" s="155"/>
      <c r="B108" s="156"/>
      <c r="C108" s="195" t="s">
        <v>381</v>
      </c>
      <c r="D108" s="161"/>
      <c r="E108" s="162">
        <v>25.36</v>
      </c>
      <c r="F108" s="159"/>
      <c r="G108" s="159"/>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314</v>
      </c>
      <c r="AH108" s="148">
        <v>0</v>
      </c>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ht="13" x14ac:dyDescent="0.25">
      <c r="A109" s="170" t="s">
        <v>288</v>
      </c>
      <c r="B109" s="171" t="s">
        <v>138</v>
      </c>
      <c r="C109" s="193" t="s">
        <v>139</v>
      </c>
      <c r="D109" s="172"/>
      <c r="E109" s="173"/>
      <c r="F109" s="174"/>
      <c r="G109" s="174">
        <f>SUMIF(AG110:AG201,"&lt;&gt;NOR",G110:G201)</f>
        <v>0</v>
      </c>
      <c r="H109" s="174"/>
      <c r="I109" s="174">
        <f>SUM(I110:I201)</f>
        <v>0</v>
      </c>
      <c r="J109" s="174"/>
      <c r="K109" s="174">
        <f>SUM(K110:K201)</f>
        <v>0</v>
      </c>
      <c r="L109" s="174"/>
      <c r="M109" s="174">
        <f>SUM(M110:M201)</f>
        <v>0</v>
      </c>
      <c r="N109" s="173"/>
      <c r="O109" s="173">
        <f>SUM(O110:O201)</f>
        <v>222.54999999999998</v>
      </c>
      <c r="P109" s="173"/>
      <c r="Q109" s="173">
        <f>SUM(Q110:Q201)</f>
        <v>0</v>
      </c>
      <c r="R109" s="174"/>
      <c r="S109" s="174"/>
      <c r="T109" s="175"/>
      <c r="U109" s="169"/>
      <c r="V109" s="169">
        <f>SUM(V110:V201)</f>
        <v>237.3</v>
      </c>
      <c r="W109" s="169"/>
      <c r="X109" s="169"/>
      <c r="Y109" s="169"/>
      <c r="AG109" t="s">
        <v>289</v>
      </c>
    </row>
    <row r="110" spans="1:60" outlineLevel="1" x14ac:dyDescent="0.25">
      <c r="A110" s="177">
        <v>25</v>
      </c>
      <c r="B110" s="178" t="s">
        <v>393</v>
      </c>
      <c r="C110" s="194" t="s">
        <v>394</v>
      </c>
      <c r="D110" s="179" t="s">
        <v>338</v>
      </c>
      <c r="E110" s="180">
        <v>20.485250000000001</v>
      </c>
      <c r="F110" s="181"/>
      <c r="G110" s="182">
        <f>ROUND(E110*F110,2)</f>
        <v>0</v>
      </c>
      <c r="H110" s="181"/>
      <c r="I110" s="182">
        <f>ROUND(E110*H110,2)</f>
        <v>0</v>
      </c>
      <c r="J110" s="181"/>
      <c r="K110" s="182">
        <f>ROUND(E110*J110,2)</f>
        <v>0</v>
      </c>
      <c r="L110" s="182">
        <v>21</v>
      </c>
      <c r="M110" s="182">
        <f>G110*(1+L110/100)</f>
        <v>0</v>
      </c>
      <c r="N110" s="180">
        <v>2.1</v>
      </c>
      <c r="O110" s="180">
        <f>ROUND(E110*N110,2)</f>
        <v>43.02</v>
      </c>
      <c r="P110" s="180">
        <v>0</v>
      </c>
      <c r="Q110" s="180">
        <f>ROUND(E110*P110,2)</f>
        <v>0</v>
      </c>
      <c r="R110" s="182" t="s">
        <v>326</v>
      </c>
      <c r="S110" s="182" t="s">
        <v>294</v>
      </c>
      <c r="T110" s="183" t="s">
        <v>294</v>
      </c>
      <c r="U110" s="159">
        <v>0.96499999999999997</v>
      </c>
      <c r="V110" s="159">
        <f>ROUND(E110*U110,2)</f>
        <v>19.77</v>
      </c>
      <c r="W110" s="159"/>
      <c r="X110" s="159" t="s">
        <v>295</v>
      </c>
      <c r="Y110" s="159" t="s">
        <v>296</v>
      </c>
      <c r="Z110" s="148"/>
      <c r="AA110" s="148"/>
      <c r="AB110" s="148"/>
      <c r="AC110" s="148"/>
      <c r="AD110" s="148"/>
      <c r="AE110" s="148"/>
      <c r="AF110" s="148"/>
      <c r="AG110" s="148" t="s">
        <v>297</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2" x14ac:dyDescent="0.25">
      <c r="A111" s="155"/>
      <c r="B111" s="156"/>
      <c r="C111" s="195" t="s">
        <v>395</v>
      </c>
      <c r="D111" s="161"/>
      <c r="E111" s="162">
        <v>0.78385000000000005</v>
      </c>
      <c r="F111" s="159"/>
      <c r="G111" s="159"/>
      <c r="H111" s="159"/>
      <c r="I111" s="159"/>
      <c r="J111" s="159"/>
      <c r="K111" s="159"/>
      <c r="L111" s="159"/>
      <c r="M111" s="159"/>
      <c r="N111" s="158"/>
      <c r="O111" s="158"/>
      <c r="P111" s="158"/>
      <c r="Q111" s="158"/>
      <c r="R111" s="159"/>
      <c r="S111" s="159"/>
      <c r="T111" s="159"/>
      <c r="U111" s="159"/>
      <c r="V111" s="159"/>
      <c r="W111" s="159"/>
      <c r="X111" s="159"/>
      <c r="Y111" s="159"/>
      <c r="Z111" s="148"/>
      <c r="AA111" s="148"/>
      <c r="AB111" s="148"/>
      <c r="AC111" s="148"/>
      <c r="AD111" s="148"/>
      <c r="AE111" s="148"/>
      <c r="AF111" s="148"/>
      <c r="AG111" s="148" t="s">
        <v>314</v>
      </c>
      <c r="AH111" s="148">
        <v>0</v>
      </c>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3" x14ac:dyDescent="0.25">
      <c r="A112" s="155"/>
      <c r="B112" s="156"/>
      <c r="C112" s="195" t="s">
        <v>396</v>
      </c>
      <c r="D112" s="161"/>
      <c r="E112" s="162">
        <v>0.14000000000000001</v>
      </c>
      <c r="F112" s="159"/>
      <c r="G112" s="159"/>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314</v>
      </c>
      <c r="AH112" s="148">
        <v>0</v>
      </c>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3" x14ac:dyDescent="0.25">
      <c r="A113" s="155"/>
      <c r="B113" s="156"/>
      <c r="C113" s="195" t="s">
        <v>397</v>
      </c>
      <c r="D113" s="161"/>
      <c r="E113" s="162">
        <v>0.19925000000000001</v>
      </c>
      <c r="F113" s="159"/>
      <c r="G113" s="159"/>
      <c r="H113" s="159"/>
      <c r="I113" s="159"/>
      <c r="J113" s="159"/>
      <c r="K113" s="159"/>
      <c r="L113" s="159"/>
      <c r="M113" s="159"/>
      <c r="N113" s="158"/>
      <c r="O113" s="158"/>
      <c r="P113" s="158"/>
      <c r="Q113" s="158"/>
      <c r="R113" s="159"/>
      <c r="S113" s="159"/>
      <c r="T113" s="159"/>
      <c r="U113" s="159"/>
      <c r="V113" s="159"/>
      <c r="W113" s="159"/>
      <c r="X113" s="159"/>
      <c r="Y113" s="159"/>
      <c r="Z113" s="148"/>
      <c r="AA113" s="148"/>
      <c r="AB113" s="148"/>
      <c r="AC113" s="148"/>
      <c r="AD113" s="148"/>
      <c r="AE113" s="148"/>
      <c r="AF113" s="148"/>
      <c r="AG113" s="148" t="s">
        <v>314</v>
      </c>
      <c r="AH113" s="148">
        <v>0</v>
      </c>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3" x14ac:dyDescent="0.25">
      <c r="A114" s="155"/>
      <c r="B114" s="156"/>
      <c r="C114" s="195" t="s">
        <v>398</v>
      </c>
      <c r="D114" s="161"/>
      <c r="E114" s="162">
        <v>0.1484</v>
      </c>
      <c r="F114" s="159"/>
      <c r="G114" s="159"/>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314</v>
      </c>
      <c r="AH114" s="148">
        <v>0</v>
      </c>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3" x14ac:dyDescent="0.25">
      <c r="A115" s="155"/>
      <c r="B115" s="156"/>
      <c r="C115" s="195" t="s">
        <v>399</v>
      </c>
      <c r="D115" s="161"/>
      <c r="E115" s="162">
        <v>0.3075</v>
      </c>
      <c r="F115" s="159"/>
      <c r="G115" s="159"/>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314</v>
      </c>
      <c r="AH115" s="148">
        <v>0</v>
      </c>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5">
      <c r="A116" s="155"/>
      <c r="B116" s="156"/>
      <c r="C116" s="195" t="s">
        <v>400</v>
      </c>
      <c r="D116" s="161"/>
      <c r="E116" s="162">
        <v>2.5000000000000001E-2</v>
      </c>
      <c r="F116" s="159"/>
      <c r="G116" s="159"/>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314</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3" x14ac:dyDescent="0.25">
      <c r="A117" s="155"/>
      <c r="B117" s="156"/>
      <c r="C117" s="195" t="s">
        <v>401</v>
      </c>
      <c r="D117" s="161"/>
      <c r="E117" s="162">
        <v>6.4000000000000001E-2</v>
      </c>
      <c r="F117" s="159"/>
      <c r="G117" s="159"/>
      <c r="H117" s="159"/>
      <c r="I117" s="159"/>
      <c r="J117" s="159"/>
      <c r="K117" s="159"/>
      <c r="L117" s="159"/>
      <c r="M117" s="159"/>
      <c r="N117" s="158"/>
      <c r="O117" s="158"/>
      <c r="P117" s="158"/>
      <c r="Q117" s="158"/>
      <c r="R117" s="159"/>
      <c r="S117" s="159"/>
      <c r="T117" s="159"/>
      <c r="U117" s="159"/>
      <c r="V117" s="159"/>
      <c r="W117" s="159"/>
      <c r="X117" s="159"/>
      <c r="Y117" s="159"/>
      <c r="Z117" s="148"/>
      <c r="AA117" s="148"/>
      <c r="AB117" s="148"/>
      <c r="AC117" s="148"/>
      <c r="AD117" s="148"/>
      <c r="AE117" s="148"/>
      <c r="AF117" s="148"/>
      <c r="AG117" s="148" t="s">
        <v>314</v>
      </c>
      <c r="AH117" s="148">
        <v>0</v>
      </c>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3" x14ac:dyDescent="0.25">
      <c r="A118" s="155"/>
      <c r="B118" s="156"/>
      <c r="C118" s="195" t="s">
        <v>402</v>
      </c>
      <c r="D118" s="161"/>
      <c r="E118" s="162">
        <v>7.1999999999999995E-2</v>
      </c>
      <c r="F118" s="159"/>
      <c r="G118" s="159"/>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314</v>
      </c>
      <c r="AH118" s="148">
        <v>0</v>
      </c>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3" x14ac:dyDescent="0.25">
      <c r="A119" s="155"/>
      <c r="B119" s="156"/>
      <c r="C119" s="195" t="s">
        <v>403</v>
      </c>
      <c r="D119" s="161"/>
      <c r="E119" s="162">
        <v>8.1000000000000003E-2</v>
      </c>
      <c r="F119" s="159"/>
      <c r="G119" s="159"/>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314</v>
      </c>
      <c r="AH119" s="148">
        <v>0</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3" x14ac:dyDescent="0.25">
      <c r="A120" s="155"/>
      <c r="B120" s="156"/>
      <c r="C120" s="195" t="s">
        <v>404</v>
      </c>
      <c r="D120" s="161"/>
      <c r="E120" s="162">
        <v>0.44850000000000001</v>
      </c>
      <c r="F120" s="159"/>
      <c r="G120" s="159"/>
      <c r="H120" s="159"/>
      <c r="I120" s="159"/>
      <c r="J120" s="159"/>
      <c r="K120" s="159"/>
      <c r="L120" s="159"/>
      <c r="M120" s="159"/>
      <c r="N120" s="158"/>
      <c r="O120" s="158"/>
      <c r="P120" s="158"/>
      <c r="Q120" s="158"/>
      <c r="R120" s="159"/>
      <c r="S120" s="159"/>
      <c r="T120" s="159"/>
      <c r="U120" s="159"/>
      <c r="V120" s="159"/>
      <c r="W120" s="159"/>
      <c r="X120" s="159"/>
      <c r="Y120" s="159"/>
      <c r="Z120" s="148"/>
      <c r="AA120" s="148"/>
      <c r="AB120" s="148"/>
      <c r="AC120" s="148"/>
      <c r="AD120" s="148"/>
      <c r="AE120" s="148"/>
      <c r="AF120" s="148"/>
      <c r="AG120" s="148" t="s">
        <v>314</v>
      </c>
      <c r="AH120" s="148">
        <v>0</v>
      </c>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3" x14ac:dyDescent="0.25">
      <c r="A121" s="155"/>
      <c r="B121" s="156"/>
      <c r="C121" s="196" t="s">
        <v>405</v>
      </c>
      <c r="D121" s="163"/>
      <c r="E121" s="164">
        <v>2.2694999999999999</v>
      </c>
      <c r="F121" s="159"/>
      <c r="G121" s="159"/>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314</v>
      </c>
      <c r="AH121" s="148">
        <v>1</v>
      </c>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3" x14ac:dyDescent="0.25">
      <c r="A122" s="155"/>
      <c r="B122" s="156"/>
      <c r="C122" s="195" t="s">
        <v>406</v>
      </c>
      <c r="D122" s="161"/>
      <c r="E122" s="162">
        <v>0.55374999999999996</v>
      </c>
      <c r="F122" s="159"/>
      <c r="G122" s="159"/>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314</v>
      </c>
      <c r="AH122" s="148">
        <v>0</v>
      </c>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3" x14ac:dyDescent="0.25">
      <c r="A123" s="155"/>
      <c r="B123" s="156"/>
      <c r="C123" s="196" t="s">
        <v>405</v>
      </c>
      <c r="D123" s="163"/>
      <c r="E123" s="164">
        <v>0.55374999999999996</v>
      </c>
      <c r="F123" s="159"/>
      <c r="G123" s="159"/>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314</v>
      </c>
      <c r="AH123" s="148">
        <v>1</v>
      </c>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3" x14ac:dyDescent="0.25">
      <c r="A124" s="155"/>
      <c r="B124" s="156"/>
      <c r="C124" s="195" t="s">
        <v>407</v>
      </c>
      <c r="D124" s="161"/>
      <c r="E124" s="162">
        <v>17.661999999999999</v>
      </c>
      <c r="F124" s="159"/>
      <c r="G124" s="159"/>
      <c r="H124" s="159"/>
      <c r="I124" s="159"/>
      <c r="J124" s="159"/>
      <c r="K124" s="159"/>
      <c r="L124" s="159"/>
      <c r="M124" s="159"/>
      <c r="N124" s="158"/>
      <c r="O124" s="158"/>
      <c r="P124" s="158"/>
      <c r="Q124" s="158"/>
      <c r="R124" s="159"/>
      <c r="S124" s="159"/>
      <c r="T124" s="159"/>
      <c r="U124" s="159"/>
      <c r="V124" s="159"/>
      <c r="W124" s="159"/>
      <c r="X124" s="159"/>
      <c r="Y124" s="159"/>
      <c r="Z124" s="148"/>
      <c r="AA124" s="148"/>
      <c r="AB124" s="148"/>
      <c r="AC124" s="148"/>
      <c r="AD124" s="148"/>
      <c r="AE124" s="148"/>
      <c r="AF124" s="148"/>
      <c r="AG124" s="148" t="s">
        <v>314</v>
      </c>
      <c r="AH124" s="148">
        <v>0</v>
      </c>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ht="20" outlineLevel="1" x14ac:dyDescent="0.25">
      <c r="A125" s="177">
        <v>26</v>
      </c>
      <c r="B125" s="178" t="s">
        <v>408</v>
      </c>
      <c r="C125" s="194" t="s">
        <v>409</v>
      </c>
      <c r="D125" s="179" t="s">
        <v>338</v>
      </c>
      <c r="E125" s="180">
        <v>4.71</v>
      </c>
      <c r="F125" s="181"/>
      <c r="G125" s="182">
        <f>ROUND(E125*F125,2)</f>
        <v>0</v>
      </c>
      <c r="H125" s="181"/>
      <c r="I125" s="182">
        <f>ROUND(E125*H125,2)</f>
        <v>0</v>
      </c>
      <c r="J125" s="181"/>
      <c r="K125" s="182">
        <f>ROUND(E125*J125,2)</f>
        <v>0</v>
      </c>
      <c r="L125" s="182">
        <v>21</v>
      </c>
      <c r="M125" s="182">
        <f>G125*(1+L125/100)</f>
        <v>0</v>
      </c>
      <c r="N125" s="180">
        <v>2.5249999999999999</v>
      </c>
      <c r="O125" s="180">
        <f>ROUND(E125*N125,2)</f>
        <v>11.89</v>
      </c>
      <c r="P125" s="180">
        <v>0</v>
      </c>
      <c r="Q125" s="180">
        <f>ROUND(E125*P125,2)</f>
        <v>0</v>
      </c>
      <c r="R125" s="182" t="s">
        <v>410</v>
      </c>
      <c r="S125" s="182" t="s">
        <v>294</v>
      </c>
      <c r="T125" s="183" t="s">
        <v>294</v>
      </c>
      <c r="U125" s="159">
        <v>0.48</v>
      </c>
      <c r="V125" s="159">
        <f>ROUND(E125*U125,2)</f>
        <v>2.2599999999999998</v>
      </c>
      <c r="W125" s="159"/>
      <c r="X125" s="159" t="s">
        <v>295</v>
      </c>
      <c r="Y125" s="159" t="s">
        <v>296</v>
      </c>
      <c r="Z125" s="148"/>
      <c r="AA125" s="148"/>
      <c r="AB125" s="148"/>
      <c r="AC125" s="148"/>
      <c r="AD125" s="148"/>
      <c r="AE125" s="148"/>
      <c r="AF125" s="148"/>
      <c r="AG125" s="148" t="s">
        <v>297</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5">
      <c r="A126" s="155"/>
      <c r="B126" s="156"/>
      <c r="C126" s="276" t="s">
        <v>411</v>
      </c>
      <c r="D126" s="277"/>
      <c r="E126" s="277"/>
      <c r="F126" s="277"/>
      <c r="G126" s="277"/>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299</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2" x14ac:dyDescent="0.25">
      <c r="A127" s="155"/>
      <c r="B127" s="156"/>
      <c r="C127" s="270" t="s">
        <v>411</v>
      </c>
      <c r="D127" s="271"/>
      <c r="E127" s="271"/>
      <c r="F127" s="271"/>
      <c r="G127" s="271"/>
      <c r="H127" s="159"/>
      <c r="I127" s="159"/>
      <c r="J127" s="159"/>
      <c r="K127" s="159"/>
      <c r="L127" s="159"/>
      <c r="M127" s="159"/>
      <c r="N127" s="158"/>
      <c r="O127" s="158"/>
      <c r="P127" s="158"/>
      <c r="Q127" s="158"/>
      <c r="R127" s="159"/>
      <c r="S127" s="159"/>
      <c r="T127" s="159"/>
      <c r="U127" s="159"/>
      <c r="V127" s="159"/>
      <c r="W127" s="159"/>
      <c r="X127" s="159"/>
      <c r="Y127" s="159"/>
      <c r="Z127" s="148"/>
      <c r="AA127" s="148"/>
      <c r="AB127" s="148"/>
      <c r="AC127" s="148"/>
      <c r="AD127" s="148"/>
      <c r="AE127" s="148"/>
      <c r="AF127" s="148"/>
      <c r="AG127" s="148" t="s">
        <v>300</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5">
      <c r="A128" s="155"/>
      <c r="B128" s="156"/>
      <c r="C128" s="195" t="s">
        <v>412</v>
      </c>
      <c r="D128" s="161"/>
      <c r="E128" s="162">
        <v>1.98</v>
      </c>
      <c r="F128" s="159"/>
      <c r="G128" s="159"/>
      <c r="H128" s="159"/>
      <c r="I128" s="159"/>
      <c r="J128" s="159"/>
      <c r="K128" s="159"/>
      <c r="L128" s="159"/>
      <c r="M128" s="159"/>
      <c r="N128" s="158"/>
      <c r="O128" s="158"/>
      <c r="P128" s="158"/>
      <c r="Q128" s="158"/>
      <c r="R128" s="159"/>
      <c r="S128" s="159"/>
      <c r="T128" s="159"/>
      <c r="U128" s="159"/>
      <c r="V128" s="159"/>
      <c r="W128" s="159"/>
      <c r="X128" s="159"/>
      <c r="Y128" s="159"/>
      <c r="Z128" s="148"/>
      <c r="AA128" s="148"/>
      <c r="AB128" s="148"/>
      <c r="AC128" s="148"/>
      <c r="AD128" s="148"/>
      <c r="AE128" s="148"/>
      <c r="AF128" s="148"/>
      <c r="AG128" s="148" t="s">
        <v>314</v>
      </c>
      <c r="AH128" s="148">
        <v>0</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3" x14ac:dyDescent="0.25">
      <c r="A129" s="155"/>
      <c r="B129" s="156"/>
      <c r="C129" s="195" t="s">
        <v>413</v>
      </c>
      <c r="D129" s="161"/>
      <c r="E129" s="162">
        <v>2.73</v>
      </c>
      <c r="F129" s="159"/>
      <c r="G129" s="159"/>
      <c r="H129" s="159"/>
      <c r="I129" s="159"/>
      <c r="J129" s="159"/>
      <c r="K129" s="159"/>
      <c r="L129" s="159"/>
      <c r="M129" s="159"/>
      <c r="N129" s="158"/>
      <c r="O129" s="158"/>
      <c r="P129" s="158"/>
      <c r="Q129" s="158"/>
      <c r="R129" s="159"/>
      <c r="S129" s="159"/>
      <c r="T129" s="159"/>
      <c r="U129" s="159"/>
      <c r="V129" s="159"/>
      <c r="W129" s="159"/>
      <c r="X129" s="159"/>
      <c r="Y129" s="159"/>
      <c r="Z129" s="148"/>
      <c r="AA129" s="148"/>
      <c r="AB129" s="148"/>
      <c r="AC129" s="148"/>
      <c r="AD129" s="148"/>
      <c r="AE129" s="148"/>
      <c r="AF129" s="148"/>
      <c r="AG129" s="148" t="s">
        <v>314</v>
      </c>
      <c r="AH129" s="148">
        <v>0</v>
      </c>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5">
      <c r="A130" s="177">
        <v>27</v>
      </c>
      <c r="B130" s="178" t="s">
        <v>414</v>
      </c>
      <c r="C130" s="194" t="s">
        <v>415</v>
      </c>
      <c r="D130" s="179" t="s">
        <v>310</v>
      </c>
      <c r="E130" s="180">
        <v>10.316000000000001</v>
      </c>
      <c r="F130" s="181"/>
      <c r="G130" s="182">
        <f>ROUND(E130*F130,2)</f>
        <v>0</v>
      </c>
      <c r="H130" s="181"/>
      <c r="I130" s="182">
        <f>ROUND(E130*H130,2)</f>
        <v>0</v>
      </c>
      <c r="J130" s="181"/>
      <c r="K130" s="182">
        <f>ROUND(E130*J130,2)</f>
        <v>0</v>
      </c>
      <c r="L130" s="182">
        <v>21</v>
      </c>
      <c r="M130" s="182">
        <f>G130*(1+L130/100)</f>
        <v>0</v>
      </c>
      <c r="N130" s="180">
        <v>3.9190000000000003E-2</v>
      </c>
      <c r="O130" s="180">
        <f>ROUND(E130*N130,2)</f>
        <v>0.4</v>
      </c>
      <c r="P130" s="180">
        <v>0</v>
      </c>
      <c r="Q130" s="180">
        <f>ROUND(E130*P130,2)</f>
        <v>0</v>
      </c>
      <c r="R130" s="182" t="s">
        <v>410</v>
      </c>
      <c r="S130" s="182" t="s">
        <v>294</v>
      </c>
      <c r="T130" s="183" t="s">
        <v>294</v>
      </c>
      <c r="U130" s="159">
        <v>1.05</v>
      </c>
      <c r="V130" s="159">
        <f>ROUND(E130*U130,2)</f>
        <v>10.83</v>
      </c>
      <c r="W130" s="159"/>
      <c r="X130" s="159" t="s">
        <v>295</v>
      </c>
      <c r="Y130" s="159" t="s">
        <v>296</v>
      </c>
      <c r="Z130" s="148"/>
      <c r="AA130" s="148"/>
      <c r="AB130" s="148"/>
      <c r="AC130" s="148"/>
      <c r="AD130" s="148"/>
      <c r="AE130" s="148"/>
      <c r="AF130" s="148"/>
      <c r="AG130" s="148" t="s">
        <v>297</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20.5" outlineLevel="2" x14ac:dyDescent="0.25">
      <c r="A131" s="155"/>
      <c r="B131" s="156"/>
      <c r="C131" s="276" t="s">
        <v>416</v>
      </c>
      <c r="D131" s="277"/>
      <c r="E131" s="277"/>
      <c r="F131" s="277"/>
      <c r="G131" s="277"/>
      <c r="H131" s="159"/>
      <c r="I131" s="159"/>
      <c r="J131" s="159"/>
      <c r="K131" s="159"/>
      <c r="L131" s="159"/>
      <c r="M131" s="159"/>
      <c r="N131" s="158"/>
      <c r="O131" s="158"/>
      <c r="P131" s="158"/>
      <c r="Q131" s="158"/>
      <c r="R131" s="159"/>
      <c r="S131" s="159"/>
      <c r="T131" s="159"/>
      <c r="U131" s="159"/>
      <c r="V131" s="159"/>
      <c r="W131" s="159"/>
      <c r="X131" s="159"/>
      <c r="Y131" s="159"/>
      <c r="Z131" s="148"/>
      <c r="AA131" s="148"/>
      <c r="AB131" s="148"/>
      <c r="AC131" s="148"/>
      <c r="AD131" s="148"/>
      <c r="AE131" s="148"/>
      <c r="AF131" s="148"/>
      <c r="AG131" s="148" t="s">
        <v>299</v>
      </c>
      <c r="AH131" s="148"/>
      <c r="AI131" s="148"/>
      <c r="AJ131" s="148"/>
      <c r="AK131" s="148"/>
      <c r="AL131" s="148"/>
      <c r="AM131" s="148"/>
      <c r="AN131" s="148"/>
      <c r="AO131" s="148"/>
      <c r="AP131" s="148"/>
      <c r="AQ131" s="148"/>
      <c r="AR131" s="148"/>
      <c r="AS131" s="148"/>
      <c r="AT131" s="148"/>
      <c r="AU131" s="148"/>
      <c r="AV131" s="148"/>
      <c r="AW131" s="148"/>
      <c r="AX131" s="148"/>
      <c r="AY131" s="148"/>
      <c r="AZ131" s="148"/>
      <c r="BA131" s="184" t="str">
        <f>C131</f>
        <v>svislé nebo šikmé (odkloněné), půdorysně přímé nebo zalomené, stěn základových kleneb ve volných nebo zapažených jámách, rýhách, šachtách, včetně případných vzpěr,</v>
      </c>
      <c r="BB131" s="148"/>
      <c r="BC131" s="148"/>
      <c r="BD131" s="148"/>
      <c r="BE131" s="148"/>
      <c r="BF131" s="148"/>
      <c r="BG131" s="148"/>
      <c r="BH131" s="148"/>
    </row>
    <row r="132" spans="1:60" ht="20.5" outlineLevel="2" x14ac:dyDescent="0.25">
      <c r="A132" s="155"/>
      <c r="B132" s="156"/>
      <c r="C132" s="270" t="s">
        <v>416</v>
      </c>
      <c r="D132" s="271"/>
      <c r="E132" s="271"/>
      <c r="F132" s="271"/>
      <c r="G132" s="271"/>
      <c r="H132" s="159"/>
      <c r="I132" s="159"/>
      <c r="J132" s="159"/>
      <c r="K132" s="159"/>
      <c r="L132" s="159"/>
      <c r="M132" s="159"/>
      <c r="N132" s="158"/>
      <c r="O132" s="158"/>
      <c r="P132" s="158"/>
      <c r="Q132" s="158"/>
      <c r="R132" s="159"/>
      <c r="S132" s="159"/>
      <c r="T132" s="159"/>
      <c r="U132" s="159"/>
      <c r="V132" s="159"/>
      <c r="W132" s="159"/>
      <c r="X132" s="159"/>
      <c r="Y132" s="159"/>
      <c r="Z132" s="148"/>
      <c r="AA132" s="148"/>
      <c r="AB132" s="148"/>
      <c r="AC132" s="148"/>
      <c r="AD132" s="148"/>
      <c r="AE132" s="148"/>
      <c r="AF132" s="148"/>
      <c r="AG132" s="148" t="s">
        <v>300</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84" t="str">
        <f>C132</f>
        <v>svislé nebo šikmé (odkloněné), půdorysně přímé nebo zalomené, stěn základových kleneb ve volných nebo zapažených jámách, rýhách, šachtách, včetně případných vzpěr,</v>
      </c>
      <c r="BB132" s="148"/>
      <c r="BC132" s="148"/>
      <c r="BD132" s="148"/>
      <c r="BE132" s="148"/>
      <c r="BF132" s="148"/>
      <c r="BG132" s="148"/>
      <c r="BH132" s="148"/>
    </row>
    <row r="133" spans="1:60" outlineLevel="2" x14ac:dyDescent="0.25">
      <c r="A133" s="155"/>
      <c r="B133" s="156"/>
      <c r="C133" s="195" t="s">
        <v>417</v>
      </c>
      <c r="D133" s="161"/>
      <c r="E133" s="162">
        <v>2.42</v>
      </c>
      <c r="F133" s="159"/>
      <c r="G133" s="159"/>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314</v>
      </c>
      <c r="AH133" s="148">
        <v>0</v>
      </c>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5">
      <c r="A134" s="155"/>
      <c r="B134" s="156"/>
      <c r="C134" s="195" t="s">
        <v>418</v>
      </c>
      <c r="D134" s="161"/>
      <c r="E134" s="162">
        <v>7.9</v>
      </c>
      <c r="F134" s="159"/>
      <c r="G134" s="159"/>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314</v>
      </c>
      <c r="AH134" s="148">
        <v>0</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5">
      <c r="A135" s="177">
        <v>28</v>
      </c>
      <c r="B135" s="178" t="s">
        <v>419</v>
      </c>
      <c r="C135" s="194" t="s">
        <v>420</v>
      </c>
      <c r="D135" s="179" t="s">
        <v>310</v>
      </c>
      <c r="E135" s="180">
        <v>10.316000000000001</v>
      </c>
      <c r="F135" s="181"/>
      <c r="G135" s="182">
        <f>ROUND(E135*F135,2)</f>
        <v>0</v>
      </c>
      <c r="H135" s="181"/>
      <c r="I135" s="182">
        <f>ROUND(E135*H135,2)</f>
        <v>0</v>
      </c>
      <c r="J135" s="181"/>
      <c r="K135" s="182">
        <f>ROUND(E135*J135,2)</f>
        <v>0</v>
      </c>
      <c r="L135" s="182">
        <v>21</v>
      </c>
      <c r="M135" s="182">
        <f>G135*(1+L135/100)</f>
        <v>0</v>
      </c>
      <c r="N135" s="180">
        <v>0</v>
      </c>
      <c r="O135" s="180">
        <f>ROUND(E135*N135,2)</f>
        <v>0</v>
      </c>
      <c r="P135" s="180">
        <v>0</v>
      </c>
      <c r="Q135" s="180">
        <f>ROUND(E135*P135,2)</f>
        <v>0</v>
      </c>
      <c r="R135" s="182" t="s">
        <v>410</v>
      </c>
      <c r="S135" s="182" t="s">
        <v>294</v>
      </c>
      <c r="T135" s="183" t="s">
        <v>294</v>
      </c>
      <c r="U135" s="159">
        <v>0.32</v>
      </c>
      <c r="V135" s="159">
        <f>ROUND(E135*U135,2)</f>
        <v>3.3</v>
      </c>
      <c r="W135" s="159"/>
      <c r="X135" s="159" t="s">
        <v>295</v>
      </c>
      <c r="Y135" s="159" t="s">
        <v>296</v>
      </c>
      <c r="Z135" s="148"/>
      <c r="AA135" s="148"/>
      <c r="AB135" s="148"/>
      <c r="AC135" s="148"/>
      <c r="AD135" s="148"/>
      <c r="AE135" s="148"/>
      <c r="AF135" s="148"/>
      <c r="AG135" s="148" t="s">
        <v>297</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ht="20.5" outlineLevel="2" x14ac:dyDescent="0.25">
      <c r="A136" s="155"/>
      <c r="B136" s="156"/>
      <c r="C136" s="276" t="s">
        <v>416</v>
      </c>
      <c r="D136" s="277"/>
      <c r="E136" s="277"/>
      <c r="F136" s="277"/>
      <c r="G136" s="277"/>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299</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84" t="str">
        <f>C136</f>
        <v>svislé nebo šikmé (odkloněné), půdorysně přímé nebo zalomené, stěn základových kleneb ve volných nebo zapažených jámách, rýhách, šachtách, včetně případných vzpěr,</v>
      </c>
      <c r="BB136" s="148"/>
      <c r="BC136" s="148"/>
      <c r="BD136" s="148"/>
      <c r="BE136" s="148"/>
      <c r="BF136" s="148"/>
      <c r="BG136" s="148"/>
      <c r="BH136" s="148"/>
    </row>
    <row r="137" spans="1:60" ht="20.5" outlineLevel="2" x14ac:dyDescent="0.25">
      <c r="A137" s="155"/>
      <c r="B137" s="156"/>
      <c r="C137" s="270" t="s">
        <v>416</v>
      </c>
      <c r="D137" s="271"/>
      <c r="E137" s="271"/>
      <c r="F137" s="271"/>
      <c r="G137" s="271"/>
      <c r="H137" s="159"/>
      <c r="I137" s="159"/>
      <c r="J137" s="159"/>
      <c r="K137" s="159"/>
      <c r="L137" s="159"/>
      <c r="M137" s="159"/>
      <c r="N137" s="158"/>
      <c r="O137" s="158"/>
      <c r="P137" s="158"/>
      <c r="Q137" s="158"/>
      <c r="R137" s="159"/>
      <c r="S137" s="159"/>
      <c r="T137" s="159"/>
      <c r="U137" s="159"/>
      <c r="V137" s="159"/>
      <c r="W137" s="159"/>
      <c r="X137" s="159"/>
      <c r="Y137" s="159"/>
      <c r="Z137" s="148"/>
      <c r="AA137" s="148"/>
      <c r="AB137" s="148"/>
      <c r="AC137" s="148"/>
      <c r="AD137" s="148"/>
      <c r="AE137" s="148"/>
      <c r="AF137" s="148"/>
      <c r="AG137" s="148" t="s">
        <v>300</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84" t="str">
        <f>C137</f>
        <v>svislé nebo šikmé (odkloněné), půdorysně přímé nebo zalomené, stěn základových kleneb ve volných nebo zapažených jámách, rýhách, šachtách, včetně případných vzpěr,</v>
      </c>
      <c r="BB137" s="148"/>
      <c r="BC137" s="148"/>
      <c r="BD137" s="148"/>
      <c r="BE137" s="148"/>
      <c r="BF137" s="148"/>
      <c r="BG137" s="148"/>
      <c r="BH137" s="148"/>
    </row>
    <row r="138" spans="1:60" outlineLevel="2" x14ac:dyDescent="0.25">
      <c r="A138" s="155"/>
      <c r="B138" s="156"/>
      <c r="C138" s="195" t="s">
        <v>421</v>
      </c>
      <c r="D138" s="161"/>
      <c r="E138" s="162">
        <v>10.32</v>
      </c>
      <c r="F138" s="159"/>
      <c r="G138" s="159"/>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314</v>
      </c>
      <c r="AH138" s="148">
        <v>0</v>
      </c>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5">
      <c r="A139" s="177">
        <v>29</v>
      </c>
      <c r="B139" s="178" t="s">
        <v>422</v>
      </c>
      <c r="C139" s="194" t="s">
        <v>423</v>
      </c>
      <c r="D139" s="179" t="s">
        <v>424</v>
      </c>
      <c r="E139" s="180">
        <v>0.4239</v>
      </c>
      <c r="F139" s="181"/>
      <c r="G139" s="182">
        <f>ROUND(E139*F139,2)</f>
        <v>0</v>
      </c>
      <c r="H139" s="181"/>
      <c r="I139" s="182">
        <f>ROUND(E139*H139,2)</f>
        <v>0</v>
      </c>
      <c r="J139" s="181"/>
      <c r="K139" s="182">
        <f>ROUND(E139*J139,2)</f>
        <v>0</v>
      </c>
      <c r="L139" s="182">
        <v>21</v>
      </c>
      <c r="M139" s="182">
        <f>G139*(1+L139/100)</f>
        <v>0</v>
      </c>
      <c r="N139" s="180">
        <v>1.0275300000000001</v>
      </c>
      <c r="O139" s="180">
        <f>ROUND(E139*N139,2)</f>
        <v>0.44</v>
      </c>
      <c r="P139" s="180">
        <v>0</v>
      </c>
      <c r="Q139" s="180">
        <f>ROUND(E139*P139,2)</f>
        <v>0</v>
      </c>
      <c r="R139" s="182" t="s">
        <v>410</v>
      </c>
      <c r="S139" s="182" t="s">
        <v>294</v>
      </c>
      <c r="T139" s="183" t="s">
        <v>294</v>
      </c>
      <c r="U139" s="159">
        <v>23.530999999999999</v>
      </c>
      <c r="V139" s="159">
        <f>ROUND(E139*U139,2)</f>
        <v>9.9700000000000006</v>
      </c>
      <c r="W139" s="159"/>
      <c r="X139" s="159" t="s">
        <v>295</v>
      </c>
      <c r="Y139" s="159" t="s">
        <v>296</v>
      </c>
      <c r="Z139" s="148"/>
      <c r="AA139" s="148"/>
      <c r="AB139" s="148"/>
      <c r="AC139" s="148"/>
      <c r="AD139" s="148"/>
      <c r="AE139" s="148"/>
      <c r="AF139" s="148"/>
      <c r="AG139" s="148" t="s">
        <v>297</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2" x14ac:dyDescent="0.25">
      <c r="A140" s="155"/>
      <c r="B140" s="156"/>
      <c r="C140" s="276" t="s">
        <v>425</v>
      </c>
      <c r="D140" s="277"/>
      <c r="E140" s="277"/>
      <c r="F140" s="277"/>
      <c r="G140" s="277"/>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299</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2" x14ac:dyDescent="0.25">
      <c r="A141" s="155"/>
      <c r="B141" s="156"/>
      <c r="C141" s="270" t="s">
        <v>425</v>
      </c>
      <c r="D141" s="271"/>
      <c r="E141" s="271"/>
      <c r="F141" s="271"/>
      <c r="G141" s="271"/>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300</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5">
      <c r="A142" s="155"/>
      <c r="B142" s="156"/>
      <c r="C142" s="195" t="s">
        <v>426</v>
      </c>
      <c r="D142" s="161"/>
      <c r="E142" s="162"/>
      <c r="F142" s="159"/>
      <c r="G142" s="159"/>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314</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5">
      <c r="A143" s="155"/>
      <c r="B143" s="156"/>
      <c r="C143" s="195" t="s">
        <v>427</v>
      </c>
      <c r="D143" s="161"/>
      <c r="E143" s="162">
        <v>0.42</v>
      </c>
      <c r="F143" s="159"/>
      <c r="G143" s="159"/>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314</v>
      </c>
      <c r="AH143" s="148">
        <v>0</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1" x14ac:dyDescent="0.25">
      <c r="A144" s="177">
        <v>30</v>
      </c>
      <c r="B144" s="178" t="s">
        <v>428</v>
      </c>
      <c r="C144" s="194" t="s">
        <v>429</v>
      </c>
      <c r="D144" s="179" t="s">
        <v>338</v>
      </c>
      <c r="E144" s="180">
        <v>36.431510000000003</v>
      </c>
      <c r="F144" s="181"/>
      <c r="G144" s="182">
        <f>ROUND(E144*F144,2)</f>
        <v>0</v>
      </c>
      <c r="H144" s="181"/>
      <c r="I144" s="182">
        <f>ROUND(E144*H144,2)</f>
        <v>0</v>
      </c>
      <c r="J144" s="181"/>
      <c r="K144" s="182">
        <f>ROUND(E144*J144,2)</f>
        <v>0</v>
      </c>
      <c r="L144" s="182">
        <v>21</v>
      </c>
      <c r="M144" s="182">
        <f>G144*(1+L144/100)</f>
        <v>0</v>
      </c>
      <c r="N144" s="180">
        <v>2.5249999999999999</v>
      </c>
      <c r="O144" s="180">
        <f>ROUND(E144*N144,2)</f>
        <v>91.99</v>
      </c>
      <c r="P144" s="180">
        <v>0</v>
      </c>
      <c r="Q144" s="180">
        <f>ROUND(E144*P144,2)</f>
        <v>0</v>
      </c>
      <c r="R144" s="182" t="s">
        <v>410</v>
      </c>
      <c r="S144" s="182" t="s">
        <v>294</v>
      </c>
      <c r="T144" s="183" t="s">
        <v>294</v>
      </c>
      <c r="U144" s="159">
        <v>0.48</v>
      </c>
      <c r="V144" s="159">
        <f>ROUND(E144*U144,2)</f>
        <v>17.489999999999998</v>
      </c>
      <c r="W144" s="159"/>
      <c r="X144" s="159" t="s">
        <v>295</v>
      </c>
      <c r="Y144" s="159" t="s">
        <v>296</v>
      </c>
      <c r="Z144" s="148"/>
      <c r="AA144" s="148"/>
      <c r="AB144" s="148"/>
      <c r="AC144" s="148"/>
      <c r="AD144" s="148"/>
      <c r="AE144" s="148"/>
      <c r="AF144" s="148"/>
      <c r="AG144" s="148" t="s">
        <v>297</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2" x14ac:dyDescent="0.25">
      <c r="A145" s="155"/>
      <c r="B145" s="156"/>
      <c r="C145" s="276" t="s">
        <v>430</v>
      </c>
      <c r="D145" s="277"/>
      <c r="E145" s="277"/>
      <c r="F145" s="277"/>
      <c r="G145" s="277"/>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299</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2" x14ac:dyDescent="0.25">
      <c r="A146" s="155"/>
      <c r="B146" s="156"/>
      <c r="C146" s="270" t="s">
        <v>430</v>
      </c>
      <c r="D146" s="271"/>
      <c r="E146" s="271"/>
      <c r="F146" s="271"/>
      <c r="G146" s="271"/>
      <c r="H146" s="159"/>
      <c r="I146" s="159"/>
      <c r="J146" s="159"/>
      <c r="K146" s="159"/>
      <c r="L146" s="159"/>
      <c r="M146" s="159"/>
      <c r="N146" s="158"/>
      <c r="O146" s="158"/>
      <c r="P146" s="158"/>
      <c r="Q146" s="158"/>
      <c r="R146" s="159"/>
      <c r="S146" s="159"/>
      <c r="T146" s="159"/>
      <c r="U146" s="159"/>
      <c r="V146" s="159"/>
      <c r="W146" s="159"/>
      <c r="X146" s="159"/>
      <c r="Y146" s="159"/>
      <c r="Z146" s="148"/>
      <c r="AA146" s="148"/>
      <c r="AB146" s="148"/>
      <c r="AC146" s="148"/>
      <c r="AD146" s="148"/>
      <c r="AE146" s="148"/>
      <c r="AF146" s="148"/>
      <c r="AG146" s="148" t="s">
        <v>300</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2" x14ac:dyDescent="0.25">
      <c r="A147" s="155"/>
      <c r="B147" s="156"/>
      <c r="C147" s="195" t="s">
        <v>431</v>
      </c>
      <c r="D147" s="161"/>
      <c r="E147" s="162">
        <v>1.10751</v>
      </c>
      <c r="F147" s="159"/>
      <c r="G147" s="159"/>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314</v>
      </c>
      <c r="AH147" s="148">
        <v>0</v>
      </c>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3" x14ac:dyDescent="0.25">
      <c r="A148" s="155"/>
      <c r="B148" s="156"/>
      <c r="C148" s="196" t="s">
        <v>405</v>
      </c>
      <c r="D148" s="163"/>
      <c r="E148" s="164">
        <v>1.10751</v>
      </c>
      <c r="F148" s="159"/>
      <c r="G148" s="159"/>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314</v>
      </c>
      <c r="AH148" s="148">
        <v>1</v>
      </c>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3" x14ac:dyDescent="0.25">
      <c r="A149" s="155"/>
      <c r="B149" s="156"/>
      <c r="C149" s="195" t="s">
        <v>432</v>
      </c>
      <c r="D149" s="161"/>
      <c r="E149" s="162">
        <v>35.323999999999998</v>
      </c>
      <c r="F149" s="159"/>
      <c r="G149" s="159"/>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314</v>
      </c>
      <c r="AH149" s="148">
        <v>0</v>
      </c>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x14ac:dyDescent="0.25">
      <c r="A150" s="177">
        <v>31</v>
      </c>
      <c r="B150" s="178" t="s">
        <v>433</v>
      </c>
      <c r="C150" s="194" t="s">
        <v>434</v>
      </c>
      <c r="D150" s="179" t="s">
        <v>310</v>
      </c>
      <c r="E150" s="180">
        <v>3.6274999999999999</v>
      </c>
      <c r="F150" s="181"/>
      <c r="G150" s="182">
        <f>ROUND(E150*F150,2)</f>
        <v>0</v>
      </c>
      <c r="H150" s="181"/>
      <c r="I150" s="182">
        <f>ROUND(E150*H150,2)</f>
        <v>0</v>
      </c>
      <c r="J150" s="181"/>
      <c r="K150" s="182">
        <f>ROUND(E150*J150,2)</f>
        <v>0</v>
      </c>
      <c r="L150" s="182">
        <v>21</v>
      </c>
      <c r="M150" s="182">
        <f>G150*(1+L150/100)</f>
        <v>0</v>
      </c>
      <c r="N150" s="180">
        <v>3.9190000000000003E-2</v>
      </c>
      <c r="O150" s="180">
        <f>ROUND(E150*N150,2)</f>
        <v>0.14000000000000001</v>
      </c>
      <c r="P150" s="180">
        <v>0</v>
      </c>
      <c r="Q150" s="180">
        <f>ROUND(E150*P150,2)</f>
        <v>0</v>
      </c>
      <c r="R150" s="182" t="s">
        <v>410</v>
      </c>
      <c r="S150" s="182" t="s">
        <v>294</v>
      </c>
      <c r="T150" s="183" t="s">
        <v>294</v>
      </c>
      <c r="U150" s="159">
        <v>1.6</v>
      </c>
      <c r="V150" s="159">
        <f>ROUND(E150*U150,2)</f>
        <v>5.8</v>
      </c>
      <c r="W150" s="159"/>
      <c r="X150" s="159" t="s">
        <v>295</v>
      </c>
      <c r="Y150" s="159" t="s">
        <v>296</v>
      </c>
      <c r="Z150" s="148"/>
      <c r="AA150" s="148"/>
      <c r="AB150" s="148"/>
      <c r="AC150" s="148"/>
      <c r="AD150" s="148"/>
      <c r="AE150" s="148"/>
      <c r="AF150" s="148"/>
      <c r="AG150" s="148" t="s">
        <v>297</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ht="20.5" outlineLevel="2" x14ac:dyDescent="0.25">
      <c r="A151" s="155"/>
      <c r="B151" s="156"/>
      <c r="C151" s="276" t="s">
        <v>435</v>
      </c>
      <c r="D151" s="277"/>
      <c r="E151" s="277"/>
      <c r="F151" s="277"/>
      <c r="G151" s="277"/>
      <c r="H151" s="159"/>
      <c r="I151" s="159"/>
      <c r="J151" s="159"/>
      <c r="K151" s="159"/>
      <c r="L151" s="159"/>
      <c r="M151" s="159"/>
      <c r="N151" s="158"/>
      <c r="O151" s="158"/>
      <c r="P151" s="158"/>
      <c r="Q151" s="158"/>
      <c r="R151" s="159"/>
      <c r="S151" s="159"/>
      <c r="T151" s="159"/>
      <c r="U151" s="159"/>
      <c r="V151" s="159"/>
      <c r="W151" s="159"/>
      <c r="X151" s="159"/>
      <c r="Y151" s="159"/>
      <c r="Z151" s="148"/>
      <c r="AA151" s="148"/>
      <c r="AB151" s="148"/>
      <c r="AC151" s="148"/>
      <c r="AD151" s="148"/>
      <c r="AE151" s="148"/>
      <c r="AF151" s="148"/>
      <c r="AG151" s="148" t="s">
        <v>299</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84" t="str">
        <f>C151</f>
        <v>svislé nebo šikmé (odkloněné) , půdorysně přímé nebo zalomené, stěn základových desek ve volných nebo zapažených jámách, rýhách, šachtách, včetně případných vzpěr,</v>
      </c>
      <c r="BB151" s="148"/>
      <c r="BC151" s="148"/>
      <c r="BD151" s="148"/>
      <c r="BE151" s="148"/>
      <c r="BF151" s="148"/>
      <c r="BG151" s="148"/>
      <c r="BH151" s="148"/>
    </row>
    <row r="152" spans="1:60" ht="20.5" outlineLevel="2" x14ac:dyDescent="0.25">
      <c r="A152" s="155"/>
      <c r="B152" s="156"/>
      <c r="C152" s="270" t="s">
        <v>435</v>
      </c>
      <c r="D152" s="271"/>
      <c r="E152" s="271"/>
      <c r="F152" s="271"/>
      <c r="G152" s="271"/>
      <c r="H152" s="159"/>
      <c r="I152" s="159"/>
      <c r="J152" s="159"/>
      <c r="K152" s="159"/>
      <c r="L152" s="159"/>
      <c r="M152" s="159"/>
      <c r="N152" s="158"/>
      <c r="O152" s="158"/>
      <c r="P152" s="158"/>
      <c r="Q152" s="158"/>
      <c r="R152" s="159"/>
      <c r="S152" s="159"/>
      <c r="T152" s="159"/>
      <c r="U152" s="159"/>
      <c r="V152" s="159"/>
      <c r="W152" s="159"/>
      <c r="X152" s="159"/>
      <c r="Y152" s="159"/>
      <c r="Z152" s="148"/>
      <c r="AA152" s="148"/>
      <c r="AB152" s="148"/>
      <c r="AC152" s="148"/>
      <c r="AD152" s="148"/>
      <c r="AE152" s="148"/>
      <c r="AF152" s="148"/>
      <c r="AG152" s="148" t="s">
        <v>300</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84" t="str">
        <f>C152</f>
        <v>svislé nebo šikmé (odkloněné) , půdorysně přímé nebo zalomené, stěn základových desek ve volných nebo zapažených jámách, rýhách, šachtách, včetně případných vzpěr,</v>
      </c>
      <c r="BB152" s="148"/>
      <c r="BC152" s="148"/>
      <c r="BD152" s="148"/>
      <c r="BE152" s="148"/>
      <c r="BF152" s="148"/>
      <c r="BG152" s="148"/>
      <c r="BH152" s="148"/>
    </row>
    <row r="153" spans="1:60" outlineLevel="2" x14ac:dyDescent="0.25">
      <c r="A153" s="155"/>
      <c r="B153" s="156"/>
      <c r="C153" s="195" t="s">
        <v>436</v>
      </c>
      <c r="D153" s="161"/>
      <c r="E153" s="162">
        <v>1.1274999999999999</v>
      </c>
      <c r="F153" s="159"/>
      <c r="G153" s="159"/>
      <c r="H153" s="159"/>
      <c r="I153" s="159"/>
      <c r="J153" s="159"/>
      <c r="K153" s="159"/>
      <c r="L153" s="159"/>
      <c r="M153" s="159"/>
      <c r="N153" s="158"/>
      <c r="O153" s="158"/>
      <c r="P153" s="158"/>
      <c r="Q153" s="158"/>
      <c r="R153" s="159"/>
      <c r="S153" s="159"/>
      <c r="T153" s="159"/>
      <c r="U153" s="159"/>
      <c r="V153" s="159"/>
      <c r="W153" s="159"/>
      <c r="X153" s="159"/>
      <c r="Y153" s="159"/>
      <c r="Z153" s="148"/>
      <c r="AA153" s="148"/>
      <c r="AB153" s="148"/>
      <c r="AC153" s="148"/>
      <c r="AD153" s="148"/>
      <c r="AE153" s="148"/>
      <c r="AF153" s="148"/>
      <c r="AG153" s="148" t="s">
        <v>314</v>
      </c>
      <c r="AH153" s="148">
        <v>0</v>
      </c>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3" x14ac:dyDescent="0.25">
      <c r="A154" s="155"/>
      <c r="B154" s="156"/>
      <c r="C154" s="196" t="s">
        <v>405</v>
      </c>
      <c r="D154" s="163"/>
      <c r="E154" s="164">
        <v>1.1274999999999999</v>
      </c>
      <c r="F154" s="159"/>
      <c r="G154" s="159"/>
      <c r="H154" s="159"/>
      <c r="I154" s="159"/>
      <c r="J154" s="159"/>
      <c r="K154" s="159"/>
      <c r="L154" s="159"/>
      <c r="M154" s="159"/>
      <c r="N154" s="158"/>
      <c r="O154" s="158"/>
      <c r="P154" s="158"/>
      <c r="Q154" s="158"/>
      <c r="R154" s="159"/>
      <c r="S154" s="159"/>
      <c r="T154" s="159"/>
      <c r="U154" s="159"/>
      <c r="V154" s="159"/>
      <c r="W154" s="159"/>
      <c r="X154" s="159"/>
      <c r="Y154" s="159"/>
      <c r="Z154" s="148"/>
      <c r="AA154" s="148"/>
      <c r="AB154" s="148"/>
      <c r="AC154" s="148"/>
      <c r="AD154" s="148"/>
      <c r="AE154" s="148"/>
      <c r="AF154" s="148"/>
      <c r="AG154" s="148" t="s">
        <v>314</v>
      </c>
      <c r="AH154" s="148">
        <v>1</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3" x14ac:dyDescent="0.25">
      <c r="A155" s="155"/>
      <c r="B155" s="156"/>
      <c r="C155" s="195" t="s">
        <v>437</v>
      </c>
      <c r="D155" s="161"/>
      <c r="E155" s="162">
        <v>2.5</v>
      </c>
      <c r="F155" s="159"/>
      <c r="G155" s="159"/>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314</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x14ac:dyDescent="0.25">
      <c r="A156" s="177">
        <v>32</v>
      </c>
      <c r="B156" s="178" t="s">
        <v>438</v>
      </c>
      <c r="C156" s="194" t="s">
        <v>439</v>
      </c>
      <c r="D156" s="179" t="s">
        <v>310</v>
      </c>
      <c r="E156" s="180">
        <v>3.6274999999999999</v>
      </c>
      <c r="F156" s="181"/>
      <c r="G156" s="182">
        <f>ROUND(E156*F156,2)</f>
        <v>0</v>
      </c>
      <c r="H156" s="181"/>
      <c r="I156" s="182">
        <f>ROUND(E156*H156,2)</f>
        <v>0</v>
      </c>
      <c r="J156" s="181"/>
      <c r="K156" s="182">
        <f>ROUND(E156*J156,2)</f>
        <v>0</v>
      </c>
      <c r="L156" s="182">
        <v>21</v>
      </c>
      <c r="M156" s="182">
        <f>G156*(1+L156/100)</f>
        <v>0</v>
      </c>
      <c r="N156" s="180">
        <v>0</v>
      </c>
      <c r="O156" s="180">
        <f>ROUND(E156*N156,2)</f>
        <v>0</v>
      </c>
      <c r="P156" s="180">
        <v>0</v>
      </c>
      <c r="Q156" s="180">
        <f>ROUND(E156*P156,2)</f>
        <v>0</v>
      </c>
      <c r="R156" s="182" t="s">
        <v>410</v>
      </c>
      <c r="S156" s="182" t="s">
        <v>294</v>
      </c>
      <c r="T156" s="183" t="s">
        <v>294</v>
      </c>
      <c r="U156" s="159">
        <v>0.32</v>
      </c>
      <c r="V156" s="159">
        <f>ROUND(E156*U156,2)</f>
        <v>1.1599999999999999</v>
      </c>
      <c r="W156" s="159"/>
      <c r="X156" s="159" t="s">
        <v>295</v>
      </c>
      <c r="Y156" s="159" t="s">
        <v>296</v>
      </c>
      <c r="Z156" s="148"/>
      <c r="AA156" s="148"/>
      <c r="AB156" s="148"/>
      <c r="AC156" s="148"/>
      <c r="AD156" s="148"/>
      <c r="AE156" s="148"/>
      <c r="AF156" s="148"/>
      <c r="AG156" s="148" t="s">
        <v>297</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ht="20.5" outlineLevel="2" x14ac:dyDescent="0.25">
      <c r="A157" s="155"/>
      <c r="B157" s="156"/>
      <c r="C157" s="276" t="s">
        <v>435</v>
      </c>
      <c r="D157" s="277"/>
      <c r="E157" s="277"/>
      <c r="F157" s="277"/>
      <c r="G157" s="277"/>
      <c r="H157" s="159"/>
      <c r="I157" s="159"/>
      <c r="J157" s="159"/>
      <c r="K157" s="159"/>
      <c r="L157" s="159"/>
      <c r="M157" s="159"/>
      <c r="N157" s="158"/>
      <c r="O157" s="158"/>
      <c r="P157" s="158"/>
      <c r="Q157" s="158"/>
      <c r="R157" s="159"/>
      <c r="S157" s="159"/>
      <c r="T157" s="159"/>
      <c r="U157" s="159"/>
      <c r="V157" s="159"/>
      <c r="W157" s="159"/>
      <c r="X157" s="159"/>
      <c r="Y157" s="159"/>
      <c r="Z157" s="148"/>
      <c r="AA157" s="148"/>
      <c r="AB157" s="148"/>
      <c r="AC157" s="148"/>
      <c r="AD157" s="148"/>
      <c r="AE157" s="148"/>
      <c r="AF157" s="148"/>
      <c r="AG157" s="148" t="s">
        <v>299</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84" t="str">
        <f>C157</f>
        <v>svislé nebo šikmé (odkloněné) , půdorysně přímé nebo zalomené, stěn základových desek ve volných nebo zapažených jámách, rýhách, šachtách, včetně případných vzpěr,</v>
      </c>
      <c r="BB157" s="148"/>
      <c r="BC157" s="148"/>
      <c r="BD157" s="148"/>
      <c r="BE157" s="148"/>
      <c r="BF157" s="148"/>
      <c r="BG157" s="148"/>
      <c r="BH157" s="148"/>
    </row>
    <row r="158" spans="1:60" ht="20.5" outlineLevel="2" x14ac:dyDescent="0.25">
      <c r="A158" s="155"/>
      <c r="B158" s="156"/>
      <c r="C158" s="270" t="s">
        <v>435</v>
      </c>
      <c r="D158" s="271"/>
      <c r="E158" s="271"/>
      <c r="F158" s="271"/>
      <c r="G158" s="271"/>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300</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84" t="str">
        <f>C158</f>
        <v>svislé nebo šikmé (odkloněné) , půdorysně přímé nebo zalomené, stěn základových desek ve volných nebo zapažených jámách, rýhách, šachtách, včetně případných vzpěr,</v>
      </c>
      <c r="BB158" s="148"/>
      <c r="BC158" s="148"/>
      <c r="BD158" s="148"/>
      <c r="BE158" s="148"/>
      <c r="BF158" s="148"/>
      <c r="BG158" s="148"/>
      <c r="BH158" s="148"/>
    </row>
    <row r="159" spans="1:60" outlineLevel="2" x14ac:dyDescent="0.25">
      <c r="A159" s="155"/>
      <c r="B159" s="156"/>
      <c r="C159" s="195" t="s">
        <v>440</v>
      </c>
      <c r="D159" s="161"/>
      <c r="E159" s="162">
        <v>3.6274999999999999</v>
      </c>
      <c r="F159" s="159"/>
      <c r="G159" s="159"/>
      <c r="H159" s="159"/>
      <c r="I159" s="159"/>
      <c r="J159" s="159"/>
      <c r="K159" s="159"/>
      <c r="L159" s="159"/>
      <c r="M159" s="159"/>
      <c r="N159" s="158"/>
      <c r="O159" s="158"/>
      <c r="P159" s="158"/>
      <c r="Q159" s="158"/>
      <c r="R159" s="159"/>
      <c r="S159" s="159"/>
      <c r="T159" s="159"/>
      <c r="U159" s="159"/>
      <c r="V159" s="159"/>
      <c r="W159" s="159"/>
      <c r="X159" s="159"/>
      <c r="Y159" s="159"/>
      <c r="Z159" s="148"/>
      <c r="AA159" s="148"/>
      <c r="AB159" s="148"/>
      <c r="AC159" s="148"/>
      <c r="AD159" s="148"/>
      <c r="AE159" s="148"/>
      <c r="AF159" s="148"/>
      <c r="AG159" s="148" t="s">
        <v>314</v>
      </c>
      <c r="AH159" s="148">
        <v>0</v>
      </c>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20" outlineLevel="1" x14ac:dyDescent="0.25">
      <c r="A160" s="177">
        <v>33</v>
      </c>
      <c r="B160" s="178" t="s">
        <v>441</v>
      </c>
      <c r="C160" s="194" t="s">
        <v>442</v>
      </c>
      <c r="D160" s="179" t="s">
        <v>424</v>
      </c>
      <c r="E160" s="180">
        <v>3.74152</v>
      </c>
      <c r="F160" s="181"/>
      <c r="G160" s="182">
        <f>ROUND(E160*F160,2)</f>
        <v>0</v>
      </c>
      <c r="H160" s="181"/>
      <c r="I160" s="182">
        <f>ROUND(E160*H160,2)</f>
        <v>0</v>
      </c>
      <c r="J160" s="181"/>
      <c r="K160" s="182">
        <f>ROUND(E160*J160,2)</f>
        <v>0</v>
      </c>
      <c r="L160" s="182">
        <v>21</v>
      </c>
      <c r="M160" s="182">
        <f>G160*(1+L160/100)</f>
        <v>0</v>
      </c>
      <c r="N160" s="180">
        <v>1.0682400000000001</v>
      </c>
      <c r="O160" s="180">
        <f>ROUND(E160*N160,2)</f>
        <v>4</v>
      </c>
      <c r="P160" s="180">
        <v>0</v>
      </c>
      <c r="Q160" s="180">
        <f>ROUND(E160*P160,2)</f>
        <v>0</v>
      </c>
      <c r="R160" s="182" t="s">
        <v>410</v>
      </c>
      <c r="S160" s="182" t="s">
        <v>294</v>
      </c>
      <c r="T160" s="183" t="s">
        <v>294</v>
      </c>
      <c r="U160" s="159">
        <v>15.231</v>
      </c>
      <c r="V160" s="159">
        <f>ROUND(E160*U160,2)</f>
        <v>56.99</v>
      </c>
      <c r="W160" s="159"/>
      <c r="X160" s="159" t="s">
        <v>295</v>
      </c>
      <c r="Y160" s="159" t="s">
        <v>296</v>
      </c>
      <c r="Z160" s="148"/>
      <c r="AA160" s="148"/>
      <c r="AB160" s="148"/>
      <c r="AC160" s="148"/>
      <c r="AD160" s="148"/>
      <c r="AE160" s="148"/>
      <c r="AF160" s="148"/>
      <c r="AG160" s="148" t="s">
        <v>297</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2" x14ac:dyDescent="0.25">
      <c r="A161" s="155"/>
      <c r="B161" s="156"/>
      <c r="C161" s="276" t="s">
        <v>443</v>
      </c>
      <c r="D161" s="277"/>
      <c r="E161" s="277"/>
      <c r="F161" s="277"/>
      <c r="G161" s="277"/>
      <c r="H161" s="159"/>
      <c r="I161" s="159"/>
      <c r="J161" s="159"/>
      <c r="K161" s="159"/>
      <c r="L161" s="159"/>
      <c r="M161" s="159"/>
      <c r="N161" s="158"/>
      <c r="O161" s="158"/>
      <c r="P161" s="158"/>
      <c r="Q161" s="158"/>
      <c r="R161" s="159"/>
      <c r="S161" s="159"/>
      <c r="T161" s="159"/>
      <c r="U161" s="159"/>
      <c r="V161" s="159"/>
      <c r="W161" s="159"/>
      <c r="X161" s="159"/>
      <c r="Y161" s="159"/>
      <c r="Z161" s="148"/>
      <c r="AA161" s="148"/>
      <c r="AB161" s="148"/>
      <c r="AC161" s="148"/>
      <c r="AD161" s="148"/>
      <c r="AE161" s="148"/>
      <c r="AF161" s="148"/>
      <c r="AG161" s="148" t="s">
        <v>299</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2" x14ac:dyDescent="0.25">
      <c r="A162" s="155"/>
      <c r="B162" s="156"/>
      <c r="C162" s="270" t="s">
        <v>443</v>
      </c>
      <c r="D162" s="271"/>
      <c r="E162" s="271"/>
      <c r="F162" s="271"/>
      <c r="G162" s="271"/>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300</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5">
      <c r="A163" s="155"/>
      <c r="B163" s="156"/>
      <c r="C163" s="195" t="s">
        <v>444</v>
      </c>
      <c r="D163" s="161"/>
      <c r="E163" s="162">
        <v>0.11373999999999999</v>
      </c>
      <c r="F163" s="159"/>
      <c r="G163" s="159"/>
      <c r="H163" s="159"/>
      <c r="I163" s="159"/>
      <c r="J163" s="159"/>
      <c r="K163" s="159"/>
      <c r="L163" s="159"/>
      <c r="M163" s="159"/>
      <c r="N163" s="158"/>
      <c r="O163" s="158"/>
      <c r="P163" s="158"/>
      <c r="Q163" s="158"/>
      <c r="R163" s="159"/>
      <c r="S163" s="159"/>
      <c r="T163" s="159"/>
      <c r="U163" s="159"/>
      <c r="V163" s="159"/>
      <c r="W163" s="159"/>
      <c r="X163" s="159"/>
      <c r="Y163" s="159"/>
      <c r="Z163" s="148"/>
      <c r="AA163" s="148"/>
      <c r="AB163" s="148"/>
      <c r="AC163" s="148"/>
      <c r="AD163" s="148"/>
      <c r="AE163" s="148"/>
      <c r="AF163" s="148"/>
      <c r="AG163" s="148" t="s">
        <v>314</v>
      </c>
      <c r="AH163" s="148">
        <v>0</v>
      </c>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5">
      <c r="A164" s="155"/>
      <c r="B164" s="156"/>
      <c r="C164" s="195" t="s">
        <v>445</v>
      </c>
      <c r="D164" s="161"/>
      <c r="E164" s="162">
        <v>3.6277699999999999</v>
      </c>
      <c r="F164" s="159"/>
      <c r="G164" s="159"/>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314</v>
      </c>
      <c r="AH164" s="148">
        <v>0</v>
      </c>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1" x14ac:dyDescent="0.25">
      <c r="A165" s="177">
        <v>34</v>
      </c>
      <c r="B165" s="178" t="s">
        <v>446</v>
      </c>
      <c r="C165" s="194" t="s">
        <v>447</v>
      </c>
      <c r="D165" s="179" t="s">
        <v>310</v>
      </c>
      <c r="E165" s="180">
        <v>5.05</v>
      </c>
      <c r="F165" s="181"/>
      <c r="G165" s="182">
        <f>ROUND(E165*F165,2)</f>
        <v>0</v>
      </c>
      <c r="H165" s="181"/>
      <c r="I165" s="182">
        <f>ROUND(E165*H165,2)</f>
        <v>0</v>
      </c>
      <c r="J165" s="181"/>
      <c r="K165" s="182">
        <f>ROUND(E165*J165,2)</f>
        <v>0</v>
      </c>
      <c r="L165" s="182">
        <v>21</v>
      </c>
      <c r="M165" s="182">
        <f>G165*(1+L165/100)</f>
        <v>0</v>
      </c>
      <c r="N165" s="180">
        <v>0.36499999999999999</v>
      </c>
      <c r="O165" s="180">
        <f>ROUND(E165*N165,2)</f>
        <v>1.84</v>
      </c>
      <c r="P165" s="180">
        <v>0</v>
      </c>
      <c r="Q165" s="180">
        <f>ROUND(E165*P165,2)</f>
        <v>0</v>
      </c>
      <c r="R165" s="182" t="s">
        <v>410</v>
      </c>
      <c r="S165" s="182" t="s">
        <v>294</v>
      </c>
      <c r="T165" s="183" t="s">
        <v>294</v>
      </c>
      <c r="U165" s="159">
        <v>0.8</v>
      </c>
      <c r="V165" s="159">
        <f>ROUND(E165*U165,2)</f>
        <v>4.04</v>
      </c>
      <c r="W165" s="159"/>
      <c r="X165" s="159" t="s">
        <v>295</v>
      </c>
      <c r="Y165" s="159" t="s">
        <v>296</v>
      </c>
      <c r="Z165" s="148"/>
      <c r="AA165" s="148"/>
      <c r="AB165" s="148"/>
      <c r="AC165" s="148"/>
      <c r="AD165" s="148"/>
      <c r="AE165" s="148"/>
      <c r="AF165" s="148"/>
      <c r="AG165" s="148" t="s">
        <v>297</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2" x14ac:dyDescent="0.25">
      <c r="A166" s="155"/>
      <c r="B166" s="156"/>
      <c r="C166" s="276" t="s">
        <v>448</v>
      </c>
      <c r="D166" s="277"/>
      <c r="E166" s="277"/>
      <c r="F166" s="277"/>
      <c r="G166" s="277"/>
      <c r="H166" s="159"/>
      <c r="I166" s="159"/>
      <c r="J166" s="159"/>
      <c r="K166" s="159"/>
      <c r="L166" s="159"/>
      <c r="M166" s="159"/>
      <c r="N166" s="158"/>
      <c r="O166" s="158"/>
      <c r="P166" s="158"/>
      <c r="Q166" s="158"/>
      <c r="R166" s="159"/>
      <c r="S166" s="159"/>
      <c r="T166" s="159"/>
      <c r="U166" s="159"/>
      <c r="V166" s="159"/>
      <c r="W166" s="159"/>
      <c r="X166" s="159"/>
      <c r="Y166" s="159"/>
      <c r="Z166" s="148"/>
      <c r="AA166" s="148"/>
      <c r="AB166" s="148"/>
      <c r="AC166" s="148"/>
      <c r="AD166" s="148"/>
      <c r="AE166" s="148"/>
      <c r="AF166" s="148"/>
      <c r="AG166" s="148" t="s">
        <v>299</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2" x14ac:dyDescent="0.25">
      <c r="A167" s="155"/>
      <c r="B167" s="156"/>
      <c r="C167" s="270" t="s">
        <v>448</v>
      </c>
      <c r="D167" s="271"/>
      <c r="E167" s="271"/>
      <c r="F167" s="271"/>
      <c r="G167" s="271"/>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300</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2" x14ac:dyDescent="0.25">
      <c r="A168" s="155"/>
      <c r="B168" s="156"/>
      <c r="C168" s="195" t="s">
        <v>449</v>
      </c>
      <c r="D168" s="161"/>
      <c r="E168" s="162">
        <v>5.05</v>
      </c>
      <c r="F168" s="159"/>
      <c r="G168" s="159"/>
      <c r="H168" s="159"/>
      <c r="I168" s="159"/>
      <c r="J168" s="159"/>
      <c r="K168" s="159"/>
      <c r="L168" s="159"/>
      <c r="M168" s="159"/>
      <c r="N168" s="158"/>
      <c r="O168" s="158"/>
      <c r="P168" s="158"/>
      <c r="Q168" s="158"/>
      <c r="R168" s="159"/>
      <c r="S168" s="159"/>
      <c r="T168" s="159"/>
      <c r="U168" s="159"/>
      <c r="V168" s="159"/>
      <c r="W168" s="159"/>
      <c r="X168" s="159"/>
      <c r="Y168" s="159"/>
      <c r="Z168" s="148"/>
      <c r="AA168" s="148"/>
      <c r="AB168" s="148"/>
      <c r="AC168" s="148"/>
      <c r="AD168" s="148"/>
      <c r="AE168" s="148"/>
      <c r="AF168" s="148"/>
      <c r="AG168" s="148" t="s">
        <v>314</v>
      </c>
      <c r="AH168" s="148">
        <v>0</v>
      </c>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1" x14ac:dyDescent="0.25">
      <c r="A169" s="177">
        <v>35</v>
      </c>
      <c r="B169" s="178" t="s">
        <v>450</v>
      </c>
      <c r="C169" s="194" t="s">
        <v>451</v>
      </c>
      <c r="D169" s="179" t="s">
        <v>310</v>
      </c>
      <c r="E169" s="180">
        <v>60.2117</v>
      </c>
      <c r="F169" s="181"/>
      <c r="G169" s="182">
        <f>ROUND(E169*F169,2)</f>
        <v>0</v>
      </c>
      <c r="H169" s="181"/>
      <c r="I169" s="182">
        <f>ROUND(E169*H169,2)</f>
        <v>0</v>
      </c>
      <c r="J169" s="181"/>
      <c r="K169" s="182">
        <f>ROUND(E169*J169,2)</f>
        <v>0</v>
      </c>
      <c r="L169" s="182">
        <v>21</v>
      </c>
      <c r="M169" s="182">
        <f>G169*(1+L169/100)</f>
        <v>0</v>
      </c>
      <c r="N169" s="180">
        <v>0.6</v>
      </c>
      <c r="O169" s="180">
        <f>ROUND(E169*N169,2)</f>
        <v>36.130000000000003</v>
      </c>
      <c r="P169" s="180">
        <v>0</v>
      </c>
      <c r="Q169" s="180">
        <f>ROUND(E169*P169,2)</f>
        <v>0</v>
      </c>
      <c r="R169" s="182" t="s">
        <v>410</v>
      </c>
      <c r="S169" s="182" t="s">
        <v>294</v>
      </c>
      <c r="T169" s="183" t="s">
        <v>294</v>
      </c>
      <c r="U169" s="159">
        <v>1</v>
      </c>
      <c r="V169" s="159">
        <f>ROUND(E169*U169,2)</f>
        <v>60.21</v>
      </c>
      <c r="W169" s="159"/>
      <c r="X169" s="159" t="s">
        <v>295</v>
      </c>
      <c r="Y169" s="159" t="s">
        <v>296</v>
      </c>
      <c r="Z169" s="148"/>
      <c r="AA169" s="148"/>
      <c r="AB169" s="148"/>
      <c r="AC169" s="148"/>
      <c r="AD169" s="148"/>
      <c r="AE169" s="148"/>
      <c r="AF169" s="148"/>
      <c r="AG169" s="148" t="s">
        <v>297</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2" x14ac:dyDescent="0.25">
      <c r="A170" s="155"/>
      <c r="B170" s="156"/>
      <c r="C170" s="276" t="s">
        <v>448</v>
      </c>
      <c r="D170" s="277"/>
      <c r="E170" s="277"/>
      <c r="F170" s="277"/>
      <c r="G170" s="277"/>
      <c r="H170" s="159"/>
      <c r="I170" s="159"/>
      <c r="J170" s="159"/>
      <c r="K170" s="159"/>
      <c r="L170" s="159"/>
      <c r="M170" s="159"/>
      <c r="N170" s="158"/>
      <c r="O170" s="158"/>
      <c r="P170" s="158"/>
      <c r="Q170" s="158"/>
      <c r="R170" s="159"/>
      <c r="S170" s="159"/>
      <c r="T170" s="159"/>
      <c r="U170" s="159"/>
      <c r="V170" s="159"/>
      <c r="W170" s="159"/>
      <c r="X170" s="159"/>
      <c r="Y170" s="159"/>
      <c r="Z170" s="148"/>
      <c r="AA170" s="148"/>
      <c r="AB170" s="148"/>
      <c r="AC170" s="148"/>
      <c r="AD170" s="148"/>
      <c r="AE170" s="148"/>
      <c r="AF170" s="148"/>
      <c r="AG170" s="148" t="s">
        <v>299</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2" x14ac:dyDescent="0.25">
      <c r="A171" s="155"/>
      <c r="B171" s="156"/>
      <c r="C171" s="195" t="s">
        <v>452</v>
      </c>
      <c r="D171" s="161"/>
      <c r="E171" s="162">
        <v>60.2117</v>
      </c>
      <c r="F171" s="159"/>
      <c r="G171" s="159"/>
      <c r="H171" s="159"/>
      <c r="I171" s="159"/>
      <c r="J171" s="159"/>
      <c r="K171" s="159"/>
      <c r="L171" s="159"/>
      <c r="M171" s="159"/>
      <c r="N171" s="158"/>
      <c r="O171" s="158"/>
      <c r="P171" s="158"/>
      <c r="Q171" s="158"/>
      <c r="R171" s="159"/>
      <c r="S171" s="159"/>
      <c r="T171" s="159"/>
      <c r="U171" s="159"/>
      <c r="V171" s="159"/>
      <c r="W171" s="159"/>
      <c r="X171" s="159"/>
      <c r="Y171" s="159"/>
      <c r="Z171" s="148"/>
      <c r="AA171" s="148"/>
      <c r="AB171" s="148"/>
      <c r="AC171" s="148"/>
      <c r="AD171" s="148"/>
      <c r="AE171" s="148"/>
      <c r="AF171" s="148"/>
      <c r="AG171" s="148" t="s">
        <v>314</v>
      </c>
      <c r="AH171" s="148">
        <v>0</v>
      </c>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1" x14ac:dyDescent="0.25">
      <c r="A172" s="177">
        <v>36</v>
      </c>
      <c r="B172" s="178" t="s">
        <v>453</v>
      </c>
      <c r="C172" s="194" t="s">
        <v>454</v>
      </c>
      <c r="D172" s="179" t="s">
        <v>338</v>
      </c>
      <c r="E172" s="180">
        <v>10.297420000000001</v>
      </c>
      <c r="F172" s="181"/>
      <c r="G172" s="182">
        <f>ROUND(E172*F172,2)</f>
        <v>0</v>
      </c>
      <c r="H172" s="181"/>
      <c r="I172" s="182">
        <f>ROUND(E172*H172,2)</f>
        <v>0</v>
      </c>
      <c r="J172" s="181"/>
      <c r="K172" s="182">
        <f>ROUND(E172*J172,2)</f>
        <v>0</v>
      </c>
      <c r="L172" s="182">
        <v>21</v>
      </c>
      <c r="M172" s="182">
        <f>G172*(1+L172/100)</f>
        <v>0</v>
      </c>
      <c r="N172" s="180">
        <v>2.5249999999999999</v>
      </c>
      <c r="O172" s="180">
        <f>ROUND(E172*N172,2)</f>
        <v>26</v>
      </c>
      <c r="P172" s="180">
        <v>0</v>
      </c>
      <c r="Q172" s="180">
        <f>ROUND(E172*P172,2)</f>
        <v>0</v>
      </c>
      <c r="R172" s="182" t="s">
        <v>410</v>
      </c>
      <c r="S172" s="182" t="s">
        <v>294</v>
      </c>
      <c r="T172" s="183" t="s">
        <v>294</v>
      </c>
      <c r="U172" s="159">
        <v>0.48</v>
      </c>
      <c r="V172" s="159">
        <f>ROUND(E172*U172,2)</f>
        <v>4.9400000000000004</v>
      </c>
      <c r="W172" s="159"/>
      <c r="X172" s="159" t="s">
        <v>295</v>
      </c>
      <c r="Y172" s="159" t="s">
        <v>296</v>
      </c>
      <c r="Z172" s="148"/>
      <c r="AA172" s="148"/>
      <c r="AB172" s="148"/>
      <c r="AC172" s="148"/>
      <c r="AD172" s="148"/>
      <c r="AE172" s="148"/>
      <c r="AF172" s="148"/>
      <c r="AG172" s="148" t="s">
        <v>297</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2" x14ac:dyDescent="0.25">
      <c r="A173" s="155"/>
      <c r="B173" s="156"/>
      <c r="C173" s="276" t="s">
        <v>455</v>
      </c>
      <c r="D173" s="277"/>
      <c r="E173" s="277"/>
      <c r="F173" s="277"/>
      <c r="G173" s="277"/>
      <c r="H173" s="159"/>
      <c r="I173" s="159"/>
      <c r="J173" s="159"/>
      <c r="K173" s="159"/>
      <c r="L173" s="159"/>
      <c r="M173" s="159"/>
      <c r="N173" s="158"/>
      <c r="O173" s="158"/>
      <c r="P173" s="158"/>
      <c r="Q173" s="158"/>
      <c r="R173" s="159"/>
      <c r="S173" s="159"/>
      <c r="T173" s="159"/>
      <c r="U173" s="159"/>
      <c r="V173" s="159"/>
      <c r="W173" s="159"/>
      <c r="X173" s="159"/>
      <c r="Y173" s="159"/>
      <c r="Z173" s="148"/>
      <c r="AA173" s="148"/>
      <c r="AB173" s="148"/>
      <c r="AC173" s="148"/>
      <c r="AD173" s="148"/>
      <c r="AE173" s="148"/>
      <c r="AF173" s="148"/>
      <c r="AG173" s="148" t="s">
        <v>299</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2" x14ac:dyDescent="0.25">
      <c r="A174" s="155"/>
      <c r="B174" s="156"/>
      <c r="C174" s="270" t="s">
        <v>455</v>
      </c>
      <c r="D174" s="271"/>
      <c r="E174" s="271"/>
      <c r="F174" s="271"/>
      <c r="G174" s="271"/>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300</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2" x14ac:dyDescent="0.25">
      <c r="A175" s="155"/>
      <c r="B175" s="156"/>
      <c r="C175" s="195" t="s">
        <v>456</v>
      </c>
      <c r="D175" s="161"/>
      <c r="E175" s="162">
        <v>1.59</v>
      </c>
      <c r="F175" s="159"/>
      <c r="G175" s="159"/>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314</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5">
      <c r="A176" s="155"/>
      <c r="B176" s="156"/>
      <c r="C176" s="195" t="s">
        <v>457</v>
      </c>
      <c r="D176" s="161"/>
      <c r="E176" s="162">
        <v>1.19</v>
      </c>
      <c r="F176" s="159"/>
      <c r="G176" s="159"/>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314</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3" x14ac:dyDescent="0.25">
      <c r="A177" s="155"/>
      <c r="B177" s="156"/>
      <c r="C177" s="195" t="s">
        <v>458</v>
      </c>
      <c r="D177" s="161"/>
      <c r="E177" s="162">
        <v>1.1200000000000001</v>
      </c>
      <c r="F177" s="159"/>
      <c r="G177" s="159"/>
      <c r="H177" s="159"/>
      <c r="I177" s="159"/>
      <c r="J177" s="159"/>
      <c r="K177" s="159"/>
      <c r="L177" s="159"/>
      <c r="M177" s="159"/>
      <c r="N177" s="158"/>
      <c r="O177" s="158"/>
      <c r="P177" s="158"/>
      <c r="Q177" s="158"/>
      <c r="R177" s="159"/>
      <c r="S177" s="159"/>
      <c r="T177" s="159"/>
      <c r="U177" s="159"/>
      <c r="V177" s="159"/>
      <c r="W177" s="159"/>
      <c r="X177" s="159"/>
      <c r="Y177" s="159"/>
      <c r="Z177" s="148"/>
      <c r="AA177" s="148"/>
      <c r="AB177" s="148"/>
      <c r="AC177" s="148"/>
      <c r="AD177" s="148"/>
      <c r="AE177" s="148"/>
      <c r="AF177" s="148"/>
      <c r="AG177" s="148" t="s">
        <v>314</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3" x14ac:dyDescent="0.25">
      <c r="A178" s="155"/>
      <c r="B178" s="156"/>
      <c r="C178" s="195" t="s">
        <v>459</v>
      </c>
      <c r="D178" s="161"/>
      <c r="E178" s="162">
        <v>2.46</v>
      </c>
      <c r="F178" s="159"/>
      <c r="G178" s="159"/>
      <c r="H178" s="159"/>
      <c r="I178" s="159"/>
      <c r="J178" s="159"/>
      <c r="K178" s="159"/>
      <c r="L178" s="159"/>
      <c r="M178" s="159"/>
      <c r="N178" s="158"/>
      <c r="O178" s="158"/>
      <c r="P178" s="158"/>
      <c r="Q178" s="158"/>
      <c r="R178" s="159"/>
      <c r="S178" s="159"/>
      <c r="T178" s="159"/>
      <c r="U178" s="159"/>
      <c r="V178" s="159"/>
      <c r="W178" s="159"/>
      <c r="X178" s="159"/>
      <c r="Y178" s="159"/>
      <c r="Z178" s="148"/>
      <c r="AA178" s="148"/>
      <c r="AB178" s="148"/>
      <c r="AC178" s="148"/>
      <c r="AD178" s="148"/>
      <c r="AE178" s="148"/>
      <c r="AF178" s="148"/>
      <c r="AG178" s="148" t="s">
        <v>314</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3" x14ac:dyDescent="0.25">
      <c r="A179" s="155"/>
      <c r="B179" s="156"/>
      <c r="C179" s="195" t="s">
        <v>460</v>
      </c>
      <c r="D179" s="161"/>
      <c r="E179" s="162">
        <v>3.59</v>
      </c>
      <c r="F179" s="159"/>
      <c r="G179" s="159"/>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314</v>
      </c>
      <c r="AH179" s="148">
        <v>0</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3" x14ac:dyDescent="0.25">
      <c r="A180" s="155"/>
      <c r="B180" s="156"/>
      <c r="C180" s="197" t="s">
        <v>461</v>
      </c>
      <c r="D180" s="165"/>
      <c r="E180" s="166">
        <v>0.35</v>
      </c>
      <c r="F180" s="159"/>
      <c r="G180" s="159"/>
      <c r="H180" s="159"/>
      <c r="I180" s="159"/>
      <c r="J180" s="159"/>
      <c r="K180" s="159"/>
      <c r="L180" s="159"/>
      <c r="M180" s="159"/>
      <c r="N180" s="158"/>
      <c r="O180" s="158"/>
      <c r="P180" s="158"/>
      <c r="Q180" s="158"/>
      <c r="R180" s="159"/>
      <c r="S180" s="159"/>
      <c r="T180" s="159"/>
      <c r="U180" s="159"/>
      <c r="V180" s="159"/>
      <c r="W180" s="159"/>
      <c r="X180" s="159"/>
      <c r="Y180" s="159"/>
      <c r="Z180" s="148"/>
      <c r="AA180" s="148"/>
      <c r="AB180" s="148"/>
      <c r="AC180" s="148"/>
      <c r="AD180" s="148"/>
      <c r="AE180" s="148"/>
      <c r="AF180" s="148"/>
      <c r="AG180" s="148" t="s">
        <v>314</v>
      </c>
      <c r="AH180" s="148">
        <v>4</v>
      </c>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x14ac:dyDescent="0.25">
      <c r="A181" s="177">
        <v>37</v>
      </c>
      <c r="B181" s="178" t="s">
        <v>462</v>
      </c>
      <c r="C181" s="194" t="s">
        <v>463</v>
      </c>
      <c r="D181" s="179" t="s">
        <v>424</v>
      </c>
      <c r="E181" s="180">
        <v>1.45272</v>
      </c>
      <c r="F181" s="181"/>
      <c r="G181" s="182">
        <f>ROUND(E181*F181,2)</f>
        <v>0</v>
      </c>
      <c r="H181" s="181"/>
      <c r="I181" s="182">
        <f>ROUND(E181*H181,2)</f>
        <v>0</v>
      </c>
      <c r="J181" s="181"/>
      <c r="K181" s="182">
        <f>ROUND(E181*J181,2)</f>
        <v>0</v>
      </c>
      <c r="L181" s="182">
        <v>21</v>
      </c>
      <c r="M181" s="182">
        <f>G181*(1+L181/100)</f>
        <v>0</v>
      </c>
      <c r="N181" s="180">
        <v>1.0249299999999999</v>
      </c>
      <c r="O181" s="180">
        <f>ROUND(E181*N181,2)</f>
        <v>1.49</v>
      </c>
      <c r="P181" s="180">
        <v>0</v>
      </c>
      <c r="Q181" s="180">
        <f>ROUND(E181*P181,2)</f>
        <v>0</v>
      </c>
      <c r="R181" s="182" t="s">
        <v>464</v>
      </c>
      <c r="S181" s="182" t="s">
        <v>294</v>
      </c>
      <c r="T181" s="183" t="s">
        <v>294</v>
      </c>
      <c r="U181" s="159">
        <v>23.530999999999999</v>
      </c>
      <c r="V181" s="159">
        <f>ROUND(E181*U181,2)</f>
        <v>34.18</v>
      </c>
      <c r="W181" s="159"/>
      <c r="X181" s="159" t="s">
        <v>295</v>
      </c>
      <c r="Y181" s="159" t="s">
        <v>296</v>
      </c>
      <c r="Z181" s="148"/>
      <c r="AA181" s="148"/>
      <c r="AB181" s="148"/>
      <c r="AC181" s="148"/>
      <c r="AD181" s="148"/>
      <c r="AE181" s="148"/>
      <c r="AF181" s="148"/>
      <c r="AG181" s="148" t="s">
        <v>297</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2" x14ac:dyDescent="0.25">
      <c r="A182" s="155"/>
      <c r="B182" s="156"/>
      <c r="C182" s="195" t="s">
        <v>465</v>
      </c>
      <c r="D182" s="161"/>
      <c r="E182" s="162"/>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314</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5">
      <c r="A183" s="155"/>
      <c r="B183" s="156"/>
      <c r="C183" s="195" t="s">
        <v>466</v>
      </c>
      <c r="D183" s="161"/>
      <c r="E183" s="162">
        <v>0.72082000000000002</v>
      </c>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314</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5">
      <c r="A184" s="155"/>
      <c r="B184" s="156"/>
      <c r="C184" s="195" t="s">
        <v>467</v>
      </c>
      <c r="D184" s="161"/>
      <c r="E184" s="162"/>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314</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3" x14ac:dyDescent="0.25">
      <c r="A185" s="155"/>
      <c r="B185" s="156"/>
      <c r="C185" s="195" t="s">
        <v>468</v>
      </c>
      <c r="D185" s="161"/>
      <c r="E185" s="162">
        <v>7.5749999999999998E-2</v>
      </c>
      <c r="F185" s="159"/>
      <c r="G185" s="159"/>
      <c r="H185" s="159"/>
      <c r="I185" s="159"/>
      <c r="J185" s="159"/>
      <c r="K185" s="159"/>
      <c r="L185" s="159"/>
      <c r="M185" s="159"/>
      <c r="N185" s="158"/>
      <c r="O185" s="158"/>
      <c r="P185" s="158"/>
      <c r="Q185" s="158"/>
      <c r="R185" s="159"/>
      <c r="S185" s="159"/>
      <c r="T185" s="159"/>
      <c r="U185" s="159"/>
      <c r="V185" s="159"/>
      <c r="W185" s="159"/>
      <c r="X185" s="159"/>
      <c r="Y185" s="159"/>
      <c r="Z185" s="148"/>
      <c r="AA185" s="148"/>
      <c r="AB185" s="148"/>
      <c r="AC185" s="148"/>
      <c r="AD185" s="148"/>
      <c r="AE185" s="148"/>
      <c r="AF185" s="148"/>
      <c r="AG185" s="148" t="s">
        <v>314</v>
      </c>
      <c r="AH185" s="148">
        <v>0</v>
      </c>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3" x14ac:dyDescent="0.25">
      <c r="A186" s="155"/>
      <c r="B186" s="156"/>
      <c r="C186" s="195" t="s">
        <v>469</v>
      </c>
      <c r="D186" s="161"/>
      <c r="E186" s="162"/>
      <c r="F186" s="159"/>
      <c r="G186" s="159"/>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314</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3" x14ac:dyDescent="0.25">
      <c r="A187" s="155"/>
      <c r="B187" s="156"/>
      <c r="C187" s="195" t="s">
        <v>470</v>
      </c>
      <c r="D187" s="161"/>
      <c r="E187" s="162">
        <v>0.65615000000000001</v>
      </c>
      <c r="F187" s="159"/>
      <c r="G187" s="159"/>
      <c r="H187" s="159"/>
      <c r="I187" s="159"/>
      <c r="J187" s="159"/>
      <c r="K187" s="159"/>
      <c r="L187" s="159"/>
      <c r="M187" s="159"/>
      <c r="N187" s="158"/>
      <c r="O187" s="158"/>
      <c r="P187" s="158"/>
      <c r="Q187" s="158"/>
      <c r="R187" s="159"/>
      <c r="S187" s="159"/>
      <c r="T187" s="159"/>
      <c r="U187" s="159"/>
      <c r="V187" s="159"/>
      <c r="W187" s="159"/>
      <c r="X187" s="159"/>
      <c r="Y187" s="159"/>
      <c r="Z187" s="148"/>
      <c r="AA187" s="148"/>
      <c r="AB187" s="148"/>
      <c r="AC187" s="148"/>
      <c r="AD187" s="148"/>
      <c r="AE187" s="148"/>
      <c r="AF187" s="148"/>
      <c r="AG187" s="148" t="s">
        <v>314</v>
      </c>
      <c r="AH187" s="148">
        <v>0</v>
      </c>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1" x14ac:dyDescent="0.25">
      <c r="A188" s="177">
        <v>38</v>
      </c>
      <c r="B188" s="178" t="s">
        <v>471</v>
      </c>
      <c r="C188" s="194" t="s">
        <v>472</v>
      </c>
      <c r="D188" s="179" t="s">
        <v>338</v>
      </c>
      <c r="E188" s="180">
        <v>2.0037600000000002</v>
      </c>
      <c r="F188" s="181"/>
      <c r="G188" s="182">
        <f>ROUND(E188*F188,2)</f>
        <v>0</v>
      </c>
      <c r="H188" s="181"/>
      <c r="I188" s="182">
        <f>ROUND(E188*H188,2)</f>
        <v>0</v>
      </c>
      <c r="J188" s="181"/>
      <c r="K188" s="182">
        <f>ROUND(E188*J188,2)</f>
        <v>0</v>
      </c>
      <c r="L188" s="182">
        <v>21</v>
      </c>
      <c r="M188" s="182">
        <f>G188*(1+L188/100)</f>
        <v>0</v>
      </c>
      <c r="N188" s="180">
        <v>2.5249999999999999</v>
      </c>
      <c r="O188" s="180">
        <f>ROUND(E188*N188,2)</f>
        <v>5.0599999999999996</v>
      </c>
      <c r="P188" s="180">
        <v>0</v>
      </c>
      <c r="Q188" s="180">
        <f>ROUND(E188*P188,2)</f>
        <v>0</v>
      </c>
      <c r="R188" s="182" t="s">
        <v>410</v>
      </c>
      <c r="S188" s="182" t="s">
        <v>294</v>
      </c>
      <c r="T188" s="183" t="s">
        <v>294</v>
      </c>
      <c r="U188" s="159">
        <v>0.48</v>
      </c>
      <c r="V188" s="159">
        <f>ROUND(E188*U188,2)</f>
        <v>0.96</v>
      </c>
      <c r="W188" s="159"/>
      <c r="X188" s="159" t="s">
        <v>295</v>
      </c>
      <c r="Y188" s="159" t="s">
        <v>296</v>
      </c>
      <c r="Z188" s="148"/>
      <c r="AA188" s="148"/>
      <c r="AB188" s="148"/>
      <c r="AC188" s="148"/>
      <c r="AD188" s="148"/>
      <c r="AE188" s="148"/>
      <c r="AF188" s="148"/>
      <c r="AG188" s="148" t="s">
        <v>297</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2" x14ac:dyDescent="0.25">
      <c r="A189" s="155"/>
      <c r="B189" s="156"/>
      <c r="C189" s="276" t="s">
        <v>430</v>
      </c>
      <c r="D189" s="277"/>
      <c r="E189" s="277"/>
      <c r="F189" s="277"/>
      <c r="G189" s="277"/>
      <c r="H189" s="159"/>
      <c r="I189" s="159"/>
      <c r="J189" s="159"/>
      <c r="K189" s="159"/>
      <c r="L189" s="159"/>
      <c r="M189" s="159"/>
      <c r="N189" s="158"/>
      <c r="O189" s="158"/>
      <c r="P189" s="158"/>
      <c r="Q189" s="158"/>
      <c r="R189" s="159"/>
      <c r="S189" s="159"/>
      <c r="T189" s="159"/>
      <c r="U189" s="159"/>
      <c r="V189" s="159"/>
      <c r="W189" s="159"/>
      <c r="X189" s="159"/>
      <c r="Y189" s="159"/>
      <c r="Z189" s="148"/>
      <c r="AA189" s="148"/>
      <c r="AB189" s="148"/>
      <c r="AC189" s="148"/>
      <c r="AD189" s="148"/>
      <c r="AE189" s="148"/>
      <c r="AF189" s="148"/>
      <c r="AG189" s="148" t="s">
        <v>299</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2" x14ac:dyDescent="0.25">
      <c r="A190" s="155"/>
      <c r="B190" s="156"/>
      <c r="C190" s="270" t="s">
        <v>430</v>
      </c>
      <c r="D190" s="271"/>
      <c r="E190" s="271"/>
      <c r="F190" s="271"/>
      <c r="G190" s="271"/>
      <c r="H190" s="159"/>
      <c r="I190" s="159"/>
      <c r="J190" s="159"/>
      <c r="K190" s="159"/>
      <c r="L190" s="159"/>
      <c r="M190" s="159"/>
      <c r="N190" s="158"/>
      <c r="O190" s="158"/>
      <c r="P190" s="158"/>
      <c r="Q190" s="158"/>
      <c r="R190" s="159"/>
      <c r="S190" s="159"/>
      <c r="T190" s="159"/>
      <c r="U190" s="159"/>
      <c r="V190" s="159"/>
      <c r="W190" s="159"/>
      <c r="X190" s="159"/>
      <c r="Y190" s="159"/>
      <c r="Z190" s="148"/>
      <c r="AA190" s="148"/>
      <c r="AB190" s="148"/>
      <c r="AC190" s="148"/>
      <c r="AD190" s="148"/>
      <c r="AE190" s="148"/>
      <c r="AF190" s="148"/>
      <c r="AG190" s="148" t="s">
        <v>300</v>
      </c>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2" x14ac:dyDescent="0.25">
      <c r="A191" s="155"/>
      <c r="B191" s="156"/>
      <c r="C191" s="195" t="s">
        <v>473</v>
      </c>
      <c r="D191" s="161"/>
      <c r="E191" s="162">
        <v>0.2</v>
      </c>
      <c r="F191" s="159"/>
      <c r="G191" s="159"/>
      <c r="H191" s="159"/>
      <c r="I191" s="159"/>
      <c r="J191" s="159"/>
      <c r="K191" s="159"/>
      <c r="L191" s="159"/>
      <c r="M191" s="159"/>
      <c r="N191" s="158"/>
      <c r="O191" s="158"/>
      <c r="P191" s="158"/>
      <c r="Q191" s="158"/>
      <c r="R191" s="159"/>
      <c r="S191" s="159"/>
      <c r="T191" s="159"/>
      <c r="U191" s="159"/>
      <c r="V191" s="159"/>
      <c r="W191" s="159"/>
      <c r="X191" s="159"/>
      <c r="Y191" s="159"/>
      <c r="Z191" s="148"/>
      <c r="AA191" s="148"/>
      <c r="AB191" s="148"/>
      <c r="AC191" s="148"/>
      <c r="AD191" s="148"/>
      <c r="AE191" s="148"/>
      <c r="AF191" s="148"/>
      <c r="AG191" s="148" t="s">
        <v>314</v>
      </c>
      <c r="AH191" s="148">
        <v>0</v>
      </c>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3" x14ac:dyDescent="0.25">
      <c r="A192" s="155"/>
      <c r="B192" s="156"/>
      <c r="C192" s="195" t="s">
        <v>474</v>
      </c>
      <c r="D192" s="161"/>
      <c r="E192" s="162">
        <v>0.51200000000000001</v>
      </c>
      <c r="F192" s="159"/>
      <c r="G192" s="159"/>
      <c r="H192" s="159"/>
      <c r="I192" s="159"/>
      <c r="J192" s="159"/>
      <c r="K192" s="159"/>
      <c r="L192" s="159"/>
      <c r="M192" s="159"/>
      <c r="N192" s="158"/>
      <c r="O192" s="158"/>
      <c r="P192" s="158"/>
      <c r="Q192" s="158"/>
      <c r="R192" s="159"/>
      <c r="S192" s="159"/>
      <c r="T192" s="159"/>
      <c r="U192" s="159"/>
      <c r="V192" s="159"/>
      <c r="W192" s="159"/>
      <c r="X192" s="159"/>
      <c r="Y192" s="159"/>
      <c r="Z192" s="148"/>
      <c r="AA192" s="148"/>
      <c r="AB192" s="148"/>
      <c r="AC192" s="148"/>
      <c r="AD192" s="148"/>
      <c r="AE192" s="148"/>
      <c r="AF192" s="148"/>
      <c r="AG192" s="148" t="s">
        <v>314</v>
      </c>
      <c r="AH192" s="148">
        <v>0</v>
      </c>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3" x14ac:dyDescent="0.25">
      <c r="A193" s="155"/>
      <c r="B193" s="156"/>
      <c r="C193" s="195" t="s">
        <v>475</v>
      </c>
      <c r="D193" s="161"/>
      <c r="E193" s="162">
        <v>0.57599999999999996</v>
      </c>
      <c r="F193" s="159"/>
      <c r="G193" s="159"/>
      <c r="H193" s="159"/>
      <c r="I193" s="159"/>
      <c r="J193" s="159"/>
      <c r="K193" s="159"/>
      <c r="L193" s="159"/>
      <c r="M193" s="159"/>
      <c r="N193" s="158"/>
      <c r="O193" s="158"/>
      <c r="P193" s="158"/>
      <c r="Q193" s="158"/>
      <c r="R193" s="159"/>
      <c r="S193" s="159"/>
      <c r="T193" s="159"/>
      <c r="U193" s="159"/>
      <c r="V193" s="159"/>
      <c r="W193" s="159"/>
      <c r="X193" s="159"/>
      <c r="Y193" s="159"/>
      <c r="Z193" s="148"/>
      <c r="AA193" s="148"/>
      <c r="AB193" s="148"/>
      <c r="AC193" s="148"/>
      <c r="AD193" s="148"/>
      <c r="AE193" s="148"/>
      <c r="AF193" s="148"/>
      <c r="AG193" s="148" t="s">
        <v>314</v>
      </c>
      <c r="AH193" s="148">
        <v>0</v>
      </c>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3" x14ac:dyDescent="0.25">
      <c r="A194" s="155"/>
      <c r="B194" s="156"/>
      <c r="C194" s="195" t="s">
        <v>476</v>
      </c>
      <c r="D194" s="161"/>
      <c r="E194" s="162">
        <v>0.64800000000000002</v>
      </c>
      <c r="F194" s="159"/>
      <c r="G194" s="159"/>
      <c r="H194" s="159"/>
      <c r="I194" s="159"/>
      <c r="J194" s="159"/>
      <c r="K194" s="159"/>
      <c r="L194" s="159"/>
      <c r="M194" s="159"/>
      <c r="N194" s="158"/>
      <c r="O194" s="158"/>
      <c r="P194" s="158"/>
      <c r="Q194" s="158"/>
      <c r="R194" s="159"/>
      <c r="S194" s="159"/>
      <c r="T194" s="159"/>
      <c r="U194" s="159"/>
      <c r="V194" s="159"/>
      <c r="W194" s="159"/>
      <c r="X194" s="159"/>
      <c r="Y194" s="159"/>
      <c r="Z194" s="148"/>
      <c r="AA194" s="148"/>
      <c r="AB194" s="148"/>
      <c r="AC194" s="148"/>
      <c r="AD194" s="148"/>
      <c r="AE194" s="148"/>
      <c r="AF194" s="148"/>
      <c r="AG194" s="148" t="s">
        <v>314</v>
      </c>
      <c r="AH194" s="148">
        <v>0</v>
      </c>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outlineLevel="3" x14ac:dyDescent="0.25">
      <c r="A195" s="155"/>
      <c r="B195" s="156"/>
      <c r="C195" s="197" t="s">
        <v>461</v>
      </c>
      <c r="D195" s="165"/>
      <c r="E195" s="166">
        <v>6.7760000000000001E-2</v>
      </c>
      <c r="F195" s="159"/>
      <c r="G195" s="159"/>
      <c r="H195" s="159"/>
      <c r="I195" s="159"/>
      <c r="J195" s="159"/>
      <c r="K195" s="159"/>
      <c r="L195" s="159"/>
      <c r="M195" s="159"/>
      <c r="N195" s="158"/>
      <c r="O195" s="158"/>
      <c r="P195" s="158"/>
      <c r="Q195" s="158"/>
      <c r="R195" s="159"/>
      <c r="S195" s="159"/>
      <c r="T195" s="159"/>
      <c r="U195" s="159"/>
      <c r="V195" s="159"/>
      <c r="W195" s="159"/>
      <c r="X195" s="159"/>
      <c r="Y195" s="159"/>
      <c r="Z195" s="148"/>
      <c r="AA195" s="148"/>
      <c r="AB195" s="148"/>
      <c r="AC195" s="148"/>
      <c r="AD195" s="148"/>
      <c r="AE195" s="148"/>
      <c r="AF195" s="148"/>
      <c r="AG195" s="148" t="s">
        <v>314</v>
      </c>
      <c r="AH195" s="148">
        <v>4</v>
      </c>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1" x14ac:dyDescent="0.25">
      <c r="A196" s="177">
        <v>39</v>
      </c>
      <c r="B196" s="178" t="s">
        <v>477</v>
      </c>
      <c r="C196" s="194" t="s">
        <v>478</v>
      </c>
      <c r="D196" s="179" t="s">
        <v>424</v>
      </c>
      <c r="E196" s="180">
        <v>0.14026</v>
      </c>
      <c r="F196" s="181"/>
      <c r="G196" s="182">
        <f>ROUND(E196*F196,2)</f>
        <v>0</v>
      </c>
      <c r="H196" s="181"/>
      <c r="I196" s="182">
        <f>ROUND(E196*H196,2)</f>
        <v>0</v>
      </c>
      <c r="J196" s="181"/>
      <c r="K196" s="182">
        <f>ROUND(E196*J196,2)</f>
        <v>0</v>
      </c>
      <c r="L196" s="182">
        <v>21</v>
      </c>
      <c r="M196" s="182">
        <f>G196*(1+L196/100)</f>
        <v>0</v>
      </c>
      <c r="N196" s="180">
        <v>1.0249299999999999</v>
      </c>
      <c r="O196" s="180">
        <f>ROUND(E196*N196,2)</f>
        <v>0.14000000000000001</v>
      </c>
      <c r="P196" s="180">
        <v>0</v>
      </c>
      <c r="Q196" s="180">
        <f>ROUND(E196*P196,2)</f>
        <v>0</v>
      </c>
      <c r="R196" s="182" t="s">
        <v>464</v>
      </c>
      <c r="S196" s="182" t="s">
        <v>294</v>
      </c>
      <c r="T196" s="183" t="s">
        <v>294</v>
      </c>
      <c r="U196" s="159">
        <v>23.530999999999999</v>
      </c>
      <c r="V196" s="159">
        <f>ROUND(E196*U196,2)</f>
        <v>3.3</v>
      </c>
      <c r="W196" s="159"/>
      <c r="X196" s="159" t="s">
        <v>295</v>
      </c>
      <c r="Y196" s="159" t="s">
        <v>296</v>
      </c>
      <c r="Z196" s="148"/>
      <c r="AA196" s="148"/>
      <c r="AB196" s="148"/>
      <c r="AC196" s="148"/>
      <c r="AD196" s="148"/>
      <c r="AE196" s="148"/>
      <c r="AF196" s="148"/>
      <c r="AG196" s="148" t="s">
        <v>297</v>
      </c>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2" x14ac:dyDescent="0.25">
      <c r="A197" s="155"/>
      <c r="B197" s="156"/>
      <c r="C197" s="195" t="s">
        <v>479</v>
      </c>
      <c r="D197" s="161"/>
      <c r="E197" s="162"/>
      <c r="F197" s="159"/>
      <c r="G197" s="159"/>
      <c r="H197" s="159"/>
      <c r="I197" s="159"/>
      <c r="J197" s="159"/>
      <c r="K197" s="159"/>
      <c r="L197" s="159"/>
      <c r="M197" s="159"/>
      <c r="N197" s="158"/>
      <c r="O197" s="158"/>
      <c r="P197" s="158"/>
      <c r="Q197" s="158"/>
      <c r="R197" s="159"/>
      <c r="S197" s="159"/>
      <c r="T197" s="159"/>
      <c r="U197" s="159"/>
      <c r="V197" s="159"/>
      <c r="W197" s="159"/>
      <c r="X197" s="159"/>
      <c r="Y197" s="159"/>
      <c r="Z197" s="148"/>
      <c r="AA197" s="148"/>
      <c r="AB197" s="148"/>
      <c r="AC197" s="148"/>
      <c r="AD197" s="148"/>
      <c r="AE197" s="148"/>
      <c r="AF197" s="148"/>
      <c r="AG197" s="148" t="s">
        <v>314</v>
      </c>
      <c r="AH197" s="148">
        <v>0</v>
      </c>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3" x14ac:dyDescent="0.25">
      <c r="A198" s="155"/>
      <c r="B198" s="156"/>
      <c r="C198" s="195" t="s">
        <v>480</v>
      </c>
      <c r="D198" s="161"/>
      <c r="E198" s="162">
        <v>0.14026</v>
      </c>
      <c r="F198" s="159"/>
      <c r="G198" s="159"/>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314</v>
      </c>
      <c r="AH198" s="148">
        <v>0</v>
      </c>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1" x14ac:dyDescent="0.25">
      <c r="A199" s="177">
        <v>40</v>
      </c>
      <c r="B199" s="178" t="s">
        <v>481</v>
      </c>
      <c r="C199" s="194" t="s">
        <v>482</v>
      </c>
      <c r="D199" s="179" t="s">
        <v>310</v>
      </c>
      <c r="E199" s="180">
        <v>10.5</v>
      </c>
      <c r="F199" s="181"/>
      <c r="G199" s="182">
        <f>ROUND(E199*F199,2)</f>
        <v>0</v>
      </c>
      <c r="H199" s="181"/>
      <c r="I199" s="182">
        <f>ROUND(E199*H199,2)</f>
        <v>0</v>
      </c>
      <c r="J199" s="181"/>
      <c r="K199" s="182">
        <f>ROUND(E199*J199,2)</f>
        <v>0</v>
      </c>
      <c r="L199" s="182">
        <v>21</v>
      </c>
      <c r="M199" s="182">
        <f>G199*(1+L199/100)</f>
        <v>0</v>
      </c>
      <c r="N199" s="180">
        <v>6.9999999999999999E-4</v>
      </c>
      <c r="O199" s="180">
        <f>ROUND(E199*N199,2)</f>
        <v>0.01</v>
      </c>
      <c r="P199" s="180">
        <v>0</v>
      </c>
      <c r="Q199" s="180">
        <f>ROUND(E199*P199,2)</f>
        <v>0</v>
      </c>
      <c r="R199" s="182" t="s">
        <v>410</v>
      </c>
      <c r="S199" s="182" t="s">
        <v>294</v>
      </c>
      <c r="T199" s="183" t="s">
        <v>294</v>
      </c>
      <c r="U199" s="159">
        <v>0.2</v>
      </c>
      <c r="V199" s="159">
        <f>ROUND(E199*U199,2)</f>
        <v>2.1</v>
      </c>
      <c r="W199" s="159"/>
      <c r="X199" s="159" t="s">
        <v>295</v>
      </c>
      <c r="Y199" s="159" t="s">
        <v>296</v>
      </c>
      <c r="Z199" s="148"/>
      <c r="AA199" s="148"/>
      <c r="AB199" s="148"/>
      <c r="AC199" s="148"/>
      <c r="AD199" s="148"/>
      <c r="AE199" s="148"/>
      <c r="AF199" s="148"/>
      <c r="AG199" s="148" t="s">
        <v>297</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2" x14ac:dyDescent="0.25">
      <c r="A200" s="155"/>
      <c r="B200" s="156"/>
      <c r="C200" s="276" t="s">
        <v>483</v>
      </c>
      <c r="D200" s="277"/>
      <c r="E200" s="277"/>
      <c r="F200" s="277"/>
      <c r="G200" s="277"/>
      <c r="H200" s="159"/>
      <c r="I200" s="159"/>
      <c r="J200" s="159"/>
      <c r="K200" s="159"/>
      <c r="L200" s="159"/>
      <c r="M200" s="159"/>
      <c r="N200" s="158"/>
      <c r="O200" s="158"/>
      <c r="P200" s="158"/>
      <c r="Q200" s="158"/>
      <c r="R200" s="159"/>
      <c r="S200" s="159"/>
      <c r="T200" s="159"/>
      <c r="U200" s="159"/>
      <c r="V200" s="159"/>
      <c r="W200" s="159"/>
      <c r="X200" s="159"/>
      <c r="Y200" s="159"/>
      <c r="Z200" s="148"/>
      <c r="AA200" s="148"/>
      <c r="AB200" s="148"/>
      <c r="AC200" s="148"/>
      <c r="AD200" s="148"/>
      <c r="AE200" s="148"/>
      <c r="AF200" s="148"/>
      <c r="AG200" s="148" t="s">
        <v>299</v>
      </c>
      <c r="AH200" s="148"/>
      <c r="AI200" s="148"/>
      <c r="AJ200" s="148"/>
      <c r="AK200" s="148"/>
      <c r="AL200" s="148"/>
      <c r="AM200" s="148"/>
      <c r="AN200" s="148"/>
      <c r="AO200" s="148"/>
      <c r="AP200" s="148"/>
      <c r="AQ200" s="148"/>
      <c r="AR200" s="148"/>
      <c r="AS200" s="148"/>
      <c r="AT200" s="148"/>
      <c r="AU200" s="148"/>
      <c r="AV200" s="148"/>
      <c r="AW200" s="148"/>
      <c r="AX200" s="148"/>
      <c r="AY200" s="148"/>
      <c r="AZ200" s="148"/>
      <c r="BA200" s="184" t="str">
        <f>C200</f>
        <v>včetně dodání a osazení v jakémkoliv zdivu, včetně jednostranného zajištění polohy vložek proti sesmeknutí (např. přibitím, maltovými terči).</v>
      </c>
      <c r="BB200" s="148"/>
      <c r="BC200" s="148"/>
      <c r="BD200" s="148"/>
      <c r="BE200" s="148"/>
      <c r="BF200" s="148"/>
      <c r="BG200" s="148"/>
      <c r="BH200" s="148"/>
    </row>
    <row r="201" spans="1:60" outlineLevel="2" x14ac:dyDescent="0.25">
      <c r="A201" s="155"/>
      <c r="B201" s="156"/>
      <c r="C201" s="195" t="s">
        <v>484</v>
      </c>
      <c r="D201" s="161"/>
      <c r="E201" s="162">
        <v>10.5</v>
      </c>
      <c r="F201" s="159"/>
      <c r="G201" s="159"/>
      <c r="H201" s="159"/>
      <c r="I201" s="159"/>
      <c r="J201" s="159"/>
      <c r="K201" s="159"/>
      <c r="L201" s="159"/>
      <c r="M201" s="159"/>
      <c r="N201" s="158"/>
      <c r="O201" s="158"/>
      <c r="P201" s="158"/>
      <c r="Q201" s="158"/>
      <c r="R201" s="159"/>
      <c r="S201" s="159"/>
      <c r="T201" s="159"/>
      <c r="U201" s="159"/>
      <c r="V201" s="159"/>
      <c r="W201" s="159"/>
      <c r="X201" s="159"/>
      <c r="Y201" s="159"/>
      <c r="Z201" s="148"/>
      <c r="AA201" s="148"/>
      <c r="AB201" s="148"/>
      <c r="AC201" s="148"/>
      <c r="AD201" s="148"/>
      <c r="AE201" s="148"/>
      <c r="AF201" s="148"/>
      <c r="AG201" s="148" t="s">
        <v>314</v>
      </c>
      <c r="AH201" s="148">
        <v>0</v>
      </c>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ht="13" x14ac:dyDescent="0.25">
      <c r="A202" s="170" t="s">
        <v>288</v>
      </c>
      <c r="B202" s="171" t="s">
        <v>140</v>
      </c>
      <c r="C202" s="193" t="s">
        <v>141</v>
      </c>
      <c r="D202" s="172"/>
      <c r="E202" s="173"/>
      <c r="F202" s="174"/>
      <c r="G202" s="174">
        <f>SUMIF(AG203:AG352,"&lt;&gt;NOR",G203:G352)</f>
        <v>0</v>
      </c>
      <c r="H202" s="174"/>
      <c r="I202" s="174">
        <f>SUM(I203:I352)</f>
        <v>0</v>
      </c>
      <c r="J202" s="174"/>
      <c r="K202" s="174">
        <f>SUM(K203:K352)</f>
        <v>0</v>
      </c>
      <c r="L202" s="174"/>
      <c r="M202" s="174">
        <f>SUM(M203:M352)</f>
        <v>0</v>
      </c>
      <c r="N202" s="173"/>
      <c r="O202" s="173">
        <f>SUM(O203:O352)</f>
        <v>111.80000000000001</v>
      </c>
      <c r="P202" s="173"/>
      <c r="Q202" s="173">
        <f>SUM(Q203:Q352)</f>
        <v>0</v>
      </c>
      <c r="R202" s="174"/>
      <c r="S202" s="174"/>
      <c r="T202" s="175"/>
      <c r="U202" s="169"/>
      <c r="V202" s="169">
        <f>SUM(V203:V352)</f>
        <v>495.79</v>
      </c>
      <c r="W202" s="169"/>
      <c r="X202" s="169"/>
      <c r="Y202" s="169"/>
      <c r="AG202" t="s">
        <v>289</v>
      </c>
    </row>
    <row r="203" spans="1:60" ht="20" outlineLevel="1" x14ac:dyDescent="0.25">
      <c r="A203" s="177">
        <v>41</v>
      </c>
      <c r="B203" s="178" t="s">
        <v>485</v>
      </c>
      <c r="C203" s="194" t="s">
        <v>486</v>
      </c>
      <c r="D203" s="179" t="s">
        <v>310</v>
      </c>
      <c r="E203" s="180">
        <v>41.3566</v>
      </c>
      <c r="F203" s="181"/>
      <c r="G203" s="182">
        <f>ROUND(E203*F203,2)</f>
        <v>0</v>
      </c>
      <c r="H203" s="181"/>
      <c r="I203" s="182">
        <f>ROUND(E203*H203,2)</f>
        <v>0</v>
      </c>
      <c r="J203" s="181"/>
      <c r="K203" s="182">
        <f>ROUND(E203*J203,2)</f>
        <v>0</v>
      </c>
      <c r="L203" s="182">
        <v>21</v>
      </c>
      <c r="M203" s="182">
        <f>G203*(1+L203/100)</f>
        <v>0</v>
      </c>
      <c r="N203" s="180">
        <v>0.23382</v>
      </c>
      <c r="O203" s="180">
        <f>ROUND(E203*N203,2)</f>
        <v>9.67</v>
      </c>
      <c r="P203" s="180">
        <v>0</v>
      </c>
      <c r="Q203" s="180">
        <f>ROUND(E203*P203,2)</f>
        <v>0</v>
      </c>
      <c r="R203" s="182" t="s">
        <v>410</v>
      </c>
      <c r="S203" s="182" t="s">
        <v>294</v>
      </c>
      <c r="T203" s="183" t="s">
        <v>294</v>
      </c>
      <c r="U203" s="159">
        <v>0.61199999999999999</v>
      </c>
      <c r="V203" s="159">
        <f>ROUND(E203*U203,2)</f>
        <v>25.31</v>
      </c>
      <c r="W203" s="159"/>
      <c r="X203" s="159" t="s">
        <v>295</v>
      </c>
      <c r="Y203" s="159" t="s">
        <v>296</v>
      </c>
      <c r="Z203" s="148"/>
      <c r="AA203" s="148"/>
      <c r="AB203" s="148"/>
      <c r="AC203" s="148"/>
      <c r="AD203" s="148"/>
      <c r="AE203" s="148"/>
      <c r="AF203" s="148"/>
      <c r="AG203" s="148" t="s">
        <v>297</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outlineLevel="2" x14ac:dyDescent="0.25">
      <c r="A204" s="155"/>
      <c r="B204" s="156"/>
      <c r="C204" s="195" t="s">
        <v>487</v>
      </c>
      <c r="D204" s="161"/>
      <c r="E204" s="162">
        <v>15.87</v>
      </c>
      <c r="F204" s="159"/>
      <c r="G204" s="159"/>
      <c r="H204" s="159"/>
      <c r="I204" s="159"/>
      <c r="J204" s="159"/>
      <c r="K204" s="159"/>
      <c r="L204" s="159"/>
      <c r="M204" s="159"/>
      <c r="N204" s="158"/>
      <c r="O204" s="158"/>
      <c r="P204" s="158"/>
      <c r="Q204" s="158"/>
      <c r="R204" s="159"/>
      <c r="S204" s="159"/>
      <c r="T204" s="159"/>
      <c r="U204" s="159"/>
      <c r="V204" s="159"/>
      <c r="W204" s="159"/>
      <c r="X204" s="159"/>
      <c r="Y204" s="159"/>
      <c r="Z204" s="148"/>
      <c r="AA204" s="148"/>
      <c r="AB204" s="148"/>
      <c r="AC204" s="148"/>
      <c r="AD204" s="148"/>
      <c r="AE204" s="148"/>
      <c r="AF204" s="148"/>
      <c r="AG204" s="148" t="s">
        <v>314</v>
      </c>
      <c r="AH204" s="148">
        <v>0</v>
      </c>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3" x14ac:dyDescent="0.25">
      <c r="A205" s="155"/>
      <c r="B205" s="156"/>
      <c r="C205" s="195" t="s">
        <v>488</v>
      </c>
      <c r="D205" s="161"/>
      <c r="E205" s="162">
        <v>13.52</v>
      </c>
      <c r="F205" s="159"/>
      <c r="G205" s="159"/>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314</v>
      </c>
      <c r="AH205" s="148">
        <v>0</v>
      </c>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3" x14ac:dyDescent="0.25">
      <c r="A206" s="155"/>
      <c r="B206" s="156"/>
      <c r="C206" s="195" t="s">
        <v>489</v>
      </c>
      <c r="D206" s="161"/>
      <c r="E206" s="162">
        <v>11.96</v>
      </c>
      <c r="F206" s="159"/>
      <c r="G206" s="159"/>
      <c r="H206" s="159"/>
      <c r="I206" s="159"/>
      <c r="J206" s="159"/>
      <c r="K206" s="159"/>
      <c r="L206" s="159"/>
      <c r="M206" s="159"/>
      <c r="N206" s="158"/>
      <c r="O206" s="158"/>
      <c r="P206" s="158"/>
      <c r="Q206" s="158"/>
      <c r="R206" s="159"/>
      <c r="S206" s="159"/>
      <c r="T206" s="159"/>
      <c r="U206" s="159"/>
      <c r="V206" s="159"/>
      <c r="W206" s="159"/>
      <c r="X206" s="159"/>
      <c r="Y206" s="159"/>
      <c r="Z206" s="148"/>
      <c r="AA206" s="148"/>
      <c r="AB206" s="148"/>
      <c r="AC206" s="148"/>
      <c r="AD206" s="148"/>
      <c r="AE206" s="148"/>
      <c r="AF206" s="148"/>
      <c r="AG206" s="148" t="s">
        <v>314</v>
      </c>
      <c r="AH206" s="148">
        <v>0</v>
      </c>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ht="20" outlineLevel="1" x14ac:dyDescent="0.25">
      <c r="A207" s="177">
        <v>42</v>
      </c>
      <c r="B207" s="178" t="s">
        <v>490</v>
      </c>
      <c r="C207" s="194" t="s">
        <v>491</v>
      </c>
      <c r="D207" s="179" t="s">
        <v>310</v>
      </c>
      <c r="E207" s="180">
        <v>89.372299999999996</v>
      </c>
      <c r="F207" s="181"/>
      <c r="G207" s="182">
        <f>ROUND(E207*F207,2)</f>
        <v>0</v>
      </c>
      <c r="H207" s="181"/>
      <c r="I207" s="182">
        <f>ROUND(E207*H207,2)</f>
        <v>0</v>
      </c>
      <c r="J207" s="181"/>
      <c r="K207" s="182">
        <f>ROUND(E207*J207,2)</f>
        <v>0</v>
      </c>
      <c r="L207" s="182">
        <v>21</v>
      </c>
      <c r="M207" s="182">
        <f>G207*(1+L207/100)</f>
        <v>0</v>
      </c>
      <c r="N207" s="180">
        <v>0.12164</v>
      </c>
      <c r="O207" s="180">
        <f>ROUND(E207*N207,2)</f>
        <v>10.87</v>
      </c>
      <c r="P207" s="180">
        <v>0</v>
      </c>
      <c r="Q207" s="180">
        <f>ROUND(E207*P207,2)</f>
        <v>0</v>
      </c>
      <c r="R207" s="182" t="s">
        <v>410</v>
      </c>
      <c r="S207" s="182" t="s">
        <v>294</v>
      </c>
      <c r="T207" s="183" t="s">
        <v>294</v>
      </c>
      <c r="U207" s="159">
        <v>0.83875</v>
      </c>
      <c r="V207" s="159">
        <f>ROUND(E207*U207,2)</f>
        <v>74.959999999999994</v>
      </c>
      <c r="W207" s="159"/>
      <c r="X207" s="159" t="s">
        <v>295</v>
      </c>
      <c r="Y207" s="159" t="s">
        <v>296</v>
      </c>
      <c r="Z207" s="148"/>
      <c r="AA207" s="148"/>
      <c r="AB207" s="148"/>
      <c r="AC207" s="148"/>
      <c r="AD207" s="148"/>
      <c r="AE207" s="148"/>
      <c r="AF207" s="148"/>
      <c r="AG207" s="148" t="s">
        <v>297</v>
      </c>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2" x14ac:dyDescent="0.25">
      <c r="A208" s="155"/>
      <c r="B208" s="156"/>
      <c r="C208" s="195" t="s">
        <v>492</v>
      </c>
      <c r="D208" s="161"/>
      <c r="E208" s="162">
        <v>82.35</v>
      </c>
      <c r="F208" s="159"/>
      <c r="G208" s="159"/>
      <c r="H208" s="159"/>
      <c r="I208" s="159"/>
      <c r="J208" s="159"/>
      <c r="K208" s="159"/>
      <c r="L208" s="159"/>
      <c r="M208" s="159"/>
      <c r="N208" s="158"/>
      <c r="O208" s="158"/>
      <c r="P208" s="158"/>
      <c r="Q208" s="158"/>
      <c r="R208" s="159"/>
      <c r="S208" s="159"/>
      <c r="T208" s="159"/>
      <c r="U208" s="159"/>
      <c r="V208" s="159"/>
      <c r="W208" s="159"/>
      <c r="X208" s="159"/>
      <c r="Y208" s="159"/>
      <c r="Z208" s="148"/>
      <c r="AA208" s="148"/>
      <c r="AB208" s="148"/>
      <c r="AC208" s="148"/>
      <c r="AD208" s="148"/>
      <c r="AE208" s="148"/>
      <c r="AF208" s="148"/>
      <c r="AG208" s="148" t="s">
        <v>314</v>
      </c>
      <c r="AH208" s="148">
        <v>0</v>
      </c>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3" x14ac:dyDescent="0.25">
      <c r="A209" s="155"/>
      <c r="B209" s="156"/>
      <c r="C209" s="195" t="s">
        <v>493</v>
      </c>
      <c r="D209" s="161"/>
      <c r="E209" s="162">
        <v>-41.4</v>
      </c>
      <c r="F209" s="159"/>
      <c r="G209" s="159"/>
      <c r="H209" s="159"/>
      <c r="I209" s="159"/>
      <c r="J209" s="159"/>
      <c r="K209" s="159"/>
      <c r="L209" s="159"/>
      <c r="M209" s="159"/>
      <c r="N209" s="158"/>
      <c r="O209" s="158"/>
      <c r="P209" s="158"/>
      <c r="Q209" s="158"/>
      <c r="R209" s="159"/>
      <c r="S209" s="159"/>
      <c r="T209" s="159"/>
      <c r="U209" s="159"/>
      <c r="V209" s="159"/>
      <c r="W209" s="159"/>
      <c r="X209" s="159"/>
      <c r="Y209" s="159"/>
      <c r="Z209" s="148"/>
      <c r="AA209" s="148"/>
      <c r="AB209" s="148"/>
      <c r="AC209" s="148"/>
      <c r="AD209" s="148"/>
      <c r="AE209" s="148"/>
      <c r="AF209" s="148"/>
      <c r="AG209" s="148" t="s">
        <v>314</v>
      </c>
      <c r="AH209" s="148">
        <v>0</v>
      </c>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3" x14ac:dyDescent="0.25">
      <c r="A210" s="155"/>
      <c r="B210" s="156"/>
      <c r="C210" s="195" t="s">
        <v>494</v>
      </c>
      <c r="D210" s="161"/>
      <c r="E210" s="162">
        <v>91.69</v>
      </c>
      <c r="F210" s="159"/>
      <c r="G210" s="159"/>
      <c r="H210" s="159"/>
      <c r="I210" s="159"/>
      <c r="J210" s="159"/>
      <c r="K210" s="159"/>
      <c r="L210" s="159"/>
      <c r="M210" s="159"/>
      <c r="N210" s="158"/>
      <c r="O210" s="158"/>
      <c r="P210" s="158"/>
      <c r="Q210" s="158"/>
      <c r="R210" s="159"/>
      <c r="S210" s="159"/>
      <c r="T210" s="159"/>
      <c r="U210" s="159"/>
      <c r="V210" s="159"/>
      <c r="W210" s="159"/>
      <c r="X210" s="159"/>
      <c r="Y210" s="159"/>
      <c r="Z210" s="148"/>
      <c r="AA210" s="148"/>
      <c r="AB210" s="148"/>
      <c r="AC210" s="148"/>
      <c r="AD210" s="148"/>
      <c r="AE210" s="148"/>
      <c r="AF210" s="148"/>
      <c r="AG210" s="148" t="s">
        <v>314</v>
      </c>
      <c r="AH210" s="148">
        <v>0</v>
      </c>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3" x14ac:dyDescent="0.25">
      <c r="A211" s="155"/>
      <c r="B211" s="156"/>
      <c r="C211" s="195" t="s">
        <v>495</v>
      </c>
      <c r="D211" s="161"/>
      <c r="E211" s="162">
        <v>-43.26</v>
      </c>
      <c r="F211" s="159"/>
      <c r="G211" s="159"/>
      <c r="H211" s="159"/>
      <c r="I211" s="159"/>
      <c r="J211" s="159"/>
      <c r="K211" s="159"/>
      <c r="L211" s="159"/>
      <c r="M211" s="159"/>
      <c r="N211" s="158"/>
      <c r="O211" s="158"/>
      <c r="P211" s="158"/>
      <c r="Q211" s="158"/>
      <c r="R211" s="159"/>
      <c r="S211" s="159"/>
      <c r="T211" s="159"/>
      <c r="U211" s="159"/>
      <c r="V211" s="159"/>
      <c r="W211" s="159"/>
      <c r="X211" s="159"/>
      <c r="Y211" s="159"/>
      <c r="Z211" s="148"/>
      <c r="AA211" s="148"/>
      <c r="AB211" s="148"/>
      <c r="AC211" s="148"/>
      <c r="AD211" s="148"/>
      <c r="AE211" s="148"/>
      <c r="AF211" s="148"/>
      <c r="AG211" s="148" t="s">
        <v>314</v>
      </c>
      <c r="AH211" s="148">
        <v>0</v>
      </c>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ht="20" outlineLevel="1" x14ac:dyDescent="0.25">
      <c r="A212" s="177">
        <v>43</v>
      </c>
      <c r="B212" s="178" t="s">
        <v>496</v>
      </c>
      <c r="C212" s="194" t="s">
        <v>497</v>
      </c>
      <c r="D212" s="179" t="s">
        <v>310</v>
      </c>
      <c r="E212" s="180">
        <v>65.679199999999994</v>
      </c>
      <c r="F212" s="181"/>
      <c r="G212" s="182">
        <f>ROUND(E212*F212,2)</f>
        <v>0</v>
      </c>
      <c r="H212" s="181"/>
      <c r="I212" s="182">
        <f>ROUND(E212*H212,2)</f>
        <v>0</v>
      </c>
      <c r="J212" s="181"/>
      <c r="K212" s="182">
        <f>ROUND(E212*J212,2)</f>
        <v>0</v>
      </c>
      <c r="L212" s="182">
        <v>21</v>
      </c>
      <c r="M212" s="182">
        <f>G212*(1+L212/100)</f>
        <v>0</v>
      </c>
      <c r="N212" s="180">
        <v>0.24188999999999999</v>
      </c>
      <c r="O212" s="180">
        <f>ROUND(E212*N212,2)</f>
        <v>15.89</v>
      </c>
      <c r="P212" s="180">
        <v>0</v>
      </c>
      <c r="Q212" s="180">
        <f>ROUND(E212*P212,2)</f>
        <v>0</v>
      </c>
      <c r="R212" s="182" t="s">
        <v>410</v>
      </c>
      <c r="S212" s="182" t="s">
        <v>294</v>
      </c>
      <c r="T212" s="183" t="s">
        <v>294</v>
      </c>
      <c r="U212" s="159">
        <v>0.66500000000000004</v>
      </c>
      <c r="V212" s="159">
        <f>ROUND(E212*U212,2)</f>
        <v>43.68</v>
      </c>
      <c r="W212" s="159"/>
      <c r="X212" s="159" t="s">
        <v>295</v>
      </c>
      <c r="Y212" s="159" t="s">
        <v>296</v>
      </c>
      <c r="Z212" s="148"/>
      <c r="AA212" s="148"/>
      <c r="AB212" s="148"/>
      <c r="AC212" s="148"/>
      <c r="AD212" s="148"/>
      <c r="AE212" s="148"/>
      <c r="AF212" s="148"/>
      <c r="AG212" s="148" t="s">
        <v>297</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2" x14ac:dyDescent="0.25">
      <c r="A213" s="155"/>
      <c r="B213" s="156"/>
      <c r="C213" s="195" t="s">
        <v>498</v>
      </c>
      <c r="D213" s="161"/>
      <c r="E213" s="162">
        <v>2.0299999999999998</v>
      </c>
      <c r="F213" s="159"/>
      <c r="G213" s="159"/>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314</v>
      </c>
      <c r="AH213" s="148">
        <v>0</v>
      </c>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3" x14ac:dyDescent="0.25">
      <c r="A214" s="155"/>
      <c r="B214" s="156"/>
      <c r="C214" s="195" t="s">
        <v>499</v>
      </c>
      <c r="D214" s="161"/>
      <c r="E214" s="162">
        <v>1.77</v>
      </c>
      <c r="F214" s="159"/>
      <c r="G214" s="159"/>
      <c r="H214" s="159"/>
      <c r="I214" s="159"/>
      <c r="J214" s="159"/>
      <c r="K214" s="159"/>
      <c r="L214" s="159"/>
      <c r="M214" s="159"/>
      <c r="N214" s="158"/>
      <c r="O214" s="158"/>
      <c r="P214" s="158"/>
      <c r="Q214" s="158"/>
      <c r="R214" s="159"/>
      <c r="S214" s="159"/>
      <c r="T214" s="159"/>
      <c r="U214" s="159"/>
      <c r="V214" s="159"/>
      <c r="W214" s="159"/>
      <c r="X214" s="159"/>
      <c r="Y214" s="159"/>
      <c r="Z214" s="148"/>
      <c r="AA214" s="148"/>
      <c r="AB214" s="148"/>
      <c r="AC214" s="148"/>
      <c r="AD214" s="148"/>
      <c r="AE214" s="148"/>
      <c r="AF214" s="148"/>
      <c r="AG214" s="148" t="s">
        <v>314</v>
      </c>
      <c r="AH214" s="148">
        <v>0</v>
      </c>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3" x14ac:dyDescent="0.25">
      <c r="A215" s="155"/>
      <c r="B215" s="156"/>
      <c r="C215" s="195" t="s">
        <v>500</v>
      </c>
      <c r="D215" s="161"/>
      <c r="E215" s="162">
        <v>26.05</v>
      </c>
      <c r="F215" s="159"/>
      <c r="G215" s="159"/>
      <c r="H215" s="159"/>
      <c r="I215" s="159"/>
      <c r="J215" s="159"/>
      <c r="K215" s="159"/>
      <c r="L215" s="159"/>
      <c r="M215" s="159"/>
      <c r="N215" s="158"/>
      <c r="O215" s="158"/>
      <c r="P215" s="158"/>
      <c r="Q215" s="158"/>
      <c r="R215" s="159"/>
      <c r="S215" s="159"/>
      <c r="T215" s="159"/>
      <c r="U215" s="159"/>
      <c r="V215" s="159"/>
      <c r="W215" s="159"/>
      <c r="X215" s="159"/>
      <c r="Y215" s="159"/>
      <c r="Z215" s="148"/>
      <c r="AA215" s="148"/>
      <c r="AB215" s="148"/>
      <c r="AC215" s="148"/>
      <c r="AD215" s="148"/>
      <c r="AE215" s="148"/>
      <c r="AF215" s="148"/>
      <c r="AG215" s="148" t="s">
        <v>314</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3" x14ac:dyDescent="0.25">
      <c r="A216" s="155"/>
      <c r="B216" s="156"/>
      <c r="C216" s="195" t="s">
        <v>501</v>
      </c>
      <c r="D216" s="161"/>
      <c r="E216" s="162">
        <v>1.38</v>
      </c>
      <c r="F216" s="159"/>
      <c r="G216" s="159"/>
      <c r="H216" s="159"/>
      <c r="I216" s="159"/>
      <c r="J216" s="159"/>
      <c r="K216" s="159"/>
      <c r="L216" s="159"/>
      <c r="M216" s="159"/>
      <c r="N216" s="158"/>
      <c r="O216" s="158"/>
      <c r="P216" s="158"/>
      <c r="Q216" s="158"/>
      <c r="R216" s="159"/>
      <c r="S216" s="159"/>
      <c r="T216" s="159"/>
      <c r="U216" s="159"/>
      <c r="V216" s="159"/>
      <c r="W216" s="159"/>
      <c r="X216" s="159"/>
      <c r="Y216" s="159"/>
      <c r="Z216" s="148"/>
      <c r="AA216" s="148"/>
      <c r="AB216" s="148"/>
      <c r="AC216" s="148"/>
      <c r="AD216" s="148"/>
      <c r="AE216" s="148"/>
      <c r="AF216" s="148"/>
      <c r="AG216" s="148" t="s">
        <v>314</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3" x14ac:dyDescent="0.25">
      <c r="A217" s="155"/>
      <c r="B217" s="156"/>
      <c r="C217" s="195" t="s">
        <v>502</v>
      </c>
      <c r="D217" s="161"/>
      <c r="E217" s="162">
        <v>1.77</v>
      </c>
      <c r="F217" s="159"/>
      <c r="G217" s="159"/>
      <c r="H217" s="159"/>
      <c r="I217" s="159"/>
      <c r="J217" s="159"/>
      <c r="K217" s="159"/>
      <c r="L217" s="159"/>
      <c r="M217" s="159"/>
      <c r="N217" s="158"/>
      <c r="O217" s="158"/>
      <c r="P217" s="158"/>
      <c r="Q217" s="158"/>
      <c r="R217" s="159"/>
      <c r="S217" s="159"/>
      <c r="T217" s="159"/>
      <c r="U217" s="159"/>
      <c r="V217" s="159"/>
      <c r="W217" s="159"/>
      <c r="X217" s="159"/>
      <c r="Y217" s="159"/>
      <c r="Z217" s="148"/>
      <c r="AA217" s="148"/>
      <c r="AB217" s="148"/>
      <c r="AC217" s="148"/>
      <c r="AD217" s="148"/>
      <c r="AE217" s="148"/>
      <c r="AF217" s="148"/>
      <c r="AG217" s="148" t="s">
        <v>314</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3" x14ac:dyDescent="0.25">
      <c r="A218" s="155"/>
      <c r="B218" s="156"/>
      <c r="C218" s="195" t="s">
        <v>503</v>
      </c>
      <c r="D218" s="161"/>
      <c r="E218" s="162">
        <v>0.74</v>
      </c>
      <c r="F218" s="159"/>
      <c r="G218" s="159"/>
      <c r="H218" s="159"/>
      <c r="I218" s="159"/>
      <c r="J218" s="159"/>
      <c r="K218" s="159"/>
      <c r="L218" s="159"/>
      <c r="M218" s="159"/>
      <c r="N218" s="158"/>
      <c r="O218" s="158"/>
      <c r="P218" s="158"/>
      <c r="Q218" s="158"/>
      <c r="R218" s="159"/>
      <c r="S218" s="159"/>
      <c r="T218" s="159"/>
      <c r="U218" s="159"/>
      <c r="V218" s="159"/>
      <c r="W218" s="159"/>
      <c r="X218" s="159"/>
      <c r="Y218" s="159"/>
      <c r="Z218" s="148"/>
      <c r="AA218" s="148"/>
      <c r="AB218" s="148"/>
      <c r="AC218" s="148"/>
      <c r="AD218" s="148"/>
      <c r="AE218" s="148"/>
      <c r="AF218" s="148"/>
      <c r="AG218" s="148" t="s">
        <v>314</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3" x14ac:dyDescent="0.25">
      <c r="A219" s="155"/>
      <c r="B219" s="156"/>
      <c r="C219" s="195" t="s">
        <v>504</v>
      </c>
      <c r="D219" s="161"/>
      <c r="E219" s="162">
        <v>13.21</v>
      </c>
      <c r="F219" s="159"/>
      <c r="G219" s="159"/>
      <c r="H219" s="159"/>
      <c r="I219" s="159"/>
      <c r="J219" s="159"/>
      <c r="K219" s="159"/>
      <c r="L219" s="159"/>
      <c r="M219" s="159"/>
      <c r="N219" s="158"/>
      <c r="O219" s="158"/>
      <c r="P219" s="158"/>
      <c r="Q219" s="158"/>
      <c r="R219" s="159"/>
      <c r="S219" s="159"/>
      <c r="T219" s="159"/>
      <c r="U219" s="159"/>
      <c r="V219" s="159"/>
      <c r="W219" s="159"/>
      <c r="X219" s="159"/>
      <c r="Y219" s="159"/>
      <c r="Z219" s="148"/>
      <c r="AA219" s="148"/>
      <c r="AB219" s="148"/>
      <c r="AC219" s="148"/>
      <c r="AD219" s="148"/>
      <c r="AE219" s="148"/>
      <c r="AF219" s="148"/>
      <c r="AG219" s="148" t="s">
        <v>314</v>
      </c>
      <c r="AH219" s="148">
        <v>0</v>
      </c>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3" x14ac:dyDescent="0.25">
      <c r="A220" s="155"/>
      <c r="B220" s="156"/>
      <c r="C220" s="195" t="s">
        <v>505</v>
      </c>
      <c r="D220" s="161"/>
      <c r="E220" s="162">
        <v>11.45</v>
      </c>
      <c r="F220" s="159"/>
      <c r="G220" s="159"/>
      <c r="H220" s="159"/>
      <c r="I220" s="159"/>
      <c r="J220" s="159"/>
      <c r="K220" s="159"/>
      <c r="L220" s="159"/>
      <c r="M220" s="159"/>
      <c r="N220" s="158"/>
      <c r="O220" s="158"/>
      <c r="P220" s="158"/>
      <c r="Q220" s="158"/>
      <c r="R220" s="159"/>
      <c r="S220" s="159"/>
      <c r="T220" s="159"/>
      <c r="U220" s="159"/>
      <c r="V220" s="159"/>
      <c r="W220" s="159"/>
      <c r="X220" s="159"/>
      <c r="Y220" s="159"/>
      <c r="Z220" s="148"/>
      <c r="AA220" s="148"/>
      <c r="AB220" s="148"/>
      <c r="AC220" s="148"/>
      <c r="AD220" s="148"/>
      <c r="AE220" s="148"/>
      <c r="AF220" s="148"/>
      <c r="AG220" s="148" t="s">
        <v>314</v>
      </c>
      <c r="AH220" s="148">
        <v>0</v>
      </c>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3" x14ac:dyDescent="0.25">
      <c r="A221" s="155"/>
      <c r="B221" s="156"/>
      <c r="C221" s="196" t="s">
        <v>405</v>
      </c>
      <c r="D221" s="163"/>
      <c r="E221" s="164">
        <v>58.39</v>
      </c>
      <c r="F221" s="159"/>
      <c r="G221" s="159"/>
      <c r="H221" s="159"/>
      <c r="I221" s="159"/>
      <c r="J221" s="159"/>
      <c r="K221" s="159"/>
      <c r="L221" s="159"/>
      <c r="M221" s="159"/>
      <c r="N221" s="158"/>
      <c r="O221" s="158"/>
      <c r="P221" s="158"/>
      <c r="Q221" s="158"/>
      <c r="R221" s="159"/>
      <c r="S221" s="159"/>
      <c r="T221" s="159"/>
      <c r="U221" s="159"/>
      <c r="V221" s="159"/>
      <c r="W221" s="159"/>
      <c r="X221" s="159"/>
      <c r="Y221" s="159"/>
      <c r="Z221" s="148"/>
      <c r="AA221" s="148"/>
      <c r="AB221" s="148"/>
      <c r="AC221" s="148"/>
      <c r="AD221" s="148"/>
      <c r="AE221" s="148"/>
      <c r="AF221" s="148"/>
      <c r="AG221" s="148" t="s">
        <v>314</v>
      </c>
      <c r="AH221" s="148">
        <v>1</v>
      </c>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3" x14ac:dyDescent="0.25">
      <c r="A222" s="155"/>
      <c r="B222" s="156"/>
      <c r="C222" s="195" t="s">
        <v>506</v>
      </c>
      <c r="D222" s="161"/>
      <c r="E222" s="162">
        <v>7.29</v>
      </c>
      <c r="F222" s="159"/>
      <c r="G222" s="159"/>
      <c r="H222" s="159"/>
      <c r="I222" s="159"/>
      <c r="J222" s="159"/>
      <c r="K222" s="159"/>
      <c r="L222" s="159"/>
      <c r="M222" s="159"/>
      <c r="N222" s="158"/>
      <c r="O222" s="158"/>
      <c r="P222" s="158"/>
      <c r="Q222" s="158"/>
      <c r="R222" s="159"/>
      <c r="S222" s="159"/>
      <c r="T222" s="159"/>
      <c r="U222" s="159"/>
      <c r="V222" s="159"/>
      <c r="W222" s="159"/>
      <c r="X222" s="159"/>
      <c r="Y222" s="159"/>
      <c r="Z222" s="148"/>
      <c r="AA222" s="148"/>
      <c r="AB222" s="148"/>
      <c r="AC222" s="148"/>
      <c r="AD222" s="148"/>
      <c r="AE222" s="148"/>
      <c r="AF222" s="148"/>
      <c r="AG222" s="148" t="s">
        <v>314</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1" x14ac:dyDescent="0.25">
      <c r="A223" s="177">
        <v>44</v>
      </c>
      <c r="B223" s="178" t="s">
        <v>507</v>
      </c>
      <c r="C223" s="194" t="s">
        <v>508</v>
      </c>
      <c r="D223" s="179" t="s">
        <v>292</v>
      </c>
      <c r="E223" s="180">
        <v>6</v>
      </c>
      <c r="F223" s="181"/>
      <c r="G223" s="182">
        <f>ROUND(E223*F223,2)</f>
        <v>0</v>
      </c>
      <c r="H223" s="181"/>
      <c r="I223" s="182">
        <f>ROUND(E223*H223,2)</f>
        <v>0</v>
      </c>
      <c r="J223" s="181"/>
      <c r="K223" s="182">
        <f>ROUND(E223*J223,2)</f>
        <v>0</v>
      </c>
      <c r="L223" s="182">
        <v>21</v>
      </c>
      <c r="M223" s="182">
        <f>G223*(1+L223/100)</f>
        <v>0</v>
      </c>
      <c r="N223" s="180">
        <v>7.1300000000000001E-3</v>
      </c>
      <c r="O223" s="180">
        <f>ROUND(E223*N223,2)</f>
        <v>0.04</v>
      </c>
      <c r="P223" s="180">
        <v>0</v>
      </c>
      <c r="Q223" s="180">
        <f>ROUND(E223*P223,2)</f>
        <v>0</v>
      </c>
      <c r="R223" s="182" t="s">
        <v>410</v>
      </c>
      <c r="S223" s="182" t="s">
        <v>294</v>
      </c>
      <c r="T223" s="183" t="s">
        <v>294</v>
      </c>
      <c r="U223" s="159">
        <v>0.24199999999999999</v>
      </c>
      <c r="V223" s="159">
        <f>ROUND(E223*U223,2)</f>
        <v>1.45</v>
      </c>
      <c r="W223" s="159"/>
      <c r="X223" s="159" t="s">
        <v>295</v>
      </c>
      <c r="Y223" s="159" t="s">
        <v>296</v>
      </c>
      <c r="Z223" s="148"/>
      <c r="AA223" s="148"/>
      <c r="AB223" s="148"/>
      <c r="AC223" s="148"/>
      <c r="AD223" s="148"/>
      <c r="AE223" s="148"/>
      <c r="AF223" s="148"/>
      <c r="AG223" s="148" t="s">
        <v>297</v>
      </c>
      <c r="AH223" s="148"/>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2" x14ac:dyDescent="0.25">
      <c r="A224" s="155"/>
      <c r="B224" s="156"/>
      <c r="C224" s="195" t="s">
        <v>509</v>
      </c>
      <c r="D224" s="161"/>
      <c r="E224" s="162">
        <v>2</v>
      </c>
      <c r="F224" s="159"/>
      <c r="G224" s="159"/>
      <c r="H224" s="159"/>
      <c r="I224" s="159"/>
      <c r="J224" s="159"/>
      <c r="K224" s="159"/>
      <c r="L224" s="159"/>
      <c r="M224" s="159"/>
      <c r="N224" s="158"/>
      <c r="O224" s="158"/>
      <c r="P224" s="158"/>
      <c r="Q224" s="158"/>
      <c r="R224" s="159"/>
      <c r="S224" s="159"/>
      <c r="T224" s="159"/>
      <c r="U224" s="159"/>
      <c r="V224" s="159"/>
      <c r="W224" s="159"/>
      <c r="X224" s="159"/>
      <c r="Y224" s="159"/>
      <c r="Z224" s="148"/>
      <c r="AA224" s="148"/>
      <c r="AB224" s="148"/>
      <c r="AC224" s="148"/>
      <c r="AD224" s="148"/>
      <c r="AE224" s="148"/>
      <c r="AF224" s="148"/>
      <c r="AG224" s="148" t="s">
        <v>314</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3" x14ac:dyDescent="0.25">
      <c r="A225" s="155"/>
      <c r="B225" s="156"/>
      <c r="C225" s="195" t="s">
        <v>510</v>
      </c>
      <c r="D225" s="161"/>
      <c r="E225" s="162">
        <v>2</v>
      </c>
      <c r="F225" s="159"/>
      <c r="G225" s="159"/>
      <c r="H225" s="159"/>
      <c r="I225" s="159"/>
      <c r="J225" s="159"/>
      <c r="K225" s="159"/>
      <c r="L225" s="159"/>
      <c r="M225" s="159"/>
      <c r="N225" s="158"/>
      <c r="O225" s="158"/>
      <c r="P225" s="158"/>
      <c r="Q225" s="158"/>
      <c r="R225" s="159"/>
      <c r="S225" s="159"/>
      <c r="T225" s="159"/>
      <c r="U225" s="159"/>
      <c r="V225" s="159"/>
      <c r="W225" s="159"/>
      <c r="X225" s="159"/>
      <c r="Y225" s="159"/>
      <c r="Z225" s="148"/>
      <c r="AA225" s="148"/>
      <c r="AB225" s="148"/>
      <c r="AC225" s="148"/>
      <c r="AD225" s="148"/>
      <c r="AE225" s="148"/>
      <c r="AF225" s="148"/>
      <c r="AG225" s="148" t="s">
        <v>314</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3" x14ac:dyDescent="0.25">
      <c r="A226" s="155"/>
      <c r="B226" s="156"/>
      <c r="C226" s="195" t="s">
        <v>511</v>
      </c>
      <c r="D226" s="161"/>
      <c r="E226" s="162">
        <v>2</v>
      </c>
      <c r="F226" s="159"/>
      <c r="G226" s="159"/>
      <c r="H226" s="159"/>
      <c r="I226" s="159"/>
      <c r="J226" s="159"/>
      <c r="K226" s="159"/>
      <c r="L226" s="159"/>
      <c r="M226" s="159"/>
      <c r="N226" s="158"/>
      <c r="O226" s="158"/>
      <c r="P226" s="158"/>
      <c r="Q226" s="158"/>
      <c r="R226" s="159"/>
      <c r="S226" s="159"/>
      <c r="T226" s="159"/>
      <c r="U226" s="159"/>
      <c r="V226" s="159"/>
      <c r="W226" s="159"/>
      <c r="X226" s="159"/>
      <c r="Y226" s="159"/>
      <c r="Z226" s="148"/>
      <c r="AA226" s="148"/>
      <c r="AB226" s="148"/>
      <c r="AC226" s="148"/>
      <c r="AD226" s="148"/>
      <c r="AE226" s="148"/>
      <c r="AF226" s="148"/>
      <c r="AG226" s="148" t="s">
        <v>314</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1" x14ac:dyDescent="0.25">
      <c r="A227" s="177">
        <v>45</v>
      </c>
      <c r="B227" s="178" t="s">
        <v>512</v>
      </c>
      <c r="C227" s="194" t="s">
        <v>513</v>
      </c>
      <c r="D227" s="179" t="s">
        <v>292</v>
      </c>
      <c r="E227" s="180">
        <v>3</v>
      </c>
      <c r="F227" s="181"/>
      <c r="G227" s="182">
        <f>ROUND(E227*F227,2)</f>
        <v>0</v>
      </c>
      <c r="H227" s="181"/>
      <c r="I227" s="182">
        <f>ROUND(E227*H227,2)</f>
        <v>0</v>
      </c>
      <c r="J227" s="181"/>
      <c r="K227" s="182">
        <f>ROUND(E227*J227,2)</f>
        <v>0</v>
      </c>
      <c r="L227" s="182">
        <v>21</v>
      </c>
      <c r="M227" s="182">
        <f>G227*(1+L227/100)</f>
        <v>0</v>
      </c>
      <c r="N227" s="180">
        <v>9.4999999999999998E-3</v>
      </c>
      <c r="O227" s="180">
        <f>ROUND(E227*N227,2)</f>
        <v>0.03</v>
      </c>
      <c r="P227" s="180">
        <v>0</v>
      </c>
      <c r="Q227" s="180">
        <f>ROUND(E227*P227,2)</f>
        <v>0</v>
      </c>
      <c r="R227" s="182" t="s">
        <v>410</v>
      </c>
      <c r="S227" s="182" t="s">
        <v>294</v>
      </c>
      <c r="T227" s="183" t="s">
        <v>294</v>
      </c>
      <c r="U227" s="159">
        <v>0.30099999999999999</v>
      </c>
      <c r="V227" s="159">
        <f>ROUND(E227*U227,2)</f>
        <v>0.9</v>
      </c>
      <c r="W227" s="159"/>
      <c r="X227" s="159" t="s">
        <v>295</v>
      </c>
      <c r="Y227" s="159" t="s">
        <v>296</v>
      </c>
      <c r="Z227" s="148"/>
      <c r="AA227" s="148"/>
      <c r="AB227" s="148"/>
      <c r="AC227" s="148"/>
      <c r="AD227" s="148"/>
      <c r="AE227" s="148"/>
      <c r="AF227" s="148"/>
      <c r="AG227" s="148" t="s">
        <v>297</v>
      </c>
      <c r="AH227" s="148"/>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2" x14ac:dyDescent="0.25">
      <c r="A228" s="155"/>
      <c r="B228" s="156"/>
      <c r="C228" s="195" t="s">
        <v>514</v>
      </c>
      <c r="D228" s="161"/>
      <c r="E228" s="162">
        <v>3</v>
      </c>
      <c r="F228" s="159"/>
      <c r="G228" s="159"/>
      <c r="H228" s="159"/>
      <c r="I228" s="159"/>
      <c r="J228" s="159"/>
      <c r="K228" s="159"/>
      <c r="L228" s="159"/>
      <c r="M228" s="159"/>
      <c r="N228" s="158"/>
      <c r="O228" s="158"/>
      <c r="P228" s="158"/>
      <c r="Q228" s="158"/>
      <c r="R228" s="159"/>
      <c r="S228" s="159"/>
      <c r="T228" s="159"/>
      <c r="U228" s="159"/>
      <c r="V228" s="159"/>
      <c r="W228" s="159"/>
      <c r="X228" s="159"/>
      <c r="Y228" s="159"/>
      <c r="Z228" s="148"/>
      <c r="AA228" s="148"/>
      <c r="AB228" s="148"/>
      <c r="AC228" s="148"/>
      <c r="AD228" s="148"/>
      <c r="AE228" s="148"/>
      <c r="AF228" s="148"/>
      <c r="AG228" s="148" t="s">
        <v>314</v>
      </c>
      <c r="AH228" s="148">
        <v>0</v>
      </c>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1" x14ac:dyDescent="0.25">
      <c r="A229" s="177">
        <v>46</v>
      </c>
      <c r="B229" s="178" t="s">
        <v>515</v>
      </c>
      <c r="C229" s="194" t="s">
        <v>516</v>
      </c>
      <c r="D229" s="179" t="s">
        <v>292</v>
      </c>
      <c r="E229" s="180">
        <v>17</v>
      </c>
      <c r="F229" s="181"/>
      <c r="G229" s="182">
        <f>ROUND(E229*F229,2)</f>
        <v>0</v>
      </c>
      <c r="H229" s="181"/>
      <c r="I229" s="182">
        <f>ROUND(E229*H229,2)</f>
        <v>0</v>
      </c>
      <c r="J229" s="181"/>
      <c r="K229" s="182">
        <f>ROUND(E229*J229,2)</f>
        <v>0</v>
      </c>
      <c r="L229" s="182">
        <v>21</v>
      </c>
      <c r="M229" s="182">
        <f>G229*(1+L229/100)</f>
        <v>0</v>
      </c>
      <c r="N229" s="180">
        <v>1.188E-2</v>
      </c>
      <c r="O229" s="180">
        <f>ROUND(E229*N229,2)</f>
        <v>0.2</v>
      </c>
      <c r="P229" s="180">
        <v>0</v>
      </c>
      <c r="Q229" s="180">
        <f>ROUND(E229*P229,2)</f>
        <v>0</v>
      </c>
      <c r="R229" s="182" t="s">
        <v>410</v>
      </c>
      <c r="S229" s="182" t="s">
        <v>294</v>
      </c>
      <c r="T229" s="183" t="s">
        <v>294</v>
      </c>
      <c r="U229" s="159">
        <v>0.45600000000000002</v>
      </c>
      <c r="V229" s="159">
        <f>ROUND(E229*U229,2)</f>
        <v>7.75</v>
      </c>
      <c r="W229" s="159"/>
      <c r="X229" s="159" t="s">
        <v>295</v>
      </c>
      <c r="Y229" s="159" t="s">
        <v>296</v>
      </c>
      <c r="Z229" s="148"/>
      <c r="AA229" s="148"/>
      <c r="AB229" s="148"/>
      <c r="AC229" s="148"/>
      <c r="AD229" s="148"/>
      <c r="AE229" s="148"/>
      <c r="AF229" s="148"/>
      <c r="AG229" s="148" t="s">
        <v>297</v>
      </c>
      <c r="AH229" s="148"/>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2" x14ac:dyDescent="0.25">
      <c r="A230" s="155"/>
      <c r="B230" s="156"/>
      <c r="C230" s="195" t="s">
        <v>517</v>
      </c>
      <c r="D230" s="161"/>
      <c r="E230" s="162">
        <v>2</v>
      </c>
      <c r="F230" s="159"/>
      <c r="G230" s="159"/>
      <c r="H230" s="159"/>
      <c r="I230" s="159"/>
      <c r="J230" s="159"/>
      <c r="K230" s="159"/>
      <c r="L230" s="159"/>
      <c r="M230" s="159"/>
      <c r="N230" s="158"/>
      <c r="O230" s="158"/>
      <c r="P230" s="158"/>
      <c r="Q230" s="158"/>
      <c r="R230" s="159"/>
      <c r="S230" s="159"/>
      <c r="T230" s="159"/>
      <c r="U230" s="159"/>
      <c r="V230" s="159"/>
      <c r="W230" s="159"/>
      <c r="X230" s="159"/>
      <c r="Y230" s="159"/>
      <c r="Z230" s="148"/>
      <c r="AA230" s="148"/>
      <c r="AB230" s="148"/>
      <c r="AC230" s="148"/>
      <c r="AD230" s="148"/>
      <c r="AE230" s="148"/>
      <c r="AF230" s="148"/>
      <c r="AG230" s="148" t="s">
        <v>314</v>
      </c>
      <c r="AH230" s="148">
        <v>0</v>
      </c>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3" x14ac:dyDescent="0.25">
      <c r="A231" s="155"/>
      <c r="B231" s="156"/>
      <c r="C231" s="195" t="s">
        <v>518</v>
      </c>
      <c r="D231" s="161"/>
      <c r="E231" s="162">
        <v>4</v>
      </c>
      <c r="F231" s="159"/>
      <c r="G231" s="159"/>
      <c r="H231" s="159"/>
      <c r="I231" s="159"/>
      <c r="J231" s="159"/>
      <c r="K231" s="159"/>
      <c r="L231" s="159"/>
      <c r="M231" s="159"/>
      <c r="N231" s="158"/>
      <c r="O231" s="158"/>
      <c r="P231" s="158"/>
      <c r="Q231" s="158"/>
      <c r="R231" s="159"/>
      <c r="S231" s="159"/>
      <c r="T231" s="159"/>
      <c r="U231" s="159"/>
      <c r="V231" s="159"/>
      <c r="W231" s="159"/>
      <c r="X231" s="159"/>
      <c r="Y231" s="159"/>
      <c r="Z231" s="148"/>
      <c r="AA231" s="148"/>
      <c r="AB231" s="148"/>
      <c r="AC231" s="148"/>
      <c r="AD231" s="148"/>
      <c r="AE231" s="148"/>
      <c r="AF231" s="148"/>
      <c r="AG231" s="148" t="s">
        <v>314</v>
      </c>
      <c r="AH231" s="148">
        <v>0</v>
      </c>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3" x14ac:dyDescent="0.25">
      <c r="A232" s="155"/>
      <c r="B232" s="156"/>
      <c r="C232" s="195" t="s">
        <v>519</v>
      </c>
      <c r="D232" s="161"/>
      <c r="E232" s="162">
        <v>2</v>
      </c>
      <c r="F232" s="159"/>
      <c r="G232" s="159"/>
      <c r="H232" s="159"/>
      <c r="I232" s="159"/>
      <c r="J232" s="159"/>
      <c r="K232" s="159"/>
      <c r="L232" s="159"/>
      <c r="M232" s="159"/>
      <c r="N232" s="158"/>
      <c r="O232" s="158"/>
      <c r="P232" s="158"/>
      <c r="Q232" s="158"/>
      <c r="R232" s="159"/>
      <c r="S232" s="159"/>
      <c r="T232" s="159"/>
      <c r="U232" s="159"/>
      <c r="V232" s="159"/>
      <c r="W232" s="159"/>
      <c r="X232" s="159"/>
      <c r="Y232" s="159"/>
      <c r="Z232" s="148"/>
      <c r="AA232" s="148"/>
      <c r="AB232" s="148"/>
      <c r="AC232" s="148"/>
      <c r="AD232" s="148"/>
      <c r="AE232" s="148"/>
      <c r="AF232" s="148"/>
      <c r="AG232" s="148" t="s">
        <v>314</v>
      </c>
      <c r="AH232" s="148">
        <v>0</v>
      </c>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3" x14ac:dyDescent="0.25">
      <c r="A233" s="155"/>
      <c r="B233" s="156"/>
      <c r="C233" s="195" t="s">
        <v>520</v>
      </c>
      <c r="D233" s="161"/>
      <c r="E233" s="162">
        <v>4</v>
      </c>
      <c r="F233" s="159"/>
      <c r="G233" s="159"/>
      <c r="H233" s="159"/>
      <c r="I233" s="159"/>
      <c r="J233" s="159"/>
      <c r="K233" s="159"/>
      <c r="L233" s="159"/>
      <c r="M233" s="159"/>
      <c r="N233" s="158"/>
      <c r="O233" s="158"/>
      <c r="P233" s="158"/>
      <c r="Q233" s="158"/>
      <c r="R233" s="159"/>
      <c r="S233" s="159"/>
      <c r="T233" s="159"/>
      <c r="U233" s="159"/>
      <c r="V233" s="159"/>
      <c r="W233" s="159"/>
      <c r="X233" s="159"/>
      <c r="Y233" s="159"/>
      <c r="Z233" s="148"/>
      <c r="AA233" s="148"/>
      <c r="AB233" s="148"/>
      <c r="AC233" s="148"/>
      <c r="AD233" s="148"/>
      <c r="AE233" s="148"/>
      <c r="AF233" s="148"/>
      <c r="AG233" s="148" t="s">
        <v>314</v>
      </c>
      <c r="AH233" s="148">
        <v>0</v>
      </c>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3" x14ac:dyDescent="0.25">
      <c r="A234" s="155"/>
      <c r="B234" s="156"/>
      <c r="C234" s="195" t="s">
        <v>521</v>
      </c>
      <c r="D234" s="161"/>
      <c r="E234" s="162">
        <v>3</v>
      </c>
      <c r="F234" s="159"/>
      <c r="G234" s="159"/>
      <c r="H234" s="159"/>
      <c r="I234" s="159"/>
      <c r="J234" s="159"/>
      <c r="K234" s="159"/>
      <c r="L234" s="159"/>
      <c r="M234" s="159"/>
      <c r="N234" s="158"/>
      <c r="O234" s="158"/>
      <c r="P234" s="158"/>
      <c r="Q234" s="158"/>
      <c r="R234" s="159"/>
      <c r="S234" s="159"/>
      <c r="T234" s="159"/>
      <c r="U234" s="159"/>
      <c r="V234" s="159"/>
      <c r="W234" s="159"/>
      <c r="X234" s="159"/>
      <c r="Y234" s="159"/>
      <c r="Z234" s="148"/>
      <c r="AA234" s="148"/>
      <c r="AB234" s="148"/>
      <c r="AC234" s="148"/>
      <c r="AD234" s="148"/>
      <c r="AE234" s="148"/>
      <c r="AF234" s="148"/>
      <c r="AG234" s="148" t="s">
        <v>314</v>
      </c>
      <c r="AH234" s="148">
        <v>0</v>
      </c>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3" x14ac:dyDescent="0.25">
      <c r="A235" s="155"/>
      <c r="B235" s="156"/>
      <c r="C235" s="195" t="s">
        <v>522</v>
      </c>
      <c r="D235" s="161"/>
      <c r="E235" s="162">
        <v>2</v>
      </c>
      <c r="F235" s="159"/>
      <c r="G235" s="159"/>
      <c r="H235" s="159"/>
      <c r="I235" s="159"/>
      <c r="J235" s="159"/>
      <c r="K235" s="159"/>
      <c r="L235" s="159"/>
      <c r="M235" s="159"/>
      <c r="N235" s="158"/>
      <c r="O235" s="158"/>
      <c r="P235" s="158"/>
      <c r="Q235" s="158"/>
      <c r="R235" s="159"/>
      <c r="S235" s="159"/>
      <c r="T235" s="159"/>
      <c r="U235" s="159"/>
      <c r="V235" s="159"/>
      <c r="W235" s="159"/>
      <c r="X235" s="159"/>
      <c r="Y235" s="159"/>
      <c r="Z235" s="148"/>
      <c r="AA235" s="148"/>
      <c r="AB235" s="148"/>
      <c r="AC235" s="148"/>
      <c r="AD235" s="148"/>
      <c r="AE235" s="148"/>
      <c r="AF235" s="148"/>
      <c r="AG235" s="148" t="s">
        <v>314</v>
      </c>
      <c r="AH235" s="148">
        <v>0</v>
      </c>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1" x14ac:dyDescent="0.25">
      <c r="A236" s="177">
        <v>47</v>
      </c>
      <c r="B236" s="178" t="s">
        <v>523</v>
      </c>
      <c r="C236" s="194" t="s">
        <v>524</v>
      </c>
      <c r="D236" s="179" t="s">
        <v>292</v>
      </c>
      <c r="E236" s="180">
        <v>22</v>
      </c>
      <c r="F236" s="181"/>
      <c r="G236" s="182">
        <f>ROUND(E236*F236,2)</f>
        <v>0</v>
      </c>
      <c r="H236" s="181"/>
      <c r="I236" s="182">
        <f>ROUND(E236*H236,2)</f>
        <v>0</v>
      </c>
      <c r="J236" s="181"/>
      <c r="K236" s="182">
        <f>ROUND(E236*J236,2)</f>
        <v>0</v>
      </c>
      <c r="L236" s="182">
        <v>21</v>
      </c>
      <c r="M236" s="182">
        <f>G236*(1+L236/100)</f>
        <v>0</v>
      </c>
      <c r="N236" s="180">
        <v>2.6509999999999999E-2</v>
      </c>
      <c r="O236" s="180">
        <f>ROUND(E236*N236,2)</f>
        <v>0.57999999999999996</v>
      </c>
      <c r="P236" s="180">
        <v>0</v>
      </c>
      <c r="Q236" s="180">
        <f>ROUND(E236*P236,2)</f>
        <v>0</v>
      </c>
      <c r="R236" s="182" t="s">
        <v>410</v>
      </c>
      <c r="S236" s="182" t="s">
        <v>294</v>
      </c>
      <c r="T236" s="183" t="s">
        <v>294</v>
      </c>
      <c r="U236" s="159">
        <v>0.24199999999999999</v>
      </c>
      <c r="V236" s="159">
        <f>ROUND(E236*U236,2)</f>
        <v>5.32</v>
      </c>
      <c r="W236" s="159"/>
      <c r="X236" s="159" t="s">
        <v>295</v>
      </c>
      <c r="Y236" s="159" t="s">
        <v>296</v>
      </c>
      <c r="Z236" s="148"/>
      <c r="AA236" s="148"/>
      <c r="AB236" s="148"/>
      <c r="AC236" s="148"/>
      <c r="AD236" s="148"/>
      <c r="AE236" s="148"/>
      <c r="AF236" s="148"/>
      <c r="AG236" s="148" t="s">
        <v>297</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2" x14ac:dyDescent="0.25">
      <c r="A237" s="155"/>
      <c r="B237" s="156"/>
      <c r="C237" s="195" t="s">
        <v>525</v>
      </c>
      <c r="D237" s="161"/>
      <c r="E237" s="162">
        <v>7</v>
      </c>
      <c r="F237" s="159"/>
      <c r="G237" s="159"/>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314</v>
      </c>
      <c r="AH237" s="148">
        <v>0</v>
      </c>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3" x14ac:dyDescent="0.25">
      <c r="A238" s="155"/>
      <c r="B238" s="156"/>
      <c r="C238" s="195" t="s">
        <v>526</v>
      </c>
      <c r="D238" s="161"/>
      <c r="E238" s="162">
        <v>4</v>
      </c>
      <c r="F238" s="159"/>
      <c r="G238" s="159"/>
      <c r="H238" s="159"/>
      <c r="I238" s="159"/>
      <c r="J238" s="159"/>
      <c r="K238" s="159"/>
      <c r="L238" s="159"/>
      <c r="M238" s="159"/>
      <c r="N238" s="158"/>
      <c r="O238" s="158"/>
      <c r="P238" s="158"/>
      <c r="Q238" s="158"/>
      <c r="R238" s="159"/>
      <c r="S238" s="159"/>
      <c r="T238" s="159"/>
      <c r="U238" s="159"/>
      <c r="V238" s="159"/>
      <c r="W238" s="159"/>
      <c r="X238" s="159"/>
      <c r="Y238" s="159"/>
      <c r="Z238" s="148"/>
      <c r="AA238" s="148"/>
      <c r="AB238" s="148"/>
      <c r="AC238" s="148"/>
      <c r="AD238" s="148"/>
      <c r="AE238" s="148"/>
      <c r="AF238" s="148"/>
      <c r="AG238" s="148" t="s">
        <v>314</v>
      </c>
      <c r="AH238" s="148">
        <v>0</v>
      </c>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outlineLevel="3" x14ac:dyDescent="0.25">
      <c r="A239" s="155"/>
      <c r="B239" s="156"/>
      <c r="C239" s="195" t="s">
        <v>527</v>
      </c>
      <c r="D239" s="161"/>
      <c r="E239" s="162">
        <v>4</v>
      </c>
      <c r="F239" s="159"/>
      <c r="G239" s="159"/>
      <c r="H239" s="159"/>
      <c r="I239" s="159"/>
      <c r="J239" s="159"/>
      <c r="K239" s="159"/>
      <c r="L239" s="159"/>
      <c r="M239" s="159"/>
      <c r="N239" s="158"/>
      <c r="O239" s="158"/>
      <c r="P239" s="158"/>
      <c r="Q239" s="158"/>
      <c r="R239" s="159"/>
      <c r="S239" s="159"/>
      <c r="T239" s="159"/>
      <c r="U239" s="159"/>
      <c r="V239" s="159"/>
      <c r="W239" s="159"/>
      <c r="X239" s="159"/>
      <c r="Y239" s="159"/>
      <c r="Z239" s="148"/>
      <c r="AA239" s="148"/>
      <c r="AB239" s="148"/>
      <c r="AC239" s="148"/>
      <c r="AD239" s="148"/>
      <c r="AE239" s="148"/>
      <c r="AF239" s="148"/>
      <c r="AG239" s="148" t="s">
        <v>314</v>
      </c>
      <c r="AH239" s="148">
        <v>0</v>
      </c>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outlineLevel="3" x14ac:dyDescent="0.25">
      <c r="A240" s="155"/>
      <c r="B240" s="156"/>
      <c r="C240" s="195" t="s">
        <v>528</v>
      </c>
      <c r="D240" s="161"/>
      <c r="E240" s="162">
        <v>2</v>
      </c>
      <c r="F240" s="159"/>
      <c r="G240" s="159"/>
      <c r="H240" s="159"/>
      <c r="I240" s="159"/>
      <c r="J240" s="159"/>
      <c r="K240" s="159"/>
      <c r="L240" s="159"/>
      <c r="M240" s="159"/>
      <c r="N240" s="158"/>
      <c r="O240" s="158"/>
      <c r="P240" s="158"/>
      <c r="Q240" s="158"/>
      <c r="R240" s="159"/>
      <c r="S240" s="159"/>
      <c r="T240" s="159"/>
      <c r="U240" s="159"/>
      <c r="V240" s="159"/>
      <c r="W240" s="159"/>
      <c r="X240" s="159"/>
      <c r="Y240" s="159"/>
      <c r="Z240" s="148"/>
      <c r="AA240" s="148"/>
      <c r="AB240" s="148"/>
      <c r="AC240" s="148"/>
      <c r="AD240" s="148"/>
      <c r="AE240" s="148"/>
      <c r="AF240" s="148"/>
      <c r="AG240" s="148" t="s">
        <v>314</v>
      </c>
      <c r="AH240" s="148">
        <v>0</v>
      </c>
      <c r="AI240" s="148"/>
      <c r="AJ240" s="148"/>
      <c r="AK240" s="148"/>
      <c r="AL240" s="148"/>
      <c r="AM240" s="148"/>
      <c r="AN240" s="148"/>
      <c r="AO240" s="148"/>
      <c r="AP240" s="148"/>
      <c r="AQ240" s="148"/>
      <c r="AR240" s="148"/>
      <c r="AS240" s="148"/>
      <c r="AT240" s="148"/>
      <c r="AU240" s="148"/>
      <c r="AV240" s="148"/>
      <c r="AW240" s="148"/>
      <c r="AX240" s="148"/>
      <c r="AY240" s="148"/>
      <c r="AZ240" s="148"/>
      <c r="BA240" s="148"/>
      <c r="BB240" s="148"/>
      <c r="BC240" s="148"/>
      <c r="BD240" s="148"/>
      <c r="BE240" s="148"/>
      <c r="BF240" s="148"/>
      <c r="BG240" s="148"/>
      <c r="BH240" s="148"/>
    </row>
    <row r="241" spans="1:60" outlineLevel="3" x14ac:dyDescent="0.25">
      <c r="A241" s="155"/>
      <c r="B241" s="156"/>
      <c r="C241" s="195" t="s">
        <v>529</v>
      </c>
      <c r="D241" s="161"/>
      <c r="E241" s="162">
        <v>3</v>
      </c>
      <c r="F241" s="159"/>
      <c r="G241" s="159"/>
      <c r="H241" s="159"/>
      <c r="I241" s="159"/>
      <c r="J241" s="159"/>
      <c r="K241" s="159"/>
      <c r="L241" s="159"/>
      <c r="M241" s="159"/>
      <c r="N241" s="158"/>
      <c r="O241" s="158"/>
      <c r="P241" s="158"/>
      <c r="Q241" s="158"/>
      <c r="R241" s="159"/>
      <c r="S241" s="159"/>
      <c r="T241" s="159"/>
      <c r="U241" s="159"/>
      <c r="V241" s="159"/>
      <c r="W241" s="159"/>
      <c r="X241" s="159"/>
      <c r="Y241" s="159"/>
      <c r="Z241" s="148"/>
      <c r="AA241" s="148"/>
      <c r="AB241" s="148"/>
      <c r="AC241" s="148"/>
      <c r="AD241" s="148"/>
      <c r="AE241" s="148"/>
      <c r="AF241" s="148"/>
      <c r="AG241" s="148" t="s">
        <v>314</v>
      </c>
      <c r="AH241" s="148">
        <v>0</v>
      </c>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outlineLevel="3" x14ac:dyDescent="0.25">
      <c r="A242" s="155"/>
      <c r="B242" s="156"/>
      <c r="C242" s="195" t="s">
        <v>530</v>
      </c>
      <c r="D242" s="161"/>
      <c r="E242" s="162">
        <v>2</v>
      </c>
      <c r="F242" s="159"/>
      <c r="G242" s="159"/>
      <c r="H242" s="159"/>
      <c r="I242" s="159"/>
      <c r="J242" s="159"/>
      <c r="K242" s="159"/>
      <c r="L242" s="159"/>
      <c r="M242" s="159"/>
      <c r="N242" s="158"/>
      <c r="O242" s="158"/>
      <c r="P242" s="158"/>
      <c r="Q242" s="158"/>
      <c r="R242" s="159"/>
      <c r="S242" s="159"/>
      <c r="T242" s="159"/>
      <c r="U242" s="159"/>
      <c r="V242" s="159"/>
      <c r="W242" s="159"/>
      <c r="X242" s="159"/>
      <c r="Y242" s="159"/>
      <c r="Z242" s="148"/>
      <c r="AA242" s="148"/>
      <c r="AB242" s="148"/>
      <c r="AC242" s="148"/>
      <c r="AD242" s="148"/>
      <c r="AE242" s="148"/>
      <c r="AF242" s="148"/>
      <c r="AG242" s="148" t="s">
        <v>314</v>
      </c>
      <c r="AH242" s="148">
        <v>0</v>
      </c>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outlineLevel="1" x14ac:dyDescent="0.25">
      <c r="A243" s="177">
        <v>48</v>
      </c>
      <c r="B243" s="178" t="s">
        <v>531</v>
      </c>
      <c r="C243" s="194" t="s">
        <v>532</v>
      </c>
      <c r="D243" s="179" t="s">
        <v>292</v>
      </c>
      <c r="E243" s="180">
        <v>12</v>
      </c>
      <c r="F243" s="181"/>
      <c r="G243" s="182">
        <f>ROUND(E243*F243,2)</f>
        <v>0</v>
      </c>
      <c r="H243" s="181"/>
      <c r="I243" s="182">
        <f>ROUND(E243*H243,2)</f>
        <v>0</v>
      </c>
      <c r="J243" s="181"/>
      <c r="K243" s="182">
        <f>ROUND(E243*J243,2)</f>
        <v>0</v>
      </c>
      <c r="L243" s="182">
        <v>21</v>
      </c>
      <c r="M243" s="182">
        <f>G243*(1+L243/100)</f>
        <v>0</v>
      </c>
      <c r="N243" s="180">
        <v>3.9789999999999999E-2</v>
      </c>
      <c r="O243" s="180">
        <f>ROUND(E243*N243,2)</f>
        <v>0.48</v>
      </c>
      <c r="P243" s="180">
        <v>0</v>
      </c>
      <c r="Q243" s="180">
        <f>ROUND(E243*P243,2)</f>
        <v>0</v>
      </c>
      <c r="R243" s="182" t="s">
        <v>410</v>
      </c>
      <c r="S243" s="182" t="s">
        <v>294</v>
      </c>
      <c r="T243" s="183" t="s">
        <v>294</v>
      </c>
      <c r="U243" s="159">
        <v>0.24199999999999999</v>
      </c>
      <c r="V243" s="159">
        <f>ROUND(E243*U243,2)</f>
        <v>2.9</v>
      </c>
      <c r="W243" s="159"/>
      <c r="X243" s="159" t="s">
        <v>295</v>
      </c>
      <c r="Y243" s="159" t="s">
        <v>296</v>
      </c>
      <c r="Z243" s="148"/>
      <c r="AA243" s="148"/>
      <c r="AB243" s="148"/>
      <c r="AC243" s="148"/>
      <c r="AD243" s="148"/>
      <c r="AE243" s="148"/>
      <c r="AF243" s="148"/>
      <c r="AG243" s="148" t="s">
        <v>297</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2" x14ac:dyDescent="0.25">
      <c r="A244" s="155"/>
      <c r="B244" s="156"/>
      <c r="C244" s="195" t="s">
        <v>533</v>
      </c>
      <c r="D244" s="161"/>
      <c r="E244" s="162">
        <v>3</v>
      </c>
      <c r="F244" s="159"/>
      <c r="G244" s="159"/>
      <c r="H244" s="159"/>
      <c r="I244" s="159"/>
      <c r="J244" s="159"/>
      <c r="K244" s="159"/>
      <c r="L244" s="159"/>
      <c r="M244" s="159"/>
      <c r="N244" s="158"/>
      <c r="O244" s="158"/>
      <c r="P244" s="158"/>
      <c r="Q244" s="158"/>
      <c r="R244" s="159"/>
      <c r="S244" s="159"/>
      <c r="T244" s="159"/>
      <c r="U244" s="159"/>
      <c r="V244" s="159"/>
      <c r="W244" s="159"/>
      <c r="X244" s="159"/>
      <c r="Y244" s="159"/>
      <c r="Z244" s="148"/>
      <c r="AA244" s="148"/>
      <c r="AB244" s="148"/>
      <c r="AC244" s="148"/>
      <c r="AD244" s="148"/>
      <c r="AE244" s="148"/>
      <c r="AF244" s="148"/>
      <c r="AG244" s="148" t="s">
        <v>314</v>
      </c>
      <c r="AH244" s="148">
        <v>0</v>
      </c>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3" x14ac:dyDescent="0.25">
      <c r="A245" s="155"/>
      <c r="B245" s="156"/>
      <c r="C245" s="195" t="s">
        <v>534</v>
      </c>
      <c r="D245" s="161"/>
      <c r="E245" s="162">
        <v>4</v>
      </c>
      <c r="F245" s="159"/>
      <c r="G245" s="159"/>
      <c r="H245" s="159"/>
      <c r="I245" s="159"/>
      <c r="J245" s="159"/>
      <c r="K245" s="159"/>
      <c r="L245" s="159"/>
      <c r="M245" s="159"/>
      <c r="N245" s="158"/>
      <c r="O245" s="158"/>
      <c r="P245" s="158"/>
      <c r="Q245" s="158"/>
      <c r="R245" s="159"/>
      <c r="S245" s="159"/>
      <c r="T245" s="159"/>
      <c r="U245" s="159"/>
      <c r="V245" s="159"/>
      <c r="W245" s="159"/>
      <c r="X245" s="159"/>
      <c r="Y245" s="159"/>
      <c r="Z245" s="148"/>
      <c r="AA245" s="148"/>
      <c r="AB245" s="148"/>
      <c r="AC245" s="148"/>
      <c r="AD245" s="148"/>
      <c r="AE245" s="148"/>
      <c r="AF245" s="148"/>
      <c r="AG245" s="148" t="s">
        <v>314</v>
      </c>
      <c r="AH245" s="148">
        <v>0</v>
      </c>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3" x14ac:dyDescent="0.25">
      <c r="A246" s="155"/>
      <c r="B246" s="156"/>
      <c r="C246" s="195" t="s">
        <v>535</v>
      </c>
      <c r="D246" s="161"/>
      <c r="E246" s="162">
        <v>3</v>
      </c>
      <c r="F246" s="159"/>
      <c r="G246" s="159"/>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314</v>
      </c>
      <c r="AH246" s="148">
        <v>0</v>
      </c>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outlineLevel="3" x14ac:dyDescent="0.25">
      <c r="A247" s="155"/>
      <c r="B247" s="156"/>
      <c r="C247" s="195" t="s">
        <v>536</v>
      </c>
      <c r="D247" s="161"/>
      <c r="E247" s="162">
        <v>2</v>
      </c>
      <c r="F247" s="159"/>
      <c r="G247" s="159"/>
      <c r="H247" s="159"/>
      <c r="I247" s="159"/>
      <c r="J247" s="159"/>
      <c r="K247" s="159"/>
      <c r="L247" s="159"/>
      <c r="M247" s="159"/>
      <c r="N247" s="158"/>
      <c r="O247" s="158"/>
      <c r="P247" s="158"/>
      <c r="Q247" s="158"/>
      <c r="R247" s="159"/>
      <c r="S247" s="159"/>
      <c r="T247" s="159"/>
      <c r="U247" s="159"/>
      <c r="V247" s="159"/>
      <c r="W247" s="159"/>
      <c r="X247" s="159"/>
      <c r="Y247" s="159"/>
      <c r="Z247" s="148"/>
      <c r="AA247" s="148"/>
      <c r="AB247" s="148"/>
      <c r="AC247" s="148"/>
      <c r="AD247" s="148"/>
      <c r="AE247" s="148"/>
      <c r="AF247" s="148"/>
      <c r="AG247" s="148" t="s">
        <v>314</v>
      </c>
      <c r="AH247" s="148">
        <v>0</v>
      </c>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ht="20" outlineLevel="1" x14ac:dyDescent="0.25">
      <c r="A248" s="177">
        <v>49</v>
      </c>
      <c r="B248" s="178" t="s">
        <v>537</v>
      </c>
      <c r="C248" s="194" t="s">
        <v>538</v>
      </c>
      <c r="D248" s="179" t="s">
        <v>310</v>
      </c>
      <c r="E248" s="180">
        <v>34.287999999999997</v>
      </c>
      <c r="F248" s="181"/>
      <c r="G248" s="182">
        <f>ROUND(E248*F248,2)</f>
        <v>0</v>
      </c>
      <c r="H248" s="181"/>
      <c r="I248" s="182">
        <f>ROUND(E248*H248,2)</f>
        <v>0</v>
      </c>
      <c r="J248" s="181"/>
      <c r="K248" s="182">
        <f>ROUND(E248*J248,2)</f>
        <v>0</v>
      </c>
      <c r="L248" s="182">
        <v>21</v>
      </c>
      <c r="M248" s="182">
        <f>G248*(1+L248/100)</f>
        <v>0</v>
      </c>
      <c r="N248" s="180">
        <v>0.26783000000000001</v>
      </c>
      <c r="O248" s="180">
        <f>ROUND(E248*N248,2)</f>
        <v>9.18</v>
      </c>
      <c r="P248" s="180">
        <v>0</v>
      </c>
      <c r="Q248" s="180">
        <f>ROUND(E248*P248,2)</f>
        <v>0</v>
      </c>
      <c r="R248" s="182" t="s">
        <v>410</v>
      </c>
      <c r="S248" s="182" t="s">
        <v>294</v>
      </c>
      <c r="T248" s="183" t="s">
        <v>294</v>
      </c>
      <c r="U248" s="159">
        <v>0.69099999999999995</v>
      </c>
      <c r="V248" s="159">
        <f>ROUND(E248*U248,2)</f>
        <v>23.69</v>
      </c>
      <c r="W248" s="159"/>
      <c r="X248" s="159" t="s">
        <v>295</v>
      </c>
      <c r="Y248" s="159" t="s">
        <v>296</v>
      </c>
      <c r="Z248" s="148"/>
      <c r="AA248" s="148"/>
      <c r="AB248" s="148"/>
      <c r="AC248" s="148"/>
      <c r="AD248" s="148"/>
      <c r="AE248" s="148"/>
      <c r="AF248" s="148"/>
      <c r="AG248" s="148" t="s">
        <v>297</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ht="20.5" outlineLevel="2" x14ac:dyDescent="0.25">
      <c r="A249" s="155"/>
      <c r="B249" s="156"/>
      <c r="C249" s="276" t="s">
        <v>539</v>
      </c>
      <c r="D249" s="277"/>
      <c r="E249" s="277"/>
      <c r="F249" s="277"/>
      <c r="G249" s="277"/>
      <c r="H249" s="159"/>
      <c r="I249" s="159"/>
      <c r="J249" s="159"/>
      <c r="K249" s="159"/>
      <c r="L249" s="159"/>
      <c r="M249" s="159"/>
      <c r="N249" s="158"/>
      <c r="O249" s="158"/>
      <c r="P249" s="158"/>
      <c r="Q249" s="158"/>
      <c r="R249" s="159"/>
      <c r="S249" s="159"/>
      <c r="T249" s="159"/>
      <c r="U249" s="159"/>
      <c r="V249" s="159"/>
      <c r="W249" s="159"/>
      <c r="X249" s="159"/>
      <c r="Y249" s="159"/>
      <c r="Z249" s="148"/>
      <c r="AA249" s="148"/>
      <c r="AB249" s="148"/>
      <c r="AC249" s="148"/>
      <c r="AD249" s="148"/>
      <c r="AE249" s="148"/>
      <c r="AF249" s="148"/>
      <c r="AG249" s="148" t="s">
        <v>299</v>
      </c>
      <c r="AH249" s="148"/>
      <c r="AI249" s="148"/>
      <c r="AJ249" s="148"/>
      <c r="AK249" s="148"/>
      <c r="AL249" s="148"/>
      <c r="AM249" s="148"/>
      <c r="AN249" s="148"/>
      <c r="AO249" s="148"/>
      <c r="AP249" s="148"/>
      <c r="AQ249" s="148"/>
      <c r="AR249" s="148"/>
      <c r="AS249" s="148"/>
      <c r="AT249" s="148"/>
      <c r="AU249" s="148"/>
      <c r="AV249" s="148"/>
      <c r="AW249" s="148"/>
      <c r="AX249" s="148"/>
      <c r="AY249" s="148"/>
      <c r="AZ249" s="148"/>
      <c r="BA249" s="184" t="str">
        <f>C249</f>
        <v>jednoduché nebo příčky zděné do svislé dřevěné, cihelné, betonové nebo ocelové konstrukce na jakoukoliv maltu vápenocementovou (MVC) nebo cementovou (MC),</v>
      </c>
      <c r="BB249" s="148"/>
      <c r="BC249" s="148"/>
      <c r="BD249" s="148"/>
      <c r="BE249" s="148"/>
      <c r="BF249" s="148"/>
      <c r="BG249" s="148"/>
      <c r="BH249" s="148"/>
    </row>
    <row r="250" spans="1:60" outlineLevel="2" x14ac:dyDescent="0.25">
      <c r="A250" s="155"/>
      <c r="B250" s="156"/>
      <c r="C250" s="270" t="s">
        <v>540</v>
      </c>
      <c r="D250" s="271"/>
      <c r="E250" s="271"/>
      <c r="F250" s="271"/>
      <c r="G250" s="271"/>
      <c r="H250" s="159"/>
      <c r="I250" s="159"/>
      <c r="J250" s="159"/>
      <c r="K250" s="159"/>
      <c r="L250" s="159"/>
      <c r="M250" s="159"/>
      <c r="N250" s="158"/>
      <c r="O250" s="158"/>
      <c r="P250" s="158"/>
      <c r="Q250" s="158"/>
      <c r="R250" s="159"/>
      <c r="S250" s="159"/>
      <c r="T250" s="159"/>
      <c r="U250" s="159"/>
      <c r="V250" s="159"/>
      <c r="W250" s="159"/>
      <c r="X250" s="159"/>
      <c r="Y250" s="159"/>
      <c r="Z250" s="148"/>
      <c r="AA250" s="148"/>
      <c r="AB250" s="148"/>
      <c r="AC250" s="148"/>
      <c r="AD250" s="148"/>
      <c r="AE250" s="148"/>
      <c r="AF250" s="148"/>
      <c r="AG250" s="148" t="s">
        <v>300</v>
      </c>
      <c r="AH250" s="148"/>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2" x14ac:dyDescent="0.25">
      <c r="A251" s="155"/>
      <c r="B251" s="156"/>
      <c r="C251" s="195" t="s">
        <v>541</v>
      </c>
      <c r="D251" s="161"/>
      <c r="E251" s="162">
        <v>34.287999999999997</v>
      </c>
      <c r="F251" s="159"/>
      <c r="G251" s="159"/>
      <c r="H251" s="159"/>
      <c r="I251" s="159"/>
      <c r="J251" s="159"/>
      <c r="K251" s="159"/>
      <c r="L251" s="159"/>
      <c r="M251" s="159"/>
      <c r="N251" s="158"/>
      <c r="O251" s="158"/>
      <c r="P251" s="158"/>
      <c r="Q251" s="158"/>
      <c r="R251" s="159"/>
      <c r="S251" s="159"/>
      <c r="T251" s="159"/>
      <c r="U251" s="159"/>
      <c r="V251" s="159"/>
      <c r="W251" s="159"/>
      <c r="X251" s="159"/>
      <c r="Y251" s="159"/>
      <c r="Z251" s="148"/>
      <c r="AA251" s="148"/>
      <c r="AB251" s="148"/>
      <c r="AC251" s="148"/>
      <c r="AD251" s="148"/>
      <c r="AE251" s="148"/>
      <c r="AF251" s="148"/>
      <c r="AG251" s="148" t="s">
        <v>314</v>
      </c>
      <c r="AH251" s="148">
        <v>0</v>
      </c>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outlineLevel="1" x14ac:dyDescent="0.25">
      <c r="A252" s="185">
        <v>50</v>
      </c>
      <c r="B252" s="186" t="s">
        <v>542</v>
      </c>
      <c r="C252" s="198" t="s">
        <v>543</v>
      </c>
      <c r="D252" s="187" t="s">
        <v>292</v>
      </c>
      <c r="E252" s="188">
        <v>1</v>
      </c>
      <c r="F252" s="189"/>
      <c r="G252" s="190">
        <f>ROUND(E252*F252,2)</f>
        <v>0</v>
      </c>
      <c r="H252" s="189"/>
      <c r="I252" s="190">
        <f>ROUND(E252*H252,2)</f>
        <v>0</v>
      </c>
      <c r="J252" s="189"/>
      <c r="K252" s="190">
        <f>ROUND(E252*J252,2)</f>
        <v>0</v>
      </c>
      <c r="L252" s="190">
        <v>21</v>
      </c>
      <c r="M252" s="190">
        <f>G252*(1+L252/100)</f>
        <v>0</v>
      </c>
      <c r="N252" s="188">
        <v>6.4299999999999996E-2</v>
      </c>
      <c r="O252" s="188">
        <f>ROUND(E252*N252,2)</f>
        <v>0.06</v>
      </c>
      <c r="P252" s="188">
        <v>0</v>
      </c>
      <c r="Q252" s="188">
        <f>ROUND(E252*P252,2)</f>
        <v>0</v>
      </c>
      <c r="R252" s="190" t="s">
        <v>410</v>
      </c>
      <c r="S252" s="190" t="s">
        <v>294</v>
      </c>
      <c r="T252" s="191" t="s">
        <v>294</v>
      </c>
      <c r="U252" s="159">
        <v>0.24199999999999999</v>
      </c>
      <c r="V252" s="159">
        <f>ROUND(E252*U252,2)</f>
        <v>0.24</v>
      </c>
      <c r="W252" s="159"/>
      <c r="X252" s="159" t="s">
        <v>295</v>
      </c>
      <c r="Y252" s="159" t="s">
        <v>296</v>
      </c>
      <c r="Z252" s="148"/>
      <c r="AA252" s="148"/>
      <c r="AB252" s="148"/>
      <c r="AC252" s="148"/>
      <c r="AD252" s="148"/>
      <c r="AE252" s="148"/>
      <c r="AF252" s="148"/>
      <c r="AG252" s="148" t="s">
        <v>297</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48"/>
      <c r="BB252" s="148"/>
      <c r="BC252" s="148"/>
      <c r="BD252" s="148"/>
      <c r="BE252" s="148"/>
      <c r="BF252" s="148"/>
      <c r="BG252" s="148"/>
      <c r="BH252" s="148"/>
    </row>
    <row r="253" spans="1:60" outlineLevel="1" x14ac:dyDescent="0.25">
      <c r="A253" s="185">
        <v>51</v>
      </c>
      <c r="B253" s="186" t="s">
        <v>544</v>
      </c>
      <c r="C253" s="198" t="s">
        <v>545</v>
      </c>
      <c r="D253" s="187" t="s">
        <v>292</v>
      </c>
      <c r="E253" s="188">
        <v>2</v>
      </c>
      <c r="F253" s="189"/>
      <c r="G253" s="190">
        <f>ROUND(E253*F253,2)</f>
        <v>0</v>
      </c>
      <c r="H253" s="189"/>
      <c r="I253" s="190">
        <f>ROUND(E253*H253,2)</f>
        <v>0</v>
      </c>
      <c r="J253" s="189"/>
      <c r="K253" s="190">
        <f>ROUND(E253*J253,2)</f>
        <v>0</v>
      </c>
      <c r="L253" s="190">
        <v>21</v>
      </c>
      <c r="M253" s="190">
        <f>G253*(1+L253/100)</f>
        <v>0</v>
      </c>
      <c r="N253" s="188">
        <v>5.2019999999999997E-2</v>
      </c>
      <c r="O253" s="188">
        <f>ROUND(E253*N253,2)</f>
        <v>0.1</v>
      </c>
      <c r="P253" s="188">
        <v>0</v>
      </c>
      <c r="Q253" s="188">
        <f>ROUND(E253*P253,2)</f>
        <v>0</v>
      </c>
      <c r="R253" s="190" t="s">
        <v>410</v>
      </c>
      <c r="S253" s="190" t="s">
        <v>294</v>
      </c>
      <c r="T253" s="191" t="s">
        <v>294</v>
      </c>
      <c r="U253" s="159">
        <v>0.24199999999999999</v>
      </c>
      <c r="V253" s="159">
        <f>ROUND(E253*U253,2)</f>
        <v>0.48</v>
      </c>
      <c r="W253" s="159"/>
      <c r="X253" s="159" t="s">
        <v>295</v>
      </c>
      <c r="Y253" s="159" t="s">
        <v>296</v>
      </c>
      <c r="Z253" s="148"/>
      <c r="AA253" s="148"/>
      <c r="AB253" s="148"/>
      <c r="AC253" s="148"/>
      <c r="AD253" s="148"/>
      <c r="AE253" s="148"/>
      <c r="AF253" s="148"/>
      <c r="AG253" s="148" t="s">
        <v>297</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1" x14ac:dyDescent="0.25">
      <c r="A254" s="185">
        <v>52</v>
      </c>
      <c r="B254" s="186" t="s">
        <v>546</v>
      </c>
      <c r="C254" s="198" t="s">
        <v>547</v>
      </c>
      <c r="D254" s="187" t="s">
        <v>292</v>
      </c>
      <c r="E254" s="188">
        <v>1</v>
      </c>
      <c r="F254" s="189"/>
      <c r="G254" s="190">
        <f>ROUND(E254*F254,2)</f>
        <v>0</v>
      </c>
      <c r="H254" s="189"/>
      <c r="I254" s="190">
        <f>ROUND(E254*H254,2)</f>
        <v>0</v>
      </c>
      <c r="J254" s="189"/>
      <c r="K254" s="190">
        <f>ROUND(E254*J254,2)</f>
        <v>0</v>
      </c>
      <c r="L254" s="190">
        <v>21</v>
      </c>
      <c r="M254" s="190">
        <f>G254*(1+L254/100)</f>
        <v>0</v>
      </c>
      <c r="N254" s="188">
        <v>7.9450000000000007E-2</v>
      </c>
      <c r="O254" s="188">
        <f>ROUND(E254*N254,2)</f>
        <v>0.08</v>
      </c>
      <c r="P254" s="188">
        <v>0</v>
      </c>
      <c r="Q254" s="188">
        <f>ROUND(E254*P254,2)</f>
        <v>0</v>
      </c>
      <c r="R254" s="190" t="s">
        <v>410</v>
      </c>
      <c r="S254" s="190" t="s">
        <v>294</v>
      </c>
      <c r="T254" s="191" t="s">
        <v>294</v>
      </c>
      <c r="U254" s="159">
        <v>0.30099999999999999</v>
      </c>
      <c r="V254" s="159">
        <f>ROUND(E254*U254,2)</f>
        <v>0.3</v>
      </c>
      <c r="W254" s="159"/>
      <c r="X254" s="159" t="s">
        <v>295</v>
      </c>
      <c r="Y254" s="159" t="s">
        <v>296</v>
      </c>
      <c r="Z254" s="148"/>
      <c r="AA254" s="148"/>
      <c r="AB254" s="148"/>
      <c r="AC254" s="148"/>
      <c r="AD254" s="148"/>
      <c r="AE254" s="148"/>
      <c r="AF254" s="148"/>
      <c r="AG254" s="148" t="s">
        <v>297</v>
      </c>
      <c r="AH254" s="148"/>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1" x14ac:dyDescent="0.25">
      <c r="A255" s="177">
        <v>53</v>
      </c>
      <c r="B255" s="178" t="s">
        <v>548</v>
      </c>
      <c r="C255" s="194" t="s">
        <v>549</v>
      </c>
      <c r="D255" s="179" t="s">
        <v>424</v>
      </c>
      <c r="E255" s="180">
        <v>0.45645000000000002</v>
      </c>
      <c r="F255" s="181"/>
      <c r="G255" s="182">
        <f>ROUND(E255*F255,2)</f>
        <v>0</v>
      </c>
      <c r="H255" s="181"/>
      <c r="I255" s="182">
        <f>ROUND(E255*H255,2)</f>
        <v>0</v>
      </c>
      <c r="J255" s="181"/>
      <c r="K255" s="182">
        <f>ROUND(E255*J255,2)</f>
        <v>0</v>
      </c>
      <c r="L255" s="182">
        <v>21</v>
      </c>
      <c r="M255" s="182">
        <f>G255*(1+L255/100)</f>
        <v>0</v>
      </c>
      <c r="N255" s="180">
        <v>1.0900000000000001</v>
      </c>
      <c r="O255" s="180">
        <f>ROUND(E255*N255,2)</f>
        <v>0.5</v>
      </c>
      <c r="P255" s="180">
        <v>0</v>
      </c>
      <c r="Q255" s="180">
        <f>ROUND(E255*P255,2)</f>
        <v>0</v>
      </c>
      <c r="R255" s="182" t="s">
        <v>550</v>
      </c>
      <c r="S255" s="182" t="s">
        <v>294</v>
      </c>
      <c r="T255" s="183" t="s">
        <v>294</v>
      </c>
      <c r="U255" s="159">
        <v>18.8</v>
      </c>
      <c r="V255" s="159">
        <f>ROUND(E255*U255,2)</f>
        <v>8.58</v>
      </c>
      <c r="W255" s="159"/>
      <c r="X255" s="159" t="s">
        <v>295</v>
      </c>
      <c r="Y255" s="159" t="s">
        <v>296</v>
      </c>
      <c r="Z255" s="148"/>
      <c r="AA255" s="148"/>
      <c r="AB255" s="148"/>
      <c r="AC255" s="148"/>
      <c r="AD255" s="148"/>
      <c r="AE255" s="148"/>
      <c r="AF255" s="148"/>
      <c r="AG255" s="148" t="s">
        <v>297</v>
      </c>
      <c r="AH255" s="148"/>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2" x14ac:dyDescent="0.25">
      <c r="A256" s="155"/>
      <c r="B256" s="156"/>
      <c r="C256" s="276" t="s">
        <v>551</v>
      </c>
      <c r="D256" s="277"/>
      <c r="E256" s="277"/>
      <c r="F256" s="277"/>
      <c r="G256" s="277"/>
      <c r="H256" s="159"/>
      <c r="I256" s="159"/>
      <c r="J256" s="159"/>
      <c r="K256" s="159"/>
      <c r="L256" s="159"/>
      <c r="M256" s="159"/>
      <c r="N256" s="158"/>
      <c r="O256" s="158"/>
      <c r="P256" s="158"/>
      <c r="Q256" s="158"/>
      <c r="R256" s="159"/>
      <c r="S256" s="159"/>
      <c r="T256" s="159"/>
      <c r="U256" s="159"/>
      <c r="V256" s="159"/>
      <c r="W256" s="159"/>
      <c r="X256" s="159"/>
      <c r="Y256" s="159"/>
      <c r="Z256" s="148"/>
      <c r="AA256" s="148"/>
      <c r="AB256" s="148"/>
      <c r="AC256" s="148"/>
      <c r="AD256" s="148"/>
      <c r="AE256" s="148"/>
      <c r="AF256" s="148"/>
      <c r="AG256" s="148" t="s">
        <v>299</v>
      </c>
      <c r="AH256" s="148"/>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outlineLevel="2" x14ac:dyDescent="0.25">
      <c r="A257" s="155"/>
      <c r="B257" s="156"/>
      <c r="C257" s="270" t="s">
        <v>551</v>
      </c>
      <c r="D257" s="271"/>
      <c r="E257" s="271"/>
      <c r="F257" s="271"/>
      <c r="G257" s="271"/>
      <c r="H257" s="159"/>
      <c r="I257" s="159"/>
      <c r="J257" s="159"/>
      <c r="K257" s="159"/>
      <c r="L257" s="159"/>
      <c r="M257" s="159"/>
      <c r="N257" s="158"/>
      <c r="O257" s="158"/>
      <c r="P257" s="158"/>
      <c r="Q257" s="158"/>
      <c r="R257" s="159"/>
      <c r="S257" s="159"/>
      <c r="T257" s="159"/>
      <c r="U257" s="159"/>
      <c r="V257" s="159"/>
      <c r="W257" s="159"/>
      <c r="X257" s="159"/>
      <c r="Y257" s="159"/>
      <c r="Z257" s="148"/>
      <c r="AA257" s="148"/>
      <c r="AB257" s="148"/>
      <c r="AC257" s="148"/>
      <c r="AD257" s="148"/>
      <c r="AE257" s="148"/>
      <c r="AF257" s="148"/>
      <c r="AG257" s="148" t="s">
        <v>300</v>
      </c>
      <c r="AH257" s="148"/>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2" x14ac:dyDescent="0.25">
      <c r="A258" s="155"/>
      <c r="B258" s="156"/>
      <c r="C258" s="195" t="s">
        <v>552</v>
      </c>
      <c r="D258" s="161"/>
      <c r="E258" s="162">
        <v>0.38</v>
      </c>
      <c r="F258" s="159"/>
      <c r="G258" s="159"/>
      <c r="H258" s="159"/>
      <c r="I258" s="159"/>
      <c r="J258" s="159"/>
      <c r="K258" s="159"/>
      <c r="L258" s="159"/>
      <c r="M258" s="159"/>
      <c r="N258" s="158"/>
      <c r="O258" s="158"/>
      <c r="P258" s="158"/>
      <c r="Q258" s="158"/>
      <c r="R258" s="159"/>
      <c r="S258" s="159"/>
      <c r="T258" s="159"/>
      <c r="U258" s="159"/>
      <c r="V258" s="159"/>
      <c r="W258" s="159"/>
      <c r="X258" s="159"/>
      <c r="Y258" s="159"/>
      <c r="Z258" s="148"/>
      <c r="AA258" s="148"/>
      <c r="AB258" s="148"/>
      <c r="AC258" s="148"/>
      <c r="AD258" s="148"/>
      <c r="AE258" s="148"/>
      <c r="AF258" s="148"/>
      <c r="AG258" s="148" t="s">
        <v>314</v>
      </c>
      <c r="AH258" s="148">
        <v>0</v>
      </c>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3" x14ac:dyDescent="0.25">
      <c r="A259" s="155"/>
      <c r="B259" s="156"/>
      <c r="C259" s="195" t="s">
        <v>553</v>
      </c>
      <c r="D259" s="161"/>
      <c r="E259" s="162">
        <v>0.08</v>
      </c>
      <c r="F259" s="159"/>
      <c r="G259" s="159"/>
      <c r="H259" s="159"/>
      <c r="I259" s="159"/>
      <c r="J259" s="159"/>
      <c r="K259" s="159"/>
      <c r="L259" s="159"/>
      <c r="M259" s="159"/>
      <c r="N259" s="158"/>
      <c r="O259" s="158"/>
      <c r="P259" s="158"/>
      <c r="Q259" s="158"/>
      <c r="R259" s="159"/>
      <c r="S259" s="159"/>
      <c r="T259" s="159"/>
      <c r="U259" s="159"/>
      <c r="V259" s="159"/>
      <c r="W259" s="159"/>
      <c r="X259" s="159"/>
      <c r="Y259" s="159"/>
      <c r="Z259" s="148"/>
      <c r="AA259" s="148"/>
      <c r="AB259" s="148"/>
      <c r="AC259" s="148"/>
      <c r="AD259" s="148"/>
      <c r="AE259" s="148"/>
      <c r="AF259" s="148"/>
      <c r="AG259" s="148" t="s">
        <v>314</v>
      </c>
      <c r="AH259" s="148">
        <v>0</v>
      </c>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1" x14ac:dyDescent="0.25">
      <c r="A260" s="177">
        <v>54</v>
      </c>
      <c r="B260" s="178" t="s">
        <v>554</v>
      </c>
      <c r="C260" s="194" t="s">
        <v>555</v>
      </c>
      <c r="D260" s="179" t="s">
        <v>424</v>
      </c>
      <c r="E260" s="180">
        <v>0.49931999999999999</v>
      </c>
      <c r="F260" s="181"/>
      <c r="G260" s="182">
        <f>ROUND(E260*F260,2)</f>
        <v>0</v>
      </c>
      <c r="H260" s="181"/>
      <c r="I260" s="182">
        <f>ROUND(E260*H260,2)</f>
        <v>0</v>
      </c>
      <c r="J260" s="181"/>
      <c r="K260" s="182">
        <f>ROUND(E260*J260,2)</f>
        <v>0</v>
      </c>
      <c r="L260" s="182">
        <v>21</v>
      </c>
      <c r="M260" s="182">
        <f>G260*(1+L260/100)</f>
        <v>0</v>
      </c>
      <c r="N260" s="180">
        <v>1.0900000000000001</v>
      </c>
      <c r="O260" s="180">
        <f>ROUND(E260*N260,2)</f>
        <v>0.54</v>
      </c>
      <c r="P260" s="180">
        <v>0</v>
      </c>
      <c r="Q260" s="180">
        <f>ROUND(E260*P260,2)</f>
        <v>0</v>
      </c>
      <c r="R260" s="182" t="s">
        <v>550</v>
      </c>
      <c r="S260" s="182" t="s">
        <v>294</v>
      </c>
      <c r="T260" s="183" t="s">
        <v>294</v>
      </c>
      <c r="U260" s="159">
        <v>18.8</v>
      </c>
      <c r="V260" s="159">
        <f>ROUND(E260*U260,2)</f>
        <v>9.39</v>
      </c>
      <c r="W260" s="159"/>
      <c r="X260" s="159" t="s">
        <v>295</v>
      </c>
      <c r="Y260" s="159" t="s">
        <v>296</v>
      </c>
      <c r="Z260" s="148"/>
      <c r="AA260" s="148"/>
      <c r="AB260" s="148"/>
      <c r="AC260" s="148"/>
      <c r="AD260" s="148"/>
      <c r="AE260" s="148"/>
      <c r="AF260" s="148"/>
      <c r="AG260" s="148" t="s">
        <v>297</v>
      </c>
      <c r="AH260" s="148"/>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2" x14ac:dyDescent="0.25">
      <c r="A261" s="155"/>
      <c r="B261" s="156"/>
      <c r="C261" s="276" t="s">
        <v>551</v>
      </c>
      <c r="D261" s="277"/>
      <c r="E261" s="277"/>
      <c r="F261" s="277"/>
      <c r="G261" s="277"/>
      <c r="H261" s="159"/>
      <c r="I261" s="159"/>
      <c r="J261" s="159"/>
      <c r="K261" s="159"/>
      <c r="L261" s="159"/>
      <c r="M261" s="159"/>
      <c r="N261" s="158"/>
      <c r="O261" s="158"/>
      <c r="P261" s="158"/>
      <c r="Q261" s="158"/>
      <c r="R261" s="159"/>
      <c r="S261" s="159"/>
      <c r="T261" s="159"/>
      <c r="U261" s="159"/>
      <c r="V261" s="159"/>
      <c r="W261" s="159"/>
      <c r="X261" s="159"/>
      <c r="Y261" s="159"/>
      <c r="Z261" s="148"/>
      <c r="AA261" s="148"/>
      <c r="AB261" s="148"/>
      <c r="AC261" s="148"/>
      <c r="AD261" s="148"/>
      <c r="AE261" s="148"/>
      <c r="AF261" s="148"/>
      <c r="AG261" s="148" t="s">
        <v>299</v>
      </c>
      <c r="AH261" s="148"/>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outlineLevel="2" x14ac:dyDescent="0.25">
      <c r="A262" s="155"/>
      <c r="B262" s="156"/>
      <c r="C262" s="270" t="s">
        <v>551</v>
      </c>
      <c r="D262" s="271"/>
      <c r="E262" s="271"/>
      <c r="F262" s="271"/>
      <c r="G262" s="271"/>
      <c r="H262" s="159"/>
      <c r="I262" s="159"/>
      <c r="J262" s="159"/>
      <c r="K262" s="159"/>
      <c r="L262" s="159"/>
      <c r="M262" s="159"/>
      <c r="N262" s="158"/>
      <c r="O262" s="158"/>
      <c r="P262" s="158"/>
      <c r="Q262" s="158"/>
      <c r="R262" s="159"/>
      <c r="S262" s="159"/>
      <c r="T262" s="159"/>
      <c r="U262" s="159"/>
      <c r="V262" s="159"/>
      <c r="W262" s="159"/>
      <c r="X262" s="159"/>
      <c r="Y262" s="159"/>
      <c r="Z262" s="148"/>
      <c r="AA262" s="148"/>
      <c r="AB262" s="148"/>
      <c r="AC262" s="148"/>
      <c r="AD262" s="148"/>
      <c r="AE262" s="148"/>
      <c r="AF262" s="148"/>
      <c r="AG262" s="148" t="s">
        <v>300</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2" x14ac:dyDescent="0.25">
      <c r="A263" s="155"/>
      <c r="B263" s="156"/>
      <c r="C263" s="195" t="s">
        <v>556</v>
      </c>
      <c r="D263" s="161"/>
      <c r="E263" s="162">
        <v>0.5</v>
      </c>
      <c r="F263" s="159"/>
      <c r="G263" s="159"/>
      <c r="H263" s="159"/>
      <c r="I263" s="159"/>
      <c r="J263" s="159"/>
      <c r="K263" s="159"/>
      <c r="L263" s="159"/>
      <c r="M263" s="159"/>
      <c r="N263" s="158"/>
      <c r="O263" s="158"/>
      <c r="P263" s="158"/>
      <c r="Q263" s="158"/>
      <c r="R263" s="159"/>
      <c r="S263" s="159"/>
      <c r="T263" s="159"/>
      <c r="U263" s="159"/>
      <c r="V263" s="159"/>
      <c r="W263" s="159"/>
      <c r="X263" s="159"/>
      <c r="Y263" s="159"/>
      <c r="Z263" s="148"/>
      <c r="AA263" s="148"/>
      <c r="AB263" s="148"/>
      <c r="AC263" s="148"/>
      <c r="AD263" s="148"/>
      <c r="AE263" s="148"/>
      <c r="AF263" s="148"/>
      <c r="AG263" s="148" t="s">
        <v>314</v>
      </c>
      <c r="AH263" s="148">
        <v>0</v>
      </c>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ht="20" outlineLevel="1" x14ac:dyDescent="0.25">
      <c r="A264" s="177">
        <v>55</v>
      </c>
      <c r="B264" s="178" t="s">
        <v>557</v>
      </c>
      <c r="C264" s="194" t="s">
        <v>558</v>
      </c>
      <c r="D264" s="179" t="s">
        <v>310</v>
      </c>
      <c r="E264" s="180">
        <v>9.66</v>
      </c>
      <c r="F264" s="181"/>
      <c r="G264" s="182">
        <f>ROUND(E264*F264,2)</f>
        <v>0</v>
      </c>
      <c r="H264" s="181"/>
      <c r="I264" s="182">
        <f>ROUND(E264*H264,2)</f>
        <v>0</v>
      </c>
      <c r="J264" s="181"/>
      <c r="K264" s="182">
        <f>ROUND(E264*J264,2)</f>
        <v>0</v>
      </c>
      <c r="L264" s="182">
        <v>21</v>
      </c>
      <c r="M264" s="182">
        <f>G264*(1+L264/100)</f>
        <v>0</v>
      </c>
      <c r="N264" s="180">
        <v>0.43824000000000002</v>
      </c>
      <c r="O264" s="180">
        <f>ROUND(E264*N264,2)</f>
        <v>4.2300000000000004</v>
      </c>
      <c r="P264" s="180">
        <v>0</v>
      </c>
      <c r="Q264" s="180">
        <f>ROUND(E264*P264,2)</f>
        <v>0</v>
      </c>
      <c r="R264" s="182" t="s">
        <v>410</v>
      </c>
      <c r="S264" s="182" t="s">
        <v>294</v>
      </c>
      <c r="T264" s="183" t="s">
        <v>294</v>
      </c>
      <c r="U264" s="159">
        <v>0.9</v>
      </c>
      <c r="V264" s="159">
        <f>ROUND(E264*U264,2)</f>
        <v>8.69</v>
      </c>
      <c r="W264" s="159"/>
      <c r="X264" s="159" t="s">
        <v>295</v>
      </c>
      <c r="Y264" s="159" t="s">
        <v>296</v>
      </c>
      <c r="Z264" s="148"/>
      <c r="AA264" s="148"/>
      <c r="AB264" s="148"/>
      <c r="AC264" s="148"/>
      <c r="AD264" s="148"/>
      <c r="AE264" s="148"/>
      <c r="AF264" s="148"/>
      <c r="AG264" s="148" t="s">
        <v>297</v>
      </c>
      <c r="AH264" s="148"/>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2" x14ac:dyDescent="0.25">
      <c r="A265" s="155"/>
      <c r="B265" s="156"/>
      <c r="C265" s="195" t="s">
        <v>559</v>
      </c>
      <c r="D265" s="161"/>
      <c r="E265" s="162">
        <v>7.2</v>
      </c>
      <c r="F265" s="159"/>
      <c r="G265" s="159"/>
      <c r="H265" s="159"/>
      <c r="I265" s="159"/>
      <c r="J265" s="159"/>
      <c r="K265" s="159"/>
      <c r="L265" s="159"/>
      <c r="M265" s="159"/>
      <c r="N265" s="158"/>
      <c r="O265" s="158"/>
      <c r="P265" s="158"/>
      <c r="Q265" s="158"/>
      <c r="R265" s="159"/>
      <c r="S265" s="159"/>
      <c r="T265" s="159"/>
      <c r="U265" s="159"/>
      <c r="V265" s="159"/>
      <c r="W265" s="159"/>
      <c r="X265" s="159"/>
      <c r="Y265" s="159"/>
      <c r="Z265" s="148"/>
      <c r="AA265" s="148"/>
      <c r="AB265" s="148"/>
      <c r="AC265" s="148"/>
      <c r="AD265" s="148"/>
      <c r="AE265" s="148"/>
      <c r="AF265" s="148"/>
      <c r="AG265" s="148" t="s">
        <v>314</v>
      </c>
      <c r="AH265" s="148">
        <v>0</v>
      </c>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3" x14ac:dyDescent="0.25">
      <c r="A266" s="155"/>
      <c r="B266" s="156"/>
      <c r="C266" s="195" t="s">
        <v>560</v>
      </c>
      <c r="D266" s="161"/>
      <c r="E266" s="162">
        <v>2.46</v>
      </c>
      <c r="F266" s="159"/>
      <c r="G266" s="159"/>
      <c r="H266" s="159"/>
      <c r="I266" s="159"/>
      <c r="J266" s="159"/>
      <c r="K266" s="159"/>
      <c r="L266" s="159"/>
      <c r="M266" s="159"/>
      <c r="N266" s="158"/>
      <c r="O266" s="158"/>
      <c r="P266" s="158"/>
      <c r="Q266" s="158"/>
      <c r="R266" s="159"/>
      <c r="S266" s="159"/>
      <c r="T266" s="159"/>
      <c r="U266" s="159"/>
      <c r="V266" s="159"/>
      <c r="W266" s="159"/>
      <c r="X266" s="159"/>
      <c r="Y266" s="159"/>
      <c r="Z266" s="148"/>
      <c r="AA266" s="148"/>
      <c r="AB266" s="148"/>
      <c r="AC266" s="148"/>
      <c r="AD266" s="148"/>
      <c r="AE266" s="148"/>
      <c r="AF266" s="148"/>
      <c r="AG266" s="148" t="s">
        <v>314</v>
      </c>
      <c r="AH266" s="148">
        <v>0</v>
      </c>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1" x14ac:dyDescent="0.25">
      <c r="A267" s="177">
        <v>56</v>
      </c>
      <c r="B267" s="178" t="s">
        <v>561</v>
      </c>
      <c r="C267" s="194" t="s">
        <v>562</v>
      </c>
      <c r="D267" s="179" t="s">
        <v>310</v>
      </c>
      <c r="E267" s="180">
        <v>0.56999999999999995</v>
      </c>
      <c r="F267" s="181"/>
      <c r="G267" s="182">
        <f>ROUND(E267*F267,2)</f>
        <v>0</v>
      </c>
      <c r="H267" s="181"/>
      <c r="I267" s="182">
        <f>ROUND(E267*H267,2)</f>
        <v>0</v>
      </c>
      <c r="J267" s="181"/>
      <c r="K267" s="182">
        <f>ROUND(E267*J267,2)</f>
        <v>0</v>
      </c>
      <c r="L267" s="182">
        <v>21</v>
      </c>
      <c r="M267" s="182">
        <f>G267*(1+L267/100)</f>
        <v>0</v>
      </c>
      <c r="N267" s="180">
        <v>5.7099999999999998E-2</v>
      </c>
      <c r="O267" s="180">
        <f>ROUND(E267*N267,2)</f>
        <v>0.03</v>
      </c>
      <c r="P267" s="180">
        <v>0</v>
      </c>
      <c r="Q267" s="180">
        <f>ROUND(E267*P267,2)</f>
        <v>0</v>
      </c>
      <c r="R267" s="182" t="s">
        <v>410</v>
      </c>
      <c r="S267" s="182" t="s">
        <v>294</v>
      </c>
      <c r="T267" s="183" t="s">
        <v>294</v>
      </c>
      <c r="U267" s="159">
        <v>0.51744999999999997</v>
      </c>
      <c r="V267" s="159">
        <f>ROUND(E267*U267,2)</f>
        <v>0.28999999999999998</v>
      </c>
      <c r="W267" s="159"/>
      <c r="X267" s="159" t="s">
        <v>295</v>
      </c>
      <c r="Y267" s="159" t="s">
        <v>296</v>
      </c>
      <c r="Z267" s="148"/>
      <c r="AA267" s="148"/>
      <c r="AB267" s="148"/>
      <c r="AC267" s="148"/>
      <c r="AD267" s="148"/>
      <c r="AE267" s="148"/>
      <c r="AF267" s="148"/>
      <c r="AG267" s="148" t="s">
        <v>297</v>
      </c>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2" x14ac:dyDescent="0.25">
      <c r="A268" s="155"/>
      <c r="B268" s="156"/>
      <c r="C268" s="276" t="s">
        <v>563</v>
      </c>
      <c r="D268" s="277"/>
      <c r="E268" s="277"/>
      <c r="F268" s="277"/>
      <c r="G268" s="277"/>
      <c r="H268" s="159"/>
      <c r="I268" s="159"/>
      <c r="J268" s="159"/>
      <c r="K268" s="159"/>
      <c r="L268" s="159"/>
      <c r="M268" s="159"/>
      <c r="N268" s="158"/>
      <c r="O268" s="158"/>
      <c r="P268" s="158"/>
      <c r="Q268" s="158"/>
      <c r="R268" s="159"/>
      <c r="S268" s="159"/>
      <c r="T268" s="159"/>
      <c r="U268" s="159"/>
      <c r="V268" s="159"/>
      <c r="W268" s="159"/>
      <c r="X268" s="159"/>
      <c r="Y268" s="159"/>
      <c r="Z268" s="148"/>
      <c r="AA268" s="148"/>
      <c r="AB268" s="148"/>
      <c r="AC268" s="148"/>
      <c r="AD268" s="148"/>
      <c r="AE268" s="148"/>
      <c r="AF268" s="148"/>
      <c r="AG268" s="148" t="s">
        <v>299</v>
      </c>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2" x14ac:dyDescent="0.25">
      <c r="A269" s="155"/>
      <c r="B269" s="156"/>
      <c r="C269" s="270" t="s">
        <v>563</v>
      </c>
      <c r="D269" s="271"/>
      <c r="E269" s="271"/>
      <c r="F269" s="271"/>
      <c r="G269" s="271"/>
      <c r="H269" s="159"/>
      <c r="I269" s="159"/>
      <c r="J269" s="159"/>
      <c r="K269" s="159"/>
      <c r="L269" s="159"/>
      <c r="M269" s="159"/>
      <c r="N269" s="158"/>
      <c r="O269" s="158"/>
      <c r="P269" s="158"/>
      <c r="Q269" s="158"/>
      <c r="R269" s="159"/>
      <c r="S269" s="159"/>
      <c r="T269" s="159"/>
      <c r="U269" s="159"/>
      <c r="V269" s="159"/>
      <c r="W269" s="159"/>
      <c r="X269" s="159"/>
      <c r="Y269" s="159"/>
      <c r="Z269" s="148"/>
      <c r="AA269" s="148"/>
      <c r="AB269" s="148"/>
      <c r="AC269" s="148"/>
      <c r="AD269" s="148"/>
      <c r="AE269" s="148"/>
      <c r="AF269" s="148"/>
      <c r="AG269" s="148" t="s">
        <v>300</v>
      </c>
      <c r="AH269" s="148"/>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2" x14ac:dyDescent="0.25">
      <c r="A270" s="155"/>
      <c r="B270" s="156"/>
      <c r="C270" s="195" t="s">
        <v>564</v>
      </c>
      <c r="D270" s="161"/>
      <c r="E270" s="162">
        <v>0.56999999999999995</v>
      </c>
      <c r="F270" s="159"/>
      <c r="G270" s="159"/>
      <c r="H270" s="159"/>
      <c r="I270" s="159"/>
      <c r="J270" s="159"/>
      <c r="K270" s="159"/>
      <c r="L270" s="159"/>
      <c r="M270" s="159"/>
      <c r="N270" s="158"/>
      <c r="O270" s="158"/>
      <c r="P270" s="158"/>
      <c r="Q270" s="158"/>
      <c r="R270" s="159"/>
      <c r="S270" s="159"/>
      <c r="T270" s="159"/>
      <c r="U270" s="159"/>
      <c r="V270" s="159"/>
      <c r="W270" s="159"/>
      <c r="X270" s="159"/>
      <c r="Y270" s="159"/>
      <c r="Z270" s="148"/>
      <c r="AA270" s="148"/>
      <c r="AB270" s="148"/>
      <c r="AC270" s="148"/>
      <c r="AD270" s="148"/>
      <c r="AE270" s="148"/>
      <c r="AF270" s="148"/>
      <c r="AG270" s="148" t="s">
        <v>314</v>
      </c>
      <c r="AH270" s="148">
        <v>0</v>
      </c>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1" x14ac:dyDescent="0.25">
      <c r="A271" s="177">
        <v>57</v>
      </c>
      <c r="B271" s="178" t="s">
        <v>565</v>
      </c>
      <c r="C271" s="194" t="s">
        <v>566</v>
      </c>
      <c r="D271" s="179" t="s">
        <v>310</v>
      </c>
      <c r="E271" s="180">
        <v>147.78440000000001</v>
      </c>
      <c r="F271" s="181"/>
      <c r="G271" s="182">
        <f>ROUND(E271*F271,2)</f>
        <v>0</v>
      </c>
      <c r="H271" s="181"/>
      <c r="I271" s="182">
        <f>ROUND(E271*H271,2)</f>
        <v>0</v>
      </c>
      <c r="J271" s="181"/>
      <c r="K271" s="182">
        <f>ROUND(E271*J271,2)</f>
        <v>0</v>
      </c>
      <c r="L271" s="182">
        <v>21</v>
      </c>
      <c r="M271" s="182">
        <f>G271*(1+L271/100)</f>
        <v>0</v>
      </c>
      <c r="N271" s="180">
        <v>7.5340000000000004E-2</v>
      </c>
      <c r="O271" s="180">
        <f>ROUND(E271*N271,2)</f>
        <v>11.13</v>
      </c>
      <c r="P271" s="180">
        <v>0</v>
      </c>
      <c r="Q271" s="180">
        <f>ROUND(E271*P271,2)</f>
        <v>0</v>
      </c>
      <c r="R271" s="182" t="s">
        <v>410</v>
      </c>
      <c r="S271" s="182" t="s">
        <v>294</v>
      </c>
      <c r="T271" s="183" t="s">
        <v>294</v>
      </c>
      <c r="U271" s="159">
        <v>0.52915000000000001</v>
      </c>
      <c r="V271" s="159">
        <f>ROUND(E271*U271,2)</f>
        <v>78.2</v>
      </c>
      <c r="W271" s="159"/>
      <c r="X271" s="159" t="s">
        <v>295</v>
      </c>
      <c r="Y271" s="159" t="s">
        <v>296</v>
      </c>
      <c r="Z271" s="148"/>
      <c r="AA271" s="148"/>
      <c r="AB271" s="148"/>
      <c r="AC271" s="148"/>
      <c r="AD271" s="148"/>
      <c r="AE271" s="148"/>
      <c r="AF271" s="148"/>
      <c r="AG271" s="148" t="s">
        <v>297</v>
      </c>
      <c r="AH271" s="148"/>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2" x14ac:dyDescent="0.25">
      <c r="A272" s="155"/>
      <c r="B272" s="156"/>
      <c r="C272" s="276" t="s">
        <v>563</v>
      </c>
      <c r="D272" s="277"/>
      <c r="E272" s="277"/>
      <c r="F272" s="277"/>
      <c r="G272" s="277"/>
      <c r="H272" s="159"/>
      <c r="I272" s="159"/>
      <c r="J272" s="159"/>
      <c r="K272" s="159"/>
      <c r="L272" s="159"/>
      <c r="M272" s="159"/>
      <c r="N272" s="158"/>
      <c r="O272" s="158"/>
      <c r="P272" s="158"/>
      <c r="Q272" s="158"/>
      <c r="R272" s="159"/>
      <c r="S272" s="159"/>
      <c r="T272" s="159"/>
      <c r="U272" s="159"/>
      <c r="V272" s="159"/>
      <c r="W272" s="159"/>
      <c r="X272" s="159"/>
      <c r="Y272" s="159"/>
      <c r="Z272" s="148"/>
      <c r="AA272" s="148"/>
      <c r="AB272" s="148"/>
      <c r="AC272" s="148"/>
      <c r="AD272" s="148"/>
      <c r="AE272" s="148"/>
      <c r="AF272" s="148"/>
      <c r="AG272" s="148" t="s">
        <v>299</v>
      </c>
      <c r="AH272" s="148"/>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2" x14ac:dyDescent="0.25">
      <c r="A273" s="155"/>
      <c r="B273" s="156"/>
      <c r="C273" s="270" t="s">
        <v>563</v>
      </c>
      <c r="D273" s="271"/>
      <c r="E273" s="271"/>
      <c r="F273" s="271"/>
      <c r="G273" s="271"/>
      <c r="H273" s="159"/>
      <c r="I273" s="159"/>
      <c r="J273" s="159"/>
      <c r="K273" s="159"/>
      <c r="L273" s="159"/>
      <c r="M273" s="159"/>
      <c r="N273" s="158"/>
      <c r="O273" s="158"/>
      <c r="P273" s="158"/>
      <c r="Q273" s="158"/>
      <c r="R273" s="159"/>
      <c r="S273" s="159"/>
      <c r="T273" s="159"/>
      <c r="U273" s="159"/>
      <c r="V273" s="159"/>
      <c r="W273" s="159"/>
      <c r="X273" s="159"/>
      <c r="Y273" s="159"/>
      <c r="Z273" s="148"/>
      <c r="AA273" s="148"/>
      <c r="AB273" s="148"/>
      <c r="AC273" s="148"/>
      <c r="AD273" s="148"/>
      <c r="AE273" s="148"/>
      <c r="AF273" s="148"/>
      <c r="AG273" s="148" t="s">
        <v>300</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2" x14ac:dyDescent="0.25">
      <c r="A274" s="155"/>
      <c r="B274" s="156"/>
      <c r="C274" s="195" t="s">
        <v>567</v>
      </c>
      <c r="D274" s="161"/>
      <c r="E274" s="162">
        <v>4.984</v>
      </c>
      <c r="F274" s="159"/>
      <c r="G274" s="159"/>
      <c r="H274" s="159"/>
      <c r="I274" s="159"/>
      <c r="J274" s="159"/>
      <c r="K274" s="159"/>
      <c r="L274" s="159"/>
      <c r="M274" s="159"/>
      <c r="N274" s="158"/>
      <c r="O274" s="158"/>
      <c r="P274" s="158"/>
      <c r="Q274" s="158"/>
      <c r="R274" s="159"/>
      <c r="S274" s="159"/>
      <c r="T274" s="159"/>
      <c r="U274" s="159"/>
      <c r="V274" s="159"/>
      <c r="W274" s="159"/>
      <c r="X274" s="159"/>
      <c r="Y274" s="159"/>
      <c r="Z274" s="148"/>
      <c r="AA274" s="148"/>
      <c r="AB274" s="148"/>
      <c r="AC274" s="148"/>
      <c r="AD274" s="148"/>
      <c r="AE274" s="148"/>
      <c r="AF274" s="148"/>
      <c r="AG274" s="148" t="s">
        <v>314</v>
      </c>
      <c r="AH274" s="148">
        <v>0</v>
      </c>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outlineLevel="3" x14ac:dyDescent="0.25">
      <c r="A275" s="155"/>
      <c r="B275" s="156"/>
      <c r="C275" s="195" t="s">
        <v>568</v>
      </c>
      <c r="D275" s="161"/>
      <c r="E275" s="162">
        <v>11.16</v>
      </c>
      <c r="F275" s="159"/>
      <c r="G275" s="159"/>
      <c r="H275" s="159"/>
      <c r="I275" s="159"/>
      <c r="J275" s="159"/>
      <c r="K275" s="159"/>
      <c r="L275" s="159"/>
      <c r="M275" s="159"/>
      <c r="N275" s="158"/>
      <c r="O275" s="158"/>
      <c r="P275" s="158"/>
      <c r="Q275" s="158"/>
      <c r="R275" s="159"/>
      <c r="S275" s="159"/>
      <c r="T275" s="159"/>
      <c r="U275" s="159"/>
      <c r="V275" s="159"/>
      <c r="W275" s="159"/>
      <c r="X275" s="159"/>
      <c r="Y275" s="159"/>
      <c r="Z275" s="148"/>
      <c r="AA275" s="148"/>
      <c r="AB275" s="148"/>
      <c r="AC275" s="148"/>
      <c r="AD275" s="148"/>
      <c r="AE275" s="148"/>
      <c r="AF275" s="148"/>
      <c r="AG275" s="148" t="s">
        <v>314</v>
      </c>
      <c r="AH275" s="148">
        <v>0</v>
      </c>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3" x14ac:dyDescent="0.25">
      <c r="A276" s="155"/>
      <c r="B276" s="156"/>
      <c r="C276" s="195" t="s">
        <v>569</v>
      </c>
      <c r="D276" s="161"/>
      <c r="E276" s="162">
        <v>5.875</v>
      </c>
      <c r="F276" s="159"/>
      <c r="G276" s="159"/>
      <c r="H276" s="159"/>
      <c r="I276" s="159"/>
      <c r="J276" s="159"/>
      <c r="K276" s="159"/>
      <c r="L276" s="159"/>
      <c r="M276" s="159"/>
      <c r="N276" s="158"/>
      <c r="O276" s="158"/>
      <c r="P276" s="158"/>
      <c r="Q276" s="158"/>
      <c r="R276" s="159"/>
      <c r="S276" s="159"/>
      <c r="T276" s="159"/>
      <c r="U276" s="159"/>
      <c r="V276" s="159"/>
      <c r="W276" s="159"/>
      <c r="X276" s="159"/>
      <c r="Y276" s="159"/>
      <c r="Z276" s="148"/>
      <c r="AA276" s="148"/>
      <c r="AB276" s="148"/>
      <c r="AC276" s="148"/>
      <c r="AD276" s="148"/>
      <c r="AE276" s="148"/>
      <c r="AF276" s="148"/>
      <c r="AG276" s="148" t="s">
        <v>314</v>
      </c>
      <c r="AH276" s="148">
        <v>0</v>
      </c>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3" x14ac:dyDescent="0.25">
      <c r="A277" s="155"/>
      <c r="B277" s="156"/>
      <c r="C277" s="195" t="s">
        <v>570</v>
      </c>
      <c r="D277" s="161"/>
      <c r="E277" s="162">
        <v>9.4269999999999996</v>
      </c>
      <c r="F277" s="159"/>
      <c r="G277" s="159"/>
      <c r="H277" s="159"/>
      <c r="I277" s="159"/>
      <c r="J277" s="159"/>
      <c r="K277" s="159"/>
      <c r="L277" s="159"/>
      <c r="M277" s="159"/>
      <c r="N277" s="158"/>
      <c r="O277" s="158"/>
      <c r="P277" s="158"/>
      <c r="Q277" s="158"/>
      <c r="R277" s="159"/>
      <c r="S277" s="159"/>
      <c r="T277" s="159"/>
      <c r="U277" s="159"/>
      <c r="V277" s="159"/>
      <c r="W277" s="159"/>
      <c r="X277" s="159"/>
      <c r="Y277" s="159"/>
      <c r="Z277" s="148"/>
      <c r="AA277" s="148"/>
      <c r="AB277" s="148"/>
      <c r="AC277" s="148"/>
      <c r="AD277" s="148"/>
      <c r="AE277" s="148"/>
      <c r="AF277" s="148"/>
      <c r="AG277" s="148" t="s">
        <v>314</v>
      </c>
      <c r="AH277" s="148">
        <v>0</v>
      </c>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3" x14ac:dyDescent="0.25">
      <c r="A278" s="155"/>
      <c r="B278" s="156"/>
      <c r="C278" s="195" t="s">
        <v>571</v>
      </c>
      <c r="D278" s="161"/>
      <c r="E278" s="162">
        <v>9.6289999999999996</v>
      </c>
      <c r="F278" s="159"/>
      <c r="G278" s="159"/>
      <c r="H278" s="159"/>
      <c r="I278" s="159"/>
      <c r="J278" s="159"/>
      <c r="K278" s="159"/>
      <c r="L278" s="159"/>
      <c r="M278" s="159"/>
      <c r="N278" s="158"/>
      <c r="O278" s="158"/>
      <c r="P278" s="158"/>
      <c r="Q278" s="158"/>
      <c r="R278" s="159"/>
      <c r="S278" s="159"/>
      <c r="T278" s="159"/>
      <c r="U278" s="159"/>
      <c r="V278" s="159"/>
      <c r="W278" s="159"/>
      <c r="X278" s="159"/>
      <c r="Y278" s="159"/>
      <c r="Z278" s="148"/>
      <c r="AA278" s="148"/>
      <c r="AB278" s="148"/>
      <c r="AC278" s="148"/>
      <c r="AD278" s="148"/>
      <c r="AE278" s="148"/>
      <c r="AF278" s="148"/>
      <c r="AG278" s="148" t="s">
        <v>314</v>
      </c>
      <c r="AH278" s="148">
        <v>0</v>
      </c>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3" x14ac:dyDescent="0.25">
      <c r="A279" s="155"/>
      <c r="B279" s="156"/>
      <c r="C279" s="195" t="s">
        <v>572</v>
      </c>
      <c r="D279" s="161"/>
      <c r="E279" s="162">
        <v>3.4209999999999998</v>
      </c>
      <c r="F279" s="159"/>
      <c r="G279" s="159"/>
      <c r="H279" s="159"/>
      <c r="I279" s="159"/>
      <c r="J279" s="159"/>
      <c r="K279" s="159"/>
      <c r="L279" s="159"/>
      <c r="M279" s="159"/>
      <c r="N279" s="158"/>
      <c r="O279" s="158"/>
      <c r="P279" s="158"/>
      <c r="Q279" s="158"/>
      <c r="R279" s="159"/>
      <c r="S279" s="159"/>
      <c r="T279" s="159"/>
      <c r="U279" s="159"/>
      <c r="V279" s="159"/>
      <c r="W279" s="159"/>
      <c r="X279" s="159"/>
      <c r="Y279" s="159"/>
      <c r="Z279" s="148"/>
      <c r="AA279" s="148"/>
      <c r="AB279" s="148"/>
      <c r="AC279" s="148"/>
      <c r="AD279" s="148"/>
      <c r="AE279" s="148"/>
      <c r="AF279" s="148"/>
      <c r="AG279" s="148" t="s">
        <v>314</v>
      </c>
      <c r="AH279" s="148">
        <v>0</v>
      </c>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3" x14ac:dyDescent="0.25">
      <c r="A280" s="155"/>
      <c r="B280" s="156"/>
      <c r="C280" s="195" t="s">
        <v>573</v>
      </c>
      <c r="D280" s="161"/>
      <c r="E280" s="162">
        <v>8.7919999999999998</v>
      </c>
      <c r="F280" s="159"/>
      <c r="G280" s="159"/>
      <c r="H280" s="159"/>
      <c r="I280" s="159"/>
      <c r="J280" s="159"/>
      <c r="K280" s="159"/>
      <c r="L280" s="159"/>
      <c r="M280" s="159"/>
      <c r="N280" s="158"/>
      <c r="O280" s="158"/>
      <c r="P280" s="158"/>
      <c r="Q280" s="158"/>
      <c r="R280" s="159"/>
      <c r="S280" s="159"/>
      <c r="T280" s="159"/>
      <c r="U280" s="159"/>
      <c r="V280" s="159"/>
      <c r="W280" s="159"/>
      <c r="X280" s="159"/>
      <c r="Y280" s="159"/>
      <c r="Z280" s="148"/>
      <c r="AA280" s="148"/>
      <c r="AB280" s="148"/>
      <c r="AC280" s="148"/>
      <c r="AD280" s="148"/>
      <c r="AE280" s="148"/>
      <c r="AF280" s="148"/>
      <c r="AG280" s="148" t="s">
        <v>314</v>
      </c>
      <c r="AH280" s="148">
        <v>0</v>
      </c>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3" x14ac:dyDescent="0.25">
      <c r="A281" s="155"/>
      <c r="B281" s="156"/>
      <c r="C281" s="195" t="s">
        <v>574</v>
      </c>
      <c r="D281" s="161"/>
      <c r="E281" s="162">
        <v>9.8819999999999997</v>
      </c>
      <c r="F281" s="159"/>
      <c r="G281" s="159"/>
      <c r="H281" s="159"/>
      <c r="I281" s="159"/>
      <c r="J281" s="159"/>
      <c r="K281" s="159"/>
      <c r="L281" s="159"/>
      <c r="M281" s="159"/>
      <c r="N281" s="158"/>
      <c r="O281" s="158"/>
      <c r="P281" s="158"/>
      <c r="Q281" s="158"/>
      <c r="R281" s="159"/>
      <c r="S281" s="159"/>
      <c r="T281" s="159"/>
      <c r="U281" s="159"/>
      <c r="V281" s="159"/>
      <c r="W281" s="159"/>
      <c r="X281" s="159"/>
      <c r="Y281" s="159"/>
      <c r="Z281" s="148"/>
      <c r="AA281" s="148"/>
      <c r="AB281" s="148"/>
      <c r="AC281" s="148"/>
      <c r="AD281" s="148"/>
      <c r="AE281" s="148"/>
      <c r="AF281" s="148"/>
      <c r="AG281" s="148" t="s">
        <v>314</v>
      </c>
      <c r="AH281" s="148">
        <v>0</v>
      </c>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3" x14ac:dyDescent="0.25">
      <c r="A282" s="155"/>
      <c r="B282" s="156"/>
      <c r="C282" s="195" t="s">
        <v>575</v>
      </c>
      <c r="D282" s="161"/>
      <c r="E282" s="162">
        <v>1.6</v>
      </c>
      <c r="F282" s="159"/>
      <c r="G282" s="159"/>
      <c r="H282" s="159"/>
      <c r="I282" s="159"/>
      <c r="J282" s="159"/>
      <c r="K282" s="159"/>
      <c r="L282" s="159"/>
      <c r="M282" s="159"/>
      <c r="N282" s="158"/>
      <c r="O282" s="158"/>
      <c r="P282" s="158"/>
      <c r="Q282" s="158"/>
      <c r="R282" s="159"/>
      <c r="S282" s="159"/>
      <c r="T282" s="159"/>
      <c r="U282" s="159"/>
      <c r="V282" s="159"/>
      <c r="W282" s="159"/>
      <c r="X282" s="159"/>
      <c r="Y282" s="159"/>
      <c r="Z282" s="148"/>
      <c r="AA282" s="148"/>
      <c r="AB282" s="148"/>
      <c r="AC282" s="148"/>
      <c r="AD282" s="148"/>
      <c r="AE282" s="148"/>
      <c r="AF282" s="148"/>
      <c r="AG282" s="148" t="s">
        <v>314</v>
      </c>
      <c r="AH282" s="148">
        <v>0</v>
      </c>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3" x14ac:dyDescent="0.25">
      <c r="A283" s="155"/>
      <c r="B283" s="156"/>
      <c r="C283" s="195" t="s">
        <v>576</v>
      </c>
      <c r="D283" s="161"/>
      <c r="E283" s="162">
        <v>8.6020000000000003</v>
      </c>
      <c r="F283" s="159"/>
      <c r="G283" s="159"/>
      <c r="H283" s="159"/>
      <c r="I283" s="159"/>
      <c r="J283" s="159"/>
      <c r="K283" s="159"/>
      <c r="L283" s="159"/>
      <c r="M283" s="159"/>
      <c r="N283" s="158"/>
      <c r="O283" s="158"/>
      <c r="P283" s="158"/>
      <c r="Q283" s="158"/>
      <c r="R283" s="159"/>
      <c r="S283" s="159"/>
      <c r="T283" s="159"/>
      <c r="U283" s="159"/>
      <c r="V283" s="159"/>
      <c r="W283" s="159"/>
      <c r="X283" s="159"/>
      <c r="Y283" s="159"/>
      <c r="Z283" s="148"/>
      <c r="AA283" s="148"/>
      <c r="AB283" s="148"/>
      <c r="AC283" s="148"/>
      <c r="AD283" s="148"/>
      <c r="AE283" s="148"/>
      <c r="AF283" s="148"/>
      <c r="AG283" s="148" t="s">
        <v>314</v>
      </c>
      <c r="AH283" s="148">
        <v>0</v>
      </c>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3" x14ac:dyDescent="0.25">
      <c r="A284" s="155"/>
      <c r="B284" s="156"/>
      <c r="C284" s="195" t="s">
        <v>577</v>
      </c>
      <c r="D284" s="161"/>
      <c r="E284" s="162">
        <v>4.16</v>
      </c>
      <c r="F284" s="159"/>
      <c r="G284" s="159"/>
      <c r="H284" s="159"/>
      <c r="I284" s="159"/>
      <c r="J284" s="159"/>
      <c r="K284" s="159"/>
      <c r="L284" s="159"/>
      <c r="M284" s="159"/>
      <c r="N284" s="158"/>
      <c r="O284" s="158"/>
      <c r="P284" s="158"/>
      <c r="Q284" s="158"/>
      <c r="R284" s="159"/>
      <c r="S284" s="159"/>
      <c r="T284" s="159"/>
      <c r="U284" s="159"/>
      <c r="V284" s="159"/>
      <c r="W284" s="159"/>
      <c r="X284" s="159"/>
      <c r="Y284" s="159"/>
      <c r="Z284" s="148"/>
      <c r="AA284" s="148"/>
      <c r="AB284" s="148"/>
      <c r="AC284" s="148"/>
      <c r="AD284" s="148"/>
      <c r="AE284" s="148"/>
      <c r="AF284" s="148"/>
      <c r="AG284" s="148" t="s">
        <v>314</v>
      </c>
      <c r="AH284" s="148">
        <v>0</v>
      </c>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3" x14ac:dyDescent="0.25">
      <c r="A285" s="155"/>
      <c r="B285" s="156"/>
      <c r="C285" s="195" t="s">
        <v>578</v>
      </c>
      <c r="D285" s="161"/>
      <c r="E285" s="162">
        <v>6.7939999999999996</v>
      </c>
      <c r="F285" s="159"/>
      <c r="G285" s="159"/>
      <c r="H285" s="159"/>
      <c r="I285" s="159"/>
      <c r="J285" s="159"/>
      <c r="K285" s="159"/>
      <c r="L285" s="159"/>
      <c r="M285" s="159"/>
      <c r="N285" s="158"/>
      <c r="O285" s="158"/>
      <c r="P285" s="158"/>
      <c r="Q285" s="158"/>
      <c r="R285" s="159"/>
      <c r="S285" s="159"/>
      <c r="T285" s="159"/>
      <c r="U285" s="159"/>
      <c r="V285" s="159"/>
      <c r="W285" s="159"/>
      <c r="X285" s="159"/>
      <c r="Y285" s="159"/>
      <c r="Z285" s="148"/>
      <c r="AA285" s="148"/>
      <c r="AB285" s="148"/>
      <c r="AC285" s="148"/>
      <c r="AD285" s="148"/>
      <c r="AE285" s="148"/>
      <c r="AF285" s="148"/>
      <c r="AG285" s="148" t="s">
        <v>314</v>
      </c>
      <c r="AH285" s="148">
        <v>0</v>
      </c>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3" x14ac:dyDescent="0.25">
      <c r="A286" s="155"/>
      <c r="B286" s="156"/>
      <c r="C286" s="195" t="s">
        <v>579</v>
      </c>
      <c r="D286" s="161"/>
      <c r="E286" s="162">
        <v>4.9340000000000002</v>
      </c>
      <c r="F286" s="159"/>
      <c r="G286" s="159"/>
      <c r="H286" s="159"/>
      <c r="I286" s="159"/>
      <c r="J286" s="159"/>
      <c r="K286" s="159"/>
      <c r="L286" s="159"/>
      <c r="M286" s="159"/>
      <c r="N286" s="158"/>
      <c r="O286" s="158"/>
      <c r="P286" s="158"/>
      <c r="Q286" s="158"/>
      <c r="R286" s="159"/>
      <c r="S286" s="159"/>
      <c r="T286" s="159"/>
      <c r="U286" s="159"/>
      <c r="V286" s="159"/>
      <c r="W286" s="159"/>
      <c r="X286" s="159"/>
      <c r="Y286" s="159"/>
      <c r="Z286" s="148"/>
      <c r="AA286" s="148"/>
      <c r="AB286" s="148"/>
      <c r="AC286" s="148"/>
      <c r="AD286" s="148"/>
      <c r="AE286" s="148"/>
      <c r="AF286" s="148"/>
      <c r="AG286" s="148" t="s">
        <v>314</v>
      </c>
      <c r="AH286" s="148">
        <v>0</v>
      </c>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3" x14ac:dyDescent="0.25">
      <c r="A287" s="155"/>
      <c r="B287" s="156"/>
      <c r="C287" s="195" t="s">
        <v>580</v>
      </c>
      <c r="D287" s="161"/>
      <c r="E287" s="162">
        <v>8.9600000000000009</v>
      </c>
      <c r="F287" s="159"/>
      <c r="G287" s="159"/>
      <c r="H287" s="159"/>
      <c r="I287" s="159"/>
      <c r="J287" s="159"/>
      <c r="K287" s="159"/>
      <c r="L287" s="159"/>
      <c r="M287" s="159"/>
      <c r="N287" s="158"/>
      <c r="O287" s="158"/>
      <c r="P287" s="158"/>
      <c r="Q287" s="158"/>
      <c r="R287" s="159"/>
      <c r="S287" s="159"/>
      <c r="T287" s="159"/>
      <c r="U287" s="159"/>
      <c r="V287" s="159"/>
      <c r="W287" s="159"/>
      <c r="X287" s="159"/>
      <c r="Y287" s="159"/>
      <c r="Z287" s="148"/>
      <c r="AA287" s="148"/>
      <c r="AB287" s="148"/>
      <c r="AC287" s="148"/>
      <c r="AD287" s="148"/>
      <c r="AE287" s="148"/>
      <c r="AF287" s="148"/>
      <c r="AG287" s="148" t="s">
        <v>314</v>
      </c>
      <c r="AH287" s="148">
        <v>0</v>
      </c>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3" x14ac:dyDescent="0.25">
      <c r="A288" s="155"/>
      <c r="B288" s="156"/>
      <c r="C288" s="195" t="s">
        <v>581</v>
      </c>
      <c r="D288" s="161"/>
      <c r="E288" s="162">
        <v>13.362</v>
      </c>
      <c r="F288" s="159"/>
      <c r="G288" s="159"/>
      <c r="H288" s="159"/>
      <c r="I288" s="159"/>
      <c r="J288" s="159"/>
      <c r="K288" s="159"/>
      <c r="L288" s="159"/>
      <c r="M288" s="159"/>
      <c r="N288" s="158"/>
      <c r="O288" s="158"/>
      <c r="P288" s="158"/>
      <c r="Q288" s="158"/>
      <c r="R288" s="159"/>
      <c r="S288" s="159"/>
      <c r="T288" s="159"/>
      <c r="U288" s="159"/>
      <c r="V288" s="159"/>
      <c r="W288" s="159"/>
      <c r="X288" s="159"/>
      <c r="Y288" s="159"/>
      <c r="Z288" s="148"/>
      <c r="AA288" s="148"/>
      <c r="AB288" s="148"/>
      <c r="AC288" s="148"/>
      <c r="AD288" s="148"/>
      <c r="AE288" s="148"/>
      <c r="AF288" s="148"/>
      <c r="AG288" s="148" t="s">
        <v>314</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3" x14ac:dyDescent="0.25">
      <c r="A289" s="155"/>
      <c r="B289" s="156"/>
      <c r="C289" s="195" t="s">
        <v>582</v>
      </c>
      <c r="D289" s="161"/>
      <c r="E289" s="162">
        <v>23.658999999999999</v>
      </c>
      <c r="F289" s="159"/>
      <c r="G289" s="159"/>
      <c r="H289" s="159"/>
      <c r="I289" s="159"/>
      <c r="J289" s="159"/>
      <c r="K289" s="159"/>
      <c r="L289" s="159"/>
      <c r="M289" s="159"/>
      <c r="N289" s="158"/>
      <c r="O289" s="158"/>
      <c r="P289" s="158"/>
      <c r="Q289" s="158"/>
      <c r="R289" s="159"/>
      <c r="S289" s="159"/>
      <c r="T289" s="159"/>
      <c r="U289" s="159"/>
      <c r="V289" s="159"/>
      <c r="W289" s="159"/>
      <c r="X289" s="159"/>
      <c r="Y289" s="159"/>
      <c r="Z289" s="148"/>
      <c r="AA289" s="148"/>
      <c r="AB289" s="148"/>
      <c r="AC289" s="148"/>
      <c r="AD289" s="148"/>
      <c r="AE289" s="148"/>
      <c r="AF289" s="148"/>
      <c r="AG289" s="148" t="s">
        <v>314</v>
      </c>
      <c r="AH289" s="148">
        <v>0</v>
      </c>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3" x14ac:dyDescent="0.25">
      <c r="A290" s="155"/>
      <c r="B290" s="156"/>
      <c r="C290" s="195" t="s">
        <v>583</v>
      </c>
      <c r="D290" s="161"/>
      <c r="E290" s="162">
        <v>10.603</v>
      </c>
      <c r="F290" s="159"/>
      <c r="G290" s="159"/>
      <c r="H290" s="159"/>
      <c r="I290" s="159"/>
      <c r="J290" s="159"/>
      <c r="K290" s="159"/>
      <c r="L290" s="159"/>
      <c r="M290" s="159"/>
      <c r="N290" s="158"/>
      <c r="O290" s="158"/>
      <c r="P290" s="158"/>
      <c r="Q290" s="158"/>
      <c r="R290" s="159"/>
      <c r="S290" s="159"/>
      <c r="T290" s="159"/>
      <c r="U290" s="159"/>
      <c r="V290" s="159"/>
      <c r="W290" s="159"/>
      <c r="X290" s="159"/>
      <c r="Y290" s="159"/>
      <c r="Z290" s="148"/>
      <c r="AA290" s="148"/>
      <c r="AB290" s="148"/>
      <c r="AC290" s="148"/>
      <c r="AD290" s="148"/>
      <c r="AE290" s="148"/>
      <c r="AF290" s="148"/>
      <c r="AG290" s="148" t="s">
        <v>314</v>
      </c>
      <c r="AH290" s="148">
        <v>0</v>
      </c>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3" x14ac:dyDescent="0.25">
      <c r="A291" s="155"/>
      <c r="B291" s="156"/>
      <c r="C291" s="196" t="s">
        <v>405</v>
      </c>
      <c r="D291" s="163"/>
      <c r="E291" s="164">
        <v>145.84399999999999</v>
      </c>
      <c r="F291" s="159"/>
      <c r="G291" s="159"/>
      <c r="H291" s="159"/>
      <c r="I291" s="159"/>
      <c r="J291" s="159"/>
      <c r="K291" s="159"/>
      <c r="L291" s="159"/>
      <c r="M291" s="159"/>
      <c r="N291" s="158"/>
      <c r="O291" s="158"/>
      <c r="P291" s="158"/>
      <c r="Q291" s="158"/>
      <c r="R291" s="159"/>
      <c r="S291" s="159"/>
      <c r="T291" s="159"/>
      <c r="U291" s="159"/>
      <c r="V291" s="159"/>
      <c r="W291" s="159"/>
      <c r="X291" s="159"/>
      <c r="Y291" s="159"/>
      <c r="Z291" s="148"/>
      <c r="AA291" s="148"/>
      <c r="AB291" s="148"/>
      <c r="AC291" s="148"/>
      <c r="AD291" s="148"/>
      <c r="AE291" s="148"/>
      <c r="AF291" s="148"/>
      <c r="AG291" s="148" t="s">
        <v>314</v>
      </c>
      <c r="AH291" s="148">
        <v>1</v>
      </c>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3" x14ac:dyDescent="0.25">
      <c r="A292" s="155"/>
      <c r="B292" s="156"/>
      <c r="C292" s="195" t="s">
        <v>584</v>
      </c>
      <c r="D292" s="161"/>
      <c r="E292" s="162">
        <v>1.9403999999999999</v>
      </c>
      <c r="F292" s="159"/>
      <c r="G292" s="159"/>
      <c r="H292" s="159"/>
      <c r="I292" s="159"/>
      <c r="J292" s="159"/>
      <c r="K292" s="159"/>
      <c r="L292" s="159"/>
      <c r="M292" s="159"/>
      <c r="N292" s="158"/>
      <c r="O292" s="158"/>
      <c r="P292" s="158"/>
      <c r="Q292" s="158"/>
      <c r="R292" s="159"/>
      <c r="S292" s="159"/>
      <c r="T292" s="159"/>
      <c r="U292" s="159"/>
      <c r="V292" s="159"/>
      <c r="W292" s="159"/>
      <c r="X292" s="159"/>
      <c r="Y292" s="159"/>
      <c r="Z292" s="148"/>
      <c r="AA292" s="148"/>
      <c r="AB292" s="148"/>
      <c r="AC292" s="148"/>
      <c r="AD292" s="148"/>
      <c r="AE292" s="148"/>
      <c r="AF292" s="148"/>
      <c r="AG292" s="148" t="s">
        <v>314</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1" x14ac:dyDescent="0.25">
      <c r="A293" s="177">
        <v>58</v>
      </c>
      <c r="B293" s="178" t="s">
        <v>585</v>
      </c>
      <c r="C293" s="194" t="s">
        <v>586</v>
      </c>
      <c r="D293" s="179" t="s">
        <v>310</v>
      </c>
      <c r="E293" s="180">
        <v>242.4426</v>
      </c>
      <c r="F293" s="181"/>
      <c r="G293" s="182">
        <f>ROUND(E293*F293,2)</f>
        <v>0</v>
      </c>
      <c r="H293" s="181"/>
      <c r="I293" s="182">
        <f>ROUND(E293*H293,2)</f>
        <v>0</v>
      </c>
      <c r="J293" s="181"/>
      <c r="K293" s="182">
        <f>ROUND(E293*J293,2)</f>
        <v>0</v>
      </c>
      <c r="L293" s="182">
        <v>21</v>
      </c>
      <c r="M293" s="182">
        <f>G293*(1+L293/100)</f>
        <v>0</v>
      </c>
      <c r="N293" s="180">
        <v>0.11312999999999999</v>
      </c>
      <c r="O293" s="180">
        <f>ROUND(E293*N293,2)</f>
        <v>27.43</v>
      </c>
      <c r="P293" s="180">
        <v>0</v>
      </c>
      <c r="Q293" s="180">
        <f>ROUND(E293*P293,2)</f>
        <v>0</v>
      </c>
      <c r="R293" s="182" t="s">
        <v>410</v>
      </c>
      <c r="S293" s="182" t="s">
        <v>294</v>
      </c>
      <c r="T293" s="183" t="s">
        <v>294</v>
      </c>
      <c r="U293" s="159">
        <v>0.55488999999999999</v>
      </c>
      <c r="V293" s="159">
        <f>ROUND(E293*U293,2)</f>
        <v>134.53</v>
      </c>
      <c r="W293" s="159"/>
      <c r="X293" s="159" t="s">
        <v>295</v>
      </c>
      <c r="Y293" s="159" t="s">
        <v>296</v>
      </c>
      <c r="Z293" s="148"/>
      <c r="AA293" s="148"/>
      <c r="AB293" s="148"/>
      <c r="AC293" s="148"/>
      <c r="AD293" s="148"/>
      <c r="AE293" s="148"/>
      <c r="AF293" s="148"/>
      <c r="AG293" s="148" t="s">
        <v>297</v>
      </c>
      <c r="AH293" s="148"/>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2" x14ac:dyDescent="0.25">
      <c r="A294" s="155"/>
      <c r="B294" s="156"/>
      <c r="C294" s="276" t="s">
        <v>563</v>
      </c>
      <c r="D294" s="277"/>
      <c r="E294" s="277"/>
      <c r="F294" s="277"/>
      <c r="G294" s="277"/>
      <c r="H294" s="159"/>
      <c r="I294" s="159"/>
      <c r="J294" s="159"/>
      <c r="K294" s="159"/>
      <c r="L294" s="159"/>
      <c r="M294" s="159"/>
      <c r="N294" s="158"/>
      <c r="O294" s="158"/>
      <c r="P294" s="158"/>
      <c r="Q294" s="158"/>
      <c r="R294" s="159"/>
      <c r="S294" s="159"/>
      <c r="T294" s="159"/>
      <c r="U294" s="159"/>
      <c r="V294" s="159"/>
      <c r="W294" s="159"/>
      <c r="X294" s="159"/>
      <c r="Y294" s="159"/>
      <c r="Z294" s="148"/>
      <c r="AA294" s="148"/>
      <c r="AB294" s="148"/>
      <c r="AC294" s="148"/>
      <c r="AD294" s="148"/>
      <c r="AE294" s="148"/>
      <c r="AF294" s="148"/>
      <c r="AG294" s="148" t="s">
        <v>299</v>
      </c>
      <c r="AH294" s="148"/>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2" x14ac:dyDescent="0.25">
      <c r="A295" s="155"/>
      <c r="B295" s="156"/>
      <c r="C295" s="270" t="s">
        <v>563</v>
      </c>
      <c r="D295" s="271"/>
      <c r="E295" s="271"/>
      <c r="F295" s="271"/>
      <c r="G295" s="271"/>
      <c r="H295" s="159"/>
      <c r="I295" s="159"/>
      <c r="J295" s="159"/>
      <c r="K295" s="159"/>
      <c r="L295" s="159"/>
      <c r="M295" s="159"/>
      <c r="N295" s="158"/>
      <c r="O295" s="158"/>
      <c r="P295" s="158"/>
      <c r="Q295" s="158"/>
      <c r="R295" s="159"/>
      <c r="S295" s="159"/>
      <c r="T295" s="159"/>
      <c r="U295" s="159"/>
      <c r="V295" s="159"/>
      <c r="W295" s="159"/>
      <c r="X295" s="159"/>
      <c r="Y295" s="159"/>
      <c r="Z295" s="148"/>
      <c r="AA295" s="148"/>
      <c r="AB295" s="148"/>
      <c r="AC295" s="148"/>
      <c r="AD295" s="148"/>
      <c r="AE295" s="148"/>
      <c r="AF295" s="148"/>
      <c r="AG295" s="148" t="s">
        <v>300</v>
      </c>
      <c r="AH295" s="148"/>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2" x14ac:dyDescent="0.25">
      <c r="A296" s="155"/>
      <c r="B296" s="156"/>
      <c r="C296" s="195" t="s">
        <v>587</v>
      </c>
      <c r="D296" s="161"/>
      <c r="E296" s="162">
        <v>19.295999999999999</v>
      </c>
      <c r="F296" s="159"/>
      <c r="G296" s="159"/>
      <c r="H296" s="159"/>
      <c r="I296" s="159"/>
      <c r="J296" s="159"/>
      <c r="K296" s="159"/>
      <c r="L296" s="159"/>
      <c r="M296" s="159"/>
      <c r="N296" s="158"/>
      <c r="O296" s="158"/>
      <c r="P296" s="158"/>
      <c r="Q296" s="158"/>
      <c r="R296" s="159"/>
      <c r="S296" s="159"/>
      <c r="T296" s="159"/>
      <c r="U296" s="159"/>
      <c r="V296" s="159"/>
      <c r="W296" s="159"/>
      <c r="X296" s="159"/>
      <c r="Y296" s="159"/>
      <c r="Z296" s="148"/>
      <c r="AA296" s="148"/>
      <c r="AB296" s="148"/>
      <c r="AC296" s="148"/>
      <c r="AD296" s="148"/>
      <c r="AE296" s="148"/>
      <c r="AF296" s="148"/>
      <c r="AG296" s="148" t="s">
        <v>314</v>
      </c>
      <c r="AH296" s="148">
        <v>0</v>
      </c>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outlineLevel="3" x14ac:dyDescent="0.25">
      <c r="A297" s="155"/>
      <c r="B297" s="156"/>
      <c r="C297" s="195" t="s">
        <v>588</v>
      </c>
      <c r="D297" s="161"/>
      <c r="E297" s="162">
        <v>3.6160000000000001</v>
      </c>
      <c r="F297" s="159"/>
      <c r="G297" s="159"/>
      <c r="H297" s="159"/>
      <c r="I297" s="159"/>
      <c r="J297" s="159"/>
      <c r="K297" s="159"/>
      <c r="L297" s="159"/>
      <c r="M297" s="159"/>
      <c r="N297" s="158"/>
      <c r="O297" s="158"/>
      <c r="P297" s="158"/>
      <c r="Q297" s="158"/>
      <c r="R297" s="159"/>
      <c r="S297" s="159"/>
      <c r="T297" s="159"/>
      <c r="U297" s="159"/>
      <c r="V297" s="159"/>
      <c r="W297" s="159"/>
      <c r="X297" s="159"/>
      <c r="Y297" s="159"/>
      <c r="Z297" s="148"/>
      <c r="AA297" s="148"/>
      <c r="AB297" s="148"/>
      <c r="AC297" s="148"/>
      <c r="AD297" s="148"/>
      <c r="AE297" s="148"/>
      <c r="AF297" s="148"/>
      <c r="AG297" s="148" t="s">
        <v>314</v>
      </c>
      <c r="AH297" s="148">
        <v>0</v>
      </c>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outlineLevel="3" x14ac:dyDescent="0.25">
      <c r="A298" s="155"/>
      <c r="B298" s="156"/>
      <c r="C298" s="195" t="s">
        <v>589</v>
      </c>
      <c r="D298" s="161"/>
      <c r="E298" s="162">
        <v>18.187000000000001</v>
      </c>
      <c r="F298" s="159"/>
      <c r="G298" s="159"/>
      <c r="H298" s="159"/>
      <c r="I298" s="159"/>
      <c r="J298" s="159"/>
      <c r="K298" s="159"/>
      <c r="L298" s="159"/>
      <c r="M298" s="159"/>
      <c r="N298" s="158"/>
      <c r="O298" s="158"/>
      <c r="P298" s="158"/>
      <c r="Q298" s="158"/>
      <c r="R298" s="159"/>
      <c r="S298" s="159"/>
      <c r="T298" s="159"/>
      <c r="U298" s="159"/>
      <c r="V298" s="159"/>
      <c r="W298" s="159"/>
      <c r="X298" s="159"/>
      <c r="Y298" s="159"/>
      <c r="Z298" s="148"/>
      <c r="AA298" s="148"/>
      <c r="AB298" s="148"/>
      <c r="AC298" s="148"/>
      <c r="AD298" s="148"/>
      <c r="AE298" s="148"/>
      <c r="AF298" s="148"/>
      <c r="AG298" s="148" t="s">
        <v>314</v>
      </c>
      <c r="AH298" s="148">
        <v>0</v>
      </c>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3" x14ac:dyDescent="0.25">
      <c r="A299" s="155"/>
      <c r="B299" s="156"/>
      <c r="C299" s="195" t="s">
        <v>590</v>
      </c>
      <c r="D299" s="161"/>
      <c r="E299" s="162">
        <v>12.416</v>
      </c>
      <c r="F299" s="159"/>
      <c r="G299" s="159"/>
      <c r="H299" s="159"/>
      <c r="I299" s="159"/>
      <c r="J299" s="159"/>
      <c r="K299" s="159"/>
      <c r="L299" s="159"/>
      <c r="M299" s="159"/>
      <c r="N299" s="158"/>
      <c r="O299" s="158"/>
      <c r="P299" s="158"/>
      <c r="Q299" s="158"/>
      <c r="R299" s="159"/>
      <c r="S299" s="159"/>
      <c r="T299" s="159"/>
      <c r="U299" s="159"/>
      <c r="V299" s="159"/>
      <c r="W299" s="159"/>
      <c r="X299" s="159"/>
      <c r="Y299" s="159"/>
      <c r="Z299" s="148"/>
      <c r="AA299" s="148"/>
      <c r="AB299" s="148"/>
      <c r="AC299" s="148"/>
      <c r="AD299" s="148"/>
      <c r="AE299" s="148"/>
      <c r="AF299" s="148"/>
      <c r="AG299" s="148" t="s">
        <v>314</v>
      </c>
      <c r="AH299" s="148">
        <v>0</v>
      </c>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outlineLevel="3" x14ac:dyDescent="0.25">
      <c r="A300" s="155"/>
      <c r="B300" s="156"/>
      <c r="C300" s="195" t="s">
        <v>591</v>
      </c>
      <c r="D300" s="161"/>
      <c r="E300" s="162">
        <v>15.7376</v>
      </c>
      <c r="F300" s="159"/>
      <c r="G300" s="159"/>
      <c r="H300" s="159"/>
      <c r="I300" s="159"/>
      <c r="J300" s="159"/>
      <c r="K300" s="159"/>
      <c r="L300" s="159"/>
      <c r="M300" s="159"/>
      <c r="N300" s="158"/>
      <c r="O300" s="158"/>
      <c r="P300" s="158"/>
      <c r="Q300" s="158"/>
      <c r="R300" s="159"/>
      <c r="S300" s="159"/>
      <c r="T300" s="159"/>
      <c r="U300" s="159"/>
      <c r="V300" s="159"/>
      <c r="W300" s="159"/>
      <c r="X300" s="159"/>
      <c r="Y300" s="159"/>
      <c r="Z300" s="148"/>
      <c r="AA300" s="148"/>
      <c r="AB300" s="148"/>
      <c r="AC300" s="148"/>
      <c r="AD300" s="148"/>
      <c r="AE300" s="148"/>
      <c r="AF300" s="148"/>
      <c r="AG300" s="148" t="s">
        <v>314</v>
      </c>
      <c r="AH300" s="148">
        <v>0</v>
      </c>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row>
    <row r="301" spans="1:60" outlineLevel="3" x14ac:dyDescent="0.25">
      <c r="A301" s="155"/>
      <c r="B301" s="156"/>
      <c r="C301" s="195" t="s">
        <v>592</v>
      </c>
      <c r="D301" s="161"/>
      <c r="E301" s="162">
        <v>22.053999999999998</v>
      </c>
      <c r="F301" s="159"/>
      <c r="G301" s="159"/>
      <c r="H301" s="159"/>
      <c r="I301" s="159"/>
      <c r="J301" s="159"/>
      <c r="K301" s="159"/>
      <c r="L301" s="159"/>
      <c r="M301" s="159"/>
      <c r="N301" s="158"/>
      <c r="O301" s="158"/>
      <c r="P301" s="158"/>
      <c r="Q301" s="158"/>
      <c r="R301" s="159"/>
      <c r="S301" s="159"/>
      <c r="T301" s="159"/>
      <c r="U301" s="159"/>
      <c r="V301" s="159"/>
      <c r="W301" s="159"/>
      <c r="X301" s="159"/>
      <c r="Y301" s="159"/>
      <c r="Z301" s="148"/>
      <c r="AA301" s="148"/>
      <c r="AB301" s="148"/>
      <c r="AC301" s="148"/>
      <c r="AD301" s="148"/>
      <c r="AE301" s="148"/>
      <c r="AF301" s="148"/>
      <c r="AG301" s="148" t="s">
        <v>314</v>
      </c>
      <c r="AH301" s="148">
        <v>0</v>
      </c>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3" x14ac:dyDescent="0.25">
      <c r="A302" s="155"/>
      <c r="B302" s="156"/>
      <c r="C302" s="195" t="s">
        <v>593</v>
      </c>
      <c r="D302" s="161"/>
      <c r="E302" s="162">
        <v>15.584</v>
      </c>
      <c r="F302" s="159"/>
      <c r="G302" s="159"/>
      <c r="H302" s="159"/>
      <c r="I302" s="159"/>
      <c r="J302" s="159"/>
      <c r="K302" s="159"/>
      <c r="L302" s="159"/>
      <c r="M302" s="159"/>
      <c r="N302" s="158"/>
      <c r="O302" s="158"/>
      <c r="P302" s="158"/>
      <c r="Q302" s="158"/>
      <c r="R302" s="159"/>
      <c r="S302" s="159"/>
      <c r="T302" s="159"/>
      <c r="U302" s="159"/>
      <c r="V302" s="159"/>
      <c r="W302" s="159"/>
      <c r="X302" s="159"/>
      <c r="Y302" s="159"/>
      <c r="Z302" s="148"/>
      <c r="AA302" s="148"/>
      <c r="AB302" s="148"/>
      <c r="AC302" s="148"/>
      <c r="AD302" s="148"/>
      <c r="AE302" s="148"/>
      <c r="AF302" s="148"/>
      <c r="AG302" s="148" t="s">
        <v>314</v>
      </c>
      <c r="AH302" s="148">
        <v>0</v>
      </c>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3" x14ac:dyDescent="0.25">
      <c r="A303" s="155"/>
      <c r="B303" s="156"/>
      <c r="C303" s="195" t="s">
        <v>594</v>
      </c>
      <c r="D303" s="161"/>
      <c r="E303" s="162">
        <v>15.37</v>
      </c>
      <c r="F303" s="159"/>
      <c r="G303" s="159"/>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314</v>
      </c>
      <c r="AH303" s="148">
        <v>0</v>
      </c>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3" x14ac:dyDescent="0.25">
      <c r="A304" s="155"/>
      <c r="B304" s="156"/>
      <c r="C304" s="195" t="s">
        <v>595</v>
      </c>
      <c r="D304" s="161"/>
      <c r="E304" s="162">
        <v>6.9359999999999999</v>
      </c>
      <c r="F304" s="159"/>
      <c r="G304" s="159"/>
      <c r="H304" s="159"/>
      <c r="I304" s="159"/>
      <c r="J304" s="159"/>
      <c r="K304" s="159"/>
      <c r="L304" s="159"/>
      <c r="M304" s="159"/>
      <c r="N304" s="158"/>
      <c r="O304" s="158"/>
      <c r="P304" s="158"/>
      <c r="Q304" s="158"/>
      <c r="R304" s="159"/>
      <c r="S304" s="159"/>
      <c r="T304" s="159"/>
      <c r="U304" s="159"/>
      <c r="V304" s="159"/>
      <c r="W304" s="159"/>
      <c r="X304" s="159"/>
      <c r="Y304" s="159"/>
      <c r="Z304" s="148"/>
      <c r="AA304" s="148"/>
      <c r="AB304" s="148"/>
      <c r="AC304" s="148"/>
      <c r="AD304" s="148"/>
      <c r="AE304" s="148"/>
      <c r="AF304" s="148"/>
      <c r="AG304" s="148" t="s">
        <v>314</v>
      </c>
      <c r="AH304" s="148">
        <v>0</v>
      </c>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3" x14ac:dyDescent="0.25">
      <c r="A305" s="155"/>
      <c r="B305" s="156"/>
      <c r="C305" s="195" t="s">
        <v>596</v>
      </c>
      <c r="D305" s="161"/>
      <c r="E305" s="162">
        <v>13.784000000000001</v>
      </c>
      <c r="F305" s="159"/>
      <c r="G305" s="159"/>
      <c r="H305" s="159"/>
      <c r="I305" s="159"/>
      <c r="J305" s="159"/>
      <c r="K305" s="159"/>
      <c r="L305" s="159"/>
      <c r="M305" s="159"/>
      <c r="N305" s="158"/>
      <c r="O305" s="158"/>
      <c r="P305" s="158"/>
      <c r="Q305" s="158"/>
      <c r="R305" s="159"/>
      <c r="S305" s="159"/>
      <c r="T305" s="159"/>
      <c r="U305" s="159"/>
      <c r="V305" s="159"/>
      <c r="W305" s="159"/>
      <c r="X305" s="159"/>
      <c r="Y305" s="159"/>
      <c r="Z305" s="148"/>
      <c r="AA305" s="148"/>
      <c r="AB305" s="148"/>
      <c r="AC305" s="148"/>
      <c r="AD305" s="148"/>
      <c r="AE305" s="148"/>
      <c r="AF305" s="148"/>
      <c r="AG305" s="148" t="s">
        <v>314</v>
      </c>
      <c r="AH305" s="148">
        <v>0</v>
      </c>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3" x14ac:dyDescent="0.25">
      <c r="A306" s="155"/>
      <c r="B306" s="156"/>
      <c r="C306" s="195" t="s">
        <v>597</v>
      </c>
      <c r="D306" s="161"/>
      <c r="E306" s="162">
        <v>16.024000000000001</v>
      </c>
      <c r="F306" s="159"/>
      <c r="G306" s="159"/>
      <c r="H306" s="159"/>
      <c r="I306" s="159"/>
      <c r="J306" s="159"/>
      <c r="K306" s="159"/>
      <c r="L306" s="159"/>
      <c r="M306" s="159"/>
      <c r="N306" s="158"/>
      <c r="O306" s="158"/>
      <c r="P306" s="158"/>
      <c r="Q306" s="158"/>
      <c r="R306" s="159"/>
      <c r="S306" s="159"/>
      <c r="T306" s="159"/>
      <c r="U306" s="159"/>
      <c r="V306" s="159"/>
      <c r="W306" s="159"/>
      <c r="X306" s="159"/>
      <c r="Y306" s="159"/>
      <c r="Z306" s="148"/>
      <c r="AA306" s="148"/>
      <c r="AB306" s="148"/>
      <c r="AC306" s="148"/>
      <c r="AD306" s="148"/>
      <c r="AE306" s="148"/>
      <c r="AF306" s="148"/>
      <c r="AG306" s="148" t="s">
        <v>314</v>
      </c>
      <c r="AH306" s="148">
        <v>0</v>
      </c>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3" x14ac:dyDescent="0.25">
      <c r="A307" s="155"/>
      <c r="B307" s="156"/>
      <c r="C307" s="195" t="s">
        <v>598</v>
      </c>
      <c r="D307" s="161"/>
      <c r="E307" s="162">
        <v>9.76</v>
      </c>
      <c r="F307" s="159"/>
      <c r="G307" s="159"/>
      <c r="H307" s="159"/>
      <c r="I307" s="159"/>
      <c r="J307" s="159"/>
      <c r="K307" s="159"/>
      <c r="L307" s="159"/>
      <c r="M307" s="159"/>
      <c r="N307" s="158"/>
      <c r="O307" s="158"/>
      <c r="P307" s="158"/>
      <c r="Q307" s="158"/>
      <c r="R307" s="159"/>
      <c r="S307" s="159"/>
      <c r="T307" s="159"/>
      <c r="U307" s="159"/>
      <c r="V307" s="159"/>
      <c r="W307" s="159"/>
      <c r="X307" s="159"/>
      <c r="Y307" s="159"/>
      <c r="Z307" s="148"/>
      <c r="AA307" s="148"/>
      <c r="AB307" s="148"/>
      <c r="AC307" s="148"/>
      <c r="AD307" s="148"/>
      <c r="AE307" s="148"/>
      <c r="AF307" s="148"/>
      <c r="AG307" s="148" t="s">
        <v>314</v>
      </c>
      <c r="AH307" s="148">
        <v>0</v>
      </c>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3" x14ac:dyDescent="0.25">
      <c r="A308" s="155"/>
      <c r="B308" s="156"/>
      <c r="C308" s="195" t="s">
        <v>599</v>
      </c>
      <c r="D308" s="161"/>
      <c r="E308" s="162">
        <v>32.698999999999998</v>
      </c>
      <c r="F308" s="159"/>
      <c r="G308" s="159"/>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314</v>
      </c>
      <c r="AH308" s="148">
        <v>0</v>
      </c>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outlineLevel="3" x14ac:dyDescent="0.25">
      <c r="A309" s="155"/>
      <c r="B309" s="156"/>
      <c r="C309" s="195" t="s">
        <v>600</v>
      </c>
      <c r="D309" s="161"/>
      <c r="E309" s="162">
        <v>4.2130000000000001</v>
      </c>
      <c r="F309" s="159"/>
      <c r="G309" s="159"/>
      <c r="H309" s="159"/>
      <c r="I309" s="159"/>
      <c r="J309" s="159"/>
      <c r="K309" s="159"/>
      <c r="L309" s="159"/>
      <c r="M309" s="159"/>
      <c r="N309" s="158"/>
      <c r="O309" s="158"/>
      <c r="P309" s="158"/>
      <c r="Q309" s="158"/>
      <c r="R309" s="159"/>
      <c r="S309" s="159"/>
      <c r="T309" s="159"/>
      <c r="U309" s="159"/>
      <c r="V309" s="159"/>
      <c r="W309" s="159"/>
      <c r="X309" s="159"/>
      <c r="Y309" s="159"/>
      <c r="Z309" s="148"/>
      <c r="AA309" s="148"/>
      <c r="AB309" s="148"/>
      <c r="AC309" s="148"/>
      <c r="AD309" s="148"/>
      <c r="AE309" s="148"/>
      <c r="AF309" s="148"/>
      <c r="AG309" s="148" t="s">
        <v>314</v>
      </c>
      <c r="AH309" s="148">
        <v>0</v>
      </c>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3" x14ac:dyDescent="0.25">
      <c r="A310" s="155"/>
      <c r="B310" s="156"/>
      <c r="C310" s="195" t="s">
        <v>601</v>
      </c>
      <c r="D310" s="161"/>
      <c r="E310" s="162">
        <v>19.963999999999999</v>
      </c>
      <c r="F310" s="159"/>
      <c r="G310" s="159"/>
      <c r="H310" s="159"/>
      <c r="I310" s="159"/>
      <c r="J310" s="159"/>
      <c r="K310" s="159"/>
      <c r="L310" s="159"/>
      <c r="M310" s="159"/>
      <c r="N310" s="158"/>
      <c r="O310" s="158"/>
      <c r="P310" s="158"/>
      <c r="Q310" s="158"/>
      <c r="R310" s="159"/>
      <c r="S310" s="159"/>
      <c r="T310" s="159"/>
      <c r="U310" s="159"/>
      <c r="V310" s="159"/>
      <c r="W310" s="159"/>
      <c r="X310" s="159"/>
      <c r="Y310" s="159"/>
      <c r="Z310" s="148"/>
      <c r="AA310" s="148"/>
      <c r="AB310" s="148"/>
      <c r="AC310" s="148"/>
      <c r="AD310" s="148"/>
      <c r="AE310" s="148"/>
      <c r="AF310" s="148"/>
      <c r="AG310" s="148" t="s">
        <v>314</v>
      </c>
      <c r="AH310" s="148">
        <v>0</v>
      </c>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3" x14ac:dyDescent="0.25">
      <c r="A311" s="155"/>
      <c r="B311" s="156"/>
      <c r="C311" s="195" t="s">
        <v>602</v>
      </c>
      <c r="D311" s="161"/>
      <c r="E311" s="162">
        <v>16.802</v>
      </c>
      <c r="F311" s="159"/>
      <c r="G311" s="159"/>
      <c r="H311" s="159"/>
      <c r="I311" s="159"/>
      <c r="J311" s="159"/>
      <c r="K311" s="159"/>
      <c r="L311" s="159"/>
      <c r="M311" s="159"/>
      <c r="N311" s="158"/>
      <c r="O311" s="158"/>
      <c r="P311" s="158"/>
      <c r="Q311" s="158"/>
      <c r="R311" s="159"/>
      <c r="S311" s="159"/>
      <c r="T311" s="159"/>
      <c r="U311" s="159"/>
      <c r="V311" s="159"/>
      <c r="W311" s="159"/>
      <c r="X311" s="159"/>
      <c r="Y311" s="159"/>
      <c r="Z311" s="148"/>
      <c r="AA311" s="148"/>
      <c r="AB311" s="148"/>
      <c r="AC311" s="148"/>
      <c r="AD311" s="148"/>
      <c r="AE311" s="148"/>
      <c r="AF311" s="148"/>
      <c r="AG311" s="148" t="s">
        <v>314</v>
      </c>
      <c r="AH311" s="148">
        <v>0</v>
      </c>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1" x14ac:dyDescent="0.25">
      <c r="A312" s="177">
        <v>59</v>
      </c>
      <c r="B312" s="178" t="s">
        <v>603</v>
      </c>
      <c r="C312" s="194" t="s">
        <v>604</v>
      </c>
      <c r="D312" s="179" t="s">
        <v>331</v>
      </c>
      <c r="E312" s="180">
        <v>142.5</v>
      </c>
      <c r="F312" s="181"/>
      <c r="G312" s="182">
        <f>ROUND(E312*F312,2)</f>
        <v>0</v>
      </c>
      <c r="H312" s="181"/>
      <c r="I312" s="182">
        <f>ROUND(E312*H312,2)</f>
        <v>0</v>
      </c>
      <c r="J312" s="181"/>
      <c r="K312" s="182">
        <f>ROUND(E312*J312,2)</f>
        <v>0</v>
      </c>
      <c r="L312" s="182">
        <v>21</v>
      </c>
      <c r="M312" s="182">
        <f>G312*(1+L312/100)</f>
        <v>0</v>
      </c>
      <c r="N312" s="180">
        <v>1.08E-3</v>
      </c>
      <c r="O312" s="180">
        <f>ROUND(E312*N312,2)</f>
        <v>0.15</v>
      </c>
      <c r="P312" s="180">
        <v>0</v>
      </c>
      <c r="Q312" s="180">
        <f>ROUND(E312*P312,2)</f>
        <v>0</v>
      </c>
      <c r="R312" s="182" t="s">
        <v>410</v>
      </c>
      <c r="S312" s="182" t="s">
        <v>294</v>
      </c>
      <c r="T312" s="183" t="s">
        <v>294</v>
      </c>
      <c r="U312" s="159">
        <v>0.16300000000000001</v>
      </c>
      <c r="V312" s="159">
        <f>ROUND(E312*U312,2)</f>
        <v>23.23</v>
      </c>
      <c r="W312" s="159"/>
      <c r="X312" s="159" t="s">
        <v>295</v>
      </c>
      <c r="Y312" s="159" t="s">
        <v>296</v>
      </c>
      <c r="Z312" s="148"/>
      <c r="AA312" s="148"/>
      <c r="AB312" s="148"/>
      <c r="AC312" s="148"/>
      <c r="AD312" s="148"/>
      <c r="AE312" s="148"/>
      <c r="AF312" s="148"/>
      <c r="AG312" s="148" t="s">
        <v>297</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outlineLevel="2" x14ac:dyDescent="0.25">
      <c r="A313" s="155"/>
      <c r="B313" s="156"/>
      <c r="C313" s="276" t="s">
        <v>605</v>
      </c>
      <c r="D313" s="277"/>
      <c r="E313" s="277"/>
      <c r="F313" s="277"/>
      <c r="G313" s="277"/>
      <c r="H313" s="159"/>
      <c r="I313" s="159"/>
      <c r="J313" s="159"/>
      <c r="K313" s="159"/>
      <c r="L313" s="159"/>
      <c r="M313" s="159"/>
      <c r="N313" s="158"/>
      <c r="O313" s="158"/>
      <c r="P313" s="158"/>
      <c r="Q313" s="158"/>
      <c r="R313" s="159"/>
      <c r="S313" s="159"/>
      <c r="T313" s="159"/>
      <c r="U313" s="159"/>
      <c r="V313" s="159"/>
      <c r="W313" s="159"/>
      <c r="X313" s="159"/>
      <c r="Y313" s="159"/>
      <c r="Z313" s="148"/>
      <c r="AA313" s="148"/>
      <c r="AB313" s="148"/>
      <c r="AC313" s="148"/>
      <c r="AD313" s="148"/>
      <c r="AE313" s="148"/>
      <c r="AF313" s="148"/>
      <c r="AG313" s="148" t="s">
        <v>299</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48"/>
      <c r="BB313" s="148"/>
      <c r="BC313" s="148"/>
      <c r="BD313" s="148"/>
      <c r="BE313" s="148"/>
      <c r="BF313" s="148"/>
      <c r="BG313" s="148"/>
      <c r="BH313" s="148"/>
    </row>
    <row r="314" spans="1:60" outlineLevel="2" x14ac:dyDescent="0.25">
      <c r="A314" s="155"/>
      <c r="B314" s="156"/>
      <c r="C314" s="270" t="s">
        <v>605</v>
      </c>
      <c r="D314" s="271"/>
      <c r="E314" s="271"/>
      <c r="F314" s="271"/>
      <c r="G314" s="271"/>
      <c r="H314" s="159"/>
      <c r="I314" s="159"/>
      <c r="J314" s="159"/>
      <c r="K314" s="159"/>
      <c r="L314" s="159"/>
      <c r="M314" s="159"/>
      <c r="N314" s="158"/>
      <c r="O314" s="158"/>
      <c r="P314" s="158"/>
      <c r="Q314" s="158"/>
      <c r="R314" s="159"/>
      <c r="S314" s="159"/>
      <c r="T314" s="159"/>
      <c r="U314" s="159"/>
      <c r="V314" s="159"/>
      <c r="W314" s="159"/>
      <c r="X314" s="159"/>
      <c r="Y314" s="159"/>
      <c r="Z314" s="148"/>
      <c r="AA314" s="148"/>
      <c r="AB314" s="148"/>
      <c r="AC314" s="148"/>
      <c r="AD314" s="148"/>
      <c r="AE314" s="148"/>
      <c r="AF314" s="148"/>
      <c r="AG314" s="148" t="s">
        <v>300</v>
      </c>
      <c r="AH314" s="148"/>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2" x14ac:dyDescent="0.25">
      <c r="A315" s="155"/>
      <c r="B315" s="156"/>
      <c r="C315" s="195" t="s">
        <v>606</v>
      </c>
      <c r="D315" s="161"/>
      <c r="E315" s="162">
        <v>96</v>
      </c>
      <c r="F315" s="159"/>
      <c r="G315" s="159"/>
      <c r="H315" s="159"/>
      <c r="I315" s="159"/>
      <c r="J315" s="159"/>
      <c r="K315" s="159"/>
      <c r="L315" s="159"/>
      <c r="M315" s="159"/>
      <c r="N315" s="158"/>
      <c r="O315" s="158"/>
      <c r="P315" s="158"/>
      <c r="Q315" s="158"/>
      <c r="R315" s="159"/>
      <c r="S315" s="159"/>
      <c r="T315" s="159"/>
      <c r="U315" s="159"/>
      <c r="V315" s="159"/>
      <c r="W315" s="159"/>
      <c r="X315" s="159"/>
      <c r="Y315" s="159"/>
      <c r="Z315" s="148"/>
      <c r="AA315" s="148"/>
      <c r="AB315" s="148"/>
      <c r="AC315" s="148"/>
      <c r="AD315" s="148"/>
      <c r="AE315" s="148"/>
      <c r="AF315" s="148"/>
      <c r="AG315" s="148" t="s">
        <v>314</v>
      </c>
      <c r="AH315" s="148">
        <v>0</v>
      </c>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3" x14ac:dyDescent="0.25">
      <c r="A316" s="155"/>
      <c r="B316" s="156"/>
      <c r="C316" s="195" t="s">
        <v>607</v>
      </c>
      <c r="D316" s="161"/>
      <c r="E316" s="162">
        <v>46.5</v>
      </c>
      <c r="F316" s="159"/>
      <c r="G316" s="159"/>
      <c r="H316" s="159"/>
      <c r="I316" s="159"/>
      <c r="J316" s="159"/>
      <c r="K316" s="159"/>
      <c r="L316" s="159"/>
      <c r="M316" s="159"/>
      <c r="N316" s="158"/>
      <c r="O316" s="158"/>
      <c r="P316" s="158"/>
      <c r="Q316" s="158"/>
      <c r="R316" s="159"/>
      <c r="S316" s="159"/>
      <c r="T316" s="159"/>
      <c r="U316" s="159"/>
      <c r="V316" s="159"/>
      <c r="W316" s="159"/>
      <c r="X316" s="159"/>
      <c r="Y316" s="159"/>
      <c r="Z316" s="148"/>
      <c r="AA316" s="148"/>
      <c r="AB316" s="148"/>
      <c r="AC316" s="148"/>
      <c r="AD316" s="148"/>
      <c r="AE316" s="148"/>
      <c r="AF316" s="148"/>
      <c r="AG316" s="148" t="s">
        <v>314</v>
      </c>
      <c r="AH316" s="148">
        <v>0</v>
      </c>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outlineLevel="1" x14ac:dyDescent="0.25">
      <c r="A317" s="177">
        <v>60</v>
      </c>
      <c r="B317" s="178" t="s">
        <v>608</v>
      </c>
      <c r="C317" s="194" t="s">
        <v>609</v>
      </c>
      <c r="D317" s="179" t="s">
        <v>310</v>
      </c>
      <c r="E317" s="180">
        <v>10.98</v>
      </c>
      <c r="F317" s="181"/>
      <c r="G317" s="182">
        <f>ROUND(E317*F317,2)</f>
        <v>0</v>
      </c>
      <c r="H317" s="181"/>
      <c r="I317" s="182">
        <f>ROUND(E317*H317,2)</f>
        <v>0</v>
      </c>
      <c r="J317" s="181"/>
      <c r="K317" s="182">
        <f>ROUND(E317*J317,2)</f>
        <v>0</v>
      </c>
      <c r="L317" s="182">
        <v>21</v>
      </c>
      <c r="M317" s="182">
        <f>G317*(1+L317/100)</f>
        <v>0</v>
      </c>
      <c r="N317" s="180">
        <v>0.16339999999999999</v>
      </c>
      <c r="O317" s="180">
        <f>ROUND(E317*N317,2)</f>
        <v>1.79</v>
      </c>
      <c r="P317" s="180">
        <v>0</v>
      </c>
      <c r="Q317" s="180">
        <f>ROUND(E317*P317,2)</f>
        <v>0</v>
      </c>
      <c r="R317" s="182" t="s">
        <v>410</v>
      </c>
      <c r="S317" s="182" t="s">
        <v>294</v>
      </c>
      <c r="T317" s="183" t="s">
        <v>294</v>
      </c>
      <c r="U317" s="159">
        <v>1.2225999999999999</v>
      </c>
      <c r="V317" s="159">
        <f>ROUND(E317*U317,2)</f>
        <v>13.42</v>
      </c>
      <c r="W317" s="159"/>
      <c r="X317" s="159" t="s">
        <v>295</v>
      </c>
      <c r="Y317" s="159" t="s">
        <v>296</v>
      </c>
      <c r="Z317" s="148"/>
      <c r="AA317" s="148"/>
      <c r="AB317" s="148"/>
      <c r="AC317" s="148"/>
      <c r="AD317" s="148"/>
      <c r="AE317" s="148"/>
      <c r="AF317" s="148"/>
      <c r="AG317" s="148" t="s">
        <v>297</v>
      </c>
      <c r="AH317" s="148"/>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2" x14ac:dyDescent="0.25">
      <c r="A318" s="155"/>
      <c r="B318" s="156"/>
      <c r="C318" s="276" t="s">
        <v>610</v>
      </c>
      <c r="D318" s="277"/>
      <c r="E318" s="277"/>
      <c r="F318" s="277"/>
      <c r="G318" s="277"/>
      <c r="H318" s="159"/>
      <c r="I318" s="159"/>
      <c r="J318" s="159"/>
      <c r="K318" s="159"/>
      <c r="L318" s="159"/>
      <c r="M318" s="159"/>
      <c r="N318" s="158"/>
      <c r="O318" s="158"/>
      <c r="P318" s="158"/>
      <c r="Q318" s="158"/>
      <c r="R318" s="159"/>
      <c r="S318" s="159"/>
      <c r="T318" s="159"/>
      <c r="U318" s="159"/>
      <c r="V318" s="159"/>
      <c r="W318" s="159"/>
      <c r="X318" s="159"/>
      <c r="Y318" s="159"/>
      <c r="Z318" s="148"/>
      <c r="AA318" s="148"/>
      <c r="AB318" s="148"/>
      <c r="AC318" s="148"/>
      <c r="AD318" s="148"/>
      <c r="AE318" s="148"/>
      <c r="AF318" s="148"/>
      <c r="AG318" s="148" t="s">
        <v>299</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outlineLevel="2" x14ac:dyDescent="0.25">
      <c r="A319" s="155"/>
      <c r="B319" s="156"/>
      <c r="C319" s="270" t="s">
        <v>610</v>
      </c>
      <c r="D319" s="271"/>
      <c r="E319" s="271"/>
      <c r="F319" s="271"/>
      <c r="G319" s="271"/>
      <c r="H319" s="159"/>
      <c r="I319" s="159"/>
      <c r="J319" s="159"/>
      <c r="K319" s="159"/>
      <c r="L319" s="159"/>
      <c r="M319" s="159"/>
      <c r="N319" s="158"/>
      <c r="O319" s="158"/>
      <c r="P319" s="158"/>
      <c r="Q319" s="158"/>
      <c r="R319" s="159"/>
      <c r="S319" s="159"/>
      <c r="T319" s="159"/>
      <c r="U319" s="159"/>
      <c r="V319" s="159"/>
      <c r="W319" s="159"/>
      <c r="X319" s="159"/>
      <c r="Y319" s="159"/>
      <c r="Z319" s="148"/>
      <c r="AA319" s="148"/>
      <c r="AB319" s="148"/>
      <c r="AC319" s="148"/>
      <c r="AD319" s="148"/>
      <c r="AE319" s="148"/>
      <c r="AF319" s="148"/>
      <c r="AG319" s="148" t="s">
        <v>300</v>
      </c>
      <c r="AH319" s="148"/>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outlineLevel="2" x14ac:dyDescent="0.25">
      <c r="A320" s="155"/>
      <c r="B320" s="156"/>
      <c r="C320" s="195" t="s">
        <v>611</v>
      </c>
      <c r="D320" s="161"/>
      <c r="E320" s="162">
        <v>6.08</v>
      </c>
      <c r="F320" s="159"/>
      <c r="G320" s="159"/>
      <c r="H320" s="159"/>
      <c r="I320" s="159"/>
      <c r="J320" s="159"/>
      <c r="K320" s="159"/>
      <c r="L320" s="159"/>
      <c r="M320" s="159"/>
      <c r="N320" s="158"/>
      <c r="O320" s="158"/>
      <c r="P320" s="158"/>
      <c r="Q320" s="158"/>
      <c r="R320" s="159"/>
      <c r="S320" s="159"/>
      <c r="T320" s="159"/>
      <c r="U320" s="159"/>
      <c r="V320" s="159"/>
      <c r="W320" s="159"/>
      <c r="X320" s="159"/>
      <c r="Y320" s="159"/>
      <c r="Z320" s="148"/>
      <c r="AA320" s="148"/>
      <c r="AB320" s="148"/>
      <c r="AC320" s="148"/>
      <c r="AD320" s="148"/>
      <c r="AE320" s="148"/>
      <c r="AF320" s="148"/>
      <c r="AG320" s="148" t="s">
        <v>314</v>
      </c>
      <c r="AH320" s="148">
        <v>0</v>
      </c>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3" x14ac:dyDescent="0.25">
      <c r="A321" s="155"/>
      <c r="B321" s="156"/>
      <c r="C321" s="195" t="s">
        <v>612</v>
      </c>
      <c r="D321" s="161"/>
      <c r="E321" s="162">
        <v>4.9000000000000004</v>
      </c>
      <c r="F321" s="159"/>
      <c r="G321" s="159"/>
      <c r="H321" s="159"/>
      <c r="I321" s="159"/>
      <c r="J321" s="159"/>
      <c r="K321" s="159"/>
      <c r="L321" s="159"/>
      <c r="M321" s="159"/>
      <c r="N321" s="158"/>
      <c r="O321" s="158"/>
      <c r="P321" s="158"/>
      <c r="Q321" s="158"/>
      <c r="R321" s="159"/>
      <c r="S321" s="159"/>
      <c r="T321" s="159"/>
      <c r="U321" s="159"/>
      <c r="V321" s="159"/>
      <c r="W321" s="159"/>
      <c r="X321" s="159"/>
      <c r="Y321" s="159"/>
      <c r="Z321" s="148"/>
      <c r="AA321" s="148"/>
      <c r="AB321" s="148"/>
      <c r="AC321" s="148"/>
      <c r="AD321" s="148"/>
      <c r="AE321" s="148"/>
      <c r="AF321" s="148"/>
      <c r="AG321" s="148" t="s">
        <v>314</v>
      </c>
      <c r="AH321" s="148">
        <v>0</v>
      </c>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ht="20" outlineLevel="1" x14ac:dyDescent="0.25">
      <c r="A322" s="177">
        <v>61</v>
      </c>
      <c r="B322" s="178" t="s">
        <v>613</v>
      </c>
      <c r="C322" s="194" t="s">
        <v>614</v>
      </c>
      <c r="D322" s="179" t="s">
        <v>310</v>
      </c>
      <c r="E322" s="180">
        <v>40.898000000000003</v>
      </c>
      <c r="F322" s="181"/>
      <c r="G322" s="182">
        <f>ROUND(E322*F322,2)</f>
        <v>0</v>
      </c>
      <c r="H322" s="181"/>
      <c r="I322" s="182">
        <f>ROUND(E322*H322,2)</f>
        <v>0</v>
      </c>
      <c r="J322" s="181"/>
      <c r="K322" s="182">
        <f>ROUND(E322*J322,2)</f>
        <v>0</v>
      </c>
      <c r="L322" s="182">
        <v>21</v>
      </c>
      <c r="M322" s="182">
        <f>G322*(1+L322/100)</f>
        <v>0</v>
      </c>
      <c r="N322" s="180">
        <v>0.39567000000000002</v>
      </c>
      <c r="O322" s="180">
        <f>ROUND(E322*N322,2)</f>
        <v>16.18</v>
      </c>
      <c r="P322" s="180">
        <v>0</v>
      </c>
      <c r="Q322" s="180">
        <f>ROUND(E322*P322,2)</f>
        <v>0</v>
      </c>
      <c r="R322" s="182" t="s">
        <v>410</v>
      </c>
      <c r="S322" s="182" t="s">
        <v>294</v>
      </c>
      <c r="T322" s="183" t="s">
        <v>294</v>
      </c>
      <c r="U322" s="159">
        <v>0.79420000000000002</v>
      </c>
      <c r="V322" s="159">
        <f>ROUND(E322*U322,2)</f>
        <v>32.479999999999997</v>
      </c>
      <c r="W322" s="159"/>
      <c r="X322" s="159" t="s">
        <v>295</v>
      </c>
      <c r="Y322" s="159" t="s">
        <v>296</v>
      </c>
      <c r="Z322" s="148"/>
      <c r="AA322" s="148"/>
      <c r="AB322" s="148"/>
      <c r="AC322" s="148"/>
      <c r="AD322" s="148"/>
      <c r="AE322" s="148"/>
      <c r="AF322" s="148"/>
      <c r="AG322" s="148" t="s">
        <v>297</v>
      </c>
      <c r="AH322" s="148"/>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2" x14ac:dyDescent="0.25">
      <c r="A323" s="155"/>
      <c r="B323" s="156"/>
      <c r="C323" s="276" t="s">
        <v>615</v>
      </c>
      <c r="D323" s="277"/>
      <c r="E323" s="277"/>
      <c r="F323" s="277"/>
      <c r="G323" s="277"/>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299</v>
      </c>
      <c r="AH323" s="148"/>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outlineLevel="2" x14ac:dyDescent="0.25">
      <c r="A324" s="155"/>
      <c r="B324" s="156"/>
      <c r="C324" s="195" t="s">
        <v>616</v>
      </c>
      <c r="D324" s="161"/>
      <c r="E324" s="162">
        <v>13.92</v>
      </c>
      <c r="F324" s="159"/>
      <c r="G324" s="159"/>
      <c r="H324" s="159"/>
      <c r="I324" s="159"/>
      <c r="J324" s="159"/>
      <c r="K324" s="159"/>
      <c r="L324" s="159"/>
      <c r="M324" s="159"/>
      <c r="N324" s="158"/>
      <c r="O324" s="158"/>
      <c r="P324" s="158"/>
      <c r="Q324" s="158"/>
      <c r="R324" s="159"/>
      <c r="S324" s="159"/>
      <c r="T324" s="159"/>
      <c r="U324" s="159"/>
      <c r="V324" s="159"/>
      <c r="W324" s="159"/>
      <c r="X324" s="159"/>
      <c r="Y324" s="159"/>
      <c r="Z324" s="148"/>
      <c r="AA324" s="148"/>
      <c r="AB324" s="148"/>
      <c r="AC324" s="148"/>
      <c r="AD324" s="148"/>
      <c r="AE324" s="148"/>
      <c r="AF324" s="148"/>
      <c r="AG324" s="148" t="s">
        <v>314</v>
      </c>
      <c r="AH324" s="148">
        <v>0</v>
      </c>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outlineLevel="3" x14ac:dyDescent="0.25">
      <c r="A325" s="155"/>
      <c r="B325" s="156"/>
      <c r="C325" s="195" t="s">
        <v>617</v>
      </c>
      <c r="D325" s="161"/>
      <c r="E325" s="162">
        <v>13.493</v>
      </c>
      <c r="F325" s="159"/>
      <c r="G325" s="159"/>
      <c r="H325" s="159"/>
      <c r="I325" s="159"/>
      <c r="J325" s="159"/>
      <c r="K325" s="159"/>
      <c r="L325" s="159"/>
      <c r="M325" s="159"/>
      <c r="N325" s="158"/>
      <c r="O325" s="158"/>
      <c r="P325" s="158"/>
      <c r="Q325" s="158"/>
      <c r="R325" s="159"/>
      <c r="S325" s="159"/>
      <c r="T325" s="159"/>
      <c r="U325" s="159"/>
      <c r="V325" s="159"/>
      <c r="W325" s="159"/>
      <c r="X325" s="159"/>
      <c r="Y325" s="159"/>
      <c r="Z325" s="148"/>
      <c r="AA325" s="148"/>
      <c r="AB325" s="148"/>
      <c r="AC325" s="148"/>
      <c r="AD325" s="148"/>
      <c r="AE325" s="148"/>
      <c r="AF325" s="148"/>
      <c r="AG325" s="148" t="s">
        <v>314</v>
      </c>
      <c r="AH325" s="148">
        <v>0</v>
      </c>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3" x14ac:dyDescent="0.25">
      <c r="A326" s="155"/>
      <c r="B326" s="156"/>
      <c r="C326" s="195" t="s">
        <v>618</v>
      </c>
      <c r="D326" s="161"/>
      <c r="E326" s="162">
        <v>13.484999999999999</v>
      </c>
      <c r="F326" s="159"/>
      <c r="G326" s="159"/>
      <c r="H326" s="159"/>
      <c r="I326" s="159"/>
      <c r="J326" s="159"/>
      <c r="K326" s="159"/>
      <c r="L326" s="159"/>
      <c r="M326" s="159"/>
      <c r="N326" s="158"/>
      <c r="O326" s="158"/>
      <c r="P326" s="158"/>
      <c r="Q326" s="158"/>
      <c r="R326" s="159"/>
      <c r="S326" s="159"/>
      <c r="T326" s="159"/>
      <c r="U326" s="159"/>
      <c r="V326" s="159"/>
      <c r="W326" s="159"/>
      <c r="X326" s="159"/>
      <c r="Y326" s="159"/>
      <c r="Z326" s="148"/>
      <c r="AA326" s="148"/>
      <c r="AB326" s="148"/>
      <c r="AC326" s="148"/>
      <c r="AD326" s="148"/>
      <c r="AE326" s="148"/>
      <c r="AF326" s="148"/>
      <c r="AG326" s="148" t="s">
        <v>314</v>
      </c>
      <c r="AH326" s="148">
        <v>0</v>
      </c>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ht="20" outlineLevel="1" x14ac:dyDescent="0.25">
      <c r="A327" s="177">
        <v>62</v>
      </c>
      <c r="B327" s="178" t="s">
        <v>619</v>
      </c>
      <c r="C327" s="194" t="s">
        <v>620</v>
      </c>
      <c r="D327" s="179" t="s">
        <v>292</v>
      </c>
      <c r="E327" s="180">
        <v>4.04</v>
      </c>
      <c r="F327" s="181"/>
      <c r="G327" s="182">
        <f>ROUND(E327*F327,2)</f>
        <v>0</v>
      </c>
      <c r="H327" s="181"/>
      <c r="I327" s="182">
        <f>ROUND(E327*H327,2)</f>
        <v>0</v>
      </c>
      <c r="J327" s="181"/>
      <c r="K327" s="182">
        <f>ROUND(E327*J327,2)</f>
        <v>0</v>
      </c>
      <c r="L327" s="182">
        <v>21</v>
      </c>
      <c r="M327" s="182">
        <f>G327*(1+L327/100)</f>
        <v>0</v>
      </c>
      <c r="N327" s="180">
        <v>9.0999999999999998E-2</v>
      </c>
      <c r="O327" s="180">
        <f>ROUND(E327*N327,2)</f>
        <v>0.37</v>
      </c>
      <c r="P327" s="180">
        <v>0</v>
      </c>
      <c r="Q327" s="180">
        <f>ROUND(E327*P327,2)</f>
        <v>0</v>
      </c>
      <c r="R327" s="182" t="s">
        <v>621</v>
      </c>
      <c r="S327" s="182" t="s">
        <v>294</v>
      </c>
      <c r="T327" s="183" t="s">
        <v>294</v>
      </c>
      <c r="U327" s="159">
        <v>0</v>
      </c>
      <c r="V327" s="159">
        <f>ROUND(E327*U327,2)</f>
        <v>0</v>
      </c>
      <c r="W327" s="159"/>
      <c r="X327" s="159" t="s">
        <v>622</v>
      </c>
      <c r="Y327" s="159" t="s">
        <v>296</v>
      </c>
      <c r="Z327" s="148"/>
      <c r="AA327" s="148"/>
      <c r="AB327" s="148"/>
      <c r="AC327" s="148"/>
      <c r="AD327" s="148"/>
      <c r="AE327" s="148"/>
      <c r="AF327" s="148"/>
      <c r="AG327" s="148" t="s">
        <v>623</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outlineLevel="2" x14ac:dyDescent="0.25">
      <c r="A328" s="155"/>
      <c r="B328" s="156"/>
      <c r="C328" s="195" t="s">
        <v>518</v>
      </c>
      <c r="D328" s="161"/>
      <c r="E328" s="162">
        <v>4</v>
      </c>
      <c r="F328" s="159"/>
      <c r="G328" s="159"/>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314</v>
      </c>
      <c r="AH328" s="148">
        <v>0</v>
      </c>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3" x14ac:dyDescent="0.25">
      <c r="A329" s="155"/>
      <c r="B329" s="156"/>
      <c r="C329" s="197" t="s">
        <v>624</v>
      </c>
      <c r="D329" s="165"/>
      <c r="E329" s="166">
        <v>0.04</v>
      </c>
      <c r="F329" s="159"/>
      <c r="G329" s="159"/>
      <c r="H329" s="159"/>
      <c r="I329" s="159"/>
      <c r="J329" s="159"/>
      <c r="K329" s="159"/>
      <c r="L329" s="159"/>
      <c r="M329" s="159"/>
      <c r="N329" s="158"/>
      <c r="O329" s="158"/>
      <c r="P329" s="158"/>
      <c r="Q329" s="158"/>
      <c r="R329" s="159"/>
      <c r="S329" s="159"/>
      <c r="T329" s="159"/>
      <c r="U329" s="159"/>
      <c r="V329" s="159"/>
      <c r="W329" s="159"/>
      <c r="X329" s="159"/>
      <c r="Y329" s="159"/>
      <c r="Z329" s="148"/>
      <c r="AA329" s="148"/>
      <c r="AB329" s="148"/>
      <c r="AC329" s="148"/>
      <c r="AD329" s="148"/>
      <c r="AE329" s="148"/>
      <c r="AF329" s="148"/>
      <c r="AG329" s="148" t="s">
        <v>314</v>
      </c>
      <c r="AH329" s="148">
        <v>4</v>
      </c>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ht="20" outlineLevel="1" x14ac:dyDescent="0.25">
      <c r="A330" s="177">
        <v>63</v>
      </c>
      <c r="B330" s="178" t="s">
        <v>625</v>
      </c>
      <c r="C330" s="194" t="s">
        <v>626</v>
      </c>
      <c r="D330" s="179" t="s">
        <v>292</v>
      </c>
      <c r="E330" s="180">
        <v>2.02</v>
      </c>
      <c r="F330" s="181"/>
      <c r="G330" s="182">
        <f>ROUND(E330*F330,2)</f>
        <v>0</v>
      </c>
      <c r="H330" s="181"/>
      <c r="I330" s="182">
        <f>ROUND(E330*H330,2)</f>
        <v>0</v>
      </c>
      <c r="J330" s="181"/>
      <c r="K330" s="182">
        <f>ROUND(E330*J330,2)</f>
        <v>0</v>
      </c>
      <c r="L330" s="182">
        <v>21</v>
      </c>
      <c r="M330" s="182">
        <f>G330*(1+L330/100)</f>
        <v>0</v>
      </c>
      <c r="N330" s="180">
        <v>0.10299999999999999</v>
      </c>
      <c r="O330" s="180">
        <f>ROUND(E330*N330,2)</f>
        <v>0.21</v>
      </c>
      <c r="P330" s="180">
        <v>0</v>
      </c>
      <c r="Q330" s="180">
        <f>ROUND(E330*P330,2)</f>
        <v>0</v>
      </c>
      <c r="R330" s="182" t="s">
        <v>621</v>
      </c>
      <c r="S330" s="182" t="s">
        <v>294</v>
      </c>
      <c r="T330" s="183" t="s">
        <v>294</v>
      </c>
      <c r="U330" s="159">
        <v>0</v>
      </c>
      <c r="V330" s="159">
        <f>ROUND(E330*U330,2)</f>
        <v>0</v>
      </c>
      <c r="W330" s="159"/>
      <c r="X330" s="159" t="s">
        <v>622</v>
      </c>
      <c r="Y330" s="159" t="s">
        <v>296</v>
      </c>
      <c r="Z330" s="148"/>
      <c r="AA330" s="148"/>
      <c r="AB330" s="148"/>
      <c r="AC330" s="148"/>
      <c r="AD330" s="148"/>
      <c r="AE330" s="148"/>
      <c r="AF330" s="148"/>
      <c r="AG330" s="148" t="s">
        <v>623</v>
      </c>
      <c r="AH330" s="148"/>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2" x14ac:dyDescent="0.25">
      <c r="A331" s="155"/>
      <c r="B331" s="156"/>
      <c r="C331" s="195" t="s">
        <v>517</v>
      </c>
      <c r="D331" s="161"/>
      <c r="E331" s="162">
        <v>2</v>
      </c>
      <c r="F331" s="159"/>
      <c r="G331" s="159"/>
      <c r="H331" s="159"/>
      <c r="I331" s="159"/>
      <c r="J331" s="159"/>
      <c r="K331" s="159"/>
      <c r="L331" s="159"/>
      <c r="M331" s="159"/>
      <c r="N331" s="158"/>
      <c r="O331" s="158"/>
      <c r="P331" s="158"/>
      <c r="Q331" s="158"/>
      <c r="R331" s="159"/>
      <c r="S331" s="159"/>
      <c r="T331" s="159"/>
      <c r="U331" s="159"/>
      <c r="V331" s="159"/>
      <c r="W331" s="159"/>
      <c r="X331" s="159"/>
      <c r="Y331" s="159"/>
      <c r="Z331" s="148"/>
      <c r="AA331" s="148"/>
      <c r="AB331" s="148"/>
      <c r="AC331" s="148"/>
      <c r="AD331" s="148"/>
      <c r="AE331" s="148"/>
      <c r="AF331" s="148"/>
      <c r="AG331" s="148" t="s">
        <v>314</v>
      </c>
      <c r="AH331" s="148">
        <v>0</v>
      </c>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3" x14ac:dyDescent="0.25">
      <c r="A332" s="155"/>
      <c r="B332" s="156"/>
      <c r="C332" s="197" t="s">
        <v>624</v>
      </c>
      <c r="D332" s="165"/>
      <c r="E332" s="166">
        <v>0.02</v>
      </c>
      <c r="F332" s="159"/>
      <c r="G332" s="159"/>
      <c r="H332" s="159"/>
      <c r="I332" s="159"/>
      <c r="J332" s="159"/>
      <c r="K332" s="159"/>
      <c r="L332" s="159"/>
      <c r="M332" s="159"/>
      <c r="N332" s="158"/>
      <c r="O332" s="158"/>
      <c r="P332" s="158"/>
      <c r="Q332" s="158"/>
      <c r="R332" s="159"/>
      <c r="S332" s="159"/>
      <c r="T332" s="159"/>
      <c r="U332" s="159"/>
      <c r="V332" s="159"/>
      <c r="W332" s="159"/>
      <c r="X332" s="159"/>
      <c r="Y332" s="159"/>
      <c r="Z332" s="148"/>
      <c r="AA332" s="148"/>
      <c r="AB332" s="148"/>
      <c r="AC332" s="148"/>
      <c r="AD332" s="148"/>
      <c r="AE332" s="148"/>
      <c r="AF332" s="148"/>
      <c r="AG332" s="148" t="s">
        <v>314</v>
      </c>
      <c r="AH332" s="148">
        <v>4</v>
      </c>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ht="20" outlineLevel="1" x14ac:dyDescent="0.25">
      <c r="A333" s="177">
        <v>64</v>
      </c>
      <c r="B333" s="178" t="s">
        <v>627</v>
      </c>
      <c r="C333" s="194" t="s">
        <v>628</v>
      </c>
      <c r="D333" s="179" t="s">
        <v>292</v>
      </c>
      <c r="E333" s="180">
        <v>6.06</v>
      </c>
      <c r="F333" s="181"/>
      <c r="G333" s="182">
        <f>ROUND(E333*F333,2)</f>
        <v>0</v>
      </c>
      <c r="H333" s="181"/>
      <c r="I333" s="182">
        <f>ROUND(E333*H333,2)</f>
        <v>0</v>
      </c>
      <c r="J333" s="181"/>
      <c r="K333" s="182">
        <f>ROUND(E333*J333,2)</f>
        <v>0</v>
      </c>
      <c r="L333" s="182">
        <v>21</v>
      </c>
      <c r="M333" s="182">
        <f>G333*(1+L333/100)</f>
        <v>0</v>
      </c>
      <c r="N333" s="180">
        <v>6.3E-2</v>
      </c>
      <c r="O333" s="180">
        <f>ROUND(E333*N333,2)</f>
        <v>0.38</v>
      </c>
      <c r="P333" s="180">
        <v>0</v>
      </c>
      <c r="Q333" s="180">
        <f>ROUND(E333*P333,2)</f>
        <v>0</v>
      </c>
      <c r="R333" s="182" t="s">
        <v>621</v>
      </c>
      <c r="S333" s="182" t="s">
        <v>294</v>
      </c>
      <c r="T333" s="183" t="s">
        <v>294</v>
      </c>
      <c r="U333" s="159">
        <v>0</v>
      </c>
      <c r="V333" s="159">
        <f>ROUND(E333*U333,2)</f>
        <v>0</v>
      </c>
      <c r="W333" s="159"/>
      <c r="X333" s="159" t="s">
        <v>622</v>
      </c>
      <c r="Y333" s="159" t="s">
        <v>296</v>
      </c>
      <c r="Z333" s="148"/>
      <c r="AA333" s="148"/>
      <c r="AB333" s="148"/>
      <c r="AC333" s="148"/>
      <c r="AD333" s="148"/>
      <c r="AE333" s="148"/>
      <c r="AF333" s="148"/>
      <c r="AG333" s="148" t="s">
        <v>623</v>
      </c>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outlineLevel="2" x14ac:dyDescent="0.25">
      <c r="A334" s="155"/>
      <c r="B334" s="156"/>
      <c r="C334" s="195" t="s">
        <v>509</v>
      </c>
      <c r="D334" s="161"/>
      <c r="E334" s="162">
        <v>2</v>
      </c>
      <c r="F334" s="159"/>
      <c r="G334" s="159"/>
      <c r="H334" s="159"/>
      <c r="I334" s="159"/>
      <c r="J334" s="159"/>
      <c r="K334" s="159"/>
      <c r="L334" s="159"/>
      <c r="M334" s="159"/>
      <c r="N334" s="158"/>
      <c r="O334" s="158"/>
      <c r="P334" s="158"/>
      <c r="Q334" s="158"/>
      <c r="R334" s="159"/>
      <c r="S334" s="159"/>
      <c r="T334" s="159"/>
      <c r="U334" s="159"/>
      <c r="V334" s="159"/>
      <c r="W334" s="159"/>
      <c r="X334" s="159"/>
      <c r="Y334" s="159"/>
      <c r="Z334" s="148"/>
      <c r="AA334" s="148"/>
      <c r="AB334" s="148"/>
      <c r="AC334" s="148"/>
      <c r="AD334" s="148"/>
      <c r="AE334" s="148"/>
      <c r="AF334" s="148"/>
      <c r="AG334" s="148" t="s">
        <v>314</v>
      </c>
      <c r="AH334" s="148">
        <v>0</v>
      </c>
      <c r="AI334" s="148"/>
      <c r="AJ334" s="148"/>
      <c r="AK334" s="148"/>
      <c r="AL334" s="148"/>
      <c r="AM334" s="148"/>
      <c r="AN334" s="148"/>
      <c r="AO334" s="148"/>
      <c r="AP334" s="148"/>
      <c r="AQ334" s="148"/>
      <c r="AR334" s="148"/>
      <c r="AS334" s="148"/>
      <c r="AT334" s="148"/>
      <c r="AU334" s="148"/>
      <c r="AV334" s="148"/>
      <c r="AW334" s="148"/>
      <c r="AX334" s="148"/>
      <c r="AY334" s="148"/>
      <c r="AZ334" s="148"/>
      <c r="BA334" s="148"/>
      <c r="BB334" s="148"/>
      <c r="BC334" s="148"/>
      <c r="BD334" s="148"/>
      <c r="BE334" s="148"/>
      <c r="BF334" s="148"/>
      <c r="BG334" s="148"/>
      <c r="BH334" s="148"/>
    </row>
    <row r="335" spans="1:60" outlineLevel="3" x14ac:dyDescent="0.25">
      <c r="A335" s="155"/>
      <c r="B335" s="156"/>
      <c r="C335" s="195" t="s">
        <v>510</v>
      </c>
      <c r="D335" s="161"/>
      <c r="E335" s="162">
        <v>2</v>
      </c>
      <c r="F335" s="159"/>
      <c r="G335" s="159"/>
      <c r="H335" s="159"/>
      <c r="I335" s="159"/>
      <c r="J335" s="159"/>
      <c r="K335" s="159"/>
      <c r="L335" s="159"/>
      <c r="M335" s="159"/>
      <c r="N335" s="158"/>
      <c r="O335" s="158"/>
      <c r="P335" s="158"/>
      <c r="Q335" s="158"/>
      <c r="R335" s="159"/>
      <c r="S335" s="159"/>
      <c r="T335" s="159"/>
      <c r="U335" s="159"/>
      <c r="V335" s="159"/>
      <c r="W335" s="159"/>
      <c r="X335" s="159"/>
      <c r="Y335" s="159"/>
      <c r="Z335" s="148"/>
      <c r="AA335" s="148"/>
      <c r="AB335" s="148"/>
      <c r="AC335" s="148"/>
      <c r="AD335" s="148"/>
      <c r="AE335" s="148"/>
      <c r="AF335" s="148"/>
      <c r="AG335" s="148" t="s">
        <v>314</v>
      </c>
      <c r="AH335" s="148">
        <v>0</v>
      </c>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row>
    <row r="336" spans="1:60" outlineLevel="3" x14ac:dyDescent="0.25">
      <c r="A336" s="155"/>
      <c r="B336" s="156"/>
      <c r="C336" s="195" t="s">
        <v>629</v>
      </c>
      <c r="D336" s="161"/>
      <c r="E336" s="162">
        <v>2</v>
      </c>
      <c r="F336" s="159"/>
      <c r="G336" s="159"/>
      <c r="H336" s="159"/>
      <c r="I336" s="159"/>
      <c r="J336" s="159"/>
      <c r="K336" s="159"/>
      <c r="L336" s="159"/>
      <c r="M336" s="159"/>
      <c r="N336" s="158"/>
      <c r="O336" s="158"/>
      <c r="P336" s="158"/>
      <c r="Q336" s="158"/>
      <c r="R336" s="159"/>
      <c r="S336" s="159"/>
      <c r="T336" s="159"/>
      <c r="U336" s="159"/>
      <c r="V336" s="159"/>
      <c r="W336" s="159"/>
      <c r="X336" s="159"/>
      <c r="Y336" s="159"/>
      <c r="Z336" s="148"/>
      <c r="AA336" s="148"/>
      <c r="AB336" s="148"/>
      <c r="AC336" s="148"/>
      <c r="AD336" s="148"/>
      <c r="AE336" s="148"/>
      <c r="AF336" s="148"/>
      <c r="AG336" s="148" t="s">
        <v>314</v>
      </c>
      <c r="AH336" s="148">
        <v>0</v>
      </c>
      <c r="AI336" s="148"/>
      <c r="AJ336" s="148"/>
      <c r="AK336" s="148"/>
      <c r="AL336" s="148"/>
      <c r="AM336" s="148"/>
      <c r="AN336" s="148"/>
      <c r="AO336" s="148"/>
      <c r="AP336" s="148"/>
      <c r="AQ336" s="148"/>
      <c r="AR336" s="148"/>
      <c r="AS336" s="148"/>
      <c r="AT336" s="148"/>
      <c r="AU336" s="148"/>
      <c r="AV336" s="148"/>
      <c r="AW336" s="148"/>
      <c r="AX336" s="148"/>
      <c r="AY336" s="148"/>
      <c r="AZ336" s="148"/>
      <c r="BA336" s="148"/>
      <c r="BB336" s="148"/>
      <c r="BC336" s="148"/>
      <c r="BD336" s="148"/>
      <c r="BE336" s="148"/>
      <c r="BF336" s="148"/>
      <c r="BG336" s="148"/>
      <c r="BH336" s="148"/>
    </row>
    <row r="337" spans="1:60" outlineLevel="3" x14ac:dyDescent="0.25">
      <c r="A337" s="155"/>
      <c r="B337" s="156"/>
      <c r="C337" s="197" t="s">
        <v>624</v>
      </c>
      <c r="D337" s="165"/>
      <c r="E337" s="166">
        <v>0.06</v>
      </c>
      <c r="F337" s="159"/>
      <c r="G337" s="159"/>
      <c r="H337" s="159"/>
      <c r="I337" s="159"/>
      <c r="J337" s="159"/>
      <c r="K337" s="159"/>
      <c r="L337" s="159"/>
      <c r="M337" s="159"/>
      <c r="N337" s="158"/>
      <c r="O337" s="158"/>
      <c r="P337" s="158"/>
      <c r="Q337" s="158"/>
      <c r="R337" s="159"/>
      <c r="S337" s="159"/>
      <c r="T337" s="159"/>
      <c r="U337" s="159"/>
      <c r="V337" s="159"/>
      <c r="W337" s="159"/>
      <c r="X337" s="159"/>
      <c r="Y337" s="159"/>
      <c r="Z337" s="148"/>
      <c r="AA337" s="148"/>
      <c r="AB337" s="148"/>
      <c r="AC337" s="148"/>
      <c r="AD337" s="148"/>
      <c r="AE337" s="148"/>
      <c r="AF337" s="148"/>
      <c r="AG337" s="148" t="s">
        <v>314</v>
      </c>
      <c r="AH337" s="148">
        <v>4</v>
      </c>
      <c r="AI337" s="148"/>
      <c r="AJ337" s="148"/>
      <c r="AK337" s="148"/>
      <c r="AL337" s="148"/>
      <c r="AM337" s="148"/>
      <c r="AN337" s="148"/>
      <c r="AO337" s="148"/>
      <c r="AP337" s="148"/>
      <c r="AQ337" s="148"/>
      <c r="AR337" s="148"/>
      <c r="AS337" s="148"/>
      <c r="AT337" s="148"/>
      <c r="AU337" s="148"/>
      <c r="AV337" s="148"/>
      <c r="AW337" s="148"/>
      <c r="AX337" s="148"/>
      <c r="AY337" s="148"/>
      <c r="AZ337" s="148"/>
      <c r="BA337" s="148"/>
      <c r="BB337" s="148"/>
      <c r="BC337" s="148"/>
      <c r="BD337" s="148"/>
      <c r="BE337" s="148"/>
      <c r="BF337" s="148"/>
      <c r="BG337" s="148"/>
      <c r="BH337" s="148"/>
    </row>
    <row r="338" spans="1:60" ht="20" outlineLevel="1" x14ac:dyDescent="0.25">
      <c r="A338" s="177">
        <v>65</v>
      </c>
      <c r="B338" s="178" t="s">
        <v>630</v>
      </c>
      <c r="C338" s="194" t="s">
        <v>631</v>
      </c>
      <c r="D338" s="179" t="s">
        <v>292</v>
      </c>
      <c r="E338" s="180">
        <v>3.03</v>
      </c>
      <c r="F338" s="181"/>
      <c r="G338" s="182">
        <f>ROUND(E338*F338,2)</f>
        <v>0</v>
      </c>
      <c r="H338" s="181"/>
      <c r="I338" s="182">
        <f>ROUND(E338*H338,2)</f>
        <v>0</v>
      </c>
      <c r="J338" s="181"/>
      <c r="K338" s="182">
        <f>ROUND(E338*J338,2)</f>
        <v>0</v>
      </c>
      <c r="L338" s="182">
        <v>21</v>
      </c>
      <c r="M338" s="182">
        <f>G338*(1+L338/100)</f>
        <v>0</v>
      </c>
      <c r="N338" s="180">
        <v>0.105</v>
      </c>
      <c r="O338" s="180">
        <f>ROUND(E338*N338,2)</f>
        <v>0.32</v>
      </c>
      <c r="P338" s="180">
        <v>0</v>
      </c>
      <c r="Q338" s="180">
        <f>ROUND(E338*P338,2)</f>
        <v>0</v>
      </c>
      <c r="R338" s="182" t="s">
        <v>621</v>
      </c>
      <c r="S338" s="182" t="s">
        <v>294</v>
      </c>
      <c r="T338" s="183" t="s">
        <v>294</v>
      </c>
      <c r="U338" s="159">
        <v>0</v>
      </c>
      <c r="V338" s="159">
        <f>ROUND(E338*U338,2)</f>
        <v>0</v>
      </c>
      <c r="W338" s="159"/>
      <c r="X338" s="159" t="s">
        <v>622</v>
      </c>
      <c r="Y338" s="159" t="s">
        <v>296</v>
      </c>
      <c r="Z338" s="148"/>
      <c r="AA338" s="148"/>
      <c r="AB338" s="148"/>
      <c r="AC338" s="148"/>
      <c r="AD338" s="148"/>
      <c r="AE338" s="148"/>
      <c r="AF338" s="148"/>
      <c r="AG338" s="148" t="s">
        <v>623</v>
      </c>
      <c r="AH338" s="148"/>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row>
    <row r="339" spans="1:60" outlineLevel="2" x14ac:dyDescent="0.25">
      <c r="A339" s="155"/>
      <c r="B339" s="156"/>
      <c r="C339" s="195" t="s">
        <v>521</v>
      </c>
      <c r="D339" s="161"/>
      <c r="E339" s="162">
        <v>3</v>
      </c>
      <c r="F339" s="159"/>
      <c r="G339" s="159"/>
      <c r="H339" s="159"/>
      <c r="I339" s="159"/>
      <c r="J339" s="159"/>
      <c r="K339" s="159"/>
      <c r="L339" s="159"/>
      <c r="M339" s="159"/>
      <c r="N339" s="158"/>
      <c r="O339" s="158"/>
      <c r="P339" s="158"/>
      <c r="Q339" s="158"/>
      <c r="R339" s="159"/>
      <c r="S339" s="159"/>
      <c r="T339" s="159"/>
      <c r="U339" s="159"/>
      <c r="V339" s="159"/>
      <c r="W339" s="159"/>
      <c r="X339" s="159"/>
      <c r="Y339" s="159"/>
      <c r="Z339" s="148"/>
      <c r="AA339" s="148"/>
      <c r="AB339" s="148"/>
      <c r="AC339" s="148"/>
      <c r="AD339" s="148"/>
      <c r="AE339" s="148"/>
      <c r="AF339" s="148"/>
      <c r="AG339" s="148" t="s">
        <v>314</v>
      </c>
      <c r="AH339" s="148">
        <v>0</v>
      </c>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row>
    <row r="340" spans="1:60" outlineLevel="3" x14ac:dyDescent="0.25">
      <c r="A340" s="155"/>
      <c r="B340" s="156"/>
      <c r="C340" s="197" t="s">
        <v>624</v>
      </c>
      <c r="D340" s="165"/>
      <c r="E340" s="166">
        <v>0.03</v>
      </c>
      <c r="F340" s="159"/>
      <c r="G340" s="159"/>
      <c r="H340" s="159"/>
      <c r="I340" s="159"/>
      <c r="J340" s="159"/>
      <c r="K340" s="159"/>
      <c r="L340" s="159"/>
      <c r="M340" s="159"/>
      <c r="N340" s="158"/>
      <c r="O340" s="158"/>
      <c r="P340" s="158"/>
      <c r="Q340" s="158"/>
      <c r="R340" s="159"/>
      <c r="S340" s="159"/>
      <c r="T340" s="159"/>
      <c r="U340" s="159"/>
      <c r="V340" s="159"/>
      <c r="W340" s="159"/>
      <c r="X340" s="159"/>
      <c r="Y340" s="159"/>
      <c r="Z340" s="148"/>
      <c r="AA340" s="148"/>
      <c r="AB340" s="148"/>
      <c r="AC340" s="148"/>
      <c r="AD340" s="148"/>
      <c r="AE340" s="148"/>
      <c r="AF340" s="148"/>
      <c r="AG340" s="148" t="s">
        <v>314</v>
      </c>
      <c r="AH340" s="148">
        <v>4</v>
      </c>
      <c r="AI340" s="148"/>
      <c r="AJ340" s="148"/>
      <c r="AK340" s="148"/>
      <c r="AL340" s="148"/>
      <c r="AM340" s="148"/>
      <c r="AN340" s="148"/>
      <c r="AO340" s="148"/>
      <c r="AP340" s="148"/>
      <c r="AQ340" s="148"/>
      <c r="AR340" s="148"/>
      <c r="AS340" s="148"/>
      <c r="AT340" s="148"/>
      <c r="AU340" s="148"/>
      <c r="AV340" s="148"/>
      <c r="AW340" s="148"/>
      <c r="AX340" s="148"/>
      <c r="AY340" s="148"/>
      <c r="AZ340" s="148"/>
      <c r="BA340" s="148"/>
      <c r="BB340" s="148"/>
      <c r="BC340" s="148"/>
      <c r="BD340" s="148"/>
      <c r="BE340" s="148"/>
      <c r="BF340" s="148"/>
      <c r="BG340" s="148"/>
      <c r="BH340" s="148"/>
    </row>
    <row r="341" spans="1:60" ht="20" outlineLevel="1" x14ac:dyDescent="0.25">
      <c r="A341" s="177">
        <v>66</v>
      </c>
      <c r="B341" s="178" t="s">
        <v>632</v>
      </c>
      <c r="C341" s="194" t="s">
        <v>633</v>
      </c>
      <c r="D341" s="179" t="s">
        <v>292</v>
      </c>
      <c r="E341" s="180">
        <v>2.02</v>
      </c>
      <c r="F341" s="181"/>
      <c r="G341" s="182">
        <f>ROUND(E341*F341,2)</f>
        <v>0</v>
      </c>
      <c r="H341" s="181"/>
      <c r="I341" s="182">
        <f>ROUND(E341*H341,2)</f>
        <v>0</v>
      </c>
      <c r="J341" s="181"/>
      <c r="K341" s="182">
        <f>ROUND(E341*J341,2)</f>
        <v>0</v>
      </c>
      <c r="L341" s="182">
        <v>21</v>
      </c>
      <c r="M341" s="182">
        <f>G341*(1+L341/100)</f>
        <v>0</v>
      </c>
      <c r="N341" s="180">
        <v>0.14799999999999999</v>
      </c>
      <c r="O341" s="180">
        <f>ROUND(E341*N341,2)</f>
        <v>0.3</v>
      </c>
      <c r="P341" s="180">
        <v>0</v>
      </c>
      <c r="Q341" s="180">
        <f>ROUND(E341*P341,2)</f>
        <v>0</v>
      </c>
      <c r="R341" s="182" t="s">
        <v>621</v>
      </c>
      <c r="S341" s="182" t="s">
        <v>294</v>
      </c>
      <c r="T341" s="183" t="s">
        <v>294</v>
      </c>
      <c r="U341" s="159">
        <v>0</v>
      </c>
      <c r="V341" s="159">
        <f>ROUND(E341*U341,2)</f>
        <v>0</v>
      </c>
      <c r="W341" s="159"/>
      <c r="X341" s="159" t="s">
        <v>622</v>
      </c>
      <c r="Y341" s="159" t="s">
        <v>296</v>
      </c>
      <c r="Z341" s="148"/>
      <c r="AA341" s="148"/>
      <c r="AB341" s="148"/>
      <c r="AC341" s="148"/>
      <c r="AD341" s="148"/>
      <c r="AE341" s="148"/>
      <c r="AF341" s="148"/>
      <c r="AG341" s="148" t="s">
        <v>623</v>
      </c>
      <c r="AH341" s="148"/>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row>
    <row r="342" spans="1:60" outlineLevel="2" x14ac:dyDescent="0.25">
      <c r="A342" s="155"/>
      <c r="B342" s="156"/>
      <c r="C342" s="195" t="s">
        <v>522</v>
      </c>
      <c r="D342" s="161"/>
      <c r="E342" s="162">
        <v>2</v>
      </c>
      <c r="F342" s="159"/>
      <c r="G342" s="159"/>
      <c r="H342" s="159"/>
      <c r="I342" s="159"/>
      <c r="J342" s="159"/>
      <c r="K342" s="159"/>
      <c r="L342" s="159"/>
      <c r="M342" s="159"/>
      <c r="N342" s="158"/>
      <c r="O342" s="158"/>
      <c r="P342" s="158"/>
      <c r="Q342" s="158"/>
      <c r="R342" s="159"/>
      <c r="S342" s="159"/>
      <c r="T342" s="159"/>
      <c r="U342" s="159"/>
      <c r="V342" s="159"/>
      <c r="W342" s="159"/>
      <c r="X342" s="159"/>
      <c r="Y342" s="159"/>
      <c r="Z342" s="148"/>
      <c r="AA342" s="148"/>
      <c r="AB342" s="148"/>
      <c r="AC342" s="148"/>
      <c r="AD342" s="148"/>
      <c r="AE342" s="148"/>
      <c r="AF342" s="148"/>
      <c r="AG342" s="148" t="s">
        <v>314</v>
      </c>
      <c r="AH342" s="148">
        <v>0</v>
      </c>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row>
    <row r="343" spans="1:60" outlineLevel="3" x14ac:dyDescent="0.25">
      <c r="A343" s="155"/>
      <c r="B343" s="156"/>
      <c r="C343" s="197" t="s">
        <v>624</v>
      </c>
      <c r="D343" s="165"/>
      <c r="E343" s="166">
        <v>0.02</v>
      </c>
      <c r="F343" s="159"/>
      <c r="G343" s="159"/>
      <c r="H343" s="159"/>
      <c r="I343" s="159"/>
      <c r="J343" s="159"/>
      <c r="K343" s="159"/>
      <c r="L343" s="159"/>
      <c r="M343" s="159"/>
      <c r="N343" s="158"/>
      <c r="O343" s="158"/>
      <c r="P343" s="158"/>
      <c r="Q343" s="158"/>
      <c r="R343" s="159"/>
      <c r="S343" s="159"/>
      <c r="T343" s="159"/>
      <c r="U343" s="159"/>
      <c r="V343" s="159"/>
      <c r="W343" s="159"/>
      <c r="X343" s="159"/>
      <c r="Y343" s="159"/>
      <c r="Z343" s="148"/>
      <c r="AA343" s="148"/>
      <c r="AB343" s="148"/>
      <c r="AC343" s="148"/>
      <c r="AD343" s="148"/>
      <c r="AE343" s="148"/>
      <c r="AF343" s="148"/>
      <c r="AG343" s="148" t="s">
        <v>314</v>
      </c>
      <c r="AH343" s="148">
        <v>4</v>
      </c>
      <c r="AI343" s="148"/>
      <c r="AJ343" s="148"/>
      <c r="AK343" s="148"/>
      <c r="AL343" s="148"/>
      <c r="AM343" s="148"/>
      <c r="AN343" s="148"/>
      <c r="AO343" s="148"/>
      <c r="AP343" s="148"/>
      <c r="AQ343" s="148"/>
      <c r="AR343" s="148"/>
      <c r="AS343" s="148"/>
      <c r="AT343" s="148"/>
      <c r="AU343" s="148"/>
      <c r="AV343" s="148"/>
      <c r="AW343" s="148"/>
      <c r="AX343" s="148"/>
      <c r="AY343" s="148"/>
      <c r="AZ343" s="148"/>
      <c r="BA343" s="148"/>
      <c r="BB343" s="148"/>
      <c r="BC343" s="148"/>
      <c r="BD343" s="148"/>
      <c r="BE343" s="148"/>
      <c r="BF343" s="148"/>
      <c r="BG343" s="148"/>
      <c r="BH343" s="148"/>
    </row>
    <row r="344" spans="1:60" ht="20" outlineLevel="1" x14ac:dyDescent="0.25">
      <c r="A344" s="177">
        <v>67</v>
      </c>
      <c r="B344" s="178" t="s">
        <v>634</v>
      </c>
      <c r="C344" s="194" t="s">
        <v>635</v>
      </c>
      <c r="D344" s="179" t="s">
        <v>292</v>
      </c>
      <c r="E344" s="180">
        <v>4.04</v>
      </c>
      <c r="F344" s="181"/>
      <c r="G344" s="182">
        <f>ROUND(E344*F344,2)</f>
        <v>0</v>
      </c>
      <c r="H344" s="181"/>
      <c r="I344" s="182">
        <f>ROUND(E344*H344,2)</f>
        <v>0</v>
      </c>
      <c r="J344" s="181"/>
      <c r="K344" s="182">
        <f>ROUND(E344*J344,2)</f>
        <v>0</v>
      </c>
      <c r="L344" s="182">
        <v>21</v>
      </c>
      <c r="M344" s="182">
        <f>G344*(1+L344/100)</f>
        <v>0</v>
      </c>
      <c r="N344" s="180">
        <v>0.16900000000000001</v>
      </c>
      <c r="O344" s="180">
        <f>ROUND(E344*N344,2)</f>
        <v>0.68</v>
      </c>
      <c r="P344" s="180">
        <v>0</v>
      </c>
      <c r="Q344" s="180">
        <f>ROUND(E344*P344,2)</f>
        <v>0</v>
      </c>
      <c r="R344" s="182" t="s">
        <v>621</v>
      </c>
      <c r="S344" s="182" t="s">
        <v>294</v>
      </c>
      <c r="T344" s="183" t="s">
        <v>294</v>
      </c>
      <c r="U344" s="159">
        <v>0</v>
      </c>
      <c r="V344" s="159">
        <f>ROUND(E344*U344,2)</f>
        <v>0</v>
      </c>
      <c r="W344" s="159"/>
      <c r="X344" s="159" t="s">
        <v>622</v>
      </c>
      <c r="Y344" s="159" t="s">
        <v>296</v>
      </c>
      <c r="Z344" s="148"/>
      <c r="AA344" s="148"/>
      <c r="AB344" s="148"/>
      <c r="AC344" s="148"/>
      <c r="AD344" s="148"/>
      <c r="AE344" s="148"/>
      <c r="AF344" s="148"/>
      <c r="AG344" s="148" t="s">
        <v>623</v>
      </c>
      <c r="AH344" s="148"/>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row>
    <row r="345" spans="1:60" outlineLevel="2" x14ac:dyDescent="0.25">
      <c r="A345" s="155"/>
      <c r="B345" s="156"/>
      <c r="C345" s="195" t="s">
        <v>520</v>
      </c>
      <c r="D345" s="161"/>
      <c r="E345" s="162">
        <v>4</v>
      </c>
      <c r="F345" s="159"/>
      <c r="G345" s="159"/>
      <c r="H345" s="159"/>
      <c r="I345" s="159"/>
      <c r="J345" s="159"/>
      <c r="K345" s="159"/>
      <c r="L345" s="159"/>
      <c r="M345" s="159"/>
      <c r="N345" s="158"/>
      <c r="O345" s="158"/>
      <c r="P345" s="158"/>
      <c r="Q345" s="158"/>
      <c r="R345" s="159"/>
      <c r="S345" s="159"/>
      <c r="T345" s="159"/>
      <c r="U345" s="159"/>
      <c r="V345" s="159"/>
      <c r="W345" s="159"/>
      <c r="X345" s="159"/>
      <c r="Y345" s="159"/>
      <c r="Z345" s="148"/>
      <c r="AA345" s="148"/>
      <c r="AB345" s="148"/>
      <c r="AC345" s="148"/>
      <c r="AD345" s="148"/>
      <c r="AE345" s="148"/>
      <c r="AF345" s="148"/>
      <c r="AG345" s="148" t="s">
        <v>314</v>
      </c>
      <c r="AH345" s="148">
        <v>0</v>
      </c>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row>
    <row r="346" spans="1:60" outlineLevel="3" x14ac:dyDescent="0.25">
      <c r="A346" s="155"/>
      <c r="B346" s="156"/>
      <c r="C346" s="197" t="s">
        <v>624</v>
      </c>
      <c r="D346" s="165"/>
      <c r="E346" s="166">
        <v>0.04</v>
      </c>
      <c r="F346" s="159"/>
      <c r="G346" s="159"/>
      <c r="H346" s="159"/>
      <c r="I346" s="159"/>
      <c r="J346" s="159"/>
      <c r="K346" s="159"/>
      <c r="L346" s="159"/>
      <c r="M346" s="159"/>
      <c r="N346" s="158"/>
      <c r="O346" s="158"/>
      <c r="P346" s="158"/>
      <c r="Q346" s="158"/>
      <c r="R346" s="159"/>
      <c r="S346" s="159"/>
      <c r="T346" s="159"/>
      <c r="U346" s="159"/>
      <c r="V346" s="159"/>
      <c r="W346" s="159"/>
      <c r="X346" s="159"/>
      <c r="Y346" s="159"/>
      <c r="Z346" s="148"/>
      <c r="AA346" s="148"/>
      <c r="AB346" s="148"/>
      <c r="AC346" s="148"/>
      <c r="AD346" s="148"/>
      <c r="AE346" s="148"/>
      <c r="AF346" s="148"/>
      <c r="AG346" s="148" t="s">
        <v>314</v>
      </c>
      <c r="AH346" s="148">
        <v>4</v>
      </c>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row>
    <row r="347" spans="1:60" ht="20" outlineLevel="1" x14ac:dyDescent="0.25">
      <c r="A347" s="177">
        <v>68</v>
      </c>
      <c r="B347" s="178" t="s">
        <v>636</v>
      </c>
      <c r="C347" s="194" t="s">
        <v>637</v>
      </c>
      <c r="D347" s="179" t="s">
        <v>292</v>
      </c>
      <c r="E347" s="180">
        <v>3.03</v>
      </c>
      <c r="F347" s="181"/>
      <c r="G347" s="182">
        <f>ROUND(E347*F347,2)</f>
        <v>0</v>
      </c>
      <c r="H347" s="181"/>
      <c r="I347" s="182">
        <f>ROUND(E347*H347,2)</f>
        <v>0</v>
      </c>
      <c r="J347" s="181"/>
      <c r="K347" s="182">
        <f>ROUND(E347*J347,2)</f>
        <v>0</v>
      </c>
      <c r="L347" s="182">
        <v>21</v>
      </c>
      <c r="M347" s="182">
        <f>G347*(1+L347/100)</f>
        <v>0</v>
      </c>
      <c r="N347" s="180">
        <v>5.5E-2</v>
      </c>
      <c r="O347" s="180">
        <f>ROUND(E347*N347,2)</f>
        <v>0.17</v>
      </c>
      <c r="P347" s="180">
        <v>0</v>
      </c>
      <c r="Q347" s="180">
        <f>ROUND(E347*P347,2)</f>
        <v>0</v>
      </c>
      <c r="R347" s="182" t="s">
        <v>621</v>
      </c>
      <c r="S347" s="182" t="s">
        <v>294</v>
      </c>
      <c r="T347" s="183" t="s">
        <v>294</v>
      </c>
      <c r="U347" s="159">
        <v>0</v>
      </c>
      <c r="V347" s="159">
        <f>ROUND(E347*U347,2)</f>
        <v>0</v>
      </c>
      <c r="W347" s="159"/>
      <c r="X347" s="159" t="s">
        <v>622</v>
      </c>
      <c r="Y347" s="159" t="s">
        <v>296</v>
      </c>
      <c r="Z347" s="148"/>
      <c r="AA347" s="148"/>
      <c r="AB347" s="148"/>
      <c r="AC347" s="148"/>
      <c r="AD347" s="148"/>
      <c r="AE347" s="148"/>
      <c r="AF347" s="148"/>
      <c r="AG347" s="148" t="s">
        <v>623</v>
      </c>
      <c r="AH347" s="148"/>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row>
    <row r="348" spans="1:60" outlineLevel="2" x14ac:dyDescent="0.25">
      <c r="A348" s="155"/>
      <c r="B348" s="156"/>
      <c r="C348" s="195" t="s">
        <v>638</v>
      </c>
      <c r="D348" s="161"/>
      <c r="E348" s="162">
        <v>3</v>
      </c>
      <c r="F348" s="159"/>
      <c r="G348" s="159"/>
      <c r="H348" s="159"/>
      <c r="I348" s="159"/>
      <c r="J348" s="159"/>
      <c r="K348" s="159"/>
      <c r="L348" s="159"/>
      <c r="M348" s="159"/>
      <c r="N348" s="158"/>
      <c r="O348" s="158"/>
      <c r="P348" s="158"/>
      <c r="Q348" s="158"/>
      <c r="R348" s="159"/>
      <c r="S348" s="159"/>
      <c r="T348" s="159"/>
      <c r="U348" s="159"/>
      <c r="V348" s="159"/>
      <c r="W348" s="159"/>
      <c r="X348" s="159"/>
      <c r="Y348" s="159"/>
      <c r="Z348" s="148"/>
      <c r="AA348" s="148"/>
      <c r="AB348" s="148"/>
      <c r="AC348" s="148"/>
      <c r="AD348" s="148"/>
      <c r="AE348" s="148"/>
      <c r="AF348" s="148"/>
      <c r="AG348" s="148" t="s">
        <v>314</v>
      </c>
      <c r="AH348" s="148">
        <v>0</v>
      </c>
      <c r="AI348" s="148"/>
      <c r="AJ348" s="148"/>
      <c r="AK348" s="148"/>
      <c r="AL348" s="148"/>
      <c r="AM348" s="148"/>
      <c r="AN348" s="148"/>
      <c r="AO348" s="148"/>
      <c r="AP348" s="148"/>
      <c r="AQ348" s="148"/>
      <c r="AR348" s="148"/>
      <c r="AS348" s="148"/>
      <c r="AT348" s="148"/>
      <c r="AU348" s="148"/>
      <c r="AV348" s="148"/>
      <c r="AW348" s="148"/>
      <c r="AX348" s="148"/>
      <c r="AY348" s="148"/>
      <c r="AZ348" s="148"/>
      <c r="BA348" s="148"/>
      <c r="BB348" s="148"/>
      <c r="BC348" s="148"/>
      <c r="BD348" s="148"/>
      <c r="BE348" s="148"/>
      <c r="BF348" s="148"/>
      <c r="BG348" s="148"/>
      <c r="BH348" s="148"/>
    </row>
    <row r="349" spans="1:60" outlineLevel="3" x14ac:dyDescent="0.25">
      <c r="A349" s="155"/>
      <c r="B349" s="156"/>
      <c r="C349" s="197" t="s">
        <v>624</v>
      </c>
      <c r="D349" s="165"/>
      <c r="E349" s="166">
        <v>0.03</v>
      </c>
      <c r="F349" s="159"/>
      <c r="G349" s="159"/>
      <c r="H349" s="159"/>
      <c r="I349" s="159"/>
      <c r="J349" s="159"/>
      <c r="K349" s="159"/>
      <c r="L349" s="159"/>
      <c r="M349" s="159"/>
      <c r="N349" s="158"/>
      <c r="O349" s="158"/>
      <c r="P349" s="158"/>
      <c r="Q349" s="158"/>
      <c r="R349" s="159"/>
      <c r="S349" s="159"/>
      <c r="T349" s="159"/>
      <c r="U349" s="159"/>
      <c r="V349" s="159"/>
      <c r="W349" s="159"/>
      <c r="X349" s="159"/>
      <c r="Y349" s="159"/>
      <c r="Z349" s="148"/>
      <c r="AA349" s="148"/>
      <c r="AB349" s="148"/>
      <c r="AC349" s="148"/>
      <c r="AD349" s="148"/>
      <c r="AE349" s="148"/>
      <c r="AF349" s="148"/>
      <c r="AG349" s="148" t="s">
        <v>314</v>
      </c>
      <c r="AH349" s="148">
        <v>4</v>
      </c>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row>
    <row r="350" spans="1:60" ht="20" outlineLevel="1" x14ac:dyDescent="0.25">
      <c r="A350" s="177">
        <v>69</v>
      </c>
      <c r="B350" s="178" t="s">
        <v>639</v>
      </c>
      <c r="C350" s="194" t="s">
        <v>640</v>
      </c>
      <c r="D350" s="179" t="s">
        <v>292</v>
      </c>
      <c r="E350" s="180">
        <v>2.02</v>
      </c>
      <c r="F350" s="181"/>
      <c r="G350" s="182">
        <f>ROUND(E350*F350,2)</f>
        <v>0</v>
      </c>
      <c r="H350" s="181"/>
      <c r="I350" s="182">
        <f>ROUND(E350*H350,2)</f>
        <v>0</v>
      </c>
      <c r="J350" s="181"/>
      <c r="K350" s="182">
        <f>ROUND(E350*J350,2)</f>
        <v>0</v>
      </c>
      <c r="L350" s="182">
        <v>21</v>
      </c>
      <c r="M350" s="182">
        <f>G350*(1+L350/100)</f>
        <v>0</v>
      </c>
      <c r="N350" s="180">
        <v>0.10299999999999999</v>
      </c>
      <c r="O350" s="180">
        <f>ROUND(E350*N350,2)</f>
        <v>0.21</v>
      </c>
      <c r="P350" s="180">
        <v>0</v>
      </c>
      <c r="Q350" s="180">
        <f>ROUND(E350*P350,2)</f>
        <v>0</v>
      </c>
      <c r="R350" s="182" t="s">
        <v>621</v>
      </c>
      <c r="S350" s="182" t="s">
        <v>294</v>
      </c>
      <c r="T350" s="183" t="s">
        <v>294</v>
      </c>
      <c r="U350" s="159">
        <v>0</v>
      </c>
      <c r="V350" s="159">
        <f>ROUND(E350*U350,2)</f>
        <v>0</v>
      </c>
      <c r="W350" s="159"/>
      <c r="X350" s="159" t="s">
        <v>622</v>
      </c>
      <c r="Y350" s="159" t="s">
        <v>296</v>
      </c>
      <c r="Z350" s="148"/>
      <c r="AA350" s="148"/>
      <c r="AB350" s="148"/>
      <c r="AC350" s="148"/>
      <c r="AD350" s="148"/>
      <c r="AE350" s="148"/>
      <c r="AF350" s="148"/>
      <c r="AG350" s="148" t="s">
        <v>623</v>
      </c>
      <c r="AH350" s="148"/>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row>
    <row r="351" spans="1:60" outlineLevel="2" x14ac:dyDescent="0.25">
      <c r="A351" s="155"/>
      <c r="B351" s="156"/>
      <c r="C351" s="195" t="s">
        <v>519</v>
      </c>
      <c r="D351" s="161"/>
      <c r="E351" s="162">
        <v>2</v>
      </c>
      <c r="F351" s="159"/>
      <c r="G351" s="159"/>
      <c r="H351" s="159"/>
      <c r="I351" s="159"/>
      <c r="J351" s="159"/>
      <c r="K351" s="159"/>
      <c r="L351" s="159"/>
      <c r="M351" s="159"/>
      <c r="N351" s="158"/>
      <c r="O351" s="158"/>
      <c r="P351" s="158"/>
      <c r="Q351" s="158"/>
      <c r="R351" s="159"/>
      <c r="S351" s="159"/>
      <c r="T351" s="159"/>
      <c r="U351" s="159"/>
      <c r="V351" s="159"/>
      <c r="W351" s="159"/>
      <c r="X351" s="159"/>
      <c r="Y351" s="159"/>
      <c r="Z351" s="148"/>
      <c r="AA351" s="148"/>
      <c r="AB351" s="148"/>
      <c r="AC351" s="148"/>
      <c r="AD351" s="148"/>
      <c r="AE351" s="148"/>
      <c r="AF351" s="148"/>
      <c r="AG351" s="148" t="s">
        <v>314</v>
      </c>
      <c r="AH351" s="148">
        <v>0</v>
      </c>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row>
    <row r="352" spans="1:60" outlineLevel="3" x14ac:dyDescent="0.25">
      <c r="A352" s="155"/>
      <c r="B352" s="156"/>
      <c r="C352" s="197" t="s">
        <v>624</v>
      </c>
      <c r="D352" s="165"/>
      <c r="E352" s="166">
        <v>0.02</v>
      </c>
      <c r="F352" s="159"/>
      <c r="G352" s="159"/>
      <c r="H352" s="159"/>
      <c r="I352" s="159"/>
      <c r="J352" s="159"/>
      <c r="K352" s="159"/>
      <c r="L352" s="159"/>
      <c r="M352" s="159"/>
      <c r="N352" s="158"/>
      <c r="O352" s="158"/>
      <c r="P352" s="158"/>
      <c r="Q352" s="158"/>
      <c r="R352" s="159"/>
      <c r="S352" s="159"/>
      <c r="T352" s="159"/>
      <c r="U352" s="159"/>
      <c r="V352" s="159"/>
      <c r="W352" s="159"/>
      <c r="X352" s="159"/>
      <c r="Y352" s="159"/>
      <c r="Z352" s="148"/>
      <c r="AA352" s="148"/>
      <c r="AB352" s="148"/>
      <c r="AC352" s="148"/>
      <c r="AD352" s="148"/>
      <c r="AE352" s="148"/>
      <c r="AF352" s="148"/>
      <c r="AG352" s="148" t="s">
        <v>314</v>
      </c>
      <c r="AH352" s="148">
        <v>4</v>
      </c>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row>
    <row r="353" spans="1:60" ht="13" x14ac:dyDescent="0.25">
      <c r="A353" s="170" t="s">
        <v>288</v>
      </c>
      <c r="B353" s="171" t="s">
        <v>142</v>
      </c>
      <c r="C353" s="193" t="s">
        <v>143</v>
      </c>
      <c r="D353" s="172"/>
      <c r="E353" s="173"/>
      <c r="F353" s="174"/>
      <c r="G353" s="174">
        <f>SUMIF(AG354:AG398,"&lt;&gt;NOR",G354:G398)</f>
        <v>0</v>
      </c>
      <c r="H353" s="174"/>
      <c r="I353" s="174">
        <f>SUM(I354:I398)</f>
        <v>0</v>
      </c>
      <c r="J353" s="174"/>
      <c r="K353" s="174">
        <f>SUM(K354:K398)</f>
        <v>0</v>
      </c>
      <c r="L353" s="174"/>
      <c r="M353" s="174">
        <f>SUM(M354:M398)</f>
        <v>0</v>
      </c>
      <c r="N353" s="173"/>
      <c r="O353" s="173">
        <f>SUM(O354:O398)</f>
        <v>19.54</v>
      </c>
      <c r="P353" s="173"/>
      <c r="Q353" s="173">
        <f>SUM(Q354:Q398)</f>
        <v>0</v>
      </c>
      <c r="R353" s="174"/>
      <c r="S353" s="174"/>
      <c r="T353" s="175"/>
      <c r="U353" s="169"/>
      <c r="V353" s="169">
        <f>SUM(V354:V398)</f>
        <v>41.599999999999994</v>
      </c>
      <c r="W353" s="169"/>
      <c r="X353" s="169"/>
      <c r="Y353" s="169"/>
      <c r="AG353" t="s">
        <v>289</v>
      </c>
    </row>
    <row r="354" spans="1:60" ht="20" outlineLevel="1" x14ac:dyDescent="0.25">
      <c r="A354" s="177">
        <v>70</v>
      </c>
      <c r="B354" s="178" t="s">
        <v>641</v>
      </c>
      <c r="C354" s="194" t="s">
        <v>642</v>
      </c>
      <c r="D354" s="179" t="s">
        <v>338</v>
      </c>
      <c r="E354" s="180">
        <v>5.4991500000000002</v>
      </c>
      <c r="F354" s="181"/>
      <c r="G354" s="182">
        <f>ROUND(E354*F354,2)</f>
        <v>0</v>
      </c>
      <c r="H354" s="181"/>
      <c r="I354" s="182">
        <f>ROUND(E354*H354,2)</f>
        <v>0</v>
      </c>
      <c r="J354" s="181"/>
      <c r="K354" s="182">
        <f>ROUND(E354*J354,2)</f>
        <v>0</v>
      </c>
      <c r="L354" s="182">
        <v>21</v>
      </c>
      <c r="M354" s="182">
        <f>G354*(1+L354/100)</f>
        <v>0</v>
      </c>
      <c r="N354" s="180">
        <v>2.5251399999999999</v>
      </c>
      <c r="O354" s="180">
        <f>ROUND(E354*N354,2)</f>
        <v>13.89</v>
      </c>
      <c r="P354" s="180">
        <v>0</v>
      </c>
      <c r="Q354" s="180">
        <f>ROUND(E354*P354,2)</f>
        <v>0</v>
      </c>
      <c r="R354" s="182" t="s">
        <v>410</v>
      </c>
      <c r="S354" s="182" t="s">
        <v>294</v>
      </c>
      <c r="T354" s="183" t="s">
        <v>294</v>
      </c>
      <c r="U354" s="159">
        <v>0.98699999999999999</v>
      </c>
      <c r="V354" s="159">
        <f>ROUND(E354*U354,2)</f>
        <v>5.43</v>
      </c>
      <c r="W354" s="159"/>
      <c r="X354" s="159" t="s">
        <v>295</v>
      </c>
      <c r="Y354" s="159" t="s">
        <v>296</v>
      </c>
      <c r="Z354" s="148"/>
      <c r="AA354" s="148"/>
      <c r="AB354" s="148"/>
      <c r="AC354" s="148"/>
      <c r="AD354" s="148"/>
      <c r="AE354" s="148"/>
      <c r="AF354" s="148"/>
      <c r="AG354" s="148" t="s">
        <v>297</v>
      </c>
      <c r="AH354" s="148"/>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row>
    <row r="355" spans="1:60" outlineLevel="2" x14ac:dyDescent="0.25">
      <c r="A355" s="155"/>
      <c r="B355" s="156"/>
      <c r="C355" s="195" t="s">
        <v>643</v>
      </c>
      <c r="D355" s="161"/>
      <c r="E355" s="162">
        <v>0.3</v>
      </c>
      <c r="F355" s="159"/>
      <c r="G355" s="159"/>
      <c r="H355" s="159"/>
      <c r="I355" s="159"/>
      <c r="J355" s="159"/>
      <c r="K355" s="159"/>
      <c r="L355" s="159"/>
      <c r="M355" s="159"/>
      <c r="N355" s="158"/>
      <c r="O355" s="158"/>
      <c r="P355" s="158"/>
      <c r="Q355" s="158"/>
      <c r="R355" s="159"/>
      <c r="S355" s="159"/>
      <c r="T355" s="159"/>
      <c r="U355" s="159"/>
      <c r="V355" s="159"/>
      <c r="W355" s="159"/>
      <c r="X355" s="159"/>
      <c r="Y355" s="159"/>
      <c r="Z355" s="148"/>
      <c r="AA355" s="148"/>
      <c r="AB355" s="148"/>
      <c r="AC355" s="148"/>
      <c r="AD355" s="148"/>
      <c r="AE355" s="148"/>
      <c r="AF355" s="148"/>
      <c r="AG355" s="148" t="s">
        <v>314</v>
      </c>
      <c r="AH355" s="148">
        <v>0</v>
      </c>
      <c r="AI355" s="148"/>
      <c r="AJ355" s="148"/>
      <c r="AK355" s="148"/>
      <c r="AL355" s="148"/>
      <c r="AM355" s="148"/>
      <c r="AN355" s="148"/>
      <c r="AO355" s="148"/>
      <c r="AP355" s="148"/>
      <c r="AQ355" s="148"/>
      <c r="AR355" s="148"/>
      <c r="AS355" s="148"/>
      <c r="AT355" s="148"/>
      <c r="AU355" s="148"/>
      <c r="AV355" s="148"/>
      <c r="AW355" s="148"/>
      <c r="AX355" s="148"/>
      <c r="AY355" s="148"/>
      <c r="AZ355" s="148"/>
      <c r="BA355" s="148"/>
      <c r="BB355" s="148"/>
      <c r="BC355" s="148"/>
      <c r="BD355" s="148"/>
      <c r="BE355" s="148"/>
      <c r="BF355" s="148"/>
      <c r="BG355" s="148"/>
      <c r="BH355" s="148"/>
    </row>
    <row r="356" spans="1:60" outlineLevel="3" x14ac:dyDescent="0.25">
      <c r="A356" s="155"/>
      <c r="B356" s="156"/>
      <c r="C356" s="195" t="s">
        <v>644</v>
      </c>
      <c r="D356" s="161"/>
      <c r="E356" s="162">
        <v>0.08</v>
      </c>
      <c r="F356" s="159"/>
      <c r="G356" s="159"/>
      <c r="H356" s="159"/>
      <c r="I356" s="159"/>
      <c r="J356" s="159"/>
      <c r="K356" s="159"/>
      <c r="L356" s="159"/>
      <c r="M356" s="159"/>
      <c r="N356" s="158"/>
      <c r="O356" s="158"/>
      <c r="P356" s="158"/>
      <c r="Q356" s="158"/>
      <c r="R356" s="159"/>
      <c r="S356" s="159"/>
      <c r="T356" s="159"/>
      <c r="U356" s="159"/>
      <c r="V356" s="159"/>
      <c r="W356" s="159"/>
      <c r="X356" s="159"/>
      <c r="Y356" s="159"/>
      <c r="Z356" s="148"/>
      <c r="AA356" s="148"/>
      <c r="AB356" s="148"/>
      <c r="AC356" s="148"/>
      <c r="AD356" s="148"/>
      <c r="AE356" s="148"/>
      <c r="AF356" s="148"/>
      <c r="AG356" s="148" t="s">
        <v>314</v>
      </c>
      <c r="AH356" s="148">
        <v>0</v>
      </c>
      <c r="AI356" s="148"/>
      <c r="AJ356" s="148"/>
      <c r="AK356" s="148"/>
      <c r="AL356" s="148"/>
      <c r="AM356" s="148"/>
      <c r="AN356" s="148"/>
      <c r="AO356" s="148"/>
      <c r="AP356" s="148"/>
      <c r="AQ356" s="148"/>
      <c r="AR356" s="148"/>
      <c r="AS356" s="148"/>
      <c r="AT356" s="148"/>
      <c r="AU356" s="148"/>
      <c r="AV356" s="148"/>
      <c r="AW356" s="148"/>
      <c r="AX356" s="148"/>
      <c r="AY356" s="148"/>
      <c r="AZ356" s="148"/>
      <c r="BA356" s="148"/>
      <c r="BB356" s="148"/>
      <c r="BC356" s="148"/>
      <c r="BD356" s="148"/>
      <c r="BE356" s="148"/>
      <c r="BF356" s="148"/>
      <c r="BG356" s="148"/>
      <c r="BH356" s="148"/>
    </row>
    <row r="357" spans="1:60" outlineLevel="3" x14ac:dyDescent="0.25">
      <c r="A357" s="155"/>
      <c r="B357" s="156"/>
      <c r="C357" s="196" t="s">
        <v>405</v>
      </c>
      <c r="D357" s="163"/>
      <c r="E357" s="164">
        <v>0.38</v>
      </c>
      <c r="F357" s="159"/>
      <c r="G357" s="159"/>
      <c r="H357" s="159"/>
      <c r="I357" s="159"/>
      <c r="J357" s="159"/>
      <c r="K357" s="159"/>
      <c r="L357" s="159"/>
      <c r="M357" s="159"/>
      <c r="N357" s="158"/>
      <c r="O357" s="158"/>
      <c r="P357" s="158"/>
      <c r="Q357" s="158"/>
      <c r="R357" s="159"/>
      <c r="S357" s="159"/>
      <c r="T357" s="159"/>
      <c r="U357" s="159"/>
      <c r="V357" s="159"/>
      <c r="W357" s="159"/>
      <c r="X357" s="159"/>
      <c r="Y357" s="159"/>
      <c r="Z357" s="148"/>
      <c r="AA357" s="148"/>
      <c r="AB357" s="148"/>
      <c r="AC357" s="148"/>
      <c r="AD357" s="148"/>
      <c r="AE357" s="148"/>
      <c r="AF357" s="148"/>
      <c r="AG357" s="148" t="s">
        <v>314</v>
      </c>
      <c r="AH357" s="148">
        <v>1</v>
      </c>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row>
    <row r="358" spans="1:60" outlineLevel="3" x14ac:dyDescent="0.25">
      <c r="A358" s="155"/>
      <c r="B358" s="156"/>
      <c r="C358" s="195" t="s">
        <v>645</v>
      </c>
      <c r="D358" s="161"/>
      <c r="E358" s="162">
        <v>3.85</v>
      </c>
      <c r="F358" s="159"/>
      <c r="G358" s="159"/>
      <c r="H358" s="159"/>
      <c r="I358" s="159"/>
      <c r="J358" s="159"/>
      <c r="K358" s="159"/>
      <c r="L358" s="159"/>
      <c r="M358" s="159"/>
      <c r="N358" s="158"/>
      <c r="O358" s="158"/>
      <c r="P358" s="158"/>
      <c r="Q358" s="158"/>
      <c r="R358" s="159"/>
      <c r="S358" s="159"/>
      <c r="T358" s="159"/>
      <c r="U358" s="159"/>
      <c r="V358" s="159"/>
      <c r="W358" s="159"/>
      <c r="X358" s="159"/>
      <c r="Y358" s="159"/>
      <c r="Z358" s="148"/>
      <c r="AA358" s="148"/>
      <c r="AB358" s="148"/>
      <c r="AC358" s="148"/>
      <c r="AD358" s="148"/>
      <c r="AE358" s="148"/>
      <c r="AF358" s="148"/>
      <c r="AG358" s="148" t="s">
        <v>314</v>
      </c>
      <c r="AH358" s="148">
        <v>0</v>
      </c>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row>
    <row r="359" spans="1:60" outlineLevel="3" x14ac:dyDescent="0.25">
      <c r="A359" s="155"/>
      <c r="B359" s="156"/>
      <c r="C359" s="195" t="s">
        <v>646</v>
      </c>
      <c r="D359" s="161"/>
      <c r="E359" s="162">
        <v>1.26</v>
      </c>
      <c r="F359" s="159"/>
      <c r="G359" s="159"/>
      <c r="H359" s="159"/>
      <c r="I359" s="159"/>
      <c r="J359" s="159"/>
      <c r="K359" s="159"/>
      <c r="L359" s="159"/>
      <c r="M359" s="159"/>
      <c r="N359" s="158"/>
      <c r="O359" s="158"/>
      <c r="P359" s="158"/>
      <c r="Q359" s="158"/>
      <c r="R359" s="159"/>
      <c r="S359" s="159"/>
      <c r="T359" s="159"/>
      <c r="U359" s="159"/>
      <c r="V359" s="159"/>
      <c r="W359" s="159"/>
      <c r="X359" s="159"/>
      <c r="Y359" s="159"/>
      <c r="Z359" s="148"/>
      <c r="AA359" s="148"/>
      <c r="AB359" s="148"/>
      <c r="AC359" s="148"/>
      <c r="AD359" s="148"/>
      <c r="AE359" s="148"/>
      <c r="AF359" s="148"/>
      <c r="AG359" s="148" t="s">
        <v>314</v>
      </c>
      <c r="AH359" s="148">
        <v>0</v>
      </c>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row>
    <row r="360" spans="1:60" ht="20" outlineLevel="1" x14ac:dyDescent="0.25">
      <c r="A360" s="177">
        <v>71</v>
      </c>
      <c r="B360" s="178" t="s">
        <v>647</v>
      </c>
      <c r="C360" s="194" t="s">
        <v>648</v>
      </c>
      <c r="D360" s="179" t="s">
        <v>310</v>
      </c>
      <c r="E360" s="180">
        <v>1.5315000000000001</v>
      </c>
      <c r="F360" s="181"/>
      <c r="G360" s="182">
        <f>ROUND(E360*F360,2)</f>
        <v>0</v>
      </c>
      <c r="H360" s="181"/>
      <c r="I360" s="182">
        <f>ROUND(E360*H360,2)</f>
        <v>0</v>
      </c>
      <c r="J360" s="181"/>
      <c r="K360" s="182">
        <f>ROUND(E360*J360,2)</f>
        <v>0</v>
      </c>
      <c r="L360" s="182">
        <v>21</v>
      </c>
      <c r="M360" s="182">
        <f>G360*(1+L360/100)</f>
        <v>0</v>
      </c>
      <c r="N360" s="180">
        <v>4.9149999999999999E-2</v>
      </c>
      <c r="O360" s="180">
        <f>ROUND(E360*N360,2)</f>
        <v>0.08</v>
      </c>
      <c r="P360" s="180">
        <v>0</v>
      </c>
      <c r="Q360" s="180">
        <f>ROUND(E360*P360,2)</f>
        <v>0</v>
      </c>
      <c r="R360" s="182" t="s">
        <v>410</v>
      </c>
      <c r="S360" s="182" t="s">
        <v>294</v>
      </c>
      <c r="T360" s="183" t="s">
        <v>294</v>
      </c>
      <c r="U360" s="159">
        <v>0.99099999999999999</v>
      </c>
      <c r="V360" s="159">
        <f>ROUND(E360*U360,2)</f>
        <v>1.52</v>
      </c>
      <c r="W360" s="159"/>
      <c r="X360" s="159" t="s">
        <v>295</v>
      </c>
      <c r="Y360" s="159" t="s">
        <v>296</v>
      </c>
      <c r="Z360" s="148"/>
      <c r="AA360" s="148"/>
      <c r="AB360" s="148"/>
      <c r="AC360" s="148"/>
      <c r="AD360" s="148"/>
      <c r="AE360" s="148"/>
      <c r="AF360" s="148"/>
      <c r="AG360" s="148" t="s">
        <v>297</v>
      </c>
      <c r="AH360" s="148"/>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row>
    <row r="361" spans="1:60" outlineLevel="2" x14ac:dyDescent="0.25">
      <c r="A361" s="155"/>
      <c r="B361" s="156"/>
      <c r="C361" s="276" t="s">
        <v>649</v>
      </c>
      <c r="D361" s="277"/>
      <c r="E361" s="277"/>
      <c r="F361" s="277"/>
      <c r="G361" s="277"/>
      <c r="H361" s="159"/>
      <c r="I361" s="159"/>
      <c r="J361" s="159"/>
      <c r="K361" s="159"/>
      <c r="L361" s="159"/>
      <c r="M361" s="159"/>
      <c r="N361" s="158"/>
      <c r="O361" s="158"/>
      <c r="P361" s="158"/>
      <c r="Q361" s="158"/>
      <c r="R361" s="159"/>
      <c r="S361" s="159"/>
      <c r="T361" s="159"/>
      <c r="U361" s="159"/>
      <c r="V361" s="159"/>
      <c r="W361" s="159"/>
      <c r="X361" s="159"/>
      <c r="Y361" s="159"/>
      <c r="Z361" s="148"/>
      <c r="AA361" s="148"/>
      <c r="AB361" s="148"/>
      <c r="AC361" s="148"/>
      <c r="AD361" s="148"/>
      <c r="AE361" s="148"/>
      <c r="AF361" s="148"/>
      <c r="AG361" s="148" t="s">
        <v>299</v>
      </c>
      <c r="AH361" s="148"/>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row>
    <row r="362" spans="1:60" outlineLevel="2" x14ac:dyDescent="0.25">
      <c r="A362" s="155"/>
      <c r="B362" s="156"/>
      <c r="C362" s="270" t="s">
        <v>649</v>
      </c>
      <c r="D362" s="271"/>
      <c r="E362" s="271"/>
      <c r="F362" s="271"/>
      <c r="G362" s="271"/>
      <c r="H362" s="159"/>
      <c r="I362" s="159"/>
      <c r="J362" s="159"/>
      <c r="K362" s="159"/>
      <c r="L362" s="159"/>
      <c r="M362" s="159"/>
      <c r="N362" s="158"/>
      <c r="O362" s="158"/>
      <c r="P362" s="158"/>
      <c r="Q362" s="158"/>
      <c r="R362" s="159"/>
      <c r="S362" s="159"/>
      <c r="T362" s="159"/>
      <c r="U362" s="159"/>
      <c r="V362" s="159"/>
      <c r="W362" s="159"/>
      <c r="X362" s="159"/>
      <c r="Y362" s="159"/>
      <c r="Z362" s="148"/>
      <c r="AA362" s="148"/>
      <c r="AB362" s="148"/>
      <c r="AC362" s="148"/>
      <c r="AD362" s="148"/>
      <c r="AE362" s="148"/>
      <c r="AF362" s="148"/>
      <c r="AG362" s="148" t="s">
        <v>300</v>
      </c>
      <c r="AH362" s="148"/>
      <c r="AI362" s="148"/>
      <c r="AJ362" s="148"/>
      <c r="AK362" s="148"/>
      <c r="AL362" s="148"/>
      <c r="AM362" s="148"/>
      <c r="AN362" s="148"/>
      <c r="AO362" s="148"/>
      <c r="AP362" s="148"/>
      <c r="AQ362" s="148"/>
      <c r="AR362" s="148"/>
      <c r="AS362" s="148"/>
      <c r="AT362" s="148"/>
      <c r="AU362" s="148"/>
      <c r="AV362" s="148"/>
      <c r="AW362" s="148"/>
      <c r="AX362" s="148"/>
      <c r="AY362" s="148"/>
      <c r="AZ362" s="148"/>
      <c r="BA362" s="148"/>
      <c r="BB362" s="148"/>
      <c r="BC362" s="148"/>
      <c r="BD362" s="148"/>
      <c r="BE362" s="148"/>
      <c r="BF362" s="148"/>
      <c r="BG362" s="148"/>
      <c r="BH362" s="148"/>
    </row>
    <row r="363" spans="1:60" outlineLevel="2" x14ac:dyDescent="0.25">
      <c r="A363" s="155"/>
      <c r="B363" s="156"/>
      <c r="C363" s="195" t="s">
        <v>650</v>
      </c>
      <c r="D363" s="161"/>
      <c r="E363" s="162">
        <v>1.2</v>
      </c>
      <c r="F363" s="159"/>
      <c r="G363" s="159"/>
      <c r="H363" s="159"/>
      <c r="I363" s="159"/>
      <c r="J363" s="159"/>
      <c r="K363" s="159"/>
      <c r="L363" s="159"/>
      <c r="M363" s="159"/>
      <c r="N363" s="158"/>
      <c r="O363" s="158"/>
      <c r="P363" s="158"/>
      <c r="Q363" s="158"/>
      <c r="R363" s="159"/>
      <c r="S363" s="159"/>
      <c r="T363" s="159"/>
      <c r="U363" s="159"/>
      <c r="V363" s="159"/>
      <c r="W363" s="159"/>
      <c r="X363" s="159"/>
      <c r="Y363" s="159"/>
      <c r="Z363" s="148"/>
      <c r="AA363" s="148"/>
      <c r="AB363" s="148"/>
      <c r="AC363" s="148"/>
      <c r="AD363" s="148"/>
      <c r="AE363" s="148"/>
      <c r="AF363" s="148"/>
      <c r="AG363" s="148" t="s">
        <v>314</v>
      </c>
      <c r="AH363" s="148">
        <v>0</v>
      </c>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row>
    <row r="364" spans="1:60" outlineLevel="3" x14ac:dyDescent="0.25">
      <c r="A364" s="155"/>
      <c r="B364" s="156"/>
      <c r="C364" s="195" t="s">
        <v>651</v>
      </c>
      <c r="D364" s="161"/>
      <c r="E364" s="162">
        <v>0.33</v>
      </c>
      <c r="F364" s="159"/>
      <c r="G364" s="159"/>
      <c r="H364" s="159"/>
      <c r="I364" s="159"/>
      <c r="J364" s="159"/>
      <c r="K364" s="159"/>
      <c r="L364" s="159"/>
      <c r="M364" s="159"/>
      <c r="N364" s="158"/>
      <c r="O364" s="158"/>
      <c r="P364" s="158"/>
      <c r="Q364" s="158"/>
      <c r="R364" s="159"/>
      <c r="S364" s="159"/>
      <c r="T364" s="159"/>
      <c r="U364" s="159"/>
      <c r="V364" s="159"/>
      <c r="W364" s="159"/>
      <c r="X364" s="159"/>
      <c r="Y364" s="159"/>
      <c r="Z364" s="148"/>
      <c r="AA364" s="148"/>
      <c r="AB364" s="148"/>
      <c r="AC364" s="148"/>
      <c r="AD364" s="148"/>
      <c r="AE364" s="148"/>
      <c r="AF364" s="148"/>
      <c r="AG364" s="148" t="s">
        <v>314</v>
      </c>
      <c r="AH364" s="148">
        <v>0</v>
      </c>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row>
    <row r="365" spans="1:60" ht="20" outlineLevel="1" x14ac:dyDescent="0.25">
      <c r="A365" s="177">
        <v>72</v>
      </c>
      <c r="B365" s="178" t="s">
        <v>652</v>
      </c>
      <c r="C365" s="194" t="s">
        <v>653</v>
      </c>
      <c r="D365" s="179" t="s">
        <v>310</v>
      </c>
      <c r="E365" s="180">
        <v>1.2</v>
      </c>
      <c r="F365" s="181"/>
      <c r="G365" s="182">
        <f>ROUND(E365*F365,2)</f>
        <v>0</v>
      </c>
      <c r="H365" s="181"/>
      <c r="I365" s="182">
        <f>ROUND(E365*H365,2)</f>
        <v>0</v>
      </c>
      <c r="J365" s="181"/>
      <c r="K365" s="182">
        <f>ROUND(E365*J365,2)</f>
        <v>0</v>
      </c>
      <c r="L365" s="182">
        <v>21</v>
      </c>
      <c r="M365" s="182">
        <f>G365*(1+L365/100)</f>
        <v>0</v>
      </c>
      <c r="N365" s="180">
        <v>0</v>
      </c>
      <c r="O365" s="180">
        <f>ROUND(E365*N365,2)</f>
        <v>0</v>
      </c>
      <c r="P365" s="180">
        <v>0</v>
      </c>
      <c r="Q365" s="180">
        <f>ROUND(E365*P365,2)</f>
        <v>0</v>
      </c>
      <c r="R365" s="182" t="s">
        <v>410</v>
      </c>
      <c r="S365" s="182" t="s">
        <v>294</v>
      </c>
      <c r="T365" s="183" t="s">
        <v>294</v>
      </c>
      <c r="U365" s="159">
        <v>0.26600000000000001</v>
      </c>
      <c r="V365" s="159">
        <f>ROUND(E365*U365,2)</f>
        <v>0.32</v>
      </c>
      <c r="W365" s="159"/>
      <c r="X365" s="159" t="s">
        <v>295</v>
      </c>
      <c r="Y365" s="159" t="s">
        <v>296</v>
      </c>
      <c r="Z365" s="148"/>
      <c r="AA365" s="148"/>
      <c r="AB365" s="148"/>
      <c r="AC365" s="148"/>
      <c r="AD365" s="148"/>
      <c r="AE365" s="148"/>
      <c r="AF365" s="148"/>
      <c r="AG365" s="148" t="s">
        <v>297</v>
      </c>
      <c r="AH365" s="148"/>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row>
    <row r="366" spans="1:60" outlineLevel="2" x14ac:dyDescent="0.25">
      <c r="A366" s="155"/>
      <c r="B366" s="156"/>
      <c r="C366" s="276" t="s">
        <v>649</v>
      </c>
      <c r="D366" s="277"/>
      <c r="E366" s="277"/>
      <c r="F366" s="277"/>
      <c r="G366" s="277"/>
      <c r="H366" s="159"/>
      <c r="I366" s="159"/>
      <c r="J366" s="159"/>
      <c r="K366" s="159"/>
      <c r="L366" s="159"/>
      <c r="M366" s="159"/>
      <c r="N366" s="158"/>
      <c r="O366" s="158"/>
      <c r="P366" s="158"/>
      <c r="Q366" s="158"/>
      <c r="R366" s="159"/>
      <c r="S366" s="159"/>
      <c r="T366" s="159"/>
      <c r="U366" s="159"/>
      <c r="V366" s="159"/>
      <c r="W366" s="159"/>
      <c r="X366" s="159"/>
      <c r="Y366" s="159"/>
      <c r="Z366" s="148"/>
      <c r="AA366" s="148"/>
      <c r="AB366" s="148"/>
      <c r="AC366" s="148"/>
      <c r="AD366" s="148"/>
      <c r="AE366" s="148"/>
      <c r="AF366" s="148"/>
      <c r="AG366" s="148" t="s">
        <v>299</v>
      </c>
      <c r="AH366" s="148"/>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row>
    <row r="367" spans="1:60" outlineLevel="2" x14ac:dyDescent="0.25">
      <c r="A367" s="155"/>
      <c r="B367" s="156"/>
      <c r="C367" s="270" t="s">
        <v>649</v>
      </c>
      <c r="D367" s="271"/>
      <c r="E367" s="271"/>
      <c r="F367" s="271"/>
      <c r="G367" s="271"/>
      <c r="H367" s="159"/>
      <c r="I367" s="159"/>
      <c r="J367" s="159"/>
      <c r="K367" s="159"/>
      <c r="L367" s="159"/>
      <c r="M367" s="159"/>
      <c r="N367" s="158"/>
      <c r="O367" s="158"/>
      <c r="P367" s="158"/>
      <c r="Q367" s="158"/>
      <c r="R367" s="159"/>
      <c r="S367" s="159"/>
      <c r="T367" s="159"/>
      <c r="U367" s="159"/>
      <c r="V367" s="159"/>
      <c r="W367" s="159"/>
      <c r="X367" s="159"/>
      <c r="Y367" s="159"/>
      <c r="Z367" s="148"/>
      <c r="AA367" s="148"/>
      <c r="AB367" s="148"/>
      <c r="AC367" s="148"/>
      <c r="AD367" s="148"/>
      <c r="AE367" s="148"/>
      <c r="AF367" s="148"/>
      <c r="AG367" s="148" t="s">
        <v>300</v>
      </c>
      <c r="AH367" s="148"/>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row>
    <row r="368" spans="1:60" outlineLevel="1" x14ac:dyDescent="0.25">
      <c r="A368" s="177">
        <v>73</v>
      </c>
      <c r="B368" s="178" t="s">
        <v>654</v>
      </c>
      <c r="C368" s="194" t="s">
        <v>655</v>
      </c>
      <c r="D368" s="179" t="s">
        <v>331</v>
      </c>
      <c r="E368" s="180">
        <v>3.11</v>
      </c>
      <c r="F368" s="181"/>
      <c r="G368" s="182">
        <f>ROUND(E368*F368,2)</f>
        <v>0</v>
      </c>
      <c r="H368" s="181"/>
      <c r="I368" s="182">
        <f>ROUND(E368*H368,2)</f>
        <v>0</v>
      </c>
      <c r="J368" s="181"/>
      <c r="K368" s="182">
        <f>ROUND(E368*J368,2)</f>
        <v>0</v>
      </c>
      <c r="L368" s="182">
        <v>21</v>
      </c>
      <c r="M368" s="182">
        <f>G368*(1+L368/100)</f>
        <v>0</v>
      </c>
      <c r="N368" s="180">
        <v>3.0460000000000001E-2</v>
      </c>
      <c r="O368" s="180">
        <f>ROUND(E368*N368,2)</f>
        <v>0.09</v>
      </c>
      <c r="P368" s="180">
        <v>0</v>
      </c>
      <c r="Q368" s="180">
        <f>ROUND(E368*P368,2)</f>
        <v>0</v>
      </c>
      <c r="R368" s="182" t="s">
        <v>410</v>
      </c>
      <c r="S368" s="182" t="s">
        <v>294</v>
      </c>
      <c r="T368" s="183" t="s">
        <v>294</v>
      </c>
      <c r="U368" s="159">
        <v>0.87</v>
      </c>
      <c r="V368" s="159">
        <f>ROUND(E368*U368,2)</f>
        <v>2.71</v>
      </c>
      <c r="W368" s="159"/>
      <c r="X368" s="159" t="s">
        <v>295</v>
      </c>
      <c r="Y368" s="159" t="s">
        <v>296</v>
      </c>
      <c r="Z368" s="148"/>
      <c r="AA368" s="148"/>
      <c r="AB368" s="148"/>
      <c r="AC368" s="148"/>
      <c r="AD368" s="148"/>
      <c r="AE368" s="148"/>
      <c r="AF368" s="148"/>
      <c r="AG368" s="148" t="s">
        <v>297</v>
      </c>
      <c r="AH368" s="148"/>
      <c r="AI368" s="148"/>
      <c r="AJ368" s="148"/>
      <c r="AK368" s="148"/>
      <c r="AL368" s="148"/>
      <c r="AM368" s="148"/>
      <c r="AN368" s="148"/>
      <c r="AO368" s="148"/>
      <c r="AP368" s="148"/>
      <c r="AQ368" s="148"/>
      <c r="AR368" s="148"/>
      <c r="AS368" s="148"/>
      <c r="AT368" s="148"/>
      <c r="AU368" s="148"/>
      <c r="AV368" s="148"/>
      <c r="AW368" s="148"/>
      <c r="AX368" s="148"/>
      <c r="AY368" s="148"/>
      <c r="AZ368" s="148"/>
      <c r="BA368" s="148"/>
      <c r="BB368" s="148"/>
      <c r="BC368" s="148"/>
      <c r="BD368" s="148"/>
      <c r="BE368" s="148"/>
      <c r="BF368" s="148"/>
      <c r="BG368" s="148"/>
      <c r="BH368" s="148"/>
    </row>
    <row r="369" spans="1:60" outlineLevel="2" x14ac:dyDescent="0.25">
      <c r="A369" s="155"/>
      <c r="B369" s="156"/>
      <c r="C369" s="276" t="s">
        <v>649</v>
      </c>
      <c r="D369" s="277"/>
      <c r="E369" s="277"/>
      <c r="F369" s="277"/>
      <c r="G369" s="277"/>
      <c r="H369" s="159"/>
      <c r="I369" s="159"/>
      <c r="J369" s="159"/>
      <c r="K369" s="159"/>
      <c r="L369" s="159"/>
      <c r="M369" s="159"/>
      <c r="N369" s="158"/>
      <c r="O369" s="158"/>
      <c r="P369" s="158"/>
      <c r="Q369" s="158"/>
      <c r="R369" s="159"/>
      <c r="S369" s="159"/>
      <c r="T369" s="159"/>
      <c r="U369" s="159"/>
      <c r="V369" s="159"/>
      <c r="W369" s="159"/>
      <c r="X369" s="159"/>
      <c r="Y369" s="159"/>
      <c r="Z369" s="148"/>
      <c r="AA369" s="148"/>
      <c r="AB369" s="148"/>
      <c r="AC369" s="148"/>
      <c r="AD369" s="148"/>
      <c r="AE369" s="148"/>
      <c r="AF369" s="148"/>
      <c r="AG369" s="148" t="s">
        <v>299</v>
      </c>
      <c r="AH369" s="148"/>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row>
    <row r="370" spans="1:60" outlineLevel="2" x14ac:dyDescent="0.25">
      <c r="A370" s="155"/>
      <c r="B370" s="156"/>
      <c r="C370" s="270" t="s">
        <v>649</v>
      </c>
      <c r="D370" s="271"/>
      <c r="E370" s="271"/>
      <c r="F370" s="271"/>
      <c r="G370" s="271"/>
      <c r="H370" s="159"/>
      <c r="I370" s="159"/>
      <c r="J370" s="159"/>
      <c r="K370" s="159"/>
      <c r="L370" s="159"/>
      <c r="M370" s="159"/>
      <c r="N370" s="158"/>
      <c r="O370" s="158"/>
      <c r="P370" s="158"/>
      <c r="Q370" s="158"/>
      <c r="R370" s="159"/>
      <c r="S370" s="159"/>
      <c r="T370" s="159"/>
      <c r="U370" s="159"/>
      <c r="V370" s="159"/>
      <c r="W370" s="159"/>
      <c r="X370" s="159"/>
      <c r="Y370" s="159"/>
      <c r="Z370" s="148"/>
      <c r="AA370" s="148"/>
      <c r="AB370" s="148"/>
      <c r="AC370" s="148"/>
      <c r="AD370" s="148"/>
      <c r="AE370" s="148"/>
      <c r="AF370" s="148"/>
      <c r="AG370" s="148" t="s">
        <v>300</v>
      </c>
      <c r="AH370" s="148"/>
      <c r="AI370" s="148"/>
      <c r="AJ370" s="148"/>
      <c r="AK370" s="148"/>
      <c r="AL370" s="148"/>
      <c r="AM370" s="148"/>
      <c r="AN370" s="148"/>
      <c r="AO370" s="148"/>
      <c r="AP370" s="148"/>
      <c r="AQ370" s="148"/>
      <c r="AR370" s="148"/>
      <c r="AS370" s="148"/>
      <c r="AT370" s="148"/>
      <c r="AU370" s="148"/>
      <c r="AV370" s="148"/>
      <c r="AW370" s="148"/>
      <c r="AX370" s="148"/>
      <c r="AY370" s="148"/>
      <c r="AZ370" s="148"/>
      <c r="BA370" s="148"/>
      <c r="BB370" s="148"/>
      <c r="BC370" s="148"/>
      <c r="BD370" s="148"/>
      <c r="BE370" s="148"/>
      <c r="BF370" s="148"/>
      <c r="BG370" s="148"/>
      <c r="BH370" s="148"/>
    </row>
    <row r="371" spans="1:60" outlineLevel="2" x14ac:dyDescent="0.25">
      <c r="A371" s="155"/>
      <c r="B371" s="156"/>
      <c r="C371" s="195" t="s">
        <v>656</v>
      </c>
      <c r="D371" s="161"/>
      <c r="E371" s="162">
        <v>1.95</v>
      </c>
      <c r="F371" s="159"/>
      <c r="G371" s="159"/>
      <c r="H371" s="159"/>
      <c r="I371" s="159"/>
      <c r="J371" s="159"/>
      <c r="K371" s="159"/>
      <c r="L371" s="159"/>
      <c r="M371" s="159"/>
      <c r="N371" s="158"/>
      <c r="O371" s="158"/>
      <c r="P371" s="158"/>
      <c r="Q371" s="158"/>
      <c r="R371" s="159"/>
      <c r="S371" s="159"/>
      <c r="T371" s="159"/>
      <c r="U371" s="159"/>
      <c r="V371" s="159"/>
      <c r="W371" s="159"/>
      <c r="X371" s="159"/>
      <c r="Y371" s="159"/>
      <c r="Z371" s="148"/>
      <c r="AA371" s="148"/>
      <c r="AB371" s="148"/>
      <c r="AC371" s="148"/>
      <c r="AD371" s="148"/>
      <c r="AE371" s="148"/>
      <c r="AF371" s="148"/>
      <c r="AG371" s="148" t="s">
        <v>314</v>
      </c>
      <c r="AH371" s="148">
        <v>0</v>
      </c>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row>
    <row r="372" spans="1:60" outlineLevel="3" x14ac:dyDescent="0.25">
      <c r="A372" s="155"/>
      <c r="B372" s="156"/>
      <c r="C372" s="195" t="s">
        <v>657</v>
      </c>
      <c r="D372" s="161"/>
      <c r="E372" s="162">
        <v>1.1599999999999999</v>
      </c>
      <c r="F372" s="159"/>
      <c r="G372" s="159"/>
      <c r="H372" s="159"/>
      <c r="I372" s="159"/>
      <c r="J372" s="159"/>
      <c r="K372" s="159"/>
      <c r="L372" s="159"/>
      <c r="M372" s="159"/>
      <c r="N372" s="158"/>
      <c r="O372" s="158"/>
      <c r="P372" s="158"/>
      <c r="Q372" s="158"/>
      <c r="R372" s="159"/>
      <c r="S372" s="159"/>
      <c r="T372" s="159"/>
      <c r="U372" s="159"/>
      <c r="V372" s="159"/>
      <c r="W372" s="159"/>
      <c r="X372" s="159"/>
      <c r="Y372" s="159"/>
      <c r="Z372" s="148"/>
      <c r="AA372" s="148"/>
      <c r="AB372" s="148"/>
      <c r="AC372" s="148"/>
      <c r="AD372" s="148"/>
      <c r="AE372" s="148"/>
      <c r="AF372" s="148"/>
      <c r="AG372" s="148" t="s">
        <v>314</v>
      </c>
      <c r="AH372" s="148">
        <v>0</v>
      </c>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row>
    <row r="373" spans="1:60" outlineLevel="1" x14ac:dyDescent="0.25">
      <c r="A373" s="177">
        <v>74</v>
      </c>
      <c r="B373" s="178" t="s">
        <v>658</v>
      </c>
      <c r="C373" s="194" t="s">
        <v>659</v>
      </c>
      <c r="D373" s="179" t="s">
        <v>331</v>
      </c>
      <c r="E373" s="180">
        <v>3.11</v>
      </c>
      <c r="F373" s="181"/>
      <c r="G373" s="182">
        <f>ROUND(E373*F373,2)</f>
        <v>0</v>
      </c>
      <c r="H373" s="181"/>
      <c r="I373" s="182">
        <f>ROUND(E373*H373,2)</f>
        <v>0</v>
      </c>
      <c r="J373" s="181"/>
      <c r="K373" s="182">
        <f>ROUND(E373*J373,2)</f>
        <v>0</v>
      </c>
      <c r="L373" s="182">
        <v>21</v>
      </c>
      <c r="M373" s="182">
        <f>G373*(1+L373/100)</f>
        <v>0</v>
      </c>
      <c r="N373" s="180">
        <v>0</v>
      </c>
      <c r="O373" s="180">
        <f>ROUND(E373*N373,2)</f>
        <v>0</v>
      </c>
      <c r="P373" s="180">
        <v>0</v>
      </c>
      <c r="Q373" s="180">
        <f>ROUND(E373*P373,2)</f>
        <v>0</v>
      </c>
      <c r="R373" s="182" t="s">
        <v>410</v>
      </c>
      <c r="S373" s="182" t="s">
        <v>294</v>
      </c>
      <c r="T373" s="183" t="s">
        <v>294</v>
      </c>
      <c r="U373" s="159">
        <v>0.23200000000000001</v>
      </c>
      <c r="V373" s="159">
        <f>ROUND(E373*U373,2)</f>
        <v>0.72</v>
      </c>
      <c r="W373" s="159"/>
      <c r="X373" s="159" t="s">
        <v>295</v>
      </c>
      <c r="Y373" s="159" t="s">
        <v>296</v>
      </c>
      <c r="Z373" s="148"/>
      <c r="AA373" s="148"/>
      <c r="AB373" s="148"/>
      <c r="AC373" s="148"/>
      <c r="AD373" s="148"/>
      <c r="AE373" s="148"/>
      <c r="AF373" s="148"/>
      <c r="AG373" s="148" t="s">
        <v>297</v>
      </c>
      <c r="AH373" s="148"/>
      <c r="AI373" s="148"/>
      <c r="AJ373" s="148"/>
      <c r="AK373" s="148"/>
      <c r="AL373" s="148"/>
      <c r="AM373" s="148"/>
      <c r="AN373" s="148"/>
      <c r="AO373" s="148"/>
      <c r="AP373" s="148"/>
      <c r="AQ373" s="148"/>
      <c r="AR373" s="148"/>
      <c r="AS373" s="148"/>
      <c r="AT373" s="148"/>
      <c r="AU373" s="148"/>
      <c r="AV373" s="148"/>
      <c r="AW373" s="148"/>
      <c r="AX373" s="148"/>
      <c r="AY373" s="148"/>
      <c r="AZ373" s="148"/>
      <c r="BA373" s="148"/>
      <c r="BB373" s="148"/>
      <c r="BC373" s="148"/>
      <c r="BD373" s="148"/>
      <c r="BE373" s="148"/>
      <c r="BF373" s="148"/>
      <c r="BG373" s="148"/>
      <c r="BH373" s="148"/>
    </row>
    <row r="374" spans="1:60" outlineLevel="2" x14ac:dyDescent="0.25">
      <c r="A374" s="155"/>
      <c r="B374" s="156"/>
      <c r="C374" s="276" t="s">
        <v>649</v>
      </c>
      <c r="D374" s="277"/>
      <c r="E374" s="277"/>
      <c r="F374" s="277"/>
      <c r="G374" s="277"/>
      <c r="H374" s="159"/>
      <c r="I374" s="159"/>
      <c r="J374" s="159"/>
      <c r="K374" s="159"/>
      <c r="L374" s="159"/>
      <c r="M374" s="159"/>
      <c r="N374" s="158"/>
      <c r="O374" s="158"/>
      <c r="P374" s="158"/>
      <c r="Q374" s="158"/>
      <c r="R374" s="159"/>
      <c r="S374" s="159"/>
      <c r="T374" s="159"/>
      <c r="U374" s="159"/>
      <c r="V374" s="159"/>
      <c r="W374" s="159"/>
      <c r="X374" s="159"/>
      <c r="Y374" s="159"/>
      <c r="Z374" s="148"/>
      <c r="AA374" s="148"/>
      <c r="AB374" s="148"/>
      <c r="AC374" s="148"/>
      <c r="AD374" s="148"/>
      <c r="AE374" s="148"/>
      <c r="AF374" s="148"/>
      <c r="AG374" s="148" t="s">
        <v>299</v>
      </c>
      <c r="AH374" s="148"/>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row>
    <row r="375" spans="1:60" outlineLevel="2" x14ac:dyDescent="0.25">
      <c r="A375" s="155"/>
      <c r="B375" s="156"/>
      <c r="C375" s="270" t="s">
        <v>649</v>
      </c>
      <c r="D375" s="271"/>
      <c r="E375" s="271"/>
      <c r="F375" s="271"/>
      <c r="G375" s="271"/>
      <c r="H375" s="159"/>
      <c r="I375" s="159"/>
      <c r="J375" s="159"/>
      <c r="K375" s="159"/>
      <c r="L375" s="159"/>
      <c r="M375" s="159"/>
      <c r="N375" s="158"/>
      <c r="O375" s="158"/>
      <c r="P375" s="158"/>
      <c r="Q375" s="158"/>
      <c r="R375" s="159"/>
      <c r="S375" s="159"/>
      <c r="T375" s="159"/>
      <c r="U375" s="159"/>
      <c r="V375" s="159"/>
      <c r="W375" s="159"/>
      <c r="X375" s="159"/>
      <c r="Y375" s="159"/>
      <c r="Z375" s="148"/>
      <c r="AA375" s="148"/>
      <c r="AB375" s="148"/>
      <c r="AC375" s="148"/>
      <c r="AD375" s="148"/>
      <c r="AE375" s="148"/>
      <c r="AF375" s="148"/>
      <c r="AG375" s="148" t="s">
        <v>300</v>
      </c>
      <c r="AH375" s="148"/>
      <c r="AI375" s="148"/>
      <c r="AJ375" s="148"/>
      <c r="AK375" s="148"/>
      <c r="AL375" s="148"/>
      <c r="AM375" s="148"/>
      <c r="AN375" s="148"/>
      <c r="AO375" s="148"/>
      <c r="AP375" s="148"/>
      <c r="AQ375" s="148"/>
      <c r="AR375" s="148"/>
      <c r="AS375" s="148"/>
      <c r="AT375" s="148"/>
      <c r="AU375" s="148"/>
      <c r="AV375" s="148"/>
      <c r="AW375" s="148"/>
      <c r="AX375" s="148"/>
      <c r="AY375" s="148"/>
      <c r="AZ375" s="148"/>
      <c r="BA375" s="148"/>
      <c r="BB375" s="148"/>
      <c r="BC375" s="148"/>
      <c r="BD375" s="148"/>
      <c r="BE375" s="148"/>
      <c r="BF375" s="148"/>
      <c r="BG375" s="148"/>
      <c r="BH375" s="148"/>
    </row>
    <row r="376" spans="1:60" outlineLevel="2" x14ac:dyDescent="0.25">
      <c r="A376" s="155"/>
      <c r="B376" s="156"/>
      <c r="C376" s="195" t="s">
        <v>660</v>
      </c>
      <c r="D376" s="161"/>
      <c r="E376" s="162">
        <v>3.11</v>
      </c>
      <c r="F376" s="159"/>
      <c r="G376" s="159"/>
      <c r="H376" s="159"/>
      <c r="I376" s="159"/>
      <c r="J376" s="159"/>
      <c r="K376" s="159"/>
      <c r="L376" s="159"/>
      <c r="M376" s="159"/>
      <c r="N376" s="158"/>
      <c r="O376" s="158"/>
      <c r="P376" s="158"/>
      <c r="Q376" s="158"/>
      <c r="R376" s="159"/>
      <c r="S376" s="159"/>
      <c r="T376" s="159"/>
      <c r="U376" s="159"/>
      <c r="V376" s="159"/>
      <c r="W376" s="159"/>
      <c r="X376" s="159"/>
      <c r="Y376" s="159"/>
      <c r="Z376" s="148"/>
      <c r="AA376" s="148"/>
      <c r="AB376" s="148"/>
      <c r="AC376" s="148"/>
      <c r="AD376" s="148"/>
      <c r="AE376" s="148"/>
      <c r="AF376" s="148"/>
      <c r="AG376" s="148" t="s">
        <v>314</v>
      </c>
      <c r="AH376" s="148">
        <v>0</v>
      </c>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row>
    <row r="377" spans="1:60" ht="20" outlineLevel="1" x14ac:dyDescent="0.25">
      <c r="A377" s="177">
        <v>75</v>
      </c>
      <c r="B377" s="178" t="s">
        <v>661</v>
      </c>
      <c r="C377" s="194" t="s">
        <v>662</v>
      </c>
      <c r="D377" s="179" t="s">
        <v>310</v>
      </c>
      <c r="E377" s="180">
        <v>56.847499999999997</v>
      </c>
      <c r="F377" s="181"/>
      <c r="G377" s="182">
        <f>ROUND(E377*F377,2)</f>
        <v>0</v>
      </c>
      <c r="H377" s="181"/>
      <c r="I377" s="182">
        <f>ROUND(E377*H377,2)</f>
        <v>0</v>
      </c>
      <c r="J377" s="181"/>
      <c r="K377" s="182">
        <f>ROUND(E377*J377,2)</f>
        <v>0</v>
      </c>
      <c r="L377" s="182">
        <v>21</v>
      </c>
      <c r="M377" s="182">
        <f>G377*(1+L377/100)</f>
        <v>0</v>
      </c>
      <c r="N377" s="180">
        <v>1.3169999999999999E-2</v>
      </c>
      <c r="O377" s="180">
        <f>ROUND(E377*N377,2)</f>
        <v>0.75</v>
      </c>
      <c r="P377" s="180">
        <v>0</v>
      </c>
      <c r="Q377" s="180">
        <f>ROUND(E377*P377,2)</f>
        <v>0</v>
      </c>
      <c r="R377" s="182" t="s">
        <v>410</v>
      </c>
      <c r="S377" s="182" t="s">
        <v>294</v>
      </c>
      <c r="T377" s="183" t="s">
        <v>294</v>
      </c>
      <c r="U377" s="159">
        <v>0.16300000000000001</v>
      </c>
      <c r="V377" s="159">
        <f>ROUND(E377*U377,2)</f>
        <v>9.27</v>
      </c>
      <c r="W377" s="159"/>
      <c r="X377" s="159" t="s">
        <v>295</v>
      </c>
      <c r="Y377" s="159" t="s">
        <v>296</v>
      </c>
      <c r="Z377" s="148"/>
      <c r="AA377" s="148"/>
      <c r="AB377" s="148"/>
      <c r="AC377" s="148"/>
      <c r="AD377" s="148"/>
      <c r="AE377" s="148"/>
      <c r="AF377" s="148"/>
      <c r="AG377" s="148" t="s">
        <v>297</v>
      </c>
      <c r="AH377" s="148"/>
      <c r="AI377" s="148"/>
      <c r="AJ377" s="148"/>
      <c r="AK377" s="148"/>
      <c r="AL377" s="148"/>
      <c r="AM377" s="148"/>
      <c r="AN377" s="148"/>
      <c r="AO377" s="148"/>
      <c r="AP377" s="148"/>
      <c r="AQ377" s="148"/>
      <c r="AR377" s="148"/>
      <c r="AS377" s="148"/>
      <c r="AT377" s="148"/>
      <c r="AU377" s="148"/>
      <c r="AV377" s="148"/>
      <c r="AW377" s="148"/>
      <c r="AX377" s="148"/>
      <c r="AY377" s="148"/>
      <c r="AZ377" s="148"/>
      <c r="BA377" s="148"/>
      <c r="BB377" s="148"/>
      <c r="BC377" s="148"/>
      <c r="BD377" s="148"/>
      <c r="BE377" s="148"/>
      <c r="BF377" s="148"/>
      <c r="BG377" s="148"/>
      <c r="BH377" s="148"/>
    </row>
    <row r="378" spans="1:60" ht="20.5" outlineLevel="2" x14ac:dyDescent="0.25">
      <c r="A378" s="155"/>
      <c r="B378" s="156"/>
      <c r="C378" s="276" t="s">
        <v>663</v>
      </c>
      <c r="D378" s="277"/>
      <c r="E378" s="277"/>
      <c r="F378" s="277"/>
      <c r="G378" s="277"/>
      <c r="H378" s="159"/>
      <c r="I378" s="159"/>
      <c r="J378" s="159"/>
      <c r="K378" s="159"/>
      <c r="L378" s="159"/>
      <c r="M378" s="159"/>
      <c r="N378" s="158"/>
      <c r="O378" s="158"/>
      <c r="P378" s="158"/>
      <c r="Q378" s="158"/>
      <c r="R378" s="159"/>
      <c r="S378" s="159"/>
      <c r="T378" s="159"/>
      <c r="U378" s="159"/>
      <c r="V378" s="159"/>
      <c r="W378" s="159"/>
      <c r="X378" s="159"/>
      <c r="Y378" s="159"/>
      <c r="Z378" s="148"/>
      <c r="AA378" s="148"/>
      <c r="AB378" s="148"/>
      <c r="AC378" s="148"/>
      <c r="AD378" s="148"/>
      <c r="AE378" s="148"/>
      <c r="AF378" s="148"/>
      <c r="AG378" s="148" t="s">
        <v>299</v>
      </c>
      <c r="AH378" s="148"/>
      <c r="AI378" s="148"/>
      <c r="AJ378" s="148"/>
      <c r="AK378" s="148"/>
      <c r="AL378" s="148"/>
      <c r="AM378" s="148"/>
      <c r="AN378" s="148"/>
      <c r="AO378" s="148"/>
      <c r="AP378" s="148"/>
      <c r="AQ378" s="148"/>
      <c r="AR378" s="148"/>
      <c r="AS378" s="148"/>
      <c r="AT378" s="148"/>
      <c r="AU378" s="148"/>
      <c r="AV378" s="148"/>
      <c r="AW378" s="148"/>
      <c r="AX378" s="148"/>
      <c r="AY378" s="148"/>
      <c r="AZ378" s="148"/>
      <c r="BA378" s="184" t="str">
        <f>C378</f>
        <v>otevřeného podhledu, bez podpěrné konstrukce, s osazením na sucho na zdech do připravených ozubů, popř. na rovných zdech, trámech, průvlacích, nebo do traverz, bez úpravy povrchu plechů, s pomocným lešením.</v>
      </c>
      <c r="BB378" s="148"/>
      <c r="BC378" s="148"/>
      <c r="BD378" s="148"/>
      <c r="BE378" s="148"/>
      <c r="BF378" s="148"/>
      <c r="BG378" s="148"/>
      <c r="BH378" s="148"/>
    </row>
    <row r="379" spans="1:60" ht="20.5" outlineLevel="2" x14ac:dyDescent="0.25">
      <c r="A379" s="155"/>
      <c r="B379" s="156"/>
      <c r="C379" s="270" t="s">
        <v>663</v>
      </c>
      <c r="D379" s="271"/>
      <c r="E379" s="271"/>
      <c r="F379" s="271"/>
      <c r="G379" s="271"/>
      <c r="H379" s="159"/>
      <c r="I379" s="159"/>
      <c r="J379" s="159"/>
      <c r="K379" s="159"/>
      <c r="L379" s="159"/>
      <c r="M379" s="159"/>
      <c r="N379" s="158"/>
      <c r="O379" s="158"/>
      <c r="P379" s="158"/>
      <c r="Q379" s="158"/>
      <c r="R379" s="159"/>
      <c r="S379" s="159"/>
      <c r="T379" s="159"/>
      <c r="U379" s="159"/>
      <c r="V379" s="159"/>
      <c r="W379" s="159"/>
      <c r="X379" s="159"/>
      <c r="Y379" s="159"/>
      <c r="Z379" s="148"/>
      <c r="AA379" s="148"/>
      <c r="AB379" s="148"/>
      <c r="AC379" s="148"/>
      <c r="AD379" s="148"/>
      <c r="AE379" s="148"/>
      <c r="AF379" s="148"/>
      <c r="AG379" s="148" t="s">
        <v>300</v>
      </c>
      <c r="AH379" s="148"/>
      <c r="AI379" s="148"/>
      <c r="AJ379" s="148"/>
      <c r="AK379" s="148"/>
      <c r="AL379" s="148"/>
      <c r="AM379" s="148"/>
      <c r="AN379" s="148"/>
      <c r="AO379" s="148"/>
      <c r="AP379" s="148"/>
      <c r="AQ379" s="148"/>
      <c r="AR379" s="148"/>
      <c r="AS379" s="148"/>
      <c r="AT379" s="148"/>
      <c r="AU379" s="148"/>
      <c r="AV379" s="148"/>
      <c r="AW379" s="148"/>
      <c r="AX379" s="148"/>
      <c r="AY379" s="148"/>
      <c r="AZ379" s="148"/>
      <c r="BA379" s="184" t="str">
        <f>C379</f>
        <v>otevřeného podhledu, bez podpěrné konstrukce, s osazením na sucho na zdech do připravených ozubů, popř. na rovných zdech, trámech, průvlacích, nebo do traverz, bez úpravy povrchu plechů, s pomocným lešením.</v>
      </c>
      <c r="BB379" s="148"/>
      <c r="BC379" s="148"/>
      <c r="BD379" s="148"/>
      <c r="BE379" s="148"/>
      <c r="BF379" s="148"/>
      <c r="BG379" s="148"/>
      <c r="BH379" s="148"/>
    </row>
    <row r="380" spans="1:60" outlineLevel="2" x14ac:dyDescent="0.25">
      <c r="A380" s="155"/>
      <c r="B380" s="156"/>
      <c r="C380" s="195" t="s">
        <v>664</v>
      </c>
      <c r="D380" s="161"/>
      <c r="E380" s="162">
        <v>42.81</v>
      </c>
      <c r="F380" s="159"/>
      <c r="G380" s="159"/>
      <c r="H380" s="159"/>
      <c r="I380" s="159"/>
      <c r="J380" s="159"/>
      <c r="K380" s="159"/>
      <c r="L380" s="159"/>
      <c r="M380" s="159"/>
      <c r="N380" s="158"/>
      <c r="O380" s="158"/>
      <c r="P380" s="158"/>
      <c r="Q380" s="158"/>
      <c r="R380" s="159"/>
      <c r="S380" s="159"/>
      <c r="T380" s="159"/>
      <c r="U380" s="159"/>
      <c r="V380" s="159"/>
      <c r="W380" s="159"/>
      <c r="X380" s="159"/>
      <c r="Y380" s="159"/>
      <c r="Z380" s="148"/>
      <c r="AA380" s="148"/>
      <c r="AB380" s="148"/>
      <c r="AC380" s="148"/>
      <c r="AD380" s="148"/>
      <c r="AE380" s="148"/>
      <c r="AF380" s="148"/>
      <c r="AG380" s="148" t="s">
        <v>314</v>
      </c>
      <c r="AH380" s="148">
        <v>0</v>
      </c>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row>
    <row r="381" spans="1:60" outlineLevel="3" x14ac:dyDescent="0.25">
      <c r="A381" s="155"/>
      <c r="B381" s="156"/>
      <c r="C381" s="195" t="s">
        <v>665</v>
      </c>
      <c r="D381" s="161"/>
      <c r="E381" s="162">
        <v>14.04</v>
      </c>
      <c r="F381" s="159"/>
      <c r="G381" s="159"/>
      <c r="H381" s="159"/>
      <c r="I381" s="159"/>
      <c r="J381" s="159"/>
      <c r="K381" s="159"/>
      <c r="L381" s="159"/>
      <c r="M381" s="159"/>
      <c r="N381" s="158"/>
      <c r="O381" s="158"/>
      <c r="P381" s="158"/>
      <c r="Q381" s="158"/>
      <c r="R381" s="159"/>
      <c r="S381" s="159"/>
      <c r="T381" s="159"/>
      <c r="U381" s="159"/>
      <c r="V381" s="159"/>
      <c r="W381" s="159"/>
      <c r="X381" s="159"/>
      <c r="Y381" s="159"/>
      <c r="Z381" s="148"/>
      <c r="AA381" s="148"/>
      <c r="AB381" s="148"/>
      <c r="AC381" s="148"/>
      <c r="AD381" s="148"/>
      <c r="AE381" s="148"/>
      <c r="AF381" s="148"/>
      <c r="AG381" s="148" t="s">
        <v>314</v>
      </c>
      <c r="AH381" s="148">
        <v>0</v>
      </c>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row>
    <row r="382" spans="1:60" outlineLevel="1" x14ac:dyDescent="0.25">
      <c r="A382" s="177">
        <v>76</v>
      </c>
      <c r="B382" s="178" t="s">
        <v>666</v>
      </c>
      <c r="C382" s="194" t="s">
        <v>667</v>
      </c>
      <c r="D382" s="179" t="s">
        <v>424</v>
      </c>
      <c r="E382" s="180">
        <v>0.59614999999999996</v>
      </c>
      <c r="F382" s="181"/>
      <c r="G382" s="182">
        <f>ROUND(E382*F382,2)</f>
        <v>0</v>
      </c>
      <c r="H382" s="181"/>
      <c r="I382" s="182">
        <f>ROUND(E382*H382,2)</f>
        <v>0</v>
      </c>
      <c r="J382" s="181"/>
      <c r="K382" s="182">
        <f>ROUND(E382*J382,2)</f>
        <v>0</v>
      </c>
      <c r="L382" s="182">
        <v>21</v>
      </c>
      <c r="M382" s="182">
        <f>G382*(1+L382/100)</f>
        <v>0</v>
      </c>
      <c r="N382" s="180">
        <v>1.07294</v>
      </c>
      <c r="O382" s="180">
        <f>ROUND(E382*N382,2)</f>
        <v>0.64</v>
      </c>
      <c r="P382" s="180">
        <v>0</v>
      </c>
      <c r="Q382" s="180">
        <f>ROUND(E382*P382,2)</f>
        <v>0</v>
      </c>
      <c r="R382" s="182" t="s">
        <v>410</v>
      </c>
      <c r="S382" s="182" t="s">
        <v>294</v>
      </c>
      <c r="T382" s="183" t="s">
        <v>294</v>
      </c>
      <c r="U382" s="159">
        <v>15.211</v>
      </c>
      <c r="V382" s="159">
        <f>ROUND(E382*U382,2)</f>
        <v>9.07</v>
      </c>
      <c r="W382" s="159"/>
      <c r="X382" s="159" t="s">
        <v>295</v>
      </c>
      <c r="Y382" s="159" t="s">
        <v>296</v>
      </c>
      <c r="Z382" s="148"/>
      <c r="AA382" s="148"/>
      <c r="AB382" s="148"/>
      <c r="AC382" s="148"/>
      <c r="AD382" s="148"/>
      <c r="AE382" s="148"/>
      <c r="AF382" s="148"/>
      <c r="AG382" s="148" t="s">
        <v>297</v>
      </c>
      <c r="AH382" s="148"/>
      <c r="AI382" s="148"/>
      <c r="AJ382" s="148"/>
      <c r="AK382" s="148"/>
      <c r="AL382" s="148"/>
      <c r="AM382" s="148"/>
      <c r="AN382" s="148"/>
      <c r="AO382" s="148"/>
      <c r="AP382" s="148"/>
      <c r="AQ382" s="148"/>
      <c r="AR382" s="148"/>
      <c r="AS382" s="148"/>
      <c r="AT382" s="148"/>
      <c r="AU382" s="148"/>
      <c r="AV382" s="148"/>
      <c r="AW382" s="148"/>
      <c r="AX382" s="148"/>
      <c r="AY382" s="148"/>
      <c r="AZ382" s="148"/>
      <c r="BA382" s="148"/>
      <c r="BB382" s="148"/>
      <c r="BC382" s="148"/>
      <c r="BD382" s="148"/>
      <c r="BE382" s="148"/>
      <c r="BF382" s="148"/>
      <c r="BG382" s="148"/>
      <c r="BH382" s="148"/>
    </row>
    <row r="383" spans="1:60" ht="20.5" outlineLevel="2" x14ac:dyDescent="0.25">
      <c r="A383" s="155"/>
      <c r="B383" s="156"/>
      <c r="C383" s="276" t="s">
        <v>668</v>
      </c>
      <c r="D383" s="277"/>
      <c r="E383" s="277"/>
      <c r="F383" s="277"/>
      <c r="G383" s="277"/>
      <c r="H383" s="159"/>
      <c r="I383" s="159"/>
      <c r="J383" s="159"/>
      <c r="K383" s="159"/>
      <c r="L383" s="159"/>
      <c r="M383" s="159"/>
      <c r="N383" s="158"/>
      <c r="O383" s="158"/>
      <c r="P383" s="158"/>
      <c r="Q383" s="158"/>
      <c r="R383" s="159"/>
      <c r="S383" s="159"/>
      <c r="T383" s="159"/>
      <c r="U383" s="159"/>
      <c r="V383" s="159"/>
      <c r="W383" s="159"/>
      <c r="X383" s="159"/>
      <c r="Y383" s="159"/>
      <c r="Z383" s="148"/>
      <c r="AA383" s="148"/>
      <c r="AB383" s="148"/>
      <c r="AC383" s="148"/>
      <c r="AD383" s="148"/>
      <c r="AE383" s="148"/>
      <c r="AF383" s="148"/>
      <c r="AG383" s="148" t="s">
        <v>299</v>
      </c>
      <c r="AH383" s="148"/>
      <c r="AI383" s="148"/>
      <c r="AJ383" s="148"/>
      <c r="AK383" s="148"/>
      <c r="AL383" s="148"/>
      <c r="AM383" s="148"/>
      <c r="AN383" s="148"/>
      <c r="AO383" s="148"/>
      <c r="AP383" s="148"/>
      <c r="AQ383" s="148"/>
      <c r="AR383" s="148"/>
      <c r="AS383" s="148"/>
      <c r="AT383" s="148"/>
      <c r="AU383" s="148"/>
      <c r="AV383" s="148"/>
      <c r="AW383" s="148"/>
      <c r="AX383" s="148"/>
      <c r="AY383" s="148"/>
      <c r="AZ383" s="148"/>
      <c r="BA383" s="184" t="str">
        <f>C383</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383" s="148"/>
      <c r="BC383" s="148"/>
      <c r="BD383" s="148"/>
      <c r="BE383" s="148"/>
      <c r="BF383" s="148"/>
      <c r="BG383" s="148"/>
      <c r="BH383" s="148"/>
    </row>
    <row r="384" spans="1:60" ht="20.5" outlineLevel="2" x14ac:dyDescent="0.25">
      <c r="A384" s="155"/>
      <c r="B384" s="156"/>
      <c r="C384" s="270" t="s">
        <v>668</v>
      </c>
      <c r="D384" s="271"/>
      <c r="E384" s="271"/>
      <c r="F384" s="271"/>
      <c r="G384" s="271"/>
      <c r="H384" s="159"/>
      <c r="I384" s="159"/>
      <c r="J384" s="159"/>
      <c r="K384" s="159"/>
      <c r="L384" s="159"/>
      <c r="M384" s="159"/>
      <c r="N384" s="158"/>
      <c r="O384" s="158"/>
      <c r="P384" s="158"/>
      <c r="Q384" s="158"/>
      <c r="R384" s="159"/>
      <c r="S384" s="159"/>
      <c r="T384" s="159"/>
      <c r="U384" s="159"/>
      <c r="V384" s="159"/>
      <c r="W384" s="159"/>
      <c r="X384" s="159"/>
      <c r="Y384" s="159"/>
      <c r="Z384" s="148"/>
      <c r="AA384" s="148"/>
      <c r="AB384" s="148"/>
      <c r="AC384" s="148"/>
      <c r="AD384" s="148"/>
      <c r="AE384" s="148"/>
      <c r="AF384" s="148"/>
      <c r="AG384" s="148" t="s">
        <v>300</v>
      </c>
      <c r="AH384" s="148"/>
      <c r="AI384" s="148"/>
      <c r="AJ384" s="148"/>
      <c r="AK384" s="148"/>
      <c r="AL384" s="148"/>
      <c r="AM384" s="148"/>
      <c r="AN384" s="148"/>
      <c r="AO384" s="148"/>
      <c r="AP384" s="148"/>
      <c r="AQ384" s="148"/>
      <c r="AR384" s="148"/>
      <c r="AS384" s="148"/>
      <c r="AT384" s="148"/>
      <c r="AU384" s="148"/>
      <c r="AV384" s="148"/>
      <c r="AW384" s="148"/>
      <c r="AX384" s="148"/>
      <c r="AY384" s="148"/>
      <c r="AZ384" s="148"/>
      <c r="BA384" s="184" t="str">
        <f>C384</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384" s="148"/>
      <c r="BC384" s="148"/>
      <c r="BD384" s="148"/>
      <c r="BE384" s="148"/>
      <c r="BF384" s="148"/>
      <c r="BG384" s="148"/>
      <c r="BH384" s="148"/>
    </row>
    <row r="385" spans="1:60" outlineLevel="2" x14ac:dyDescent="0.25">
      <c r="A385" s="155"/>
      <c r="B385" s="156"/>
      <c r="C385" s="195" t="s">
        <v>669</v>
      </c>
      <c r="D385" s="161"/>
      <c r="E385" s="162">
        <v>0.01</v>
      </c>
      <c r="F385" s="159"/>
      <c r="G385" s="159"/>
      <c r="H385" s="159"/>
      <c r="I385" s="159"/>
      <c r="J385" s="159"/>
      <c r="K385" s="159"/>
      <c r="L385" s="159"/>
      <c r="M385" s="159"/>
      <c r="N385" s="158"/>
      <c r="O385" s="158"/>
      <c r="P385" s="158"/>
      <c r="Q385" s="158"/>
      <c r="R385" s="159"/>
      <c r="S385" s="159"/>
      <c r="T385" s="159"/>
      <c r="U385" s="159"/>
      <c r="V385" s="159"/>
      <c r="W385" s="159"/>
      <c r="X385" s="159"/>
      <c r="Y385" s="159"/>
      <c r="Z385" s="148"/>
      <c r="AA385" s="148"/>
      <c r="AB385" s="148"/>
      <c r="AC385" s="148"/>
      <c r="AD385" s="148"/>
      <c r="AE385" s="148"/>
      <c r="AF385" s="148"/>
      <c r="AG385" s="148" t="s">
        <v>314</v>
      </c>
      <c r="AH385" s="148">
        <v>0</v>
      </c>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row>
    <row r="386" spans="1:60" outlineLevel="3" x14ac:dyDescent="0.25">
      <c r="A386" s="155"/>
      <c r="B386" s="156"/>
      <c r="C386" s="195" t="s">
        <v>670</v>
      </c>
      <c r="D386" s="161"/>
      <c r="E386" s="162">
        <v>0.44</v>
      </c>
      <c r="F386" s="159"/>
      <c r="G386" s="159"/>
      <c r="H386" s="159"/>
      <c r="I386" s="159"/>
      <c r="J386" s="159"/>
      <c r="K386" s="159"/>
      <c r="L386" s="159"/>
      <c r="M386" s="159"/>
      <c r="N386" s="158"/>
      <c r="O386" s="158"/>
      <c r="P386" s="158"/>
      <c r="Q386" s="158"/>
      <c r="R386" s="159"/>
      <c r="S386" s="159"/>
      <c r="T386" s="159"/>
      <c r="U386" s="159"/>
      <c r="V386" s="159"/>
      <c r="W386" s="159"/>
      <c r="X386" s="159"/>
      <c r="Y386" s="159"/>
      <c r="Z386" s="148"/>
      <c r="AA386" s="148"/>
      <c r="AB386" s="148"/>
      <c r="AC386" s="148"/>
      <c r="AD386" s="148"/>
      <c r="AE386" s="148"/>
      <c r="AF386" s="148"/>
      <c r="AG386" s="148" t="s">
        <v>314</v>
      </c>
      <c r="AH386" s="148">
        <v>0</v>
      </c>
      <c r="AI386" s="148"/>
      <c r="AJ386" s="148"/>
      <c r="AK386" s="148"/>
      <c r="AL386" s="148"/>
      <c r="AM386" s="148"/>
      <c r="AN386" s="148"/>
      <c r="AO386" s="148"/>
      <c r="AP386" s="148"/>
      <c r="AQ386" s="148"/>
      <c r="AR386" s="148"/>
      <c r="AS386" s="148"/>
      <c r="AT386" s="148"/>
      <c r="AU386" s="148"/>
      <c r="AV386" s="148"/>
      <c r="AW386" s="148"/>
      <c r="AX386" s="148"/>
      <c r="AY386" s="148"/>
      <c r="AZ386" s="148"/>
      <c r="BA386" s="148"/>
      <c r="BB386" s="148"/>
      <c r="BC386" s="148"/>
      <c r="BD386" s="148"/>
      <c r="BE386" s="148"/>
      <c r="BF386" s="148"/>
      <c r="BG386" s="148"/>
      <c r="BH386" s="148"/>
    </row>
    <row r="387" spans="1:60" outlineLevel="3" x14ac:dyDescent="0.25">
      <c r="A387" s="155"/>
      <c r="B387" s="156"/>
      <c r="C387" s="195" t="s">
        <v>671</v>
      </c>
      <c r="D387" s="161"/>
      <c r="E387" s="162">
        <v>0.14000000000000001</v>
      </c>
      <c r="F387" s="159"/>
      <c r="G387" s="159"/>
      <c r="H387" s="159"/>
      <c r="I387" s="159"/>
      <c r="J387" s="159"/>
      <c r="K387" s="159"/>
      <c r="L387" s="159"/>
      <c r="M387" s="159"/>
      <c r="N387" s="158"/>
      <c r="O387" s="158"/>
      <c r="P387" s="158"/>
      <c r="Q387" s="158"/>
      <c r="R387" s="159"/>
      <c r="S387" s="159"/>
      <c r="T387" s="159"/>
      <c r="U387" s="159"/>
      <c r="V387" s="159"/>
      <c r="W387" s="159"/>
      <c r="X387" s="159"/>
      <c r="Y387" s="159"/>
      <c r="Z387" s="148"/>
      <c r="AA387" s="148"/>
      <c r="AB387" s="148"/>
      <c r="AC387" s="148"/>
      <c r="AD387" s="148"/>
      <c r="AE387" s="148"/>
      <c r="AF387" s="148"/>
      <c r="AG387" s="148" t="s">
        <v>314</v>
      </c>
      <c r="AH387" s="148">
        <v>0</v>
      </c>
      <c r="AI387" s="148"/>
      <c r="AJ387" s="148"/>
      <c r="AK387" s="148"/>
      <c r="AL387" s="148"/>
      <c r="AM387" s="148"/>
      <c r="AN387" s="148"/>
      <c r="AO387" s="148"/>
      <c r="AP387" s="148"/>
      <c r="AQ387" s="148"/>
      <c r="AR387" s="148"/>
      <c r="AS387" s="148"/>
      <c r="AT387" s="148"/>
      <c r="AU387" s="148"/>
      <c r="AV387" s="148"/>
      <c r="AW387" s="148"/>
      <c r="AX387" s="148"/>
      <c r="AY387" s="148"/>
      <c r="AZ387" s="148"/>
      <c r="BA387" s="148"/>
      <c r="BB387" s="148"/>
      <c r="BC387" s="148"/>
      <c r="BD387" s="148"/>
      <c r="BE387" s="148"/>
      <c r="BF387" s="148"/>
      <c r="BG387" s="148"/>
      <c r="BH387" s="148"/>
    </row>
    <row r="388" spans="1:60" outlineLevel="1" x14ac:dyDescent="0.25">
      <c r="A388" s="177">
        <v>77</v>
      </c>
      <c r="B388" s="178" t="s">
        <v>672</v>
      </c>
      <c r="C388" s="194" t="s">
        <v>673</v>
      </c>
      <c r="D388" s="179" t="s">
        <v>331</v>
      </c>
      <c r="E388" s="180">
        <v>2.15</v>
      </c>
      <c r="F388" s="181"/>
      <c r="G388" s="182">
        <f>ROUND(E388*F388,2)</f>
        <v>0</v>
      </c>
      <c r="H388" s="181"/>
      <c r="I388" s="182">
        <f>ROUND(E388*H388,2)</f>
        <v>0</v>
      </c>
      <c r="J388" s="181"/>
      <c r="K388" s="182">
        <f>ROUND(E388*J388,2)</f>
        <v>0</v>
      </c>
      <c r="L388" s="182">
        <v>21</v>
      </c>
      <c r="M388" s="182">
        <f>G388*(1+L388/100)</f>
        <v>0</v>
      </c>
      <c r="N388" s="180">
        <v>0.12130000000000001</v>
      </c>
      <c r="O388" s="180">
        <f>ROUND(E388*N388,2)</f>
        <v>0.26</v>
      </c>
      <c r="P388" s="180">
        <v>0</v>
      </c>
      <c r="Q388" s="180">
        <f>ROUND(E388*P388,2)</f>
        <v>0</v>
      </c>
      <c r="R388" s="182" t="s">
        <v>674</v>
      </c>
      <c r="S388" s="182" t="s">
        <v>294</v>
      </c>
      <c r="T388" s="183" t="s">
        <v>294</v>
      </c>
      <c r="U388" s="159">
        <v>1.48166</v>
      </c>
      <c r="V388" s="159">
        <f>ROUND(E388*U388,2)</f>
        <v>3.19</v>
      </c>
      <c r="W388" s="159"/>
      <c r="X388" s="159" t="s">
        <v>675</v>
      </c>
      <c r="Y388" s="159" t="s">
        <v>296</v>
      </c>
      <c r="Z388" s="148"/>
      <c r="AA388" s="148"/>
      <c r="AB388" s="148"/>
      <c r="AC388" s="148"/>
      <c r="AD388" s="148"/>
      <c r="AE388" s="148"/>
      <c r="AF388" s="148"/>
      <c r="AG388" s="148" t="s">
        <v>676</v>
      </c>
      <c r="AH388" s="148"/>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row>
    <row r="389" spans="1:60" outlineLevel="2" x14ac:dyDescent="0.25">
      <c r="A389" s="155"/>
      <c r="B389" s="156"/>
      <c r="C389" s="276" t="s">
        <v>677</v>
      </c>
      <c r="D389" s="277"/>
      <c r="E389" s="277"/>
      <c r="F389" s="277"/>
      <c r="G389" s="277"/>
      <c r="H389" s="159"/>
      <c r="I389" s="159"/>
      <c r="J389" s="159"/>
      <c r="K389" s="159"/>
      <c r="L389" s="159"/>
      <c r="M389" s="159"/>
      <c r="N389" s="158"/>
      <c r="O389" s="158"/>
      <c r="P389" s="158"/>
      <c r="Q389" s="158"/>
      <c r="R389" s="159"/>
      <c r="S389" s="159"/>
      <c r="T389" s="159"/>
      <c r="U389" s="159"/>
      <c r="V389" s="159"/>
      <c r="W389" s="159"/>
      <c r="X389" s="159"/>
      <c r="Y389" s="159"/>
      <c r="Z389" s="148"/>
      <c r="AA389" s="148"/>
      <c r="AB389" s="148"/>
      <c r="AC389" s="148"/>
      <c r="AD389" s="148"/>
      <c r="AE389" s="148"/>
      <c r="AF389" s="148"/>
      <c r="AG389" s="148" t="s">
        <v>299</v>
      </c>
      <c r="AH389" s="148"/>
      <c r="AI389" s="148"/>
      <c r="AJ389" s="148"/>
      <c r="AK389" s="148"/>
      <c r="AL389" s="148"/>
      <c r="AM389" s="148"/>
      <c r="AN389" s="148"/>
      <c r="AO389" s="148"/>
      <c r="AP389" s="148"/>
      <c r="AQ389" s="148"/>
      <c r="AR389" s="148"/>
      <c r="AS389" s="148"/>
      <c r="AT389" s="148"/>
      <c r="AU389" s="148"/>
      <c r="AV389" s="148"/>
      <c r="AW389" s="148"/>
      <c r="AX389" s="148"/>
      <c r="AY389" s="148"/>
      <c r="AZ389" s="148"/>
      <c r="BA389" s="148"/>
      <c r="BB389" s="148"/>
      <c r="BC389" s="148"/>
      <c r="BD389" s="148"/>
      <c r="BE389" s="148"/>
      <c r="BF389" s="148"/>
      <c r="BG389" s="148"/>
      <c r="BH389" s="148"/>
    </row>
    <row r="390" spans="1:60" outlineLevel="2" x14ac:dyDescent="0.25">
      <c r="A390" s="155"/>
      <c r="B390" s="156"/>
      <c r="C390" s="270" t="s">
        <v>677</v>
      </c>
      <c r="D390" s="271"/>
      <c r="E390" s="271"/>
      <c r="F390" s="271"/>
      <c r="G390" s="271"/>
      <c r="H390" s="159"/>
      <c r="I390" s="159"/>
      <c r="J390" s="159"/>
      <c r="K390" s="159"/>
      <c r="L390" s="159"/>
      <c r="M390" s="159"/>
      <c r="N390" s="158"/>
      <c r="O390" s="158"/>
      <c r="P390" s="158"/>
      <c r="Q390" s="158"/>
      <c r="R390" s="159"/>
      <c r="S390" s="159"/>
      <c r="T390" s="159"/>
      <c r="U390" s="159"/>
      <c r="V390" s="159"/>
      <c r="W390" s="159"/>
      <c r="X390" s="159"/>
      <c r="Y390" s="159"/>
      <c r="Z390" s="148"/>
      <c r="AA390" s="148"/>
      <c r="AB390" s="148"/>
      <c r="AC390" s="148"/>
      <c r="AD390" s="148"/>
      <c r="AE390" s="148"/>
      <c r="AF390" s="148"/>
      <c r="AG390" s="148" t="s">
        <v>300</v>
      </c>
      <c r="AH390" s="148"/>
      <c r="AI390" s="148"/>
      <c r="AJ390" s="148"/>
      <c r="AK390" s="148"/>
      <c r="AL390" s="148"/>
      <c r="AM390" s="148"/>
      <c r="AN390" s="148"/>
      <c r="AO390" s="148"/>
      <c r="AP390" s="148"/>
      <c r="AQ390" s="148"/>
      <c r="AR390" s="148"/>
      <c r="AS390" s="148"/>
      <c r="AT390" s="148"/>
      <c r="AU390" s="148"/>
      <c r="AV390" s="148"/>
      <c r="AW390" s="148"/>
      <c r="AX390" s="148"/>
      <c r="AY390" s="148"/>
      <c r="AZ390" s="148"/>
      <c r="BA390" s="148"/>
      <c r="BB390" s="148"/>
      <c r="BC390" s="148"/>
      <c r="BD390" s="148"/>
      <c r="BE390" s="148"/>
      <c r="BF390" s="148"/>
      <c r="BG390" s="148"/>
      <c r="BH390" s="148"/>
    </row>
    <row r="391" spans="1:60" outlineLevel="2" x14ac:dyDescent="0.25">
      <c r="A391" s="155"/>
      <c r="B391" s="156"/>
      <c r="C391" s="195" t="s">
        <v>678</v>
      </c>
      <c r="D391" s="161"/>
      <c r="E391" s="162">
        <v>2.15</v>
      </c>
      <c r="F391" s="159"/>
      <c r="G391" s="159"/>
      <c r="H391" s="159"/>
      <c r="I391" s="159"/>
      <c r="J391" s="159"/>
      <c r="K391" s="159"/>
      <c r="L391" s="159"/>
      <c r="M391" s="159"/>
      <c r="N391" s="158"/>
      <c r="O391" s="158"/>
      <c r="P391" s="158"/>
      <c r="Q391" s="158"/>
      <c r="R391" s="159"/>
      <c r="S391" s="159"/>
      <c r="T391" s="159"/>
      <c r="U391" s="159"/>
      <c r="V391" s="159"/>
      <c r="W391" s="159"/>
      <c r="X391" s="159"/>
      <c r="Y391" s="159"/>
      <c r="Z391" s="148"/>
      <c r="AA391" s="148"/>
      <c r="AB391" s="148"/>
      <c r="AC391" s="148"/>
      <c r="AD391" s="148"/>
      <c r="AE391" s="148"/>
      <c r="AF391" s="148"/>
      <c r="AG391" s="148" t="s">
        <v>314</v>
      </c>
      <c r="AH391" s="148">
        <v>0</v>
      </c>
      <c r="AI391" s="148"/>
      <c r="AJ391" s="148"/>
      <c r="AK391" s="148"/>
      <c r="AL391" s="148"/>
      <c r="AM391" s="148"/>
      <c r="AN391" s="148"/>
      <c r="AO391" s="148"/>
      <c r="AP391" s="148"/>
      <c r="AQ391" s="148"/>
      <c r="AR391" s="148"/>
      <c r="AS391" s="148"/>
      <c r="AT391" s="148"/>
      <c r="AU391" s="148"/>
      <c r="AV391" s="148"/>
      <c r="AW391" s="148"/>
      <c r="AX391" s="148"/>
      <c r="AY391" s="148"/>
      <c r="AZ391" s="148"/>
      <c r="BA391" s="148"/>
      <c r="BB391" s="148"/>
      <c r="BC391" s="148"/>
      <c r="BD391" s="148"/>
      <c r="BE391" s="148"/>
      <c r="BF391" s="148"/>
      <c r="BG391" s="148"/>
      <c r="BH391" s="148"/>
    </row>
    <row r="392" spans="1:60" outlineLevel="1" x14ac:dyDescent="0.25">
      <c r="A392" s="177">
        <v>78</v>
      </c>
      <c r="B392" s="178" t="s">
        <v>679</v>
      </c>
      <c r="C392" s="194" t="s">
        <v>680</v>
      </c>
      <c r="D392" s="179" t="s">
        <v>338</v>
      </c>
      <c r="E392" s="180">
        <v>0.11287999999999999</v>
      </c>
      <c r="F392" s="181"/>
      <c r="G392" s="182">
        <f>ROUND(E392*F392,2)</f>
        <v>0</v>
      </c>
      <c r="H392" s="181"/>
      <c r="I392" s="182">
        <f>ROUND(E392*H392,2)</f>
        <v>0</v>
      </c>
      <c r="J392" s="181"/>
      <c r="K392" s="182">
        <f>ROUND(E392*J392,2)</f>
        <v>0</v>
      </c>
      <c r="L392" s="182">
        <v>21</v>
      </c>
      <c r="M392" s="182">
        <f>G392*(1+L392/100)</f>
        <v>0</v>
      </c>
      <c r="N392" s="180">
        <v>3.0200100000000001</v>
      </c>
      <c r="O392" s="180">
        <f>ROUND(E392*N392,2)</f>
        <v>0.34</v>
      </c>
      <c r="P392" s="180">
        <v>0</v>
      </c>
      <c r="Q392" s="180">
        <f>ROUND(E392*P392,2)</f>
        <v>0</v>
      </c>
      <c r="R392" s="182" t="s">
        <v>674</v>
      </c>
      <c r="S392" s="182" t="s">
        <v>294</v>
      </c>
      <c r="T392" s="183" t="s">
        <v>294</v>
      </c>
      <c r="U392" s="159">
        <v>39.358370000000001</v>
      </c>
      <c r="V392" s="159">
        <f>ROUND(E392*U392,2)</f>
        <v>4.4400000000000004</v>
      </c>
      <c r="W392" s="159"/>
      <c r="X392" s="159" t="s">
        <v>675</v>
      </c>
      <c r="Y392" s="159" t="s">
        <v>296</v>
      </c>
      <c r="Z392" s="148"/>
      <c r="AA392" s="148"/>
      <c r="AB392" s="148"/>
      <c r="AC392" s="148"/>
      <c r="AD392" s="148"/>
      <c r="AE392" s="148"/>
      <c r="AF392" s="148"/>
      <c r="AG392" s="148" t="s">
        <v>676</v>
      </c>
      <c r="AH392" s="148"/>
      <c r="AI392" s="148"/>
      <c r="AJ392" s="148"/>
      <c r="AK392" s="148"/>
      <c r="AL392" s="148"/>
      <c r="AM392" s="148"/>
      <c r="AN392" s="148"/>
      <c r="AO392" s="148"/>
      <c r="AP392" s="148"/>
      <c r="AQ392" s="148"/>
      <c r="AR392" s="148"/>
      <c r="AS392" s="148"/>
      <c r="AT392" s="148"/>
      <c r="AU392" s="148"/>
      <c r="AV392" s="148"/>
      <c r="AW392" s="148"/>
      <c r="AX392" s="148"/>
      <c r="AY392" s="148"/>
      <c r="AZ392" s="148"/>
      <c r="BA392" s="148"/>
      <c r="BB392" s="148"/>
      <c r="BC392" s="148"/>
      <c r="BD392" s="148"/>
      <c r="BE392" s="148"/>
      <c r="BF392" s="148"/>
      <c r="BG392" s="148"/>
      <c r="BH392" s="148"/>
    </row>
    <row r="393" spans="1:60" outlineLevel="2" x14ac:dyDescent="0.25">
      <c r="A393" s="155"/>
      <c r="B393" s="156"/>
      <c r="C393" s="276" t="s">
        <v>681</v>
      </c>
      <c r="D393" s="277"/>
      <c r="E393" s="277"/>
      <c r="F393" s="277"/>
      <c r="G393" s="277"/>
      <c r="H393" s="159"/>
      <c r="I393" s="159"/>
      <c r="J393" s="159"/>
      <c r="K393" s="159"/>
      <c r="L393" s="159"/>
      <c r="M393" s="159"/>
      <c r="N393" s="158"/>
      <c r="O393" s="158"/>
      <c r="P393" s="158"/>
      <c r="Q393" s="158"/>
      <c r="R393" s="159"/>
      <c r="S393" s="159"/>
      <c r="T393" s="159"/>
      <c r="U393" s="159"/>
      <c r="V393" s="159"/>
      <c r="W393" s="159"/>
      <c r="X393" s="159"/>
      <c r="Y393" s="159"/>
      <c r="Z393" s="148"/>
      <c r="AA393" s="148"/>
      <c r="AB393" s="148"/>
      <c r="AC393" s="148"/>
      <c r="AD393" s="148"/>
      <c r="AE393" s="148"/>
      <c r="AF393" s="148"/>
      <c r="AG393" s="148" t="s">
        <v>299</v>
      </c>
      <c r="AH393" s="148"/>
      <c r="AI393" s="148"/>
      <c r="AJ393" s="148"/>
      <c r="AK393" s="148"/>
      <c r="AL393" s="148"/>
      <c r="AM393" s="148"/>
      <c r="AN393" s="148"/>
      <c r="AO393" s="148"/>
      <c r="AP393" s="148"/>
      <c r="AQ393" s="148"/>
      <c r="AR393" s="148"/>
      <c r="AS393" s="148"/>
      <c r="AT393" s="148"/>
      <c r="AU393" s="148"/>
      <c r="AV393" s="148"/>
      <c r="AW393" s="148"/>
      <c r="AX393" s="148"/>
      <c r="AY393" s="148"/>
      <c r="AZ393" s="148"/>
      <c r="BA393" s="148"/>
      <c r="BB393" s="148"/>
      <c r="BC393" s="148"/>
      <c r="BD393" s="148"/>
      <c r="BE393" s="148"/>
      <c r="BF393" s="148"/>
      <c r="BG393" s="148"/>
      <c r="BH393" s="148"/>
    </row>
    <row r="394" spans="1:60" outlineLevel="2" x14ac:dyDescent="0.25">
      <c r="A394" s="155"/>
      <c r="B394" s="156"/>
      <c r="C394" s="270" t="s">
        <v>681</v>
      </c>
      <c r="D394" s="271"/>
      <c r="E394" s="271"/>
      <c r="F394" s="271"/>
      <c r="G394" s="271"/>
      <c r="H394" s="159"/>
      <c r="I394" s="159"/>
      <c r="J394" s="159"/>
      <c r="K394" s="159"/>
      <c r="L394" s="159"/>
      <c r="M394" s="159"/>
      <c r="N394" s="158"/>
      <c r="O394" s="158"/>
      <c r="P394" s="158"/>
      <c r="Q394" s="158"/>
      <c r="R394" s="159"/>
      <c r="S394" s="159"/>
      <c r="T394" s="159"/>
      <c r="U394" s="159"/>
      <c r="V394" s="159"/>
      <c r="W394" s="159"/>
      <c r="X394" s="159"/>
      <c r="Y394" s="159"/>
      <c r="Z394" s="148"/>
      <c r="AA394" s="148"/>
      <c r="AB394" s="148"/>
      <c r="AC394" s="148"/>
      <c r="AD394" s="148"/>
      <c r="AE394" s="148"/>
      <c r="AF394" s="148"/>
      <c r="AG394" s="148" t="s">
        <v>300</v>
      </c>
      <c r="AH394" s="148"/>
      <c r="AI394" s="148"/>
      <c r="AJ394" s="148"/>
      <c r="AK394" s="148"/>
      <c r="AL394" s="148"/>
      <c r="AM394" s="148"/>
      <c r="AN394" s="148"/>
      <c r="AO394" s="148"/>
      <c r="AP394" s="148"/>
      <c r="AQ394" s="148"/>
      <c r="AR394" s="148"/>
      <c r="AS394" s="148"/>
      <c r="AT394" s="148"/>
      <c r="AU394" s="148"/>
      <c r="AV394" s="148"/>
      <c r="AW394" s="148"/>
      <c r="AX394" s="148"/>
      <c r="AY394" s="148"/>
      <c r="AZ394" s="148"/>
      <c r="BA394" s="148"/>
      <c r="BB394" s="148"/>
      <c r="BC394" s="148"/>
      <c r="BD394" s="148"/>
      <c r="BE394" s="148"/>
      <c r="BF394" s="148"/>
      <c r="BG394" s="148"/>
      <c r="BH394" s="148"/>
    </row>
    <row r="395" spans="1:60" outlineLevel="2" x14ac:dyDescent="0.25">
      <c r="A395" s="155"/>
      <c r="B395" s="156"/>
      <c r="C395" s="195" t="s">
        <v>682</v>
      </c>
      <c r="D395" s="161"/>
      <c r="E395" s="162">
        <v>0.11287999999999999</v>
      </c>
      <c r="F395" s="159"/>
      <c r="G395" s="159"/>
      <c r="H395" s="159"/>
      <c r="I395" s="159"/>
      <c r="J395" s="159"/>
      <c r="K395" s="159"/>
      <c r="L395" s="159"/>
      <c r="M395" s="159"/>
      <c r="N395" s="158"/>
      <c r="O395" s="158"/>
      <c r="P395" s="158"/>
      <c r="Q395" s="158"/>
      <c r="R395" s="159"/>
      <c r="S395" s="159"/>
      <c r="T395" s="159"/>
      <c r="U395" s="159"/>
      <c r="V395" s="159"/>
      <c r="W395" s="159"/>
      <c r="X395" s="159"/>
      <c r="Y395" s="159"/>
      <c r="Z395" s="148"/>
      <c r="AA395" s="148"/>
      <c r="AB395" s="148"/>
      <c r="AC395" s="148"/>
      <c r="AD395" s="148"/>
      <c r="AE395" s="148"/>
      <c r="AF395" s="148"/>
      <c r="AG395" s="148" t="s">
        <v>314</v>
      </c>
      <c r="AH395" s="148">
        <v>0</v>
      </c>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row>
    <row r="396" spans="1:60" outlineLevel="1" x14ac:dyDescent="0.25">
      <c r="A396" s="177">
        <v>79</v>
      </c>
      <c r="B396" s="178" t="s">
        <v>683</v>
      </c>
      <c r="C396" s="194" t="s">
        <v>684</v>
      </c>
      <c r="D396" s="179" t="s">
        <v>338</v>
      </c>
      <c r="E396" s="180">
        <v>1.381</v>
      </c>
      <c r="F396" s="181"/>
      <c r="G396" s="182">
        <f>ROUND(E396*F396,2)</f>
        <v>0</v>
      </c>
      <c r="H396" s="181"/>
      <c r="I396" s="182">
        <f>ROUND(E396*H396,2)</f>
        <v>0</v>
      </c>
      <c r="J396" s="181"/>
      <c r="K396" s="182">
        <f>ROUND(E396*J396,2)</f>
        <v>0</v>
      </c>
      <c r="L396" s="182">
        <v>21</v>
      </c>
      <c r="M396" s="182">
        <f>G396*(1+L396/100)</f>
        <v>0</v>
      </c>
      <c r="N396" s="180">
        <v>2.52542</v>
      </c>
      <c r="O396" s="180">
        <f>ROUND(E396*N396,2)</f>
        <v>3.49</v>
      </c>
      <c r="P396" s="180">
        <v>0</v>
      </c>
      <c r="Q396" s="180">
        <f>ROUND(E396*P396,2)</f>
        <v>0</v>
      </c>
      <c r="R396" s="182" t="s">
        <v>464</v>
      </c>
      <c r="S396" s="182" t="s">
        <v>294</v>
      </c>
      <c r="T396" s="183" t="s">
        <v>294</v>
      </c>
      <c r="U396" s="159">
        <v>3.5720000000000001</v>
      </c>
      <c r="V396" s="159">
        <f>ROUND(E396*U396,2)</f>
        <v>4.93</v>
      </c>
      <c r="W396" s="159"/>
      <c r="X396" s="159" t="s">
        <v>295</v>
      </c>
      <c r="Y396" s="159" t="s">
        <v>296</v>
      </c>
      <c r="Z396" s="148"/>
      <c r="AA396" s="148"/>
      <c r="AB396" s="148"/>
      <c r="AC396" s="148"/>
      <c r="AD396" s="148"/>
      <c r="AE396" s="148"/>
      <c r="AF396" s="148"/>
      <c r="AG396" s="148" t="s">
        <v>297</v>
      </c>
      <c r="AH396" s="148"/>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row>
    <row r="397" spans="1:60" outlineLevel="2" x14ac:dyDescent="0.25">
      <c r="A397" s="155"/>
      <c r="B397" s="156"/>
      <c r="C397" s="276" t="s">
        <v>685</v>
      </c>
      <c r="D397" s="277"/>
      <c r="E397" s="277"/>
      <c r="F397" s="277"/>
      <c r="G397" s="277"/>
      <c r="H397" s="159"/>
      <c r="I397" s="159"/>
      <c r="J397" s="159"/>
      <c r="K397" s="159"/>
      <c r="L397" s="159"/>
      <c r="M397" s="159"/>
      <c r="N397" s="158"/>
      <c r="O397" s="158"/>
      <c r="P397" s="158"/>
      <c r="Q397" s="158"/>
      <c r="R397" s="159"/>
      <c r="S397" s="159"/>
      <c r="T397" s="159"/>
      <c r="U397" s="159"/>
      <c r="V397" s="159"/>
      <c r="W397" s="159"/>
      <c r="X397" s="159"/>
      <c r="Y397" s="159"/>
      <c r="Z397" s="148"/>
      <c r="AA397" s="148"/>
      <c r="AB397" s="148"/>
      <c r="AC397" s="148"/>
      <c r="AD397" s="148"/>
      <c r="AE397" s="148"/>
      <c r="AF397" s="148"/>
      <c r="AG397" s="148" t="s">
        <v>299</v>
      </c>
      <c r="AH397" s="148"/>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row>
    <row r="398" spans="1:60" outlineLevel="2" x14ac:dyDescent="0.25">
      <c r="A398" s="155"/>
      <c r="B398" s="156"/>
      <c r="C398" s="195" t="s">
        <v>686</v>
      </c>
      <c r="D398" s="161"/>
      <c r="E398" s="162">
        <v>1.381</v>
      </c>
      <c r="F398" s="159"/>
      <c r="G398" s="159"/>
      <c r="H398" s="159"/>
      <c r="I398" s="159"/>
      <c r="J398" s="159"/>
      <c r="K398" s="159"/>
      <c r="L398" s="159"/>
      <c r="M398" s="159"/>
      <c r="N398" s="158"/>
      <c r="O398" s="158"/>
      <c r="P398" s="158"/>
      <c r="Q398" s="158"/>
      <c r="R398" s="159"/>
      <c r="S398" s="159"/>
      <c r="T398" s="159"/>
      <c r="U398" s="159"/>
      <c r="V398" s="159"/>
      <c r="W398" s="159"/>
      <c r="X398" s="159"/>
      <c r="Y398" s="159"/>
      <c r="Z398" s="148"/>
      <c r="AA398" s="148"/>
      <c r="AB398" s="148"/>
      <c r="AC398" s="148"/>
      <c r="AD398" s="148"/>
      <c r="AE398" s="148"/>
      <c r="AF398" s="148"/>
      <c r="AG398" s="148" t="s">
        <v>314</v>
      </c>
      <c r="AH398" s="148">
        <v>0</v>
      </c>
      <c r="AI398" s="148"/>
      <c r="AJ398" s="148"/>
      <c r="AK398" s="148"/>
      <c r="AL398" s="148"/>
      <c r="AM398" s="148"/>
      <c r="AN398" s="148"/>
      <c r="AO398" s="148"/>
      <c r="AP398" s="148"/>
      <c r="AQ398" s="148"/>
      <c r="AR398" s="148"/>
      <c r="AS398" s="148"/>
      <c r="AT398" s="148"/>
      <c r="AU398" s="148"/>
      <c r="AV398" s="148"/>
      <c r="AW398" s="148"/>
      <c r="AX398" s="148"/>
      <c r="AY398" s="148"/>
      <c r="AZ398" s="148"/>
      <c r="BA398" s="148"/>
      <c r="BB398" s="148"/>
      <c r="BC398" s="148"/>
      <c r="BD398" s="148"/>
      <c r="BE398" s="148"/>
      <c r="BF398" s="148"/>
      <c r="BG398" s="148"/>
      <c r="BH398" s="148"/>
    </row>
    <row r="399" spans="1:60" ht="13" x14ac:dyDescent="0.25">
      <c r="A399" s="170" t="s">
        <v>288</v>
      </c>
      <c r="B399" s="171" t="s">
        <v>144</v>
      </c>
      <c r="C399" s="193" t="s">
        <v>145</v>
      </c>
      <c r="D399" s="172"/>
      <c r="E399" s="173"/>
      <c r="F399" s="174"/>
      <c r="G399" s="174">
        <f>SUMIF(AG400:AG410,"&lt;&gt;NOR",G400:G410)</f>
        <v>0</v>
      </c>
      <c r="H399" s="174"/>
      <c r="I399" s="174">
        <f>SUM(I400:I410)</f>
        <v>0</v>
      </c>
      <c r="J399" s="174"/>
      <c r="K399" s="174">
        <f>SUM(K400:K410)</f>
        <v>0</v>
      </c>
      <c r="L399" s="174"/>
      <c r="M399" s="174">
        <f>SUM(M400:M410)</f>
        <v>0</v>
      </c>
      <c r="N399" s="173"/>
      <c r="O399" s="173">
        <f>SUM(O400:O410)</f>
        <v>2.56</v>
      </c>
      <c r="P399" s="173"/>
      <c r="Q399" s="173">
        <f>SUM(Q400:Q410)</f>
        <v>0</v>
      </c>
      <c r="R399" s="174"/>
      <c r="S399" s="174"/>
      <c r="T399" s="175"/>
      <c r="U399" s="169"/>
      <c r="V399" s="169">
        <f>SUM(V400:V410)</f>
        <v>204.53</v>
      </c>
      <c r="W399" s="169"/>
      <c r="X399" s="169"/>
      <c r="Y399" s="169"/>
      <c r="AG399" t="s">
        <v>289</v>
      </c>
    </row>
    <row r="400" spans="1:60" ht="20" outlineLevel="1" x14ac:dyDescent="0.25">
      <c r="A400" s="177">
        <v>80</v>
      </c>
      <c r="B400" s="178" t="s">
        <v>687</v>
      </c>
      <c r="C400" s="194" t="s">
        <v>688</v>
      </c>
      <c r="D400" s="179" t="s">
        <v>310</v>
      </c>
      <c r="E400" s="180">
        <v>76.72</v>
      </c>
      <c r="F400" s="181"/>
      <c r="G400" s="182">
        <f>ROUND(E400*F400,2)</f>
        <v>0</v>
      </c>
      <c r="H400" s="181"/>
      <c r="I400" s="182">
        <f>ROUND(E400*H400,2)</f>
        <v>0</v>
      </c>
      <c r="J400" s="181"/>
      <c r="K400" s="182">
        <f>ROUND(E400*J400,2)</f>
        <v>0</v>
      </c>
      <c r="L400" s="182">
        <v>21</v>
      </c>
      <c r="M400" s="182">
        <f>G400*(1+L400/100)</f>
        <v>0</v>
      </c>
      <c r="N400" s="180">
        <v>1.1690000000000001E-2</v>
      </c>
      <c r="O400" s="180">
        <f>ROUND(E400*N400,2)</f>
        <v>0.9</v>
      </c>
      <c r="P400" s="180">
        <v>0</v>
      </c>
      <c r="Q400" s="180">
        <f>ROUND(E400*P400,2)</f>
        <v>0</v>
      </c>
      <c r="R400" s="182" t="s">
        <v>410</v>
      </c>
      <c r="S400" s="182" t="s">
        <v>294</v>
      </c>
      <c r="T400" s="183" t="s">
        <v>294</v>
      </c>
      <c r="U400" s="159">
        <v>0.95</v>
      </c>
      <c r="V400" s="159">
        <f>ROUND(E400*U400,2)</f>
        <v>72.88</v>
      </c>
      <c r="W400" s="159"/>
      <c r="X400" s="159" t="s">
        <v>295</v>
      </c>
      <c r="Y400" s="159" t="s">
        <v>296</v>
      </c>
      <c r="Z400" s="148"/>
      <c r="AA400" s="148"/>
      <c r="AB400" s="148"/>
      <c r="AC400" s="148"/>
      <c r="AD400" s="148"/>
      <c r="AE400" s="148"/>
      <c r="AF400" s="148"/>
      <c r="AG400" s="148" t="s">
        <v>297</v>
      </c>
      <c r="AH400" s="148"/>
      <c r="AI400" s="148"/>
      <c r="AJ400" s="148"/>
      <c r="AK400" s="148"/>
      <c r="AL400" s="148"/>
      <c r="AM400" s="148"/>
      <c r="AN400" s="148"/>
      <c r="AO400" s="148"/>
      <c r="AP400" s="148"/>
      <c r="AQ400" s="148"/>
      <c r="AR400" s="148"/>
      <c r="AS400" s="148"/>
      <c r="AT400" s="148"/>
      <c r="AU400" s="148"/>
      <c r="AV400" s="148"/>
      <c r="AW400" s="148"/>
      <c r="AX400" s="148"/>
      <c r="AY400" s="148"/>
      <c r="AZ400" s="148"/>
      <c r="BA400" s="148"/>
      <c r="BB400" s="148"/>
      <c r="BC400" s="148"/>
      <c r="BD400" s="148"/>
      <c r="BE400" s="148"/>
      <c r="BF400" s="148"/>
      <c r="BG400" s="148"/>
      <c r="BH400" s="148"/>
    </row>
    <row r="401" spans="1:60" outlineLevel="2" x14ac:dyDescent="0.25">
      <c r="A401" s="155"/>
      <c r="B401" s="156"/>
      <c r="C401" s="195" t="s">
        <v>689</v>
      </c>
      <c r="D401" s="161"/>
      <c r="E401" s="162">
        <v>16.38</v>
      </c>
      <c r="F401" s="159"/>
      <c r="G401" s="159"/>
      <c r="H401" s="159"/>
      <c r="I401" s="159"/>
      <c r="J401" s="159"/>
      <c r="K401" s="159"/>
      <c r="L401" s="159"/>
      <c r="M401" s="159"/>
      <c r="N401" s="158"/>
      <c r="O401" s="158"/>
      <c r="P401" s="158"/>
      <c r="Q401" s="158"/>
      <c r="R401" s="159"/>
      <c r="S401" s="159"/>
      <c r="T401" s="159"/>
      <c r="U401" s="159"/>
      <c r="V401" s="159"/>
      <c r="W401" s="159"/>
      <c r="X401" s="159"/>
      <c r="Y401" s="159"/>
      <c r="Z401" s="148"/>
      <c r="AA401" s="148"/>
      <c r="AB401" s="148"/>
      <c r="AC401" s="148"/>
      <c r="AD401" s="148"/>
      <c r="AE401" s="148"/>
      <c r="AF401" s="148"/>
      <c r="AG401" s="148" t="s">
        <v>314</v>
      </c>
      <c r="AH401" s="148">
        <v>0</v>
      </c>
      <c r="AI401" s="148"/>
      <c r="AJ401" s="148"/>
      <c r="AK401" s="148"/>
      <c r="AL401" s="148"/>
      <c r="AM401" s="148"/>
      <c r="AN401" s="148"/>
      <c r="AO401" s="148"/>
      <c r="AP401" s="148"/>
      <c r="AQ401" s="148"/>
      <c r="AR401" s="148"/>
      <c r="AS401" s="148"/>
      <c r="AT401" s="148"/>
      <c r="AU401" s="148"/>
      <c r="AV401" s="148"/>
      <c r="AW401" s="148"/>
      <c r="AX401" s="148"/>
      <c r="AY401" s="148"/>
      <c r="AZ401" s="148"/>
      <c r="BA401" s="148"/>
      <c r="BB401" s="148"/>
      <c r="BC401" s="148"/>
      <c r="BD401" s="148"/>
      <c r="BE401" s="148"/>
      <c r="BF401" s="148"/>
      <c r="BG401" s="148"/>
      <c r="BH401" s="148"/>
    </row>
    <row r="402" spans="1:60" outlineLevel="3" x14ac:dyDescent="0.25">
      <c r="A402" s="155"/>
      <c r="B402" s="156"/>
      <c r="C402" s="195" t="s">
        <v>690</v>
      </c>
      <c r="D402" s="161"/>
      <c r="E402" s="162">
        <v>60.34</v>
      </c>
      <c r="F402" s="159"/>
      <c r="G402" s="159"/>
      <c r="H402" s="159"/>
      <c r="I402" s="159"/>
      <c r="J402" s="159"/>
      <c r="K402" s="159"/>
      <c r="L402" s="159"/>
      <c r="M402" s="159"/>
      <c r="N402" s="158"/>
      <c r="O402" s="158"/>
      <c r="P402" s="158"/>
      <c r="Q402" s="158"/>
      <c r="R402" s="159"/>
      <c r="S402" s="159"/>
      <c r="T402" s="159"/>
      <c r="U402" s="159"/>
      <c r="V402" s="159"/>
      <c r="W402" s="159"/>
      <c r="X402" s="159"/>
      <c r="Y402" s="159"/>
      <c r="Z402" s="148"/>
      <c r="AA402" s="148"/>
      <c r="AB402" s="148"/>
      <c r="AC402" s="148"/>
      <c r="AD402" s="148"/>
      <c r="AE402" s="148"/>
      <c r="AF402" s="148"/>
      <c r="AG402" s="148" t="s">
        <v>314</v>
      </c>
      <c r="AH402" s="148">
        <v>0</v>
      </c>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row>
    <row r="403" spans="1:60" ht="20" outlineLevel="1" x14ac:dyDescent="0.25">
      <c r="A403" s="177">
        <v>81</v>
      </c>
      <c r="B403" s="178" t="s">
        <v>691</v>
      </c>
      <c r="C403" s="194" t="s">
        <v>692</v>
      </c>
      <c r="D403" s="179" t="s">
        <v>310</v>
      </c>
      <c r="E403" s="180">
        <v>129.34</v>
      </c>
      <c r="F403" s="181"/>
      <c r="G403" s="182">
        <f>ROUND(E403*F403,2)</f>
        <v>0</v>
      </c>
      <c r="H403" s="181"/>
      <c r="I403" s="182">
        <f>ROUND(E403*H403,2)</f>
        <v>0</v>
      </c>
      <c r="J403" s="181"/>
      <c r="K403" s="182">
        <f>ROUND(E403*J403,2)</f>
        <v>0</v>
      </c>
      <c r="L403" s="182">
        <v>21</v>
      </c>
      <c r="M403" s="182">
        <f>G403*(1+L403/100)</f>
        <v>0</v>
      </c>
      <c r="N403" s="180">
        <v>1.201E-2</v>
      </c>
      <c r="O403" s="180">
        <f>ROUND(E403*N403,2)</f>
        <v>1.55</v>
      </c>
      <c r="P403" s="180">
        <v>0</v>
      </c>
      <c r="Q403" s="180">
        <f>ROUND(E403*P403,2)</f>
        <v>0</v>
      </c>
      <c r="R403" s="182" t="s">
        <v>410</v>
      </c>
      <c r="S403" s="182" t="s">
        <v>294</v>
      </c>
      <c r="T403" s="183" t="s">
        <v>294</v>
      </c>
      <c r="U403" s="159">
        <v>0.95</v>
      </c>
      <c r="V403" s="159">
        <f>ROUND(E403*U403,2)</f>
        <v>122.87</v>
      </c>
      <c r="W403" s="159"/>
      <c r="X403" s="159" t="s">
        <v>295</v>
      </c>
      <c r="Y403" s="159" t="s">
        <v>296</v>
      </c>
      <c r="Z403" s="148"/>
      <c r="AA403" s="148"/>
      <c r="AB403" s="148"/>
      <c r="AC403" s="148"/>
      <c r="AD403" s="148"/>
      <c r="AE403" s="148"/>
      <c r="AF403" s="148"/>
      <c r="AG403" s="148" t="s">
        <v>297</v>
      </c>
      <c r="AH403" s="148"/>
      <c r="AI403" s="148"/>
      <c r="AJ403" s="148"/>
      <c r="AK403" s="148"/>
      <c r="AL403" s="148"/>
      <c r="AM403" s="148"/>
      <c r="AN403" s="148"/>
      <c r="AO403" s="148"/>
      <c r="AP403" s="148"/>
      <c r="AQ403" s="148"/>
      <c r="AR403" s="148"/>
      <c r="AS403" s="148"/>
      <c r="AT403" s="148"/>
      <c r="AU403" s="148"/>
      <c r="AV403" s="148"/>
      <c r="AW403" s="148"/>
      <c r="AX403" s="148"/>
      <c r="AY403" s="148"/>
      <c r="AZ403" s="148"/>
      <c r="BA403" s="148"/>
      <c r="BB403" s="148"/>
      <c r="BC403" s="148"/>
      <c r="BD403" s="148"/>
      <c r="BE403" s="148"/>
      <c r="BF403" s="148"/>
      <c r="BG403" s="148"/>
      <c r="BH403" s="148"/>
    </row>
    <row r="404" spans="1:60" outlineLevel="2" x14ac:dyDescent="0.25">
      <c r="A404" s="155"/>
      <c r="B404" s="156"/>
      <c r="C404" s="195" t="s">
        <v>693</v>
      </c>
      <c r="D404" s="161"/>
      <c r="E404" s="162">
        <v>21.17</v>
      </c>
      <c r="F404" s="159"/>
      <c r="G404" s="159"/>
      <c r="H404" s="159"/>
      <c r="I404" s="159"/>
      <c r="J404" s="159"/>
      <c r="K404" s="159"/>
      <c r="L404" s="159"/>
      <c r="M404" s="159"/>
      <c r="N404" s="158"/>
      <c r="O404" s="158"/>
      <c r="P404" s="158"/>
      <c r="Q404" s="158"/>
      <c r="R404" s="159"/>
      <c r="S404" s="159"/>
      <c r="T404" s="159"/>
      <c r="U404" s="159"/>
      <c r="V404" s="159"/>
      <c r="W404" s="159"/>
      <c r="X404" s="159"/>
      <c r="Y404" s="159"/>
      <c r="Z404" s="148"/>
      <c r="AA404" s="148"/>
      <c r="AB404" s="148"/>
      <c r="AC404" s="148"/>
      <c r="AD404" s="148"/>
      <c r="AE404" s="148"/>
      <c r="AF404" s="148"/>
      <c r="AG404" s="148" t="s">
        <v>314</v>
      </c>
      <c r="AH404" s="148">
        <v>0</v>
      </c>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row>
    <row r="405" spans="1:60" outlineLevel="3" x14ac:dyDescent="0.25">
      <c r="A405" s="155"/>
      <c r="B405" s="156"/>
      <c r="C405" s="195" t="s">
        <v>694</v>
      </c>
      <c r="D405" s="161"/>
      <c r="E405" s="162">
        <v>11.46</v>
      </c>
      <c r="F405" s="159"/>
      <c r="G405" s="159"/>
      <c r="H405" s="159"/>
      <c r="I405" s="159"/>
      <c r="J405" s="159"/>
      <c r="K405" s="159"/>
      <c r="L405" s="159"/>
      <c r="M405" s="159"/>
      <c r="N405" s="158"/>
      <c r="O405" s="158"/>
      <c r="P405" s="158"/>
      <c r="Q405" s="158"/>
      <c r="R405" s="159"/>
      <c r="S405" s="159"/>
      <c r="T405" s="159"/>
      <c r="U405" s="159"/>
      <c r="V405" s="159"/>
      <c r="W405" s="159"/>
      <c r="X405" s="159"/>
      <c r="Y405" s="159"/>
      <c r="Z405" s="148"/>
      <c r="AA405" s="148"/>
      <c r="AB405" s="148"/>
      <c r="AC405" s="148"/>
      <c r="AD405" s="148"/>
      <c r="AE405" s="148"/>
      <c r="AF405" s="148"/>
      <c r="AG405" s="148" t="s">
        <v>314</v>
      </c>
      <c r="AH405" s="148">
        <v>0</v>
      </c>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row>
    <row r="406" spans="1:60" outlineLevel="3" x14ac:dyDescent="0.25">
      <c r="A406" s="155"/>
      <c r="B406" s="156"/>
      <c r="C406" s="195" t="s">
        <v>695</v>
      </c>
      <c r="D406" s="161"/>
      <c r="E406" s="162">
        <v>5.85</v>
      </c>
      <c r="F406" s="159"/>
      <c r="G406" s="159"/>
      <c r="H406" s="159"/>
      <c r="I406" s="159"/>
      <c r="J406" s="159"/>
      <c r="K406" s="159"/>
      <c r="L406" s="159"/>
      <c r="M406" s="159"/>
      <c r="N406" s="158"/>
      <c r="O406" s="158"/>
      <c r="P406" s="158"/>
      <c r="Q406" s="158"/>
      <c r="R406" s="159"/>
      <c r="S406" s="159"/>
      <c r="T406" s="159"/>
      <c r="U406" s="159"/>
      <c r="V406" s="159"/>
      <c r="W406" s="159"/>
      <c r="X406" s="159"/>
      <c r="Y406" s="159"/>
      <c r="Z406" s="148"/>
      <c r="AA406" s="148"/>
      <c r="AB406" s="148"/>
      <c r="AC406" s="148"/>
      <c r="AD406" s="148"/>
      <c r="AE406" s="148"/>
      <c r="AF406" s="148"/>
      <c r="AG406" s="148" t="s">
        <v>314</v>
      </c>
      <c r="AH406" s="148">
        <v>0</v>
      </c>
      <c r="AI406" s="148"/>
      <c r="AJ406" s="148"/>
      <c r="AK406" s="148"/>
      <c r="AL406" s="148"/>
      <c r="AM406" s="148"/>
      <c r="AN406" s="148"/>
      <c r="AO406" s="148"/>
      <c r="AP406" s="148"/>
      <c r="AQ406" s="148"/>
      <c r="AR406" s="148"/>
      <c r="AS406" s="148"/>
      <c r="AT406" s="148"/>
      <c r="AU406" s="148"/>
      <c r="AV406" s="148"/>
      <c r="AW406" s="148"/>
      <c r="AX406" s="148"/>
      <c r="AY406" s="148"/>
      <c r="AZ406" s="148"/>
      <c r="BA406" s="148"/>
      <c r="BB406" s="148"/>
      <c r="BC406" s="148"/>
      <c r="BD406" s="148"/>
      <c r="BE406" s="148"/>
      <c r="BF406" s="148"/>
      <c r="BG406" s="148"/>
      <c r="BH406" s="148"/>
    </row>
    <row r="407" spans="1:60" outlineLevel="3" x14ac:dyDescent="0.25">
      <c r="A407" s="155"/>
      <c r="B407" s="156"/>
      <c r="C407" s="195" t="s">
        <v>696</v>
      </c>
      <c r="D407" s="161"/>
      <c r="E407" s="162">
        <v>20.149999999999999</v>
      </c>
      <c r="F407" s="159"/>
      <c r="G407" s="159"/>
      <c r="H407" s="159"/>
      <c r="I407" s="159"/>
      <c r="J407" s="159"/>
      <c r="K407" s="159"/>
      <c r="L407" s="159"/>
      <c r="M407" s="159"/>
      <c r="N407" s="158"/>
      <c r="O407" s="158"/>
      <c r="P407" s="158"/>
      <c r="Q407" s="158"/>
      <c r="R407" s="159"/>
      <c r="S407" s="159"/>
      <c r="T407" s="159"/>
      <c r="U407" s="159"/>
      <c r="V407" s="159"/>
      <c r="W407" s="159"/>
      <c r="X407" s="159"/>
      <c r="Y407" s="159"/>
      <c r="Z407" s="148"/>
      <c r="AA407" s="148"/>
      <c r="AB407" s="148"/>
      <c r="AC407" s="148"/>
      <c r="AD407" s="148"/>
      <c r="AE407" s="148"/>
      <c r="AF407" s="148"/>
      <c r="AG407" s="148" t="s">
        <v>314</v>
      </c>
      <c r="AH407" s="148">
        <v>0</v>
      </c>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row>
    <row r="408" spans="1:60" outlineLevel="3" x14ac:dyDescent="0.25">
      <c r="A408" s="155"/>
      <c r="B408" s="156"/>
      <c r="C408" s="195" t="s">
        <v>697</v>
      </c>
      <c r="D408" s="161"/>
      <c r="E408" s="162">
        <v>70.709999999999994</v>
      </c>
      <c r="F408" s="159"/>
      <c r="G408" s="159"/>
      <c r="H408" s="159"/>
      <c r="I408" s="159"/>
      <c r="J408" s="159"/>
      <c r="K408" s="159"/>
      <c r="L408" s="159"/>
      <c r="M408" s="159"/>
      <c r="N408" s="158"/>
      <c r="O408" s="158"/>
      <c r="P408" s="158"/>
      <c r="Q408" s="158"/>
      <c r="R408" s="159"/>
      <c r="S408" s="159"/>
      <c r="T408" s="159"/>
      <c r="U408" s="159"/>
      <c r="V408" s="159"/>
      <c r="W408" s="159"/>
      <c r="X408" s="159"/>
      <c r="Y408" s="159"/>
      <c r="Z408" s="148"/>
      <c r="AA408" s="148"/>
      <c r="AB408" s="148"/>
      <c r="AC408" s="148"/>
      <c r="AD408" s="148"/>
      <c r="AE408" s="148"/>
      <c r="AF408" s="148"/>
      <c r="AG408" s="148" t="s">
        <v>314</v>
      </c>
      <c r="AH408" s="148">
        <v>0</v>
      </c>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row>
    <row r="409" spans="1:60" ht="20" outlineLevel="1" x14ac:dyDescent="0.25">
      <c r="A409" s="177">
        <v>82</v>
      </c>
      <c r="B409" s="178" t="s">
        <v>698</v>
      </c>
      <c r="C409" s="194" t="s">
        <v>699</v>
      </c>
      <c r="D409" s="179" t="s">
        <v>310</v>
      </c>
      <c r="E409" s="180">
        <v>9.24</v>
      </c>
      <c r="F409" s="181"/>
      <c r="G409" s="182">
        <f>ROUND(E409*F409,2)</f>
        <v>0</v>
      </c>
      <c r="H409" s="181"/>
      <c r="I409" s="182">
        <f>ROUND(E409*H409,2)</f>
        <v>0</v>
      </c>
      <c r="J409" s="181"/>
      <c r="K409" s="182">
        <f>ROUND(E409*J409,2)</f>
        <v>0</v>
      </c>
      <c r="L409" s="182">
        <v>21</v>
      </c>
      <c r="M409" s="182">
        <f>G409*(1+L409/100)</f>
        <v>0</v>
      </c>
      <c r="N409" s="180">
        <v>1.226E-2</v>
      </c>
      <c r="O409" s="180">
        <f>ROUND(E409*N409,2)</f>
        <v>0.11</v>
      </c>
      <c r="P409" s="180">
        <v>0</v>
      </c>
      <c r="Q409" s="180">
        <f>ROUND(E409*P409,2)</f>
        <v>0</v>
      </c>
      <c r="R409" s="182" t="s">
        <v>410</v>
      </c>
      <c r="S409" s="182" t="s">
        <v>294</v>
      </c>
      <c r="T409" s="183" t="s">
        <v>294</v>
      </c>
      <c r="U409" s="159">
        <v>0.95</v>
      </c>
      <c r="V409" s="159">
        <f>ROUND(E409*U409,2)</f>
        <v>8.7799999999999994</v>
      </c>
      <c r="W409" s="159"/>
      <c r="X409" s="159" t="s">
        <v>295</v>
      </c>
      <c r="Y409" s="159" t="s">
        <v>296</v>
      </c>
      <c r="Z409" s="148"/>
      <c r="AA409" s="148"/>
      <c r="AB409" s="148"/>
      <c r="AC409" s="148"/>
      <c r="AD409" s="148"/>
      <c r="AE409" s="148"/>
      <c r="AF409" s="148"/>
      <c r="AG409" s="148" t="s">
        <v>297</v>
      </c>
      <c r="AH409" s="148"/>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row>
    <row r="410" spans="1:60" outlineLevel="2" x14ac:dyDescent="0.25">
      <c r="A410" s="155"/>
      <c r="B410" s="156"/>
      <c r="C410" s="195" t="s">
        <v>700</v>
      </c>
      <c r="D410" s="161"/>
      <c r="E410" s="162">
        <v>9.24</v>
      </c>
      <c r="F410" s="159"/>
      <c r="G410" s="159"/>
      <c r="H410" s="159"/>
      <c r="I410" s="159"/>
      <c r="J410" s="159"/>
      <c r="K410" s="159"/>
      <c r="L410" s="159"/>
      <c r="M410" s="159"/>
      <c r="N410" s="158"/>
      <c r="O410" s="158"/>
      <c r="P410" s="158"/>
      <c r="Q410" s="158"/>
      <c r="R410" s="159"/>
      <c r="S410" s="159"/>
      <c r="T410" s="159"/>
      <c r="U410" s="159"/>
      <c r="V410" s="159"/>
      <c r="W410" s="159"/>
      <c r="X410" s="159"/>
      <c r="Y410" s="159"/>
      <c r="Z410" s="148"/>
      <c r="AA410" s="148"/>
      <c r="AB410" s="148"/>
      <c r="AC410" s="148"/>
      <c r="AD410" s="148"/>
      <c r="AE410" s="148"/>
      <c r="AF410" s="148"/>
      <c r="AG410" s="148" t="s">
        <v>314</v>
      </c>
      <c r="AH410" s="148">
        <v>0</v>
      </c>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row>
    <row r="411" spans="1:60" ht="13" x14ac:dyDescent="0.25">
      <c r="A411" s="170" t="s">
        <v>288</v>
      </c>
      <c r="B411" s="171" t="s">
        <v>146</v>
      </c>
      <c r="C411" s="193" t="s">
        <v>147</v>
      </c>
      <c r="D411" s="172"/>
      <c r="E411" s="173"/>
      <c r="F411" s="174"/>
      <c r="G411" s="174">
        <f>SUMIF(AG412:AG415,"&lt;&gt;NOR",G412:G415)</f>
        <v>0</v>
      </c>
      <c r="H411" s="174"/>
      <c r="I411" s="174">
        <f>SUM(I412:I415)</f>
        <v>0</v>
      </c>
      <c r="J411" s="174"/>
      <c r="K411" s="174">
        <f>SUM(K412:K415)</f>
        <v>0</v>
      </c>
      <c r="L411" s="174"/>
      <c r="M411" s="174">
        <f>SUM(M412:M415)</f>
        <v>0</v>
      </c>
      <c r="N411" s="173"/>
      <c r="O411" s="173">
        <f>SUM(O412:O415)</f>
        <v>0.44</v>
      </c>
      <c r="P411" s="173"/>
      <c r="Q411" s="173">
        <f>SUM(Q412:Q415)</f>
        <v>0</v>
      </c>
      <c r="R411" s="174"/>
      <c r="S411" s="174"/>
      <c r="T411" s="175"/>
      <c r="U411" s="169"/>
      <c r="V411" s="169">
        <f>SUM(V412:V415)</f>
        <v>2.87</v>
      </c>
      <c r="W411" s="169"/>
      <c r="X411" s="169"/>
      <c r="Y411" s="169"/>
      <c r="AG411" t="s">
        <v>289</v>
      </c>
    </row>
    <row r="412" spans="1:60" outlineLevel="1" x14ac:dyDescent="0.25">
      <c r="A412" s="177">
        <v>83</v>
      </c>
      <c r="B412" s="178" t="s">
        <v>701</v>
      </c>
      <c r="C412" s="194" t="s">
        <v>702</v>
      </c>
      <c r="D412" s="179" t="s">
        <v>310</v>
      </c>
      <c r="E412" s="180">
        <v>6</v>
      </c>
      <c r="F412" s="181"/>
      <c r="G412" s="182">
        <f>ROUND(E412*F412,2)</f>
        <v>0</v>
      </c>
      <c r="H412" s="181"/>
      <c r="I412" s="182">
        <f>ROUND(E412*H412,2)</f>
        <v>0</v>
      </c>
      <c r="J412" s="181"/>
      <c r="K412" s="182">
        <f>ROUND(E412*J412,2)</f>
        <v>0</v>
      </c>
      <c r="L412" s="182">
        <v>21</v>
      </c>
      <c r="M412" s="182">
        <f>G412*(1+L412/100)</f>
        <v>0</v>
      </c>
      <c r="N412" s="180">
        <v>7.3899999999999993E-2</v>
      </c>
      <c r="O412" s="180">
        <f>ROUND(E412*N412,2)</f>
        <v>0.44</v>
      </c>
      <c r="P412" s="180">
        <v>0</v>
      </c>
      <c r="Q412" s="180">
        <f>ROUND(E412*P412,2)</f>
        <v>0</v>
      </c>
      <c r="R412" s="182" t="s">
        <v>311</v>
      </c>
      <c r="S412" s="182" t="s">
        <v>294</v>
      </c>
      <c r="T412" s="183" t="s">
        <v>294</v>
      </c>
      <c r="U412" s="159">
        <v>0.47799999999999998</v>
      </c>
      <c r="V412" s="159">
        <f>ROUND(E412*U412,2)</f>
        <v>2.87</v>
      </c>
      <c r="W412" s="159"/>
      <c r="X412" s="159" t="s">
        <v>295</v>
      </c>
      <c r="Y412" s="159" t="s">
        <v>296</v>
      </c>
      <c r="Z412" s="148"/>
      <c r="AA412" s="148"/>
      <c r="AB412" s="148"/>
      <c r="AC412" s="148"/>
      <c r="AD412" s="148"/>
      <c r="AE412" s="148"/>
      <c r="AF412" s="148"/>
      <c r="AG412" s="148" t="s">
        <v>297</v>
      </c>
      <c r="AH412" s="148"/>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row>
    <row r="413" spans="1:60" ht="20.5" outlineLevel="2" x14ac:dyDescent="0.25">
      <c r="A413" s="155"/>
      <c r="B413" s="156"/>
      <c r="C413" s="276" t="s">
        <v>703</v>
      </c>
      <c r="D413" s="277"/>
      <c r="E413" s="277"/>
      <c r="F413" s="277"/>
      <c r="G413" s="277"/>
      <c r="H413" s="159"/>
      <c r="I413" s="159"/>
      <c r="J413" s="159"/>
      <c r="K413" s="159"/>
      <c r="L413" s="159"/>
      <c r="M413" s="159"/>
      <c r="N413" s="158"/>
      <c r="O413" s="158"/>
      <c r="P413" s="158"/>
      <c r="Q413" s="158"/>
      <c r="R413" s="159"/>
      <c r="S413" s="159"/>
      <c r="T413" s="159"/>
      <c r="U413" s="159"/>
      <c r="V413" s="159"/>
      <c r="W413" s="159"/>
      <c r="X413" s="159"/>
      <c r="Y413" s="159"/>
      <c r="Z413" s="148"/>
      <c r="AA413" s="148"/>
      <c r="AB413" s="148"/>
      <c r="AC413" s="148"/>
      <c r="AD413" s="148"/>
      <c r="AE413" s="148"/>
      <c r="AF413" s="148"/>
      <c r="AG413" s="148" t="s">
        <v>299</v>
      </c>
      <c r="AH413" s="148"/>
      <c r="AI413" s="148"/>
      <c r="AJ413" s="148"/>
      <c r="AK413" s="148"/>
      <c r="AL413" s="148"/>
      <c r="AM413" s="148"/>
      <c r="AN413" s="148"/>
      <c r="AO413" s="148"/>
      <c r="AP413" s="148"/>
      <c r="AQ413" s="148"/>
      <c r="AR413" s="148"/>
      <c r="AS413" s="148"/>
      <c r="AT413" s="148"/>
      <c r="AU413" s="148"/>
      <c r="AV413" s="148"/>
      <c r="AW413" s="148"/>
      <c r="AX413" s="148"/>
      <c r="AY413" s="148"/>
      <c r="AZ413" s="148"/>
      <c r="BA413" s="184" t="str">
        <f>C413</f>
        <v>s provedením lože z kameniva drceného, s vyplněním spár, s dvojitým hutněním a se smetením přebytečného materiálu na krajnici. S dodáním hmot pro lože a výplň spár.</v>
      </c>
      <c r="BB413" s="148"/>
      <c r="BC413" s="148"/>
      <c r="BD413" s="148"/>
      <c r="BE413" s="148"/>
      <c r="BF413" s="148"/>
      <c r="BG413" s="148"/>
      <c r="BH413" s="148"/>
    </row>
    <row r="414" spans="1:60" ht="20.5" outlineLevel="2" x14ac:dyDescent="0.25">
      <c r="A414" s="155"/>
      <c r="B414" s="156"/>
      <c r="C414" s="270" t="s">
        <v>703</v>
      </c>
      <c r="D414" s="271"/>
      <c r="E414" s="271"/>
      <c r="F414" s="271"/>
      <c r="G414" s="271"/>
      <c r="H414" s="159"/>
      <c r="I414" s="159"/>
      <c r="J414" s="159"/>
      <c r="K414" s="159"/>
      <c r="L414" s="159"/>
      <c r="M414" s="159"/>
      <c r="N414" s="158"/>
      <c r="O414" s="158"/>
      <c r="P414" s="158"/>
      <c r="Q414" s="158"/>
      <c r="R414" s="159"/>
      <c r="S414" s="159"/>
      <c r="T414" s="159"/>
      <c r="U414" s="159"/>
      <c r="V414" s="159"/>
      <c r="W414" s="159"/>
      <c r="X414" s="159"/>
      <c r="Y414" s="159"/>
      <c r="Z414" s="148"/>
      <c r="AA414" s="148"/>
      <c r="AB414" s="148"/>
      <c r="AC414" s="148"/>
      <c r="AD414" s="148"/>
      <c r="AE414" s="148"/>
      <c r="AF414" s="148"/>
      <c r="AG414" s="148" t="s">
        <v>300</v>
      </c>
      <c r="AH414" s="148"/>
      <c r="AI414" s="148"/>
      <c r="AJ414" s="148"/>
      <c r="AK414" s="148"/>
      <c r="AL414" s="148"/>
      <c r="AM414" s="148"/>
      <c r="AN414" s="148"/>
      <c r="AO414" s="148"/>
      <c r="AP414" s="148"/>
      <c r="AQ414" s="148"/>
      <c r="AR414" s="148"/>
      <c r="AS414" s="148"/>
      <c r="AT414" s="148"/>
      <c r="AU414" s="148"/>
      <c r="AV414" s="148"/>
      <c r="AW414" s="148"/>
      <c r="AX414" s="148"/>
      <c r="AY414" s="148"/>
      <c r="AZ414" s="148"/>
      <c r="BA414" s="184" t="str">
        <f>C414</f>
        <v>s provedením lože z kameniva drceného, s vyplněním spár, s dvojitým hutněním a se smetením přebytečného materiálu na krajnici. S dodáním hmot pro lože a výplň spár.</v>
      </c>
      <c r="BB414" s="148"/>
      <c r="BC414" s="148"/>
      <c r="BD414" s="148"/>
      <c r="BE414" s="148"/>
      <c r="BF414" s="148"/>
      <c r="BG414" s="148"/>
      <c r="BH414" s="148"/>
    </row>
    <row r="415" spans="1:60" outlineLevel="2" x14ac:dyDescent="0.25">
      <c r="A415" s="155"/>
      <c r="B415" s="156"/>
      <c r="C415" s="195" t="s">
        <v>323</v>
      </c>
      <c r="D415" s="161"/>
      <c r="E415" s="162">
        <v>6</v>
      </c>
      <c r="F415" s="159"/>
      <c r="G415" s="159"/>
      <c r="H415" s="159"/>
      <c r="I415" s="159"/>
      <c r="J415" s="159"/>
      <c r="K415" s="159"/>
      <c r="L415" s="159"/>
      <c r="M415" s="159"/>
      <c r="N415" s="158"/>
      <c r="O415" s="158"/>
      <c r="P415" s="158"/>
      <c r="Q415" s="158"/>
      <c r="R415" s="159"/>
      <c r="S415" s="159"/>
      <c r="T415" s="159"/>
      <c r="U415" s="159"/>
      <c r="V415" s="159"/>
      <c r="W415" s="159"/>
      <c r="X415" s="159"/>
      <c r="Y415" s="159"/>
      <c r="Z415" s="148"/>
      <c r="AA415" s="148"/>
      <c r="AB415" s="148"/>
      <c r="AC415" s="148"/>
      <c r="AD415" s="148"/>
      <c r="AE415" s="148"/>
      <c r="AF415" s="148"/>
      <c r="AG415" s="148" t="s">
        <v>314</v>
      </c>
      <c r="AH415" s="148">
        <v>0</v>
      </c>
      <c r="AI415" s="148"/>
      <c r="AJ415" s="148"/>
      <c r="AK415" s="148"/>
      <c r="AL415" s="148"/>
      <c r="AM415" s="148"/>
      <c r="AN415" s="148"/>
      <c r="AO415" s="148"/>
      <c r="AP415" s="148"/>
      <c r="AQ415" s="148"/>
      <c r="AR415" s="148"/>
      <c r="AS415" s="148"/>
      <c r="AT415" s="148"/>
      <c r="AU415" s="148"/>
      <c r="AV415" s="148"/>
      <c r="AW415" s="148"/>
      <c r="AX415" s="148"/>
      <c r="AY415" s="148"/>
      <c r="AZ415" s="148"/>
      <c r="BA415" s="148"/>
      <c r="BB415" s="148"/>
      <c r="BC415" s="148"/>
      <c r="BD415" s="148"/>
      <c r="BE415" s="148"/>
      <c r="BF415" s="148"/>
      <c r="BG415" s="148"/>
      <c r="BH415" s="148"/>
    </row>
    <row r="416" spans="1:60" ht="13" x14ac:dyDescent="0.25">
      <c r="A416" s="170" t="s">
        <v>288</v>
      </c>
      <c r="B416" s="171" t="s">
        <v>150</v>
      </c>
      <c r="C416" s="193" t="s">
        <v>151</v>
      </c>
      <c r="D416" s="172"/>
      <c r="E416" s="173"/>
      <c r="F416" s="174"/>
      <c r="G416" s="174">
        <f>SUMIF(AG417:AG511,"&lt;&gt;NOR",G417:G511)</f>
        <v>0</v>
      </c>
      <c r="H416" s="174"/>
      <c r="I416" s="174">
        <f>SUM(I417:I511)</f>
        <v>0</v>
      </c>
      <c r="J416" s="174"/>
      <c r="K416" s="174">
        <f>SUM(K417:K511)</f>
        <v>0</v>
      </c>
      <c r="L416" s="174"/>
      <c r="M416" s="174">
        <f>SUM(M417:M511)</f>
        <v>0</v>
      </c>
      <c r="N416" s="173"/>
      <c r="O416" s="173">
        <f>SUM(O417:O511)</f>
        <v>83.27000000000001</v>
      </c>
      <c r="P416" s="173"/>
      <c r="Q416" s="173">
        <f>SUM(Q417:Q511)</f>
        <v>0</v>
      </c>
      <c r="R416" s="174"/>
      <c r="S416" s="174"/>
      <c r="T416" s="175"/>
      <c r="U416" s="169"/>
      <c r="V416" s="169">
        <f>SUM(V417:V511)</f>
        <v>1439.19</v>
      </c>
      <c r="W416" s="169"/>
      <c r="X416" s="169"/>
      <c r="Y416" s="169"/>
      <c r="AG416" t="s">
        <v>289</v>
      </c>
    </row>
    <row r="417" spans="1:60" outlineLevel="1" x14ac:dyDescent="0.25">
      <c r="A417" s="177">
        <v>84</v>
      </c>
      <c r="B417" s="178" t="s">
        <v>704</v>
      </c>
      <c r="C417" s="194" t="s">
        <v>705</v>
      </c>
      <c r="D417" s="179" t="s">
        <v>310</v>
      </c>
      <c r="E417" s="180">
        <v>28</v>
      </c>
      <c r="F417" s="181"/>
      <c r="G417" s="182">
        <f>ROUND(E417*F417,2)</f>
        <v>0</v>
      </c>
      <c r="H417" s="181"/>
      <c r="I417" s="182">
        <f>ROUND(E417*H417,2)</f>
        <v>0</v>
      </c>
      <c r="J417" s="181"/>
      <c r="K417" s="182">
        <f>ROUND(E417*J417,2)</f>
        <v>0</v>
      </c>
      <c r="L417" s="182">
        <v>21</v>
      </c>
      <c r="M417" s="182">
        <f>G417*(1+L417/100)</f>
        <v>0</v>
      </c>
      <c r="N417" s="180">
        <v>2.9999999999999997E-4</v>
      </c>
      <c r="O417" s="180">
        <f>ROUND(E417*N417,2)</f>
        <v>0.01</v>
      </c>
      <c r="P417" s="180">
        <v>0</v>
      </c>
      <c r="Q417" s="180">
        <f>ROUND(E417*P417,2)</f>
        <v>0</v>
      </c>
      <c r="R417" s="182" t="s">
        <v>410</v>
      </c>
      <c r="S417" s="182" t="s">
        <v>294</v>
      </c>
      <c r="T417" s="183" t="s">
        <v>294</v>
      </c>
      <c r="U417" s="159">
        <v>8.8999999999999996E-2</v>
      </c>
      <c r="V417" s="159">
        <f>ROUND(E417*U417,2)</f>
        <v>2.4900000000000002</v>
      </c>
      <c r="W417" s="159"/>
      <c r="X417" s="159" t="s">
        <v>295</v>
      </c>
      <c r="Y417" s="159" t="s">
        <v>296</v>
      </c>
      <c r="Z417" s="148"/>
      <c r="AA417" s="148"/>
      <c r="AB417" s="148"/>
      <c r="AC417" s="148"/>
      <c r="AD417" s="148"/>
      <c r="AE417" s="148"/>
      <c r="AF417" s="148"/>
      <c r="AG417" s="148" t="s">
        <v>297</v>
      </c>
      <c r="AH417" s="148"/>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row>
    <row r="418" spans="1:60" outlineLevel="2" x14ac:dyDescent="0.25">
      <c r="A418" s="155"/>
      <c r="B418" s="156"/>
      <c r="C418" s="276" t="s">
        <v>706</v>
      </c>
      <c r="D418" s="277"/>
      <c r="E418" s="277"/>
      <c r="F418" s="277"/>
      <c r="G418" s="277"/>
      <c r="H418" s="159"/>
      <c r="I418" s="159"/>
      <c r="J418" s="159"/>
      <c r="K418" s="159"/>
      <c r="L418" s="159"/>
      <c r="M418" s="159"/>
      <c r="N418" s="158"/>
      <c r="O418" s="158"/>
      <c r="P418" s="158"/>
      <c r="Q418" s="158"/>
      <c r="R418" s="159"/>
      <c r="S418" s="159"/>
      <c r="T418" s="159"/>
      <c r="U418" s="159"/>
      <c r="V418" s="159"/>
      <c r="W418" s="159"/>
      <c r="X418" s="159"/>
      <c r="Y418" s="159"/>
      <c r="Z418" s="148"/>
      <c r="AA418" s="148"/>
      <c r="AB418" s="148"/>
      <c r="AC418" s="148"/>
      <c r="AD418" s="148"/>
      <c r="AE418" s="148"/>
      <c r="AF418" s="148"/>
      <c r="AG418" s="148" t="s">
        <v>299</v>
      </c>
      <c r="AH418" s="148"/>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row>
    <row r="419" spans="1:60" outlineLevel="2" x14ac:dyDescent="0.25">
      <c r="A419" s="155"/>
      <c r="B419" s="156"/>
      <c r="C419" s="270" t="s">
        <v>706</v>
      </c>
      <c r="D419" s="271"/>
      <c r="E419" s="271"/>
      <c r="F419" s="271"/>
      <c r="G419" s="271"/>
      <c r="H419" s="159"/>
      <c r="I419" s="159"/>
      <c r="J419" s="159"/>
      <c r="K419" s="159"/>
      <c r="L419" s="159"/>
      <c r="M419" s="159"/>
      <c r="N419" s="158"/>
      <c r="O419" s="158"/>
      <c r="P419" s="158"/>
      <c r="Q419" s="158"/>
      <c r="R419" s="159"/>
      <c r="S419" s="159"/>
      <c r="T419" s="159"/>
      <c r="U419" s="159"/>
      <c r="V419" s="159"/>
      <c r="W419" s="159"/>
      <c r="X419" s="159"/>
      <c r="Y419" s="159"/>
      <c r="Z419" s="148"/>
      <c r="AA419" s="148"/>
      <c r="AB419" s="148"/>
      <c r="AC419" s="148"/>
      <c r="AD419" s="148"/>
      <c r="AE419" s="148"/>
      <c r="AF419" s="148"/>
      <c r="AG419" s="148" t="s">
        <v>300</v>
      </c>
      <c r="AH419" s="148"/>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row>
    <row r="420" spans="1:60" outlineLevel="2" x14ac:dyDescent="0.25">
      <c r="A420" s="155"/>
      <c r="B420" s="156"/>
      <c r="C420" s="195" t="s">
        <v>707</v>
      </c>
      <c r="D420" s="161"/>
      <c r="E420" s="162">
        <v>5.08</v>
      </c>
      <c r="F420" s="159"/>
      <c r="G420" s="159"/>
      <c r="H420" s="159"/>
      <c r="I420" s="159"/>
      <c r="J420" s="159"/>
      <c r="K420" s="159"/>
      <c r="L420" s="159"/>
      <c r="M420" s="159"/>
      <c r="N420" s="158"/>
      <c r="O420" s="158"/>
      <c r="P420" s="158"/>
      <c r="Q420" s="158"/>
      <c r="R420" s="159"/>
      <c r="S420" s="159"/>
      <c r="T420" s="159"/>
      <c r="U420" s="159"/>
      <c r="V420" s="159"/>
      <c r="W420" s="159"/>
      <c r="X420" s="159"/>
      <c r="Y420" s="159"/>
      <c r="Z420" s="148"/>
      <c r="AA420" s="148"/>
      <c r="AB420" s="148"/>
      <c r="AC420" s="148"/>
      <c r="AD420" s="148"/>
      <c r="AE420" s="148"/>
      <c r="AF420" s="148"/>
      <c r="AG420" s="148" t="s">
        <v>314</v>
      </c>
      <c r="AH420" s="148">
        <v>0</v>
      </c>
      <c r="AI420" s="148"/>
      <c r="AJ420" s="148"/>
      <c r="AK420" s="148"/>
      <c r="AL420" s="148"/>
      <c r="AM420" s="148"/>
      <c r="AN420" s="148"/>
      <c r="AO420" s="148"/>
      <c r="AP420" s="148"/>
      <c r="AQ420" s="148"/>
      <c r="AR420" s="148"/>
      <c r="AS420" s="148"/>
      <c r="AT420" s="148"/>
      <c r="AU420" s="148"/>
      <c r="AV420" s="148"/>
      <c r="AW420" s="148"/>
      <c r="AX420" s="148"/>
      <c r="AY420" s="148"/>
      <c r="AZ420" s="148"/>
      <c r="BA420" s="148"/>
      <c r="BB420" s="148"/>
      <c r="BC420" s="148"/>
      <c r="BD420" s="148"/>
      <c r="BE420" s="148"/>
      <c r="BF420" s="148"/>
      <c r="BG420" s="148"/>
      <c r="BH420" s="148"/>
    </row>
    <row r="421" spans="1:60" outlineLevel="3" x14ac:dyDescent="0.25">
      <c r="A421" s="155"/>
      <c r="B421" s="156"/>
      <c r="C421" s="195" t="s">
        <v>708</v>
      </c>
      <c r="D421" s="161"/>
      <c r="E421" s="162">
        <v>22.92</v>
      </c>
      <c r="F421" s="159"/>
      <c r="G421" s="159"/>
      <c r="H421" s="159"/>
      <c r="I421" s="159"/>
      <c r="J421" s="159"/>
      <c r="K421" s="159"/>
      <c r="L421" s="159"/>
      <c r="M421" s="159"/>
      <c r="N421" s="158"/>
      <c r="O421" s="158"/>
      <c r="P421" s="158"/>
      <c r="Q421" s="158"/>
      <c r="R421" s="159"/>
      <c r="S421" s="159"/>
      <c r="T421" s="159"/>
      <c r="U421" s="159"/>
      <c r="V421" s="159"/>
      <c r="W421" s="159"/>
      <c r="X421" s="159"/>
      <c r="Y421" s="159"/>
      <c r="Z421" s="148"/>
      <c r="AA421" s="148"/>
      <c r="AB421" s="148"/>
      <c r="AC421" s="148"/>
      <c r="AD421" s="148"/>
      <c r="AE421" s="148"/>
      <c r="AF421" s="148"/>
      <c r="AG421" s="148" t="s">
        <v>314</v>
      </c>
      <c r="AH421" s="148">
        <v>0</v>
      </c>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row>
    <row r="422" spans="1:60" outlineLevel="1" x14ac:dyDescent="0.25">
      <c r="A422" s="177">
        <v>85</v>
      </c>
      <c r="B422" s="178" t="s">
        <v>709</v>
      </c>
      <c r="C422" s="194" t="s">
        <v>710</v>
      </c>
      <c r="D422" s="179" t="s">
        <v>310</v>
      </c>
      <c r="E422" s="180">
        <v>130.495</v>
      </c>
      <c r="F422" s="181"/>
      <c r="G422" s="182">
        <f>ROUND(E422*F422,2)</f>
        <v>0</v>
      </c>
      <c r="H422" s="181"/>
      <c r="I422" s="182">
        <f>ROUND(E422*H422,2)</f>
        <v>0</v>
      </c>
      <c r="J422" s="181"/>
      <c r="K422" s="182">
        <f>ROUND(E422*J422,2)</f>
        <v>0</v>
      </c>
      <c r="L422" s="182">
        <v>21</v>
      </c>
      <c r="M422" s="182">
        <f>G422*(1+L422/100)</f>
        <v>0</v>
      </c>
      <c r="N422" s="180">
        <v>4.0000000000000003E-5</v>
      </c>
      <c r="O422" s="180">
        <f>ROUND(E422*N422,2)</f>
        <v>0.01</v>
      </c>
      <c r="P422" s="180">
        <v>0</v>
      </c>
      <c r="Q422" s="180">
        <f>ROUND(E422*P422,2)</f>
        <v>0</v>
      </c>
      <c r="R422" s="182" t="s">
        <v>410</v>
      </c>
      <c r="S422" s="182" t="s">
        <v>294</v>
      </c>
      <c r="T422" s="183" t="s">
        <v>294</v>
      </c>
      <c r="U422" s="159">
        <v>7.8E-2</v>
      </c>
      <c r="V422" s="159">
        <f>ROUND(E422*U422,2)</f>
        <v>10.18</v>
      </c>
      <c r="W422" s="159"/>
      <c r="X422" s="159" t="s">
        <v>295</v>
      </c>
      <c r="Y422" s="159" t="s">
        <v>296</v>
      </c>
      <c r="Z422" s="148"/>
      <c r="AA422" s="148"/>
      <c r="AB422" s="148"/>
      <c r="AC422" s="148"/>
      <c r="AD422" s="148"/>
      <c r="AE422" s="148"/>
      <c r="AF422" s="148"/>
      <c r="AG422" s="148" t="s">
        <v>297</v>
      </c>
      <c r="AH422" s="148"/>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row>
    <row r="423" spans="1:60" ht="20.5" outlineLevel="2" x14ac:dyDescent="0.25">
      <c r="A423" s="155"/>
      <c r="B423" s="156"/>
      <c r="C423" s="276" t="s">
        <v>711</v>
      </c>
      <c r="D423" s="277"/>
      <c r="E423" s="277"/>
      <c r="F423" s="277"/>
      <c r="G423" s="277"/>
      <c r="H423" s="159"/>
      <c r="I423" s="159"/>
      <c r="J423" s="159"/>
      <c r="K423" s="159"/>
      <c r="L423" s="159"/>
      <c r="M423" s="159"/>
      <c r="N423" s="158"/>
      <c r="O423" s="158"/>
      <c r="P423" s="158"/>
      <c r="Q423" s="158"/>
      <c r="R423" s="159"/>
      <c r="S423" s="159"/>
      <c r="T423" s="159"/>
      <c r="U423" s="159"/>
      <c r="V423" s="159"/>
      <c r="W423" s="159"/>
      <c r="X423" s="159"/>
      <c r="Y423" s="159"/>
      <c r="Z423" s="148"/>
      <c r="AA423" s="148"/>
      <c r="AB423" s="148"/>
      <c r="AC423" s="148"/>
      <c r="AD423" s="148"/>
      <c r="AE423" s="148"/>
      <c r="AF423" s="148"/>
      <c r="AG423" s="148" t="s">
        <v>299</v>
      </c>
      <c r="AH423" s="148"/>
      <c r="AI423" s="148"/>
      <c r="AJ423" s="148"/>
      <c r="AK423" s="148"/>
      <c r="AL423" s="148"/>
      <c r="AM423" s="148"/>
      <c r="AN423" s="148"/>
      <c r="AO423" s="148"/>
      <c r="AP423" s="148"/>
      <c r="AQ423" s="148"/>
      <c r="AR423" s="148"/>
      <c r="AS423" s="148"/>
      <c r="AT423" s="148"/>
      <c r="AU423" s="148"/>
      <c r="AV423" s="148"/>
      <c r="AW423" s="148"/>
      <c r="AX423" s="148"/>
      <c r="AY423" s="148"/>
      <c r="AZ423" s="148"/>
      <c r="BA423" s="184" t="str">
        <f>C423</f>
        <v>které se zřizují před úpravami povrchu, a obalení osazených dveřních zárubní před znečištěním při úpravách povrchu nástřikem plastických maltovin včetně pozdějšího odkrytí,</v>
      </c>
      <c r="BB423" s="148"/>
      <c r="BC423" s="148"/>
      <c r="BD423" s="148"/>
      <c r="BE423" s="148"/>
      <c r="BF423" s="148"/>
      <c r="BG423" s="148"/>
      <c r="BH423" s="148"/>
    </row>
    <row r="424" spans="1:60" ht="20.5" outlineLevel="2" x14ac:dyDescent="0.25">
      <c r="A424" s="155"/>
      <c r="B424" s="156"/>
      <c r="C424" s="270" t="s">
        <v>711</v>
      </c>
      <c r="D424" s="271"/>
      <c r="E424" s="271"/>
      <c r="F424" s="271"/>
      <c r="G424" s="271"/>
      <c r="H424" s="159"/>
      <c r="I424" s="159"/>
      <c r="J424" s="159"/>
      <c r="K424" s="159"/>
      <c r="L424" s="159"/>
      <c r="M424" s="159"/>
      <c r="N424" s="158"/>
      <c r="O424" s="158"/>
      <c r="P424" s="158"/>
      <c r="Q424" s="158"/>
      <c r="R424" s="159"/>
      <c r="S424" s="159"/>
      <c r="T424" s="159"/>
      <c r="U424" s="159"/>
      <c r="V424" s="159"/>
      <c r="W424" s="159"/>
      <c r="X424" s="159"/>
      <c r="Y424" s="159"/>
      <c r="Z424" s="148"/>
      <c r="AA424" s="148"/>
      <c r="AB424" s="148"/>
      <c r="AC424" s="148"/>
      <c r="AD424" s="148"/>
      <c r="AE424" s="148"/>
      <c r="AF424" s="148"/>
      <c r="AG424" s="148" t="s">
        <v>300</v>
      </c>
      <c r="AH424" s="148"/>
      <c r="AI424" s="148"/>
      <c r="AJ424" s="148"/>
      <c r="AK424" s="148"/>
      <c r="AL424" s="148"/>
      <c r="AM424" s="148"/>
      <c r="AN424" s="148"/>
      <c r="AO424" s="148"/>
      <c r="AP424" s="148"/>
      <c r="AQ424" s="148"/>
      <c r="AR424" s="148"/>
      <c r="AS424" s="148"/>
      <c r="AT424" s="148"/>
      <c r="AU424" s="148"/>
      <c r="AV424" s="148"/>
      <c r="AW424" s="148"/>
      <c r="AX424" s="148"/>
      <c r="AY424" s="148"/>
      <c r="AZ424" s="148"/>
      <c r="BA424" s="184" t="str">
        <f>C424</f>
        <v>které se zřizují před úpravami povrchu, a obalení osazených dveřních zárubní před znečištěním při úpravách povrchu nástřikem plastických maltovin včetně pozdějšího odkrytí,</v>
      </c>
      <c r="BB424" s="148"/>
      <c r="BC424" s="148"/>
      <c r="BD424" s="148"/>
      <c r="BE424" s="148"/>
      <c r="BF424" s="148"/>
      <c r="BG424" s="148"/>
      <c r="BH424" s="148"/>
    </row>
    <row r="425" spans="1:60" outlineLevel="2" x14ac:dyDescent="0.25">
      <c r="A425" s="155"/>
      <c r="B425" s="156"/>
      <c r="C425" s="195" t="s">
        <v>712</v>
      </c>
      <c r="D425" s="161"/>
      <c r="E425" s="162">
        <v>3.78</v>
      </c>
      <c r="F425" s="159"/>
      <c r="G425" s="159"/>
      <c r="H425" s="159"/>
      <c r="I425" s="159"/>
      <c r="J425" s="159"/>
      <c r="K425" s="159"/>
      <c r="L425" s="159"/>
      <c r="M425" s="159"/>
      <c r="N425" s="158"/>
      <c r="O425" s="158"/>
      <c r="P425" s="158"/>
      <c r="Q425" s="158"/>
      <c r="R425" s="159"/>
      <c r="S425" s="159"/>
      <c r="T425" s="159"/>
      <c r="U425" s="159"/>
      <c r="V425" s="159"/>
      <c r="W425" s="159"/>
      <c r="X425" s="159"/>
      <c r="Y425" s="159"/>
      <c r="Z425" s="148"/>
      <c r="AA425" s="148"/>
      <c r="AB425" s="148"/>
      <c r="AC425" s="148"/>
      <c r="AD425" s="148"/>
      <c r="AE425" s="148"/>
      <c r="AF425" s="148"/>
      <c r="AG425" s="148" t="s">
        <v>314</v>
      </c>
      <c r="AH425" s="148">
        <v>0</v>
      </c>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row>
    <row r="426" spans="1:60" outlineLevel="3" x14ac:dyDescent="0.25">
      <c r="A426" s="155"/>
      <c r="B426" s="156"/>
      <c r="C426" s="195" t="s">
        <v>713</v>
      </c>
      <c r="D426" s="161"/>
      <c r="E426" s="162">
        <v>5.7</v>
      </c>
      <c r="F426" s="159"/>
      <c r="G426" s="159"/>
      <c r="H426" s="159"/>
      <c r="I426" s="159"/>
      <c r="J426" s="159"/>
      <c r="K426" s="159"/>
      <c r="L426" s="159"/>
      <c r="M426" s="159"/>
      <c r="N426" s="158"/>
      <c r="O426" s="158"/>
      <c r="P426" s="158"/>
      <c r="Q426" s="158"/>
      <c r="R426" s="159"/>
      <c r="S426" s="159"/>
      <c r="T426" s="159"/>
      <c r="U426" s="159"/>
      <c r="V426" s="159"/>
      <c r="W426" s="159"/>
      <c r="X426" s="159"/>
      <c r="Y426" s="159"/>
      <c r="Z426" s="148"/>
      <c r="AA426" s="148"/>
      <c r="AB426" s="148"/>
      <c r="AC426" s="148"/>
      <c r="AD426" s="148"/>
      <c r="AE426" s="148"/>
      <c r="AF426" s="148"/>
      <c r="AG426" s="148" t="s">
        <v>314</v>
      </c>
      <c r="AH426" s="148">
        <v>0</v>
      </c>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row>
    <row r="427" spans="1:60" outlineLevel="3" x14ac:dyDescent="0.25">
      <c r="A427" s="155"/>
      <c r="B427" s="156"/>
      <c r="C427" s="195" t="s">
        <v>714</v>
      </c>
      <c r="D427" s="161"/>
      <c r="E427" s="162">
        <v>31.92</v>
      </c>
      <c r="F427" s="159"/>
      <c r="G427" s="159"/>
      <c r="H427" s="159"/>
      <c r="I427" s="159"/>
      <c r="J427" s="159"/>
      <c r="K427" s="159"/>
      <c r="L427" s="159"/>
      <c r="M427" s="159"/>
      <c r="N427" s="158"/>
      <c r="O427" s="158"/>
      <c r="P427" s="158"/>
      <c r="Q427" s="158"/>
      <c r="R427" s="159"/>
      <c r="S427" s="159"/>
      <c r="T427" s="159"/>
      <c r="U427" s="159"/>
      <c r="V427" s="159"/>
      <c r="W427" s="159"/>
      <c r="X427" s="159"/>
      <c r="Y427" s="159"/>
      <c r="Z427" s="148"/>
      <c r="AA427" s="148"/>
      <c r="AB427" s="148"/>
      <c r="AC427" s="148"/>
      <c r="AD427" s="148"/>
      <c r="AE427" s="148"/>
      <c r="AF427" s="148"/>
      <c r="AG427" s="148" t="s">
        <v>314</v>
      </c>
      <c r="AH427" s="148">
        <v>0</v>
      </c>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row>
    <row r="428" spans="1:60" outlineLevel="3" x14ac:dyDescent="0.25">
      <c r="A428" s="155"/>
      <c r="B428" s="156"/>
      <c r="C428" s="195" t="s">
        <v>715</v>
      </c>
      <c r="D428" s="161"/>
      <c r="E428" s="162">
        <v>4.1900000000000004</v>
      </c>
      <c r="F428" s="159"/>
      <c r="G428" s="159"/>
      <c r="H428" s="159"/>
      <c r="I428" s="159"/>
      <c r="J428" s="159"/>
      <c r="K428" s="159"/>
      <c r="L428" s="159"/>
      <c r="M428" s="159"/>
      <c r="N428" s="158"/>
      <c r="O428" s="158"/>
      <c r="P428" s="158"/>
      <c r="Q428" s="158"/>
      <c r="R428" s="159"/>
      <c r="S428" s="159"/>
      <c r="T428" s="159"/>
      <c r="U428" s="159"/>
      <c r="V428" s="159"/>
      <c r="W428" s="159"/>
      <c r="X428" s="159"/>
      <c r="Y428" s="159"/>
      <c r="Z428" s="148"/>
      <c r="AA428" s="148"/>
      <c r="AB428" s="148"/>
      <c r="AC428" s="148"/>
      <c r="AD428" s="148"/>
      <c r="AE428" s="148"/>
      <c r="AF428" s="148"/>
      <c r="AG428" s="148" t="s">
        <v>314</v>
      </c>
      <c r="AH428" s="148">
        <v>0</v>
      </c>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row>
    <row r="429" spans="1:60" outlineLevel="3" x14ac:dyDescent="0.25">
      <c r="A429" s="155"/>
      <c r="B429" s="156"/>
      <c r="C429" s="195" t="s">
        <v>716</v>
      </c>
      <c r="D429" s="161"/>
      <c r="E429" s="162">
        <v>2.85</v>
      </c>
      <c r="F429" s="159"/>
      <c r="G429" s="159"/>
      <c r="H429" s="159"/>
      <c r="I429" s="159"/>
      <c r="J429" s="159"/>
      <c r="K429" s="159"/>
      <c r="L429" s="159"/>
      <c r="M429" s="159"/>
      <c r="N429" s="158"/>
      <c r="O429" s="158"/>
      <c r="P429" s="158"/>
      <c r="Q429" s="158"/>
      <c r="R429" s="159"/>
      <c r="S429" s="159"/>
      <c r="T429" s="159"/>
      <c r="U429" s="159"/>
      <c r="V429" s="159"/>
      <c r="W429" s="159"/>
      <c r="X429" s="159"/>
      <c r="Y429" s="159"/>
      <c r="Z429" s="148"/>
      <c r="AA429" s="148"/>
      <c r="AB429" s="148"/>
      <c r="AC429" s="148"/>
      <c r="AD429" s="148"/>
      <c r="AE429" s="148"/>
      <c r="AF429" s="148"/>
      <c r="AG429" s="148" t="s">
        <v>314</v>
      </c>
      <c r="AH429" s="148">
        <v>0</v>
      </c>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row>
    <row r="430" spans="1:60" outlineLevel="3" x14ac:dyDescent="0.25">
      <c r="A430" s="155"/>
      <c r="B430" s="156"/>
      <c r="C430" s="195" t="s">
        <v>717</v>
      </c>
      <c r="D430" s="161"/>
      <c r="E430" s="162">
        <v>17.05</v>
      </c>
      <c r="F430" s="159"/>
      <c r="G430" s="159"/>
      <c r="H430" s="159"/>
      <c r="I430" s="159"/>
      <c r="J430" s="159"/>
      <c r="K430" s="159"/>
      <c r="L430" s="159"/>
      <c r="M430" s="159"/>
      <c r="N430" s="158"/>
      <c r="O430" s="158"/>
      <c r="P430" s="158"/>
      <c r="Q430" s="158"/>
      <c r="R430" s="159"/>
      <c r="S430" s="159"/>
      <c r="T430" s="159"/>
      <c r="U430" s="159"/>
      <c r="V430" s="159"/>
      <c r="W430" s="159"/>
      <c r="X430" s="159"/>
      <c r="Y430" s="159"/>
      <c r="Z430" s="148"/>
      <c r="AA430" s="148"/>
      <c r="AB430" s="148"/>
      <c r="AC430" s="148"/>
      <c r="AD430" s="148"/>
      <c r="AE430" s="148"/>
      <c r="AF430" s="148"/>
      <c r="AG430" s="148" t="s">
        <v>314</v>
      </c>
      <c r="AH430" s="148">
        <v>0</v>
      </c>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row>
    <row r="431" spans="1:60" outlineLevel="3" x14ac:dyDescent="0.25">
      <c r="A431" s="155"/>
      <c r="B431" s="156"/>
      <c r="C431" s="195" t="s">
        <v>718</v>
      </c>
      <c r="D431" s="161"/>
      <c r="E431" s="162">
        <v>6.72</v>
      </c>
      <c r="F431" s="159"/>
      <c r="G431" s="159"/>
      <c r="H431" s="159"/>
      <c r="I431" s="159"/>
      <c r="J431" s="159"/>
      <c r="K431" s="159"/>
      <c r="L431" s="159"/>
      <c r="M431" s="159"/>
      <c r="N431" s="158"/>
      <c r="O431" s="158"/>
      <c r="P431" s="158"/>
      <c r="Q431" s="158"/>
      <c r="R431" s="159"/>
      <c r="S431" s="159"/>
      <c r="T431" s="159"/>
      <c r="U431" s="159"/>
      <c r="V431" s="159"/>
      <c r="W431" s="159"/>
      <c r="X431" s="159"/>
      <c r="Y431" s="159"/>
      <c r="Z431" s="148"/>
      <c r="AA431" s="148"/>
      <c r="AB431" s="148"/>
      <c r="AC431" s="148"/>
      <c r="AD431" s="148"/>
      <c r="AE431" s="148"/>
      <c r="AF431" s="148"/>
      <c r="AG431" s="148" t="s">
        <v>314</v>
      </c>
      <c r="AH431" s="148">
        <v>0</v>
      </c>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row>
    <row r="432" spans="1:60" outlineLevel="3" x14ac:dyDescent="0.25">
      <c r="A432" s="155"/>
      <c r="B432" s="156"/>
      <c r="C432" s="195" t="s">
        <v>719</v>
      </c>
      <c r="D432" s="161"/>
      <c r="E432" s="162">
        <v>11.65</v>
      </c>
      <c r="F432" s="159"/>
      <c r="G432" s="159"/>
      <c r="H432" s="159"/>
      <c r="I432" s="159"/>
      <c r="J432" s="159"/>
      <c r="K432" s="159"/>
      <c r="L432" s="159"/>
      <c r="M432" s="159"/>
      <c r="N432" s="158"/>
      <c r="O432" s="158"/>
      <c r="P432" s="158"/>
      <c r="Q432" s="158"/>
      <c r="R432" s="159"/>
      <c r="S432" s="159"/>
      <c r="T432" s="159"/>
      <c r="U432" s="159"/>
      <c r="V432" s="159"/>
      <c r="W432" s="159"/>
      <c r="X432" s="159"/>
      <c r="Y432" s="159"/>
      <c r="Z432" s="148"/>
      <c r="AA432" s="148"/>
      <c r="AB432" s="148"/>
      <c r="AC432" s="148"/>
      <c r="AD432" s="148"/>
      <c r="AE432" s="148"/>
      <c r="AF432" s="148"/>
      <c r="AG432" s="148" t="s">
        <v>314</v>
      </c>
      <c r="AH432" s="148">
        <v>0</v>
      </c>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row>
    <row r="433" spans="1:60" outlineLevel="3" x14ac:dyDescent="0.25">
      <c r="A433" s="155"/>
      <c r="B433" s="156"/>
      <c r="C433" s="195" t="s">
        <v>720</v>
      </c>
      <c r="D433" s="161"/>
      <c r="E433" s="162">
        <v>1.08</v>
      </c>
      <c r="F433" s="159"/>
      <c r="G433" s="159"/>
      <c r="H433" s="159"/>
      <c r="I433" s="159"/>
      <c r="J433" s="159"/>
      <c r="K433" s="159"/>
      <c r="L433" s="159"/>
      <c r="M433" s="159"/>
      <c r="N433" s="158"/>
      <c r="O433" s="158"/>
      <c r="P433" s="158"/>
      <c r="Q433" s="158"/>
      <c r="R433" s="159"/>
      <c r="S433" s="159"/>
      <c r="T433" s="159"/>
      <c r="U433" s="159"/>
      <c r="V433" s="159"/>
      <c r="W433" s="159"/>
      <c r="X433" s="159"/>
      <c r="Y433" s="159"/>
      <c r="Z433" s="148"/>
      <c r="AA433" s="148"/>
      <c r="AB433" s="148"/>
      <c r="AC433" s="148"/>
      <c r="AD433" s="148"/>
      <c r="AE433" s="148"/>
      <c r="AF433" s="148"/>
      <c r="AG433" s="148" t="s">
        <v>314</v>
      </c>
      <c r="AH433" s="148">
        <v>0</v>
      </c>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row>
    <row r="434" spans="1:60" outlineLevel="3" x14ac:dyDescent="0.25">
      <c r="A434" s="155"/>
      <c r="B434" s="156"/>
      <c r="C434" s="195" t="s">
        <v>721</v>
      </c>
      <c r="D434" s="161"/>
      <c r="E434" s="162">
        <v>4.28</v>
      </c>
      <c r="F434" s="159"/>
      <c r="G434" s="159"/>
      <c r="H434" s="159"/>
      <c r="I434" s="159"/>
      <c r="J434" s="159"/>
      <c r="K434" s="159"/>
      <c r="L434" s="159"/>
      <c r="M434" s="159"/>
      <c r="N434" s="158"/>
      <c r="O434" s="158"/>
      <c r="P434" s="158"/>
      <c r="Q434" s="158"/>
      <c r="R434" s="159"/>
      <c r="S434" s="159"/>
      <c r="T434" s="159"/>
      <c r="U434" s="159"/>
      <c r="V434" s="159"/>
      <c r="W434" s="159"/>
      <c r="X434" s="159"/>
      <c r="Y434" s="159"/>
      <c r="Z434" s="148"/>
      <c r="AA434" s="148"/>
      <c r="AB434" s="148"/>
      <c r="AC434" s="148"/>
      <c r="AD434" s="148"/>
      <c r="AE434" s="148"/>
      <c r="AF434" s="148"/>
      <c r="AG434" s="148" t="s">
        <v>314</v>
      </c>
      <c r="AH434" s="148">
        <v>0</v>
      </c>
      <c r="AI434" s="148"/>
      <c r="AJ434" s="148"/>
      <c r="AK434" s="148"/>
      <c r="AL434" s="148"/>
      <c r="AM434" s="148"/>
      <c r="AN434" s="148"/>
      <c r="AO434" s="148"/>
      <c r="AP434" s="148"/>
      <c r="AQ434" s="148"/>
      <c r="AR434" s="148"/>
      <c r="AS434" s="148"/>
      <c r="AT434" s="148"/>
      <c r="AU434" s="148"/>
      <c r="AV434" s="148"/>
      <c r="AW434" s="148"/>
      <c r="AX434" s="148"/>
      <c r="AY434" s="148"/>
      <c r="AZ434" s="148"/>
      <c r="BA434" s="148"/>
      <c r="BB434" s="148"/>
      <c r="BC434" s="148"/>
      <c r="BD434" s="148"/>
      <c r="BE434" s="148"/>
      <c r="BF434" s="148"/>
      <c r="BG434" s="148"/>
      <c r="BH434" s="148"/>
    </row>
    <row r="435" spans="1:60" outlineLevel="3" x14ac:dyDescent="0.25">
      <c r="A435" s="155"/>
      <c r="B435" s="156"/>
      <c r="C435" s="195" t="s">
        <v>722</v>
      </c>
      <c r="D435" s="161"/>
      <c r="E435" s="162">
        <v>27.93</v>
      </c>
      <c r="F435" s="159"/>
      <c r="G435" s="159"/>
      <c r="H435" s="159"/>
      <c r="I435" s="159"/>
      <c r="J435" s="159"/>
      <c r="K435" s="159"/>
      <c r="L435" s="159"/>
      <c r="M435" s="159"/>
      <c r="N435" s="158"/>
      <c r="O435" s="158"/>
      <c r="P435" s="158"/>
      <c r="Q435" s="158"/>
      <c r="R435" s="159"/>
      <c r="S435" s="159"/>
      <c r="T435" s="159"/>
      <c r="U435" s="159"/>
      <c r="V435" s="159"/>
      <c r="W435" s="159"/>
      <c r="X435" s="159"/>
      <c r="Y435" s="159"/>
      <c r="Z435" s="148"/>
      <c r="AA435" s="148"/>
      <c r="AB435" s="148"/>
      <c r="AC435" s="148"/>
      <c r="AD435" s="148"/>
      <c r="AE435" s="148"/>
      <c r="AF435" s="148"/>
      <c r="AG435" s="148" t="s">
        <v>314</v>
      </c>
      <c r="AH435" s="148">
        <v>0</v>
      </c>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row>
    <row r="436" spans="1:60" outlineLevel="3" x14ac:dyDescent="0.25">
      <c r="A436" s="155"/>
      <c r="B436" s="156"/>
      <c r="C436" s="195" t="s">
        <v>723</v>
      </c>
      <c r="D436" s="161"/>
      <c r="E436" s="162">
        <v>1.69</v>
      </c>
      <c r="F436" s="159"/>
      <c r="G436" s="159"/>
      <c r="H436" s="159"/>
      <c r="I436" s="159"/>
      <c r="J436" s="159"/>
      <c r="K436" s="159"/>
      <c r="L436" s="159"/>
      <c r="M436" s="159"/>
      <c r="N436" s="158"/>
      <c r="O436" s="158"/>
      <c r="P436" s="158"/>
      <c r="Q436" s="158"/>
      <c r="R436" s="159"/>
      <c r="S436" s="159"/>
      <c r="T436" s="159"/>
      <c r="U436" s="159"/>
      <c r="V436" s="159"/>
      <c r="W436" s="159"/>
      <c r="X436" s="159"/>
      <c r="Y436" s="159"/>
      <c r="Z436" s="148"/>
      <c r="AA436" s="148"/>
      <c r="AB436" s="148"/>
      <c r="AC436" s="148"/>
      <c r="AD436" s="148"/>
      <c r="AE436" s="148"/>
      <c r="AF436" s="148"/>
      <c r="AG436" s="148" t="s">
        <v>314</v>
      </c>
      <c r="AH436" s="148">
        <v>0</v>
      </c>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row>
    <row r="437" spans="1:60" outlineLevel="3" x14ac:dyDescent="0.25">
      <c r="A437" s="155"/>
      <c r="B437" s="156"/>
      <c r="C437" s="195" t="s">
        <v>719</v>
      </c>
      <c r="D437" s="161"/>
      <c r="E437" s="162">
        <v>11.65</v>
      </c>
      <c r="F437" s="159"/>
      <c r="G437" s="159"/>
      <c r="H437" s="159"/>
      <c r="I437" s="159"/>
      <c r="J437" s="159"/>
      <c r="K437" s="159"/>
      <c r="L437" s="159"/>
      <c r="M437" s="159"/>
      <c r="N437" s="158"/>
      <c r="O437" s="158"/>
      <c r="P437" s="158"/>
      <c r="Q437" s="158"/>
      <c r="R437" s="159"/>
      <c r="S437" s="159"/>
      <c r="T437" s="159"/>
      <c r="U437" s="159"/>
      <c r="V437" s="159"/>
      <c r="W437" s="159"/>
      <c r="X437" s="159"/>
      <c r="Y437" s="159"/>
      <c r="Z437" s="148"/>
      <c r="AA437" s="148"/>
      <c r="AB437" s="148"/>
      <c r="AC437" s="148"/>
      <c r="AD437" s="148"/>
      <c r="AE437" s="148"/>
      <c r="AF437" s="148"/>
      <c r="AG437" s="148" t="s">
        <v>314</v>
      </c>
      <c r="AH437" s="148">
        <v>0</v>
      </c>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row>
    <row r="438" spans="1:60" ht="20" outlineLevel="1" x14ac:dyDescent="0.25">
      <c r="A438" s="177">
        <v>86</v>
      </c>
      <c r="B438" s="178" t="s">
        <v>724</v>
      </c>
      <c r="C438" s="194" t="s">
        <v>725</v>
      </c>
      <c r="D438" s="179" t="s">
        <v>310</v>
      </c>
      <c r="E438" s="180">
        <v>28</v>
      </c>
      <c r="F438" s="181"/>
      <c r="G438" s="182">
        <f>ROUND(E438*F438,2)</f>
        <v>0</v>
      </c>
      <c r="H438" s="181"/>
      <c r="I438" s="182">
        <f>ROUND(E438*H438,2)</f>
        <v>0</v>
      </c>
      <c r="J438" s="181"/>
      <c r="K438" s="182">
        <f>ROUND(E438*J438,2)</f>
        <v>0</v>
      </c>
      <c r="L438" s="182">
        <v>21</v>
      </c>
      <c r="M438" s="182">
        <f>G438*(1+L438/100)</f>
        <v>0</v>
      </c>
      <c r="N438" s="180">
        <v>7.9100000000000004E-3</v>
      </c>
      <c r="O438" s="180">
        <f>ROUND(E438*N438,2)</f>
        <v>0.22</v>
      </c>
      <c r="P438" s="180">
        <v>0</v>
      </c>
      <c r="Q438" s="180">
        <f>ROUND(E438*P438,2)</f>
        <v>0</v>
      </c>
      <c r="R438" s="182" t="s">
        <v>410</v>
      </c>
      <c r="S438" s="182" t="s">
        <v>294</v>
      </c>
      <c r="T438" s="183" t="s">
        <v>294</v>
      </c>
      <c r="U438" s="159">
        <v>0.38100000000000001</v>
      </c>
      <c r="V438" s="159">
        <f>ROUND(E438*U438,2)</f>
        <v>10.67</v>
      </c>
      <c r="W438" s="159"/>
      <c r="X438" s="159" t="s">
        <v>295</v>
      </c>
      <c r="Y438" s="159" t="s">
        <v>296</v>
      </c>
      <c r="Z438" s="148"/>
      <c r="AA438" s="148"/>
      <c r="AB438" s="148"/>
      <c r="AC438" s="148"/>
      <c r="AD438" s="148"/>
      <c r="AE438" s="148"/>
      <c r="AF438" s="148"/>
      <c r="AG438" s="148" t="s">
        <v>297</v>
      </c>
      <c r="AH438" s="148"/>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row>
    <row r="439" spans="1:60" ht="20.5" outlineLevel="2" x14ac:dyDescent="0.25">
      <c r="A439" s="155"/>
      <c r="B439" s="156"/>
      <c r="C439" s="276" t="s">
        <v>726</v>
      </c>
      <c r="D439" s="277"/>
      <c r="E439" s="277"/>
      <c r="F439" s="277"/>
      <c r="G439" s="277"/>
      <c r="H439" s="159"/>
      <c r="I439" s="159"/>
      <c r="J439" s="159"/>
      <c r="K439" s="159"/>
      <c r="L439" s="159"/>
      <c r="M439" s="159"/>
      <c r="N439" s="158"/>
      <c r="O439" s="158"/>
      <c r="P439" s="158"/>
      <c r="Q439" s="158"/>
      <c r="R439" s="159"/>
      <c r="S439" s="159"/>
      <c r="T439" s="159"/>
      <c r="U439" s="159"/>
      <c r="V439" s="159"/>
      <c r="W439" s="159"/>
      <c r="X439" s="159"/>
      <c r="Y439" s="159"/>
      <c r="Z439" s="148"/>
      <c r="AA439" s="148"/>
      <c r="AB439" s="148"/>
      <c r="AC439" s="148"/>
      <c r="AD439" s="148"/>
      <c r="AE439" s="148"/>
      <c r="AF439" s="148"/>
      <c r="AG439" s="148" t="s">
        <v>299</v>
      </c>
      <c r="AH439" s="148"/>
      <c r="AI439" s="148"/>
      <c r="AJ439" s="148"/>
      <c r="AK439" s="148"/>
      <c r="AL439" s="148"/>
      <c r="AM439" s="148"/>
      <c r="AN439" s="148"/>
      <c r="AO439" s="148"/>
      <c r="AP439" s="148"/>
      <c r="AQ439" s="148"/>
      <c r="AR439" s="148"/>
      <c r="AS439" s="148"/>
      <c r="AT439" s="148"/>
      <c r="AU439" s="148"/>
      <c r="AV439" s="148"/>
      <c r="AW439" s="148"/>
      <c r="AX439" s="148"/>
      <c r="AY439" s="148"/>
      <c r="AZ439" s="148"/>
      <c r="BA439" s="184" t="str">
        <f>C439</f>
        <v>vodorovných, šikmých, žebrových a klenutých a schodišťových konstrukcí, s nejnutnějším obroušením podkladu (pemzou apod.) a oprášením, s pomocným lešením o výšce podlahy do 1900 mm a pro zatížení do 1,5 kPa,</v>
      </c>
      <c r="BB439" s="148"/>
      <c r="BC439" s="148"/>
      <c r="BD439" s="148"/>
      <c r="BE439" s="148"/>
      <c r="BF439" s="148"/>
      <c r="BG439" s="148"/>
      <c r="BH439" s="148"/>
    </row>
    <row r="440" spans="1:60" ht="20.5" outlineLevel="2" x14ac:dyDescent="0.25">
      <c r="A440" s="155"/>
      <c r="B440" s="156"/>
      <c r="C440" s="270" t="s">
        <v>726</v>
      </c>
      <c r="D440" s="271"/>
      <c r="E440" s="271"/>
      <c r="F440" s="271"/>
      <c r="G440" s="271"/>
      <c r="H440" s="159"/>
      <c r="I440" s="159"/>
      <c r="J440" s="159"/>
      <c r="K440" s="159"/>
      <c r="L440" s="159"/>
      <c r="M440" s="159"/>
      <c r="N440" s="158"/>
      <c r="O440" s="158"/>
      <c r="P440" s="158"/>
      <c r="Q440" s="158"/>
      <c r="R440" s="159"/>
      <c r="S440" s="159"/>
      <c r="T440" s="159"/>
      <c r="U440" s="159"/>
      <c r="V440" s="159"/>
      <c r="W440" s="159"/>
      <c r="X440" s="159"/>
      <c r="Y440" s="159"/>
      <c r="Z440" s="148"/>
      <c r="AA440" s="148"/>
      <c r="AB440" s="148"/>
      <c r="AC440" s="148"/>
      <c r="AD440" s="148"/>
      <c r="AE440" s="148"/>
      <c r="AF440" s="148"/>
      <c r="AG440" s="148" t="s">
        <v>300</v>
      </c>
      <c r="AH440" s="148"/>
      <c r="AI440" s="148"/>
      <c r="AJ440" s="148"/>
      <c r="AK440" s="148"/>
      <c r="AL440" s="148"/>
      <c r="AM440" s="148"/>
      <c r="AN440" s="148"/>
      <c r="AO440" s="148"/>
      <c r="AP440" s="148"/>
      <c r="AQ440" s="148"/>
      <c r="AR440" s="148"/>
      <c r="AS440" s="148"/>
      <c r="AT440" s="148"/>
      <c r="AU440" s="148"/>
      <c r="AV440" s="148"/>
      <c r="AW440" s="148"/>
      <c r="AX440" s="148"/>
      <c r="AY440" s="148"/>
      <c r="AZ440" s="148"/>
      <c r="BA440" s="184" t="str">
        <f>C440</f>
        <v>vodorovných, šikmých, žebrových a klenutých a schodišťových konstrukcí, s nejnutnějším obroušením podkladu (pemzou apod.) a oprášením, s pomocným lešením o výšce podlahy do 1900 mm a pro zatížení do 1,5 kPa,</v>
      </c>
      <c r="BB440" s="148"/>
      <c r="BC440" s="148"/>
      <c r="BD440" s="148"/>
      <c r="BE440" s="148"/>
      <c r="BF440" s="148"/>
      <c r="BG440" s="148"/>
      <c r="BH440" s="148"/>
    </row>
    <row r="441" spans="1:60" outlineLevel="2" x14ac:dyDescent="0.25">
      <c r="A441" s="155"/>
      <c r="B441" s="156"/>
      <c r="C441" s="195" t="s">
        <v>707</v>
      </c>
      <c r="D441" s="161"/>
      <c r="E441" s="162">
        <v>5.08</v>
      </c>
      <c r="F441" s="159"/>
      <c r="G441" s="159"/>
      <c r="H441" s="159"/>
      <c r="I441" s="159"/>
      <c r="J441" s="159"/>
      <c r="K441" s="159"/>
      <c r="L441" s="159"/>
      <c r="M441" s="159"/>
      <c r="N441" s="158"/>
      <c r="O441" s="158"/>
      <c r="P441" s="158"/>
      <c r="Q441" s="158"/>
      <c r="R441" s="159"/>
      <c r="S441" s="159"/>
      <c r="T441" s="159"/>
      <c r="U441" s="159"/>
      <c r="V441" s="159"/>
      <c r="W441" s="159"/>
      <c r="X441" s="159"/>
      <c r="Y441" s="159"/>
      <c r="Z441" s="148"/>
      <c r="AA441" s="148"/>
      <c r="AB441" s="148"/>
      <c r="AC441" s="148"/>
      <c r="AD441" s="148"/>
      <c r="AE441" s="148"/>
      <c r="AF441" s="148"/>
      <c r="AG441" s="148" t="s">
        <v>314</v>
      </c>
      <c r="AH441" s="148">
        <v>0</v>
      </c>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row>
    <row r="442" spans="1:60" outlineLevel="3" x14ac:dyDescent="0.25">
      <c r="A442" s="155"/>
      <c r="B442" s="156"/>
      <c r="C442" s="195" t="s">
        <v>708</v>
      </c>
      <c r="D442" s="161"/>
      <c r="E442" s="162">
        <v>22.92</v>
      </c>
      <c r="F442" s="159"/>
      <c r="G442" s="159"/>
      <c r="H442" s="159"/>
      <c r="I442" s="159"/>
      <c r="J442" s="159"/>
      <c r="K442" s="159"/>
      <c r="L442" s="159"/>
      <c r="M442" s="159"/>
      <c r="N442" s="158"/>
      <c r="O442" s="158"/>
      <c r="P442" s="158"/>
      <c r="Q442" s="158"/>
      <c r="R442" s="159"/>
      <c r="S442" s="159"/>
      <c r="T442" s="159"/>
      <c r="U442" s="159"/>
      <c r="V442" s="159"/>
      <c r="W442" s="159"/>
      <c r="X442" s="159"/>
      <c r="Y442" s="159"/>
      <c r="Z442" s="148"/>
      <c r="AA442" s="148"/>
      <c r="AB442" s="148"/>
      <c r="AC442" s="148"/>
      <c r="AD442" s="148"/>
      <c r="AE442" s="148"/>
      <c r="AF442" s="148"/>
      <c r="AG442" s="148" t="s">
        <v>314</v>
      </c>
      <c r="AH442" s="148">
        <v>0</v>
      </c>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row>
    <row r="443" spans="1:60" outlineLevel="1" x14ac:dyDescent="0.25">
      <c r="A443" s="177">
        <v>87</v>
      </c>
      <c r="B443" s="178" t="s">
        <v>727</v>
      </c>
      <c r="C443" s="194" t="s">
        <v>728</v>
      </c>
      <c r="D443" s="179" t="s">
        <v>310</v>
      </c>
      <c r="E443" s="180">
        <v>218.13399999999999</v>
      </c>
      <c r="F443" s="181"/>
      <c r="G443" s="182">
        <f>ROUND(E443*F443,2)</f>
        <v>0</v>
      </c>
      <c r="H443" s="181"/>
      <c r="I443" s="182">
        <f>ROUND(E443*H443,2)</f>
        <v>0</v>
      </c>
      <c r="J443" s="181"/>
      <c r="K443" s="182">
        <f>ROUND(E443*J443,2)</f>
        <v>0</v>
      </c>
      <c r="L443" s="182">
        <v>21</v>
      </c>
      <c r="M443" s="182">
        <f>G443*(1+L443/100)</f>
        <v>0</v>
      </c>
      <c r="N443" s="180">
        <v>3.9210000000000002E-2</v>
      </c>
      <c r="O443" s="180">
        <f>ROUND(E443*N443,2)</f>
        <v>8.5500000000000007</v>
      </c>
      <c r="P443" s="180">
        <v>0</v>
      </c>
      <c r="Q443" s="180">
        <f>ROUND(E443*P443,2)</f>
        <v>0</v>
      </c>
      <c r="R443" s="182" t="s">
        <v>410</v>
      </c>
      <c r="S443" s="182" t="s">
        <v>294</v>
      </c>
      <c r="T443" s="183" t="s">
        <v>294</v>
      </c>
      <c r="U443" s="159">
        <v>0.39600000000000002</v>
      </c>
      <c r="V443" s="159">
        <f>ROUND(E443*U443,2)</f>
        <v>86.38</v>
      </c>
      <c r="W443" s="159"/>
      <c r="X443" s="159" t="s">
        <v>295</v>
      </c>
      <c r="Y443" s="159" t="s">
        <v>296</v>
      </c>
      <c r="Z443" s="148"/>
      <c r="AA443" s="148"/>
      <c r="AB443" s="148"/>
      <c r="AC443" s="148"/>
      <c r="AD443" s="148"/>
      <c r="AE443" s="148"/>
      <c r="AF443" s="148"/>
      <c r="AG443" s="148" t="s">
        <v>297</v>
      </c>
      <c r="AH443" s="148"/>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row>
    <row r="444" spans="1:60" outlineLevel="2" x14ac:dyDescent="0.25">
      <c r="A444" s="155"/>
      <c r="B444" s="156"/>
      <c r="C444" s="195" t="s">
        <v>729</v>
      </c>
      <c r="D444" s="161"/>
      <c r="E444" s="162"/>
      <c r="F444" s="159"/>
      <c r="G444" s="159"/>
      <c r="H444" s="159"/>
      <c r="I444" s="159"/>
      <c r="J444" s="159"/>
      <c r="K444" s="159"/>
      <c r="L444" s="159"/>
      <c r="M444" s="159"/>
      <c r="N444" s="158"/>
      <c r="O444" s="158"/>
      <c r="P444" s="158"/>
      <c r="Q444" s="158"/>
      <c r="R444" s="159"/>
      <c r="S444" s="159"/>
      <c r="T444" s="159"/>
      <c r="U444" s="159"/>
      <c r="V444" s="159"/>
      <c r="W444" s="159"/>
      <c r="X444" s="159"/>
      <c r="Y444" s="159"/>
      <c r="Z444" s="148"/>
      <c r="AA444" s="148"/>
      <c r="AB444" s="148"/>
      <c r="AC444" s="148"/>
      <c r="AD444" s="148"/>
      <c r="AE444" s="148"/>
      <c r="AF444" s="148"/>
      <c r="AG444" s="148" t="s">
        <v>314</v>
      </c>
      <c r="AH444" s="148">
        <v>0</v>
      </c>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row>
    <row r="445" spans="1:60" outlineLevel="3" x14ac:dyDescent="0.25">
      <c r="A445" s="155"/>
      <c r="B445" s="156"/>
      <c r="C445" s="195" t="s">
        <v>730</v>
      </c>
      <c r="D445" s="161"/>
      <c r="E445" s="162">
        <v>14.02</v>
      </c>
      <c r="F445" s="159"/>
      <c r="G445" s="159"/>
      <c r="H445" s="159"/>
      <c r="I445" s="159"/>
      <c r="J445" s="159"/>
      <c r="K445" s="159"/>
      <c r="L445" s="159"/>
      <c r="M445" s="159"/>
      <c r="N445" s="158"/>
      <c r="O445" s="158"/>
      <c r="P445" s="158"/>
      <c r="Q445" s="158"/>
      <c r="R445" s="159"/>
      <c r="S445" s="159"/>
      <c r="T445" s="159"/>
      <c r="U445" s="159"/>
      <c r="V445" s="159"/>
      <c r="W445" s="159"/>
      <c r="X445" s="159"/>
      <c r="Y445" s="159"/>
      <c r="Z445" s="148"/>
      <c r="AA445" s="148"/>
      <c r="AB445" s="148"/>
      <c r="AC445" s="148"/>
      <c r="AD445" s="148"/>
      <c r="AE445" s="148"/>
      <c r="AF445" s="148"/>
      <c r="AG445" s="148" t="s">
        <v>314</v>
      </c>
      <c r="AH445" s="148">
        <v>0</v>
      </c>
      <c r="AI445" s="148"/>
      <c r="AJ445" s="148"/>
      <c r="AK445" s="148"/>
      <c r="AL445" s="148"/>
      <c r="AM445" s="148"/>
      <c r="AN445" s="148"/>
      <c r="AO445" s="148"/>
      <c r="AP445" s="148"/>
      <c r="AQ445" s="148"/>
      <c r="AR445" s="148"/>
      <c r="AS445" s="148"/>
      <c r="AT445" s="148"/>
      <c r="AU445" s="148"/>
      <c r="AV445" s="148"/>
      <c r="AW445" s="148"/>
      <c r="AX445" s="148"/>
      <c r="AY445" s="148"/>
      <c r="AZ445" s="148"/>
      <c r="BA445" s="148"/>
      <c r="BB445" s="148"/>
      <c r="BC445" s="148"/>
      <c r="BD445" s="148"/>
      <c r="BE445" s="148"/>
      <c r="BF445" s="148"/>
      <c r="BG445" s="148"/>
      <c r="BH445" s="148"/>
    </row>
    <row r="446" spans="1:60" outlineLevel="3" x14ac:dyDescent="0.25">
      <c r="A446" s="155"/>
      <c r="B446" s="156"/>
      <c r="C446" s="195" t="s">
        <v>731</v>
      </c>
      <c r="D446" s="161"/>
      <c r="E446" s="162">
        <v>13.94</v>
      </c>
      <c r="F446" s="159"/>
      <c r="G446" s="159"/>
      <c r="H446" s="159"/>
      <c r="I446" s="159"/>
      <c r="J446" s="159"/>
      <c r="K446" s="159"/>
      <c r="L446" s="159"/>
      <c r="M446" s="159"/>
      <c r="N446" s="158"/>
      <c r="O446" s="158"/>
      <c r="P446" s="158"/>
      <c r="Q446" s="158"/>
      <c r="R446" s="159"/>
      <c r="S446" s="159"/>
      <c r="T446" s="159"/>
      <c r="U446" s="159"/>
      <c r="V446" s="159"/>
      <c r="W446" s="159"/>
      <c r="X446" s="159"/>
      <c r="Y446" s="159"/>
      <c r="Z446" s="148"/>
      <c r="AA446" s="148"/>
      <c r="AB446" s="148"/>
      <c r="AC446" s="148"/>
      <c r="AD446" s="148"/>
      <c r="AE446" s="148"/>
      <c r="AF446" s="148"/>
      <c r="AG446" s="148" t="s">
        <v>314</v>
      </c>
      <c r="AH446" s="148">
        <v>0</v>
      </c>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row>
    <row r="447" spans="1:60" outlineLevel="3" x14ac:dyDescent="0.25">
      <c r="A447" s="155"/>
      <c r="B447" s="156"/>
      <c r="C447" s="195" t="s">
        <v>732</v>
      </c>
      <c r="D447" s="161"/>
      <c r="E447" s="162">
        <v>6.51</v>
      </c>
      <c r="F447" s="159"/>
      <c r="G447" s="159"/>
      <c r="H447" s="159"/>
      <c r="I447" s="159"/>
      <c r="J447" s="159"/>
      <c r="K447" s="159"/>
      <c r="L447" s="159"/>
      <c r="M447" s="159"/>
      <c r="N447" s="158"/>
      <c r="O447" s="158"/>
      <c r="P447" s="158"/>
      <c r="Q447" s="158"/>
      <c r="R447" s="159"/>
      <c r="S447" s="159"/>
      <c r="T447" s="159"/>
      <c r="U447" s="159"/>
      <c r="V447" s="159"/>
      <c r="W447" s="159"/>
      <c r="X447" s="159"/>
      <c r="Y447" s="159"/>
      <c r="Z447" s="148"/>
      <c r="AA447" s="148"/>
      <c r="AB447" s="148"/>
      <c r="AC447" s="148"/>
      <c r="AD447" s="148"/>
      <c r="AE447" s="148"/>
      <c r="AF447" s="148"/>
      <c r="AG447" s="148" t="s">
        <v>314</v>
      </c>
      <c r="AH447" s="148">
        <v>0</v>
      </c>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row>
    <row r="448" spans="1:60" outlineLevel="3" x14ac:dyDescent="0.25">
      <c r="A448" s="155"/>
      <c r="B448" s="156"/>
      <c r="C448" s="195" t="s">
        <v>733</v>
      </c>
      <c r="D448" s="161"/>
      <c r="E448" s="162">
        <v>9.1</v>
      </c>
      <c r="F448" s="159"/>
      <c r="G448" s="159"/>
      <c r="H448" s="159"/>
      <c r="I448" s="159"/>
      <c r="J448" s="159"/>
      <c r="K448" s="159"/>
      <c r="L448" s="159"/>
      <c r="M448" s="159"/>
      <c r="N448" s="158"/>
      <c r="O448" s="158"/>
      <c r="P448" s="158"/>
      <c r="Q448" s="158"/>
      <c r="R448" s="159"/>
      <c r="S448" s="159"/>
      <c r="T448" s="159"/>
      <c r="U448" s="159"/>
      <c r="V448" s="159"/>
      <c r="W448" s="159"/>
      <c r="X448" s="159"/>
      <c r="Y448" s="159"/>
      <c r="Z448" s="148"/>
      <c r="AA448" s="148"/>
      <c r="AB448" s="148"/>
      <c r="AC448" s="148"/>
      <c r="AD448" s="148"/>
      <c r="AE448" s="148"/>
      <c r="AF448" s="148"/>
      <c r="AG448" s="148" t="s">
        <v>314</v>
      </c>
      <c r="AH448" s="148">
        <v>0</v>
      </c>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row>
    <row r="449" spans="1:60" outlineLevel="3" x14ac:dyDescent="0.25">
      <c r="A449" s="155"/>
      <c r="B449" s="156"/>
      <c r="C449" s="195" t="s">
        <v>734</v>
      </c>
      <c r="D449" s="161"/>
      <c r="E449" s="162">
        <v>8.85</v>
      </c>
      <c r="F449" s="159"/>
      <c r="G449" s="159"/>
      <c r="H449" s="159"/>
      <c r="I449" s="159"/>
      <c r="J449" s="159"/>
      <c r="K449" s="159"/>
      <c r="L449" s="159"/>
      <c r="M449" s="159"/>
      <c r="N449" s="158"/>
      <c r="O449" s="158"/>
      <c r="P449" s="158"/>
      <c r="Q449" s="158"/>
      <c r="R449" s="159"/>
      <c r="S449" s="159"/>
      <c r="T449" s="159"/>
      <c r="U449" s="159"/>
      <c r="V449" s="159"/>
      <c r="W449" s="159"/>
      <c r="X449" s="159"/>
      <c r="Y449" s="159"/>
      <c r="Z449" s="148"/>
      <c r="AA449" s="148"/>
      <c r="AB449" s="148"/>
      <c r="AC449" s="148"/>
      <c r="AD449" s="148"/>
      <c r="AE449" s="148"/>
      <c r="AF449" s="148"/>
      <c r="AG449" s="148" t="s">
        <v>314</v>
      </c>
      <c r="AH449" s="148">
        <v>0</v>
      </c>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row>
    <row r="450" spans="1:60" outlineLevel="3" x14ac:dyDescent="0.25">
      <c r="A450" s="155"/>
      <c r="B450" s="156"/>
      <c r="C450" s="195" t="s">
        <v>735</v>
      </c>
      <c r="D450" s="161"/>
      <c r="E450" s="162">
        <v>22.5</v>
      </c>
      <c r="F450" s="159"/>
      <c r="G450" s="159"/>
      <c r="H450" s="159"/>
      <c r="I450" s="159"/>
      <c r="J450" s="159"/>
      <c r="K450" s="159"/>
      <c r="L450" s="159"/>
      <c r="M450" s="159"/>
      <c r="N450" s="158"/>
      <c r="O450" s="158"/>
      <c r="P450" s="158"/>
      <c r="Q450" s="158"/>
      <c r="R450" s="159"/>
      <c r="S450" s="159"/>
      <c r="T450" s="159"/>
      <c r="U450" s="159"/>
      <c r="V450" s="159"/>
      <c r="W450" s="159"/>
      <c r="X450" s="159"/>
      <c r="Y450" s="159"/>
      <c r="Z450" s="148"/>
      <c r="AA450" s="148"/>
      <c r="AB450" s="148"/>
      <c r="AC450" s="148"/>
      <c r="AD450" s="148"/>
      <c r="AE450" s="148"/>
      <c r="AF450" s="148"/>
      <c r="AG450" s="148" t="s">
        <v>314</v>
      </c>
      <c r="AH450" s="148">
        <v>0</v>
      </c>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row>
    <row r="451" spans="1:60" outlineLevel="3" x14ac:dyDescent="0.25">
      <c r="A451" s="155"/>
      <c r="B451" s="156"/>
      <c r="C451" s="195" t="s">
        <v>736</v>
      </c>
      <c r="D451" s="161"/>
      <c r="E451" s="162">
        <v>12.45</v>
      </c>
      <c r="F451" s="159"/>
      <c r="G451" s="159"/>
      <c r="H451" s="159"/>
      <c r="I451" s="159"/>
      <c r="J451" s="159"/>
      <c r="K451" s="159"/>
      <c r="L451" s="159"/>
      <c r="M451" s="159"/>
      <c r="N451" s="158"/>
      <c r="O451" s="158"/>
      <c r="P451" s="158"/>
      <c r="Q451" s="158"/>
      <c r="R451" s="159"/>
      <c r="S451" s="159"/>
      <c r="T451" s="159"/>
      <c r="U451" s="159"/>
      <c r="V451" s="159"/>
      <c r="W451" s="159"/>
      <c r="X451" s="159"/>
      <c r="Y451" s="159"/>
      <c r="Z451" s="148"/>
      <c r="AA451" s="148"/>
      <c r="AB451" s="148"/>
      <c r="AC451" s="148"/>
      <c r="AD451" s="148"/>
      <c r="AE451" s="148"/>
      <c r="AF451" s="148"/>
      <c r="AG451" s="148" t="s">
        <v>314</v>
      </c>
      <c r="AH451" s="148">
        <v>0</v>
      </c>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row>
    <row r="452" spans="1:60" outlineLevel="3" x14ac:dyDescent="0.25">
      <c r="A452" s="155"/>
      <c r="B452" s="156"/>
      <c r="C452" s="195" t="s">
        <v>737</v>
      </c>
      <c r="D452" s="161"/>
      <c r="E452" s="162">
        <v>15.07</v>
      </c>
      <c r="F452" s="159"/>
      <c r="G452" s="159"/>
      <c r="H452" s="159"/>
      <c r="I452" s="159"/>
      <c r="J452" s="159"/>
      <c r="K452" s="159"/>
      <c r="L452" s="159"/>
      <c r="M452" s="159"/>
      <c r="N452" s="158"/>
      <c r="O452" s="158"/>
      <c r="P452" s="158"/>
      <c r="Q452" s="158"/>
      <c r="R452" s="159"/>
      <c r="S452" s="159"/>
      <c r="T452" s="159"/>
      <c r="U452" s="159"/>
      <c r="V452" s="159"/>
      <c r="W452" s="159"/>
      <c r="X452" s="159"/>
      <c r="Y452" s="159"/>
      <c r="Z452" s="148"/>
      <c r="AA452" s="148"/>
      <c r="AB452" s="148"/>
      <c r="AC452" s="148"/>
      <c r="AD452" s="148"/>
      <c r="AE452" s="148"/>
      <c r="AF452" s="148"/>
      <c r="AG452" s="148" t="s">
        <v>314</v>
      </c>
      <c r="AH452" s="148">
        <v>0</v>
      </c>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row>
    <row r="453" spans="1:60" outlineLevel="3" x14ac:dyDescent="0.25">
      <c r="A453" s="155"/>
      <c r="B453" s="156"/>
      <c r="C453" s="195" t="s">
        <v>738</v>
      </c>
      <c r="D453" s="161"/>
      <c r="E453" s="162">
        <v>8.1199999999999992</v>
      </c>
      <c r="F453" s="159"/>
      <c r="G453" s="159"/>
      <c r="H453" s="159"/>
      <c r="I453" s="159"/>
      <c r="J453" s="159"/>
      <c r="K453" s="159"/>
      <c r="L453" s="159"/>
      <c r="M453" s="159"/>
      <c r="N453" s="158"/>
      <c r="O453" s="158"/>
      <c r="P453" s="158"/>
      <c r="Q453" s="158"/>
      <c r="R453" s="159"/>
      <c r="S453" s="159"/>
      <c r="T453" s="159"/>
      <c r="U453" s="159"/>
      <c r="V453" s="159"/>
      <c r="W453" s="159"/>
      <c r="X453" s="159"/>
      <c r="Y453" s="159"/>
      <c r="Z453" s="148"/>
      <c r="AA453" s="148"/>
      <c r="AB453" s="148"/>
      <c r="AC453" s="148"/>
      <c r="AD453" s="148"/>
      <c r="AE453" s="148"/>
      <c r="AF453" s="148"/>
      <c r="AG453" s="148" t="s">
        <v>314</v>
      </c>
      <c r="AH453" s="148">
        <v>0</v>
      </c>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row>
    <row r="454" spans="1:60" outlineLevel="3" x14ac:dyDescent="0.25">
      <c r="A454" s="155"/>
      <c r="B454" s="156"/>
      <c r="C454" s="195" t="s">
        <v>739</v>
      </c>
      <c r="D454" s="161"/>
      <c r="E454" s="162">
        <v>8.1199999999999992</v>
      </c>
      <c r="F454" s="159"/>
      <c r="G454" s="159"/>
      <c r="H454" s="159"/>
      <c r="I454" s="159"/>
      <c r="J454" s="159"/>
      <c r="K454" s="159"/>
      <c r="L454" s="159"/>
      <c r="M454" s="159"/>
      <c r="N454" s="158"/>
      <c r="O454" s="158"/>
      <c r="P454" s="158"/>
      <c r="Q454" s="158"/>
      <c r="R454" s="159"/>
      <c r="S454" s="159"/>
      <c r="T454" s="159"/>
      <c r="U454" s="159"/>
      <c r="V454" s="159"/>
      <c r="W454" s="159"/>
      <c r="X454" s="159"/>
      <c r="Y454" s="159"/>
      <c r="Z454" s="148"/>
      <c r="AA454" s="148"/>
      <c r="AB454" s="148"/>
      <c r="AC454" s="148"/>
      <c r="AD454" s="148"/>
      <c r="AE454" s="148"/>
      <c r="AF454" s="148"/>
      <c r="AG454" s="148" t="s">
        <v>314</v>
      </c>
      <c r="AH454" s="148">
        <v>0</v>
      </c>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row>
    <row r="455" spans="1:60" outlineLevel="3" x14ac:dyDescent="0.25">
      <c r="A455" s="155"/>
      <c r="B455" s="156"/>
      <c r="C455" s="195" t="s">
        <v>740</v>
      </c>
      <c r="D455" s="161"/>
      <c r="E455" s="162">
        <v>9.4700000000000006</v>
      </c>
      <c r="F455" s="159"/>
      <c r="G455" s="159"/>
      <c r="H455" s="159"/>
      <c r="I455" s="159"/>
      <c r="J455" s="159"/>
      <c r="K455" s="159"/>
      <c r="L455" s="159"/>
      <c r="M455" s="159"/>
      <c r="N455" s="158"/>
      <c r="O455" s="158"/>
      <c r="P455" s="158"/>
      <c r="Q455" s="158"/>
      <c r="R455" s="159"/>
      <c r="S455" s="159"/>
      <c r="T455" s="159"/>
      <c r="U455" s="159"/>
      <c r="V455" s="159"/>
      <c r="W455" s="159"/>
      <c r="X455" s="159"/>
      <c r="Y455" s="159"/>
      <c r="Z455" s="148"/>
      <c r="AA455" s="148"/>
      <c r="AB455" s="148"/>
      <c r="AC455" s="148"/>
      <c r="AD455" s="148"/>
      <c r="AE455" s="148"/>
      <c r="AF455" s="148"/>
      <c r="AG455" s="148" t="s">
        <v>314</v>
      </c>
      <c r="AH455" s="148">
        <v>0</v>
      </c>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row>
    <row r="456" spans="1:60" outlineLevel="3" x14ac:dyDescent="0.25">
      <c r="A456" s="155"/>
      <c r="B456" s="156"/>
      <c r="C456" s="195" t="s">
        <v>741</v>
      </c>
      <c r="D456" s="161"/>
      <c r="E456" s="162">
        <v>17.64</v>
      </c>
      <c r="F456" s="159"/>
      <c r="G456" s="159"/>
      <c r="H456" s="159"/>
      <c r="I456" s="159"/>
      <c r="J456" s="159"/>
      <c r="K456" s="159"/>
      <c r="L456" s="159"/>
      <c r="M456" s="159"/>
      <c r="N456" s="158"/>
      <c r="O456" s="158"/>
      <c r="P456" s="158"/>
      <c r="Q456" s="158"/>
      <c r="R456" s="159"/>
      <c r="S456" s="159"/>
      <c r="T456" s="159"/>
      <c r="U456" s="159"/>
      <c r="V456" s="159"/>
      <c r="W456" s="159"/>
      <c r="X456" s="159"/>
      <c r="Y456" s="159"/>
      <c r="Z456" s="148"/>
      <c r="AA456" s="148"/>
      <c r="AB456" s="148"/>
      <c r="AC456" s="148"/>
      <c r="AD456" s="148"/>
      <c r="AE456" s="148"/>
      <c r="AF456" s="148"/>
      <c r="AG456" s="148" t="s">
        <v>314</v>
      </c>
      <c r="AH456" s="148">
        <v>0</v>
      </c>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row>
    <row r="457" spans="1:60" outlineLevel="3" x14ac:dyDescent="0.25">
      <c r="A457" s="155"/>
      <c r="B457" s="156"/>
      <c r="C457" s="195" t="s">
        <v>742</v>
      </c>
      <c r="D457" s="161"/>
      <c r="E457" s="162">
        <v>20.43</v>
      </c>
      <c r="F457" s="159"/>
      <c r="G457" s="159"/>
      <c r="H457" s="159"/>
      <c r="I457" s="159"/>
      <c r="J457" s="159"/>
      <c r="K457" s="159"/>
      <c r="L457" s="159"/>
      <c r="M457" s="159"/>
      <c r="N457" s="158"/>
      <c r="O457" s="158"/>
      <c r="P457" s="158"/>
      <c r="Q457" s="158"/>
      <c r="R457" s="159"/>
      <c r="S457" s="159"/>
      <c r="T457" s="159"/>
      <c r="U457" s="159"/>
      <c r="V457" s="159"/>
      <c r="W457" s="159"/>
      <c r="X457" s="159"/>
      <c r="Y457" s="159"/>
      <c r="Z457" s="148"/>
      <c r="AA457" s="148"/>
      <c r="AB457" s="148"/>
      <c r="AC457" s="148"/>
      <c r="AD457" s="148"/>
      <c r="AE457" s="148"/>
      <c r="AF457" s="148"/>
      <c r="AG457" s="148" t="s">
        <v>314</v>
      </c>
      <c r="AH457" s="148">
        <v>0</v>
      </c>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row>
    <row r="458" spans="1:60" outlineLevel="3" x14ac:dyDescent="0.25">
      <c r="A458" s="155"/>
      <c r="B458" s="156"/>
      <c r="C458" s="195" t="s">
        <v>743</v>
      </c>
      <c r="D458" s="161"/>
      <c r="E458" s="162">
        <v>14.82</v>
      </c>
      <c r="F458" s="159"/>
      <c r="G458" s="159"/>
      <c r="H458" s="159"/>
      <c r="I458" s="159"/>
      <c r="J458" s="159"/>
      <c r="K458" s="159"/>
      <c r="L458" s="159"/>
      <c r="M458" s="159"/>
      <c r="N458" s="158"/>
      <c r="O458" s="158"/>
      <c r="P458" s="158"/>
      <c r="Q458" s="158"/>
      <c r="R458" s="159"/>
      <c r="S458" s="159"/>
      <c r="T458" s="159"/>
      <c r="U458" s="159"/>
      <c r="V458" s="159"/>
      <c r="W458" s="159"/>
      <c r="X458" s="159"/>
      <c r="Y458" s="159"/>
      <c r="Z458" s="148"/>
      <c r="AA458" s="148"/>
      <c r="AB458" s="148"/>
      <c r="AC458" s="148"/>
      <c r="AD458" s="148"/>
      <c r="AE458" s="148"/>
      <c r="AF458" s="148"/>
      <c r="AG458" s="148" t="s">
        <v>314</v>
      </c>
      <c r="AH458" s="148">
        <v>0</v>
      </c>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row>
    <row r="459" spans="1:60" outlineLevel="3" x14ac:dyDescent="0.25">
      <c r="A459" s="155"/>
      <c r="B459" s="156"/>
      <c r="C459" s="195" t="s">
        <v>744</v>
      </c>
      <c r="D459" s="161"/>
      <c r="E459" s="162">
        <v>8.6999999999999993</v>
      </c>
      <c r="F459" s="159"/>
      <c r="G459" s="159"/>
      <c r="H459" s="159"/>
      <c r="I459" s="159"/>
      <c r="J459" s="159"/>
      <c r="K459" s="159"/>
      <c r="L459" s="159"/>
      <c r="M459" s="159"/>
      <c r="N459" s="158"/>
      <c r="O459" s="158"/>
      <c r="P459" s="158"/>
      <c r="Q459" s="158"/>
      <c r="R459" s="159"/>
      <c r="S459" s="159"/>
      <c r="T459" s="159"/>
      <c r="U459" s="159"/>
      <c r="V459" s="159"/>
      <c r="W459" s="159"/>
      <c r="X459" s="159"/>
      <c r="Y459" s="159"/>
      <c r="Z459" s="148"/>
      <c r="AA459" s="148"/>
      <c r="AB459" s="148"/>
      <c r="AC459" s="148"/>
      <c r="AD459" s="148"/>
      <c r="AE459" s="148"/>
      <c r="AF459" s="148"/>
      <c r="AG459" s="148" t="s">
        <v>314</v>
      </c>
      <c r="AH459" s="148">
        <v>0</v>
      </c>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row>
    <row r="460" spans="1:60" outlineLevel="3" x14ac:dyDescent="0.25">
      <c r="A460" s="155"/>
      <c r="B460" s="156"/>
      <c r="C460" s="195" t="s">
        <v>745</v>
      </c>
      <c r="D460" s="161"/>
      <c r="E460" s="162">
        <v>28.39</v>
      </c>
      <c r="F460" s="159"/>
      <c r="G460" s="159"/>
      <c r="H460" s="159"/>
      <c r="I460" s="159"/>
      <c r="J460" s="159"/>
      <c r="K460" s="159"/>
      <c r="L460" s="159"/>
      <c r="M460" s="159"/>
      <c r="N460" s="158"/>
      <c r="O460" s="158"/>
      <c r="P460" s="158"/>
      <c r="Q460" s="158"/>
      <c r="R460" s="159"/>
      <c r="S460" s="159"/>
      <c r="T460" s="159"/>
      <c r="U460" s="159"/>
      <c r="V460" s="159"/>
      <c r="W460" s="159"/>
      <c r="X460" s="159"/>
      <c r="Y460" s="159"/>
      <c r="Z460" s="148"/>
      <c r="AA460" s="148"/>
      <c r="AB460" s="148"/>
      <c r="AC460" s="148"/>
      <c r="AD460" s="148"/>
      <c r="AE460" s="148"/>
      <c r="AF460" s="148"/>
      <c r="AG460" s="148" t="s">
        <v>314</v>
      </c>
      <c r="AH460" s="148">
        <v>0</v>
      </c>
      <c r="AI460" s="148"/>
      <c r="AJ460" s="148"/>
      <c r="AK460" s="148"/>
      <c r="AL460" s="148"/>
      <c r="AM460" s="148"/>
      <c r="AN460" s="148"/>
      <c r="AO460" s="148"/>
      <c r="AP460" s="148"/>
      <c r="AQ460" s="148"/>
      <c r="AR460" s="148"/>
      <c r="AS460" s="148"/>
      <c r="AT460" s="148"/>
      <c r="AU460" s="148"/>
      <c r="AV460" s="148"/>
      <c r="AW460" s="148"/>
      <c r="AX460" s="148"/>
      <c r="AY460" s="148"/>
      <c r="AZ460" s="148"/>
      <c r="BA460" s="148"/>
      <c r="BB460" s="148"/>
      <c r="BC460" s="148"/>
      <c r="BD460" s="148"/>
      <c r="BE460" s="148"/>
      <c r="BF460" s="148"/>
      <c r="BG460" s="148"/>
      <c r="BH460" s="148"/>
    </row>
    <row r="461" spans="1:60" outlineLevel="1" x14ac:dyDescent="0.25">
      <c r="A461" s="177">
        <v>88</v>
      </c>
      <c r="B461" s="178" t="s">
        <v>746</v>
      </c>
      <c r="C461" s="194" t="s">
        <v>747</v>
      </c>
      <c r="D461" s="179" t="s">
        <v>310</v>
      </c>
      <c r="E461" s="180">
        <v>1541.1181999999999</v>
      </c>
      <c r="F461" s="181"/>
      <c r="G461" s="182">
        <f>ROUND(E461*F461,2)</f>
        <v>0</v>
      </c>
      <c r="H461" s="181"/>
      <c r="I461" s="182">
        <f>ROUND(E461*H461,2)</f>
        <v>0</v>
      </c>
      <c r="J461" s="181"/>
      <c r="K461" s="182">
        <f>ROUND(E461*J461,2)</f>
        <v>0</v>
      </c>
      <c r="L461" s="182">
        <v>21</v>
      </c>
      <c r="M461" s="182">
        <f>G461*(1+L461/100)</f>
        <v>0</v>
      </c>
      <c r="N461" s="180">
        <v>4.7660000000000001E-2</v>
      </c>
      <c r="O461" s="180">
        <f>ROUND(E461*N461,2)</f>
        <v>73.45</v>
      </c>
      <c r="P461" s="180">
        <v>0</v>
      </c>
      <c r="Q461" s="180">
        <f>ROUND(E461*P461,2)</f>
        <v>0</v>
      </c>
      <c r="R461" s="182" t="s">
        <v>410</v>
      </c>
      <c r="S461" s="182" t="s">
        <v>294</v>
      </c>
      <c r="T461" s="183" t="s">
        <v>294</v>
      </c>
      <c r="U461" s="159">
        <v>0.84</v>
      </c>
      <c r="V461" s="159">
        <f>ROUND(E461*U461,2)</f>
        <v>1294.54</v>
      </c>
      <c r="W461" s="159"/>
      <c r="X461" s="159" t="s">
        <v>295</v>
      </c>
      <c r="Y461" s="159" t="s">
        <v>296</v>
      </c>
      <c r="Z461" s="148"/>
      <c r="AA461" s="148"/>
      <c r="AB461" s="148"/>
      <c r="AC461" s="148"/>
      <c r="AD461" s="148"/>
      <c r="AE461" s="148"/>
      <c r="AF461" s="148"/>
      <c r="AG461" s="148" t="s">
        <v>297</v>
      </c>
      <c r="AH461" s="148"/>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row>
    <row r="462" spans="1:60" outlineLevel="2" x14ac:dyDescent="0.25">
      <c r="A462" s="155"/>
      <c r="B462" s="156"/>
      <c r="C462" s="195" t="s">
        <v>748</v>
      </c>
      <c r="D462" s="161"/>
      <c r="E462" s="162">
        <v>13.5412</v>
      </c>
      <c r="F462" s="159"/>
      <c r="G462" s="159"/>
      <c r="H462" s="159"/>
      <c r="I462" s="159"/>
      <c r="J462" s="159"/>
      <c r="K462" s="159"/>
      <c r="L462" s="159"/>
      <c r="M462" s="159"/>
      <c r="N462" s="158"/>
      <c r="O462" s="158"/>
      <c r="P462" s="158"/>
      <c r="Q462" s="158"/>
      <c r="R462" s="159"/>
      <c r="S462" s="159"/>
      <c r="T462" s="159"/>
      <c r="U462" s="159"/>
      <c r="V462" s="159"/>
      <c r="W462" s="159"/>
      <c r="X462" s="159"/>
      <c r="Y462" s="159"/>
      <c r="Z462" s="148"/>
      <c r="AA462" s="148"/>
      <c r="AB462" s="148"/>
      <c r="AC462" s="148"/>
      <c r="AD462" s="148"/>
      <c r="AE462" s="148"/>
      <c r="AF462" s="148"/>
      <c r="AG462" s="148" t="s">
        <v>314</v>
      </c>
      <c r="AH462" s="148">
        <v>0</v>
      </c>
      <c r="AI462" s="148"/>
      <c r="AJ462" s="148"/>
      <c r="AK462" s="148"/>
      <c r="AL462" s="148"/>
      <c r="AM462" s="148"/>
      <c r="AN462" s="148"/>
      <c r="AO462" s="148"/>
      <c r="AP462" s="148"/>
      <c r="AQ462" s="148"/>
      <c r="AR462" s="148"/>
      <c r="AS462" s="148"/>
      <c r="AT462" s="148"/>
      <c r="AU462" s="148"/>
      <c r="AV462" s="148"/>
      <c r="AW462" s="148"/>
      <c r="AX462" s="148"/>
      <c r="AY462" s="148"/>
      <c r="AZ462" s="148"/>
      <c r="BA462" s="148"/>
      <c r="BB462" s="148"/>
      <c r="BC462" s="148"/>
      <c r="BD462" s="148"/>
      <c r="BE462" s="148"/>
      <c r="BF462" s="148"/>
      <c r="BG462" s="148"/>
      <c r="BH462" s="148"/>
    </row>
    <row r="463" spans="1:60" outlineLevel="3" x14ac:dyDescent="0.25">
      <c r="A463" s="155"/>
      <c r="B463" s="156"/>
      <c r="C463" s="195" t="s">
        <v>749</v>
      </c>
      <c r="D463" s="161"/>
      <c r="E463" s="162">
        <v>77.561000000000007</v>
      </c>
      <c r="F463" s="159"/>
      <c r="G463" s="159"/>
      <c r="H463" s="159"/>
      <c r="I463" s="159"/>
      <c r="J463" s="159"/>
      <c r="K463" s="159"/>
      <c r="L463" s="159"/>
      <c r="M463" s="159"/>
      <c r="N463" s="158"/>
      <c r="O463" s="158"/>
      <c r="P463" s="158"/>
      <c r="Q463" s="158"/>
      <c r="R463" s="159"/>
      <c r="S463" s="159"/>
      <c r="T463" s="159"/>
      <c r="U463" s="159"/>
      <c r="V463" s="159"/>
      <c r="W463" s="159"/>
      <c r="X463" s="159"/>
      <c r="Y463" s="159"/>
      <c r="Z463" s="148"/>
      <c r="AA463" s="148"/>
      <c r="AB463" s="148"/>
      <c r="AC463" s="148"/>
      <c r="AD463" s="148"/>
      <c r="AE463" s="148"/>
      <c r="AF463" s="148"/>
      <c r="AG463" s="148" t="s">
        <v>314</v>
      </c>
      <c r="AH463" s="148">
        <v>0</v>
      </c>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row>
    <row r="464" spans="1:60" outlineLevel="3" x14ac:dyDescent="0.25">
      <c r="A464" s="155"/>
      <c r="B464" s="156"/>
      <c r="C464" s="195" t="s">
        <v>750</v>
      </c>
      <c r="D464" s="161"/>
      <c r="E464" s="162">
        <v>57.377000000000002</v>
      </c>
      <c r="F464" s="159"/>
      <c r="G464" s="159"/>
      <c r="H464" s="159"/>
      <c r="I464" s="159"/>
      <c r="J464" s="159"/>
      <c r="K464" s="159"/>
      <c r="L464" s="159"/>
      <c r="M464" s="159"/>
      <c r="N464" s="158"/>
      <c r="O464" s="158"/>
      <c r="P464" s="158"/>
      <c r="Q464" s="158"/>
      <c r="R464" s="159"/>
      <c r="S464" s="159"/>
      <c r="T464" s="159"/>
      <c r="U464" s="159"/>
      <c r="V464" s="159"/>
      <c r="W464" s="159"/>
      <c r="X464" s="159"/>
      <c r="Y464" s="159"/>
      <c r="Z464" s="148"/>
      <c r="AA464" s="148"/>
      <c r="AB464" s="148"/>
      <c r="AC464" s="148"/>
      <c r="AD464" s="148"/>
      <c r="AE464" s="148"/>
      <c r="AF464" s="148"/>
      <c r="AG464" s="148" t="s">
        <v>314</v>
      </c>
      <c r="AH464" s="148">
        <v>0</v>
      </c>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row>
    <row r="465" spans="1:60" outlineLevel="3" x14ac:dyDescent="0.25">
      <c r="A465" s="155"/>
      <c r="B465" s="156"/>
      <c r="C465" s="195" t="s">
        <v>751</v>
      </c>
      <c r="D465" s="161"/>
      <c r="E465" s="162">
        <v>7.8</v>
      </c>
      <c r="F465" s="159"/>
      <c r="G465" s="159"/>
      <c r="H465" s="159"/>
      <c r="I465" s="159"/>
      <c r="J465" s="159"/>
      <c r="K465" s="159"/>
      <c r="L465" s="159"/>
      <c r="M465" s="159"/>
      <c r="N465" s="158"/>
      <c r="O465" s="158"/>
      <c r="P465" s="158"/>
      <c r="Q465" s="158"/>
      <c r="R465" s="159"/>
      <c r="S465" s="159"/>
      <c r="T465" s="159"/>
      <c r="U465" s="159"/>
      <c r="V465" s="159"/>
      <c r="W465" s="159"/>
      <c r="X465" s="159"/>
      <c r="Y465" s="159"/>
      <c r="Z465" s="148"/>
      <c r="AA465" s="148"/>
      <c r="AB465" s="148"/>
      <c r="AC465" s="148"/>
      <c r="AD465" s="148"/>
      <c r="AE465" s="148"/>
      <c r="AF465" s="148"/>
      <c r="AG465" s="148" t="s">
        <v>314</v>
      </c>
      <c r="AH465" s="148">
        <v>0</v>
      </c>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row>
    <row r="466" spans="1:60" outlineLevel="3" x14ac:dyDescent="0.25">
      <c r="A466" s="155"/>
      <c r="B466" s="156"/>
      <c r="C466" s="195" t="s">
        <v>752</v>
      </c>
      <c r="D466" s="161"/>
      <c r="E466" s="162">
        <v>7.76</v>
      </c>
      <c r="F466" s="159"/>
      <c r="G466" s="159"/>
      <c r="H466" s="159"/>
      <c r="I466" s="159"/>
      <c r="J466" s="159"/>
      <c r="K466" s="159"/>
      <c r="L466" s="159"/>
      <c r="M466" s="159"/>
      <c r="N466" s="158"/>
      <c r="O466" s="158"/>
      <c r="P466" s="158"/>
      <c r="Q466" s="158"/>
      <c r="R466" s="159"/>
      <c r="S466" s="159"/>
      <c r="T466" s="159"/>
      <c r="U466" s="159"/>
      <c r="V466" s="159"/>
      <c r="W466" s="159"/>
      <c r="X466" s="159"/>
      <c r="Y466" s="159"/>
      <c r="Z466" s="148"/>
      <c r="AA466" s="148"/>
      <c r="AB466" s="148"/>
      <c r="AC466" s="148"/>
      <c r="AD466" s="148"/>
      <c r="AE466" s="148"/>
      <c r="AF466" s="148"/>
      <c r="AG466" s="148" t="s">
        <v>314</v>
      </c>
      <c r="AH466" s="148">
        <v>0</v>
      </c>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row>
    <row r="467" spans="1:60" outlineLevel="3" x14ac:dyDescent="0.25">
      <c r="A467" s="155"/>
      <c r="B467" s="156"/>
      <c r="C467" s="195" t="s">
        <v>753</v>
      </c>
      <c r="D467" s="161"/>
      <c r="E467" s="162">
        <v>23.966999999999999</v>
      </c>
      <c r="F467" s="159"/>
      <c r="G467" s="159"/>
      <c r="H467" s="159"/>
      <c r="I467" s="159"/>
      <c r="J467" s="159"/>
      <c r="K467" s="159"/>
      <c r="L467" s="159"/>
      <c r="M467" s="159"/>
      <c r="N467" s="158"/>
      <c r="O467" s="158"/>
      <c r="P467" s="158"/>
      <c r="Q467" s="158"/>
      <c r="R467" s="159"/>
      <c r="S467" s="159"/>
      <c r="T467" s="159"/>
      <c r="U467" s="159"/>
      <c r="V467" s="159"/>
      <c r="W467" s="159"/>
      <c r="X467" s="159"/>
      <c r="Y467" s="159"/>
      <c r="Z467" s="148"/>
      <c r="AA467" s="148"/>
      <c r="AB467" s="148"/>
      <c r="AC467" s="148"/>
      <c r="AD467" s="148"/>
      <c r="AE467" s="148"/>
      <c r="AF467" s="148"/>
      <c r="AG467" s="148" t="s">
        <v>314</v>
      </c>
      <c r="AH467" s="148">
        <v>0</v>
      </c>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row>
    <row r="468" spans="1:60" outlineLevel="3" x14ac:dyDescent="0.25">
      <c r="A468" s="155"/>
      <c r="B468" s="156"/>
      <c r="C468" s="195" t="s">
        <v>754</v>
      </c>
      <c r="D468" s="161"/>
      <c r="E468" s="162">
        <v>37.436999999999998</v>
      </c>
      <c r="F468" s="159"/>
      <c r="G468" s="159"/>
      <c r="H468" s="159"/>
      <c r="I468" s="159"/>
      <c r="J468" s="159"/>
      <c r="K468" s="159"/>
      <c r="L468" s="159"/>
      <c r="M468" s="159"/>
      <c r="N468" s="158"/>
      <c r="O468" s="158"/>
      <c r="P468" s="158"/>
      <c r="Q468" s="158"/>
      <c r="R468" s="159"/>
      <c r="S468" s="159"/>
      <c r="T468" s="159"/>
      <c r="U468" s="159"/>
      <c r="V468" s="159"/>
      <c r="W468" s="159"/>
      <c r="X468" s="159"/>
      <c r="Y468" s="159"/>
      <c r="Z468" s="148"/>
      <c r="AA468" s="148"/>
      <c r="AB468" s="148"/>
      <c r="AC468" s="148"/>
      <c r="AD468" s="148"/>
      <c r="AE468" s="148"/>
      <c r="AF468" s="148"/>
      <c r="AG468" s="148" t="s">
        <v>314</v>
      </c>
      <c r="AH468" s="148">
        <v>0</v>
      </c>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row>
    <row r="469" spans="1:60" outlineLevel="3" x14ac:dyDescent="0.25">
      <c r="A469" s="155"/>
      <c r="B469" s="156"/>
      <c r="C469" s="195" t="s">
        <v>755</v>
      </c>
      <c r="D469" s="161"/>
      <c r="E469" s="162">
        <v>8.76</v>
      </c>
      <c r="F469" s="159"/>
      <c r="G469" s="159"/>
      <c r="H469" s="159"/>
      <c r="I469" s="159"/>
      <c r="J469" s="159"/>
      <c r="K469" s="159"/>
      <c r="L469" s="159"/>
      <c r="M469" s="159"/>
      <c r="N469" s="158"/>
      <c r="O469" s="158"/>
      <c r="P469" s="158"/>
      <c r="Q469" s="158"/>
      <c r="R469" s="159"/>
      <c r="S469" s="159"/>
      <c r="T469" s="159"/>
      <c r="U469" s="159"/>
      <c r="V469" s="159"/>
      <c r="W469" s="159"/>
      <c r="X469" s="159"/>
      <c r="Y469" s="159"/>
      <c r="Z469" s="148"/>
      <c r="AA469" s="148"/>
      <c r="AB469" s="148"/>
      <c r="AC469" s="148"/>
      <c r="AD469" s="148"/>
      <c r="AE469" s="148"/>
      <c r="AF469" s="148"/>
      <c r="AG469" s="148" t="s">
        <v>314</v>
      </c>
      <c r="AH469" s="148">
        <v>0</v>
      </c>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row>
    <row r="470" spans="1:60" outlineLevel="3" x14ac:dyDescent="0.25">
      <c r="A470" s="155"/>
      <c r="B470" s="156"/>
      <c r="C470" s="195" t="s">
        <v>756</v>
      </c>
      <c r="D470" s="161"/>
      <c r="E470" s="162">
        <v>5.24</v>
      </c>
      <c r="F470" s="159"/>
      <c r="G470" s="159"/>
      <c r="H470" s="159"/>
      <c r="I470" s="159"/>
      <c r="J470" s="159"/>
      <c r="K470" s="159"/>
      <c r="L470" s="159"/>
      <c r="M470" s="159"/>
      <c r="N470" s="158"/>
      <c r="O470" s="158"/>
      <c r="P470" s="158"/>
      <c r="Q470" s="158"/>
      <c r="R470" s="159"/>
      <c r="S470" s="159"/>
      <c r="T470" s="159"/>
      <c r="U470" s="159"/>
      <c r="V470" s="159"/>
      <c r="W470" s="159"/>
      <c r="X470" s="159"/>
      <c r="Y470" s="159"/>
      <c r="Z470" s="148"/>
      <c r="AA470" s="148"/>
      <c r="AB470" s="148"/>
      <c r="AC470" s="148"/>
      <c r="AD470" s="148"/>
      <c r="AE470" s="148"/>
      <c r="AF470" s="148"/>
      <c r="AG470" s="148" t="s">
        <v>314</v>
      </c>
      <c r="AH470" s="148">
        <v>0</v>
      </c>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row>
    <row r="471" spans="1:60" outlineLevel="3" x14ac:dyDescent="0.25">
      <c r="A471" s="155"/>
      <c r="B471" s="156"/>
      <c r="C471" s="195" t="s">
        <v>757</v>
      </c>
      <c r="D471" s="161"/>
      <c r="E471" s="162">
        <v>6.6</v>
      </c>
      <c r="F471" s="159"/>
      <c r="G471" s="159"/>
      <c r="H471" s="159"/>
      <c r="I471" s="159"/>
      <c r="J471" s="159"/>
      <c r="K471" s="159"/>
      <c r="L471" s="159"/>
      <c r="M471" s="159"/>
      <c r="N471" s="158"/>
      <c r="O471" s="158"/>
      <c r="P471" s="158"/>
      <c r="Q471" s="158"/>
      <c r="R471" s="159"/>
      <c r="S471" s="159"/>
      <c r="T471" s="159"/>
      <c r="U471" s="159"/>
      <c r="V471" s="159"/>
      <c r="W471" s="159"/>
      <c r="X471" s="159"/>
      <c r="Y471" s="159"/>
      <c r="Z471" s="148"/>
      <c r="AA471" s="148"/>
      <c r="AB471" s="148"/>
      <c r="AC471" s="148"/>
      <c r="AD471" s="148"/>
      <c r="AE471" s="148"/>
      <c r="AF471" s="148"/>
      <c r="AG471" s="148" t="s">
        <v>314</v>
      </c>
      <c r="AH471" s="148">
        <v>0</v>
      </c>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row>
    <row r="472" spans="1:60" outlineLevel="3" x14ac:dyDescent="0.25">
      <c r="A472" s="155"/>
      <c r="B472" s="156"/>
      <c r="C472" s="195" t="s">
        <v>758</v>
      </c>
      <c r="D472" s="161"/>
      <c r="E472" s="162">
        <v>32.683999999999997</v>
      </c>
      <c r="F472" s="159"/>
      <c r="G472" s="159"/>
      <c r="H472" s="159"/>
      <c r="I472" s="159"/>
      <c r="J472" s="159"/>
      <c r="K472" s="159"/>
      <c r="L472" s="159"/>
      <c r="M472" s="159"/>
      <c r="N472" s="158"/>
      <c r="O472" s="158"/>
      <c r="P472" s="158"/>
      <c r="Q472" s="158"/>
      <c r="R472" s="159"/>
      <c r="S472" s="159"/>
      <c r="T472" s="159"/>
      <c r="U472" s="159"/>
      <c r="V472" s="159"/>
      <c r="W472" s="159"/>
      <c r="X472" s="159"/>
      <c r="Y472" s="159"/>
      <c r="Z472" s="148"/>
      <c r="AA472" s="148"/>
      <c r="AB472" s="148"/>
      <c r="AC472" s="148"/>
      <c r="AD472" s="148"/>
      <c r="AE472" s="148"/>
      <c r="AF472" s="148"/>
      <c r="AG472" s="148" t="s">
        <v>314</v>
      </c>
      <c r="AH472" s="148">
        <v>0</v>
      </c>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row>
    <row r="473" spans="1:60" outlineLevel="3" x14ac:dyDescent="0.25">
      <c r="A473" s="155"/>
      <c r="B473" s="156"/>
      <c r="C473" s="195" t="s">
        <v>759</v>
      </c>
      <c r="D473" s="161"/>
      <c r="E473" s="162">
        <v>45.116999999999997</v>
      </c>
      <c r="F473" s="159"/>
      <c r="G473" s="159"/>
      <c r="H473" s="159"/>
      <c r="I473" s="159"/>
      <c r="J473" s="159"/>
      <c r="K473" s="159"/>
      <c r="L473" s="159"/>
      <c r="M473" s="159"/>
      <c r="N473" s="158"/>
      <c r="O473" s="158"/>
      <c r="P473" s="158"/>
      <c r="Q473" s="158"/>
      <c r="R473" s="159"/>
      <c r="S473" s="159"/>
      <c r="T473" s="159"/>
      <c r="U473" s="159"/>
      <c r="V473" s="159"/>
      <c r="W473" s="159"/>
      <c r="X473" s="159"/>
      <c r="Y473" s="159"/>
      <c r="Z473" s="148"/>
      <c r="AA473" s="148"/>
      <c r="AB473" s="148"/>
      <c r="AC473" s="148"/>
      <c r="AD473" s="148"/>
      <c r="AE473" s="148"/>
      <c r="AF473" s="148"/>
      <c r="AG473" s="148" t="s">
        <v>314</v>
      </c>
      <c r="AH473" s="148">
        <v>0</v>
      </c>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row>
    <row r="474" spans="1:60" outlineLevel="3" x14ac:dyDescent="0.25">
      <c r="A474" s="155"/>
      <c r="B474" s="156"/>
      <c r="C474" s="195" t="s">
        <v>760</v>
      </c>
      <c r="D474" s="161"/>
      <c r="E474" s="162">
        <v>49.53</v>
      </c>
      <c r="F474" s="159"/>
      <c r="G474" s="159"/>
      <c r="H474" s="159"/>
      <c r="I474" s="159"/>
      <c r="J474" s="159"/>
      <c r="K474" s="159"/>
      <c r="L474" s="159"/>
      <c r="M474" s="159"/>
      <c r="N474" s="158"/>
      <c r="O474" s="158"/>
      <c r="P474" s="158"/>
      <c r="Q474" s="158"/>
      <c r="R474" s="159"/>
      <c r="S474" s="159"/>
      <c r="T474" s="159"/>
      <c r="U474" s="159"/>
      <c r="V474" s="159"/>
      <c r="W474" s="159"/>
      <c r="X474" s="159"/>
      <c r="Y474" s="159"/>
      <c r="Z474" s="148"/>
      <c r="AA474" s="148"/>
      <c r="AB474" s="148"/>
      <c r="AC474" s="148"/>
      <c r="AD474" s="148"/>
      <c r="AE474" s="148"/>
      <c r="AF474" s="148"/>
      <c r="AG474" s="148" t="s">
        <v>314</v>
      </c>
      <c r="AH474" s="148">
        <v>0</v>
      </c>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row>
    <row r="475" spans="1:60" outlineLevel="3" x14ac:dyDescent="0.25">
      <c r="A475" s="155"/>
      <c r="B475" s="156"/>
      <c r="C475" s="195" t="s">
        <v>761</v>
      </c>
      <c r="D475" s="161"/>
      <c r="E475" s="162">
        <v>45.253999999999998</v>
      </c>
      <c r="F475" s="159"/>
      <c r="G475" s="159"/>
      <c r="H475" s="159"/>
      <c r="I475" s="159"/>
      <c r="J475" s="159"/>
      <c r="K475" s="159"/>
      <c r="L475" s="159"/>
      <c r="M475" s="159"/>
      <c r="N475" s="158"/>
      <c r="O475" s="158"/>
      <c r="P475" s="158"/>
      <c r="Q475" s="158"/>
      <c r="R475" s="159"/>
      <c r="S475" s="159"/>
      <c r="T475" s="159"/>
      <c r="U475" s="159"/>
      <c r="V475" s="159"/>
      <c r="W475" s="159"/>
      <c r="X475" s="159"/>
      <c r="Y475" s="159"/>
      <c r="Z475" s="148"/>
      <c r="AA475" s="148"/>
      <c r="AB475" s="148"/>
      <c r="AC475" s="148"/>
      <c r="AD475" s="148"/>
      <c r="AE475" s="148"/>
      <c r="AF475" s="148"/>
      <c r="AG475" s="148" t="s">
        <v>314</v>
      </c>
      <c r="AH475" s="148">
        <v>0</v>
      </c>
      <c r="AI475" s="148"/>
      <c r="AJ475" s="148"/>
      <c r="AK475" s="148"/>
      <c r="AL475" s="148"/>
      <c r="AM475" s="148"/>
      <c r="AN475" s="148"/>
      <c r="AO475" s="148"/>
      <c r="AP475" s="148"/>
      <c r="AQ475" s="148"/>
      <c r="AR475" s="148"/>
      <c r="AS475" s="148"/>
      <c r="AT475" s="148"/>
      <c r="AU475" s="148"/>
      <c r="AV475" s="148"/>
      <c r="AW475" s="148"/>
      <c r="AX475" s="148"/>
      <c r="AY475" s="148"/>
      <c r="AZ475" s="148"/>
      <c r="BA475" s="148"/>
      <c r="BB475" s="148"/>
      <c r="BC475" s="148"/>
      <c r="BD475" s="148"/>
      <c r="BE475" s="148"/>
      <c r="BF475" s="148"/>
      <c r="BG475" s="148"/>
      <c r="BH475" s="148"/>
    </row>
    <row r="476" spans="1:60" outlineLevel="3" x14ac:dyDescent="0.25">
      <c r="A476" s="155"/>
      <c r="B476" s="156"/>
      <c r="C476" s="195" t="s">
        <v>762</v>
      </c>
      <c r="D476" s="161"/>
      <c r="E476" s="162">
        <v>41.113999999999997</v>
      </c>
      <c r="F476" s="159"/>
      <c r="G476" s="159"/>
      <c r="H476" s="159"/>
      <c r="I476" s="159"/>
      <c r="J476" s="159"/>
      <c r="K476" s="159"/>
      <c r="L476" s="159"/>
      <c r="M476" s="159"/>
      <c r="N476" s="158"/>
      <c r="O476" s="158"/>
      <c r="P476" s="158"/>
      <c r="Q476" s="158"/>
      <c r="R476" s="159"/>
      <c r="S476" s="159"/>
      <c r="T476" s="159"/>
      <c r="U476" s="159"/>
      <c r="V476" s="159"/>
      <c r="W476" s="159"/>
      <c r="X476" s="159"/>
      <c r="Y476" s="159"/>
      <c r="Z476" s="148"/>
      <c r="AA476" s="148"/>
      <c r="AB476" s="148"/>
      <c r="AC476" s="148"/>
      <c r="AD476" s="148"/>
      <c r="AE476" s="148"/>
      <c r="AF476" s="148"/>
      <c r="AG476" s="148" t="s">
        <v>314</v>
      </c>
      <c r="AH476" s="148">
        <v>0</v>
      </c>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row>
    <row r="477" spans="1:60" outlineLevel="3" x14ac:dyDescent="0.25">
      <c r="A477" s="155"/>
      <c r="B477" s="156"/>
      <c r="C477" s="195" t="s">
        <v>763</v>
      </c>
      <c r="D477" s="161"/>
      <c r="E477" s="162">
        <v>24.849</v>
      </c>
      <c r="F477" s="159"/>
      <c r="G477" s="159"/>
      <c r="H477" s="159"/>
      <c r="I477" s="159"/>
      <c r="J477" s="159"/>
      <c r="K477" s="159"/>
      <c r="L477" s="159"/>
      <c r="M477" s="159"/>
      <c r="N477" s="158"/>
      <c r="O477" s="158"/>
      <c r="P477" s="158"/>
      <c r="Q477" s="158"/>
      <c r="R477" s="159"/>
      <c r="S477" s="159"/>
      <c r="T477" s="159"/>
      <c r="U477" s="159"/>
      <c r="V477" s="159"/>
      <c r="W477" s="159"/>
      <c r="X477" s="159"/>
      <c r="Y477" s="159"/>
      <c r="Z477" s="148"/>
      <c r="AA477" s="148"/>
      <c r="AB477" s="148"/>
      <c r="AC477" s="148"/>
      <c r="AD477" s="148"/>
      <c r="AE477" s="148"/>
      <c r="AF477" s="148"/>
      <c r="AG477" s="148" t="s">
        <v>314</v>
      </c>
      <c r="AH477" s="148">
        <v>0</v>
      </c>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row>
    <row r="478" spans="1:60" outlineLevel="3" x14ac:dyDescent="0.25">
      <c r="A478" s="155"/>
      <c r="B478" s="156"/>
      <c r="C478" s="195" t="s">
        <v>764</v>
      </c>
      <c r="D478" s="161"/>
      <c r="E478" s="162">
        <v>18.524000000000001</v>
      </c>
      <c r="F478" s="159"/>
      <c r="G478" s="159"/>
      <c r="H478" s="159"/>
      <c r="I478" s="159"/>
      <c r="J478" s="159"/>
      <c r="K478" s="159"/>
      <c r="L478" s="159"/>
      <c r="M478" s="159"/>
      <c r="N478" s="158"/>
      <c r="O478" s="158"/>
      <c r="P478" s="158"/>
      <c r="Q478" s="158"/>
      <c r="R478" s="159"/>
      <c r="S478" s="159"/>
      <c r="T478" s="159"/>
      <c r="U478" s="159"/>
      <c r="V478" s="159"/>
      <c r="W478" s="159"/>
      <c r="X478" s="159"/>
      <c r="Y478" s="159"/>
      <c r="Z478" s="148"/>
      <c r="AA478" s="148"/>
      <c r="AB478" s="148"/>
      <c r="AC478" s="148"/>
      <c r="AD478" s="148"/>
      <c r="AE478" s="148"/>
      <c r="AF478" s="148"/>
      <c r="AG478" s="148" t="s">
        <v>314</v>
      </c>
      <c r="AH478" s="148">
        <v>0</v>
      </c>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row>
    <row r="479" spans="1:60" outlineLevel="3" x14ac:dyDescent="0.25">
      <c r="A479" s="155"/>
      <c r="B479" s="156"/>
      <c r="C479" s="195" t="s">
        <v>765</v>
      </c>
      <c r="D479" s="161"/>
      <c r="E479" s="162">
        <v>17.623999999999999</v>
      </c>
      <c r="F479" s="159"/>
      <c r="G479" s="159"/>
      <c r="H479" s="159"/>
      <c r="I479" s="159"/>
      <c r="J479" s="159"/>
      <c r="K479" s="159"/>
      <c r="L479" s="159"/>
      <c r="M479" s="159"/>
      <c r="N479" s="158"/>
      <c r="O479" s="158"/>
      <c r="P479" s="158"/>
      <c r="Q479" s="158"/>
      <c r="R479" s="159"/>
      <c r="S479" s="159"/>
      <c r="T479" s="159"/>
      <c r="U479" s="159"/>
      <c r="V479" s="159"/>
      <c r="W479" s="159"/>
      <c r="X479" s="159"/>
      <c r="Y479" s="159"/>
      <c r="Z479" s="148"/>
      <c r="AA479" s="148"/>
      <c r="AB479" s="148"/>
      <c r="AC479" s="148"/>
      <c r="AD479" s="148"/>
      <c r="AE479" s="148"/>
      <c r="AF479" s="148"/>
      <c r="AG479" s="148" t="s">
        <v>314</v>
      </c>
      <c r="AH479" s="148">
        <v>0</v>
      </c>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row>
    <row r="480" spans="1:60" outlineLevel="3" x14ac:dyDescent="0.25">
      <c r="A480" s="155"/>
      <c r="B480" s="156"/>
      <c r="C480" s="195" t="s">
        <v>766</v>
      </c>
      <c r="D480" s="161"/>
      <c r="E480" s="162">
        <v>17.384</v>
      </c>
      <c r="F480" s="159"/>
      <c r="G480" s="159"/>
      <c r="H480" s="159"/>
      <c r="I480" s="159"/>
      <c r="J480" s="159"/>
      <c r="K480" s="159"/>
      <c r="L480" s="159"/>
      <c r="M480" s="159"/>
      <c r="N480" s="158"/>
      <c r="O480" s="158"/>
      <c r="P480" s="158"/>
      <c r="Q480" s="158"/>
      <c r="R480" s="159"/>
      <c r="S480" s="159"/>
      <c r="T480" s="159"/>
      <c r="U480" s="159"/>
      <c r="V480" s="159"/>
      <c r="W480" s="159"/>
      <c r="X480" s="159"/>
      <c r="Y480" s="159"/>
      <c r="Z480" s="148"/>
      <c r="AA480" s="148"/>
      <c r="AB480" s="148"/>
      <c r="AC480" s="148"/>
      <c r="AD480" s="148"/>
      <c r="AE480" s="148"/>
      <c r="AF480" s="148"/>
      <c r="AG480" s="148" t="s">
        <v>314</v>
      </c>
      <c r="AH480" s="148">
        <v>0</v>
      </c>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row>
    <row r="481" spans="1:60" outlineLevel="3" x14ac:dyDescent="0.25">
      <c r="A481" s="155"/>
      <c r="B481" s="156"/>
      <c r="C481" s="195" t="s">
        <v>767</v>
      </c>
      <c r="D481" s="161"/>
      <c r="E481" s="162">
        <v>6.2069999999999999</v>
      </c>
      <c r="F481" s="159"/>
      <c r="G481" s="159"/>
      <c r="H481" s="159"/>
      <c r="I481" s="159"/>
      <c r="J481" s="159"/>
      <c r="K481" s="159"/>
      <c r="L481" s="159"/>
      <c r="M481" s="159"/>
      <c r="N481" s="158"/>
      <c r="O481" s="158"/>
      <c r="P481" s="158"/>
      <c r="Q481" s="158"/>
      <c r="R481" s="159"/>
      <c r="S481" s="159"/>
      <c r="T481" s="159"/>
      <c r="U481" s="159"/>
      <c r="V481" s="159"/>
      <c r="W481" s="159"/>
      <c r="X481" s="159"/>
      <c r="Y481" s="159"/>
      <c r="Z481" s="148"/>
      <c r="AA481" s="148"/>
      <c r="AB481" s="148"/>
      <c r="AC481" s="148"/>
      <c r="AD481" s="148"/>
      <c r="AE481" s="148"/>
      <c r="AF481" s="148"/>
      <c r="AG481" s="148" t="s">
        <v>314</v>
      </c>
      <c r="AH481" s="148">
        <v>0</v>
      </c>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row>
    <row r="482" spans="1:60" outlineLevel="3" x14ac:dyDescent="0.25">
      <c r="A482" s="155"/>
      <c r="B482" s="156"/>
      <c r="C482" s="195" t="s">
        <v>768</v>
      </c>
      <c r="D482" s="161"/>
      <c r="E482" s="162">
        <v>15.82</v>
      </c>
      <c r="F482" s="159"/>
      <c r="G482" s="159"/>
      <c r="H482" s="159"/>
      <c r="I482" s="159"/>
      <c r="J482" s="159"/>
      <c r="K482" s="159"/>
      <c r="L482" s="159"/>
      <c r="M482" s="159"/>
      <c r="N482" s="158"/>
      <c r="O482" s="158"/>
      <c r="P482" s="158"/>
      <c r="Q482" s="158"/>
      <c r="R482" s="159"/>
      <c r="S482" s="159"/>
      <c r="T482" s="159"/>
      <c r="U482" s="159"/>
      <c r="V482" s="159"/>
      <c r="W482" s="159"/>
      <c r="X482" s="159"/>
      <c r="Y482" s="159"/>
      <c r="Z482" s="148"/>
      <c r="AA482" s="148"/>
      <c r="AB482" s="148"/>
      <c r="AC482" s="148"/>
      <c r="AD482" s="148"/>
      <c r="AE482" s="148"/>
      <c r="AF482" s="148"/>
      <c r="AG482" s="148" t="s">
        <v>314</v>
      </c>
      <c r="AH482" s="148">
        <v>0</v>
      </c>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row>
    <row r="483" spans="1:60" outlineLevel="3" x14ac:dyDescent="0.25">
      <c r="A483" s="155"/>
      <c r="B483" s="156"/>
      <c r="C483" s="195" t="s">
        <v>769</v>
      </c>
      <c r="D483" s="161"/>
      <c r="E483" s="162">
        <v>32.549999999999997</v>
      </c>
      <c r="F483" s="159"/>
      <c r="G483" s="159"/>
      <c r="H483" s="159"/>
      <c r="I483" s="159"/>
      <c r="J483" s="159"/>
      <c r="K483" s="159"/>
      <c r="L483" s="159"/>
      <c r="M483" s="159"/>
      <c r="N483" s="158"/>
      <c r="O483" s="158"/>
      <c r="P483" s="158"/>
      <c r="Q483" s="158"/>
      <c r="R483" s="159"/>
      <c r="S483" s="159"/>
      <c r="T483" s="159"/>
      <c r="U483" s="159"/>
      <c r="V483" s="159"/>
      <c r="W483" s="159"/>
      <c r="X483" s="159"/>
      <c r="Y483" s="159"/>
      <c r="Z483" s="148"/>
      <c r="AA483" s="148"/>
      <c r="AB483" s="148"/>
      <c r="AC483" s="148"/>
      <c r="AD483" s="148"/>
      <c r="AE483" s="148"/>
      <c r="AF483" s="148"/>
      <c r="AG483" s="148" t="s">
        <v>314</v>
      </c>
      <c r="AH483" s="148">
        <v>0</v>
      </c>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row>
    <row r="484" spans="1:60" outlineLevel="3" x14ac:dyDescent="0.25">
      <c r="A484" s="155"/>
      <c r="B484" s="156"/>
      <c r="C484" s="195" t="s">
        <v>770</v>
      </c>
      <c r="D484" s="161"/>
      <c r="E484" s="162">
        <v>28.963999999999999</v>
      </c>
      <c r="F484" s="159"/>
      <c r="G484" s="159"/>
      <c r="H484" s="159"/>
      <c r="I484" s="159"/>
      <c r="J484" s="159"/>
      <c r="K484" s="159"/>
      <c r="L484" s="159"/>
      <c r="M484" s="159"/>
      <c r="N484" s="158"/>
      <c r="O484" s="158"/>
      <c r="P484" s="158"/>
      <c r="Q484" s="158"/>
      <c r="R484" s="159"/>
      <c r="S484" s="159"/>
      <c r="T484" s="159"/>
      <c r="U484" s="159"/>
      <c r="V484" s="159"/>
      <c r="W484" s="159"/>
      <c r="X484" s="159"/>
      <c r="Y484" s="159"/>
      <c r="Z484" s="148"/>
      <c r="AA484" s="148"/>
      <c r="AB484" s="148"/>
      <c r="AC484" s="148"/>
      <c r="AD484" s="148"/>
      <c r="AE484" s="148"/>
      <c r="AF484" s="148"/>
      <c r="AG484" s="148" t="s">
        <v>314</v>
      </c>
      <c r="AH484" s="148">
        <v>0</v>
      </c>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row>
    <row r="485" spans="1:60" outlineLevel="3" x14ac:dyDescent="0.25">
      <c r="A485" s="155"/>
      <c r="B485" s="156"/>
      <c r="C485" s="195" t="s">
        <v>771</v>
      </c>
      <c r="D485" s="161"/>
      <c r="E485" s="162">
        <v>97.884</v>
      </c>
      <c r="F485" s="159"/>
      <c r="G485" s="159"/>
      <c r="H485" s="159"/>
      <c r="I485" s="159"/>
      <c r="J485" s="159"/>
      <c r="K485" s="159"/>
      <c r="L485" s="159"/>
      <c r="M485" s="159"/>
      <c r="N485" s="158"/>
      <c r="O485" s="158"/>
      <c r="P485" s="158"/>
      <c r="Q485" s="158"/>
      <c r="R485" s="159"/>
      <c r="S485" s="159"/>
      <c r="T485" s="159"/>
      <c r="U485" s="159"/>
      <c r="V485" s="159"/>
      <c r="W485" s="159"/>
      <c r="X485" s="159"/>
      <c r="Y485" s="159"/>
      <c r="Z485" s="148"/>
      <c r="AA485" s="148"/>
      <c r="AB485" s="148"/>
      <c r="AC485" s="148"/>
      <c r="AD485" s="148"/>
      <c r="AE485" s="148"/>
      <c r="AF485" s="148"/>
      <c r="AG485" s="148" t="s">
        <v>314</v>
      </c>
      <c r="AH485" s="148">
        <v>0</v>
      </c>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row>
    <row r="486" spans="1:60" outlineLevel="3" x14ac:dyDescent="0.25">
      <c r="A486" s="155"/>
      <c r="B486" s="156"/>
      <c r="C486" s="195" t="s">
        <v>772</v>
      </c>
      <c r="D486" s="161"/>
      <c r="E486" s="162">
        <v>29.623999999999999</v>
      </c>
      <c r="F486" s="159"/>
      <c r="G486" s="159"/>
      <c r="H486" s="159"/>
      <c r="I486" s="159"/>
      <c r="J486" s="159"/>
      <c r="K486" s="159"/>
      <c r="L486" s="159"/>
      <c r="M486" s="159"/>
      <c r="N486" s="158"/>
      <c r="O486" s="158"/>
      <c r="P486" s="158"/>
      <c r="Q486" s="158"/>
      <c r="R486" s="159"/>
      <c r="S486" s="159"/>
      <c r="T486" s="159"/>
      <c r="U486" s="159"/>
      <c r="V486" s="159"/>
      <c r="W486" s="159"/>
      <c r="X486" s="159"/>
      <c r="Y486" s="159"/>
      <c r="Z486" s="148"/>
      <c r="AA486" s="148"/>
      <c r="AB486" s="148"/>
      <c r="AC486" s="148"/>
      <c r="AD486" s="148"/>
      <c r="AE486" s="148"/>
      <c r="AF486" s="148"/>
      <c r="AG486" s="148" t="s">
        <v>314</v>
      </c>
      <c r="AH486" s="148">
        <v>0</v>
      </c>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row>
    <row r="487" spans="1:60" outlineLevel="3" x14ac:dyDescent="0.25">
      <c r="A487" s="155"/>
      <c r="B487" s="156"/>
      <c r="C487" s="195" t="s">
        <v>773</v>
      </c>
      <c r="D487" s="161"/>
      <c r="E487" s="162">
        <v>41.128</v>
      </c>
      <c r="F487" s="159"/>
      <c r="G487" s="159"/>
      <c r="H487" s="159"/>
      <c r="I487" s="159"/>
      <c r="J487" s="159"/>
      <c r="K487" s="159"/>
      <c r="L487" s="159"/>
      <c r="M487" s="159"/>
      <c r="N487" s="158"/>
      <c r="O487" s="158"/>
      <c r="P487" s="158"/>
      <c r="Q487" s="158"/>
      <c r="R487" s="159"/>
      <c r="S487" s="159"/>
      <c r="T487" s="159"/>
      <c r="U487" s="159"/>
      <c r="V487" s="159"/>
      <c r="W487" s="159"/>
      <c r="X487" s="159"/>
      <c r="Y487" s="159"/>
      <c r="Z487" s="148"/>
      <c r="AA487" s="148"/>
      <c r="AB487" s="148"/>
      <c r="AC487" s="148"/>
      <c r="AD487" s="148"/>
      <c r="AE487" s="148"/>
      <c r="AF487" s="148"/>
      <c r="AG487" s="148" t="s">
        <v>314</v>
      </c>
      <c r="AH487" s="148">
        <v>0</v>
      </c>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row>
    <row r="488" spans="1:60" outlineLevel="3" x14ac:dyDescent="0.25">
      <c r="A488" s="155"/>
      <c r="B488" s="156"/>
      <c r="C488" s="195" t="s">
        <v>774</v>
      </c>
      <c r="D488" s="161"/>
      <c r="E488" s="162">
        <v>7.8</v>
      </c>
      <c r="F488" s="159"/>
      <c r="G488" s="159"/>
      <c r="H488" s="159"/>
      <c r="I488" s="159"/>
      <c r="J488" s="159"/>
      <c r="K488" s="159"/>
      <c r="L488" s="159"/>
      <c r="M488" s="159"/>
      <c r="N488" s="158"/>
      <c r="O488" s="158"/>
      <c r="P488" s="158"/>
      <c r="Q488" s="158"/>
      <c r="R488" s="159"/>
      <c r="S488" s="159"/>
      <c r="T488" s="159"/>
      <c r="U488" s="159"/>
      <c r="V488" s="159"/>
      <c r="W488" s="159"/>
      <c r="X488" s="159"/>
      <c r="Y488" s="159"/>
      <c r="Z488" s="148"/>
      <c r="AA488" s="148"/>
      <c r="AB488" s="148"/>
      <c r="AC488" s="148"/>
      <c r="AD488" s="148"/>
      <c r="AE488" s="148"/>
      <c r="AF488" s="148"/>
      <c r="AG488" s="148" t="s">
        <v>314</v>
      </c>
      <c r="AH488" s="148">
        <v>0</v>
      </c>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row>
    <row r="489" spans="1:60" outlineLevel="3" x14ac:dyDescent="0.25">
      <c r="A489" s="155"/>
      <c r="B489" s="156"/>
      <c r="C489" s="195" t="s">
        <v>775</v>
      </c>
      <c r="D489" s="161"/>
      <c r="E489" s="162">
        <v>9.6999999999999993</v>
      </c>
      <c r="F489" s="159"/>
      <c r="G489" s="159"/>
      <c r="H489" s="159"/>
      <c r="I489" s="159"/>
      <c r="J489" s="159"/>
      <c r="K489" s="159"/>
      <c r="L489" s="159"/>
      <c r="M489" s="159"/>
      <c r="N489" s="158"/>
      <c r="O489" s="158"/>
      <c r="P489" s="158"/>
      <c r="Q489" s="158"/>
      <c r="R489" s="159"/>
      <c r="S489" s="159"/>
      <c r="T489" s="159"/>
      <c r="U489" s="159"/>
      <c r="V489" s="159"/>
      <c r="W489" s="159"/>
      <c r="X489" s="159"/>
      <c r="Y489" s="159"/>
      <c r="Z489" s="148"/>
      <c r="AA489" s="148"/>
      <c r="AB489" s="148"/>
      <c r="AC489" s="148"/>
      <c r="AD489" s="148"/>
      <c r="AE489" s="148"/>
      <c r="AF489" s="148"/>
      <c r="AG489" s="148" t="s">
        <v>314</v>
      </c>
      <c r="AH489" s="148">
        <v>0</v>
      </c>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row>
    <row r="490" spans="1:60" outlineLevel="3" x14ac:dyDescent="0.25">
      <c r="A490" s="155"/>
      <c r="B490" s="156"/>
      <c r="C490" s="195" t="s">
        <v>776</v>
      </c>
      <c r="D490" s="161"/>
      <c r="E490" s="162">
        <v>9.5</v>
      </c>
      <c r="F490" s="159"/>
      <c r="G490" s="159"/>
      <c r="H490" s="159"/>
      <c r="I490" s="159"/>
      <c r="J490" s="159"/>
      <c r="K490" s="159"/>
      <c r="L490" s="159"/>
      <c r="M490" s="159"/>
      <c r="N490" s="158"/>
      <c r="O490" s="158"/>
      <c r="P490" s="158"/>
      <c r="Q490" s="158"/>
      <c r="R490" s="159"/>
      <c r="S490" s="159"/>
      <c r="T490" s="159"/>
      <c r="U490" s="159"/>
      <c r="V490" s="159"/>
      <c r="W490" s="159"/>
      <c r="X490" s="159"/>
      <c r="Y490" s="159"/>
      <c r="Z490" s="148"/>
      <c r="AA490" s="148"/>
      <c r="AB490" s="148"/>
      <c r="AC490" s="148"/>
      <c r="AD490" s="148"/>
      <c r="AE490" s="148"/>
      <c r="AF490" s="148"/>
      <c r="AG490" s="148" t="s">
        <v>314</v>
      </c>
      <c r="AH490" s="148">
        <v>0</v>
      </c>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row>
    <row r="491" spans="1:60" outlineLevel="3" x14ac:dyDescent="0.25">
      <c r="A491" s="155"/>
      <c r="B491" s="156"/>
      <c r="C491" s="195" t="s">
        <v>777</v>
      </c>
      <c r="D491" s="161"/>
      <c r="E491" s="162">
        <v>6.9</v>
      </c>
      <c r="F491" s="159"/>
      <c r="G491" s="159"/>
      <c r="H491" s="159"/>
      <c r="I491" s="159"/>
      <c r="J491" s="159"/>
      <c r="K491" s="159"/>
      <c r="L491" s="159"/>
      <c r="M491" s="159"/>
      <c r="N491" s="158"/>
      <c r="O491" s="158"/>
      <c r="P491" s="158"/>
      <c r="Q491" s="158"/>
      <c r="R491" s="159"/>
      <c r="S491" s="159"/>
      <c r="T491" s="159"/>
      <c r="U491" s="159"/>
      <c r="V491" s="159"/>
      <c r="W491" s="159"/>
      <c r="X491" s="159"/>
      <c r="Y491" s="159"/>
      <c r="Z491" s="148"/>
      <c r="AA491" s="148"/>
      <c r="AB491" s="148"/>
      <c r="AC491" s="148"/>
      <c r="AD491" s="148"/>
      <c r="AE491" s="148"/>
      <c r="AF491" s="148"/>
      <c r="AG491" s="148" t="s">
        <v>314</v>
      </c>
      <c r="AH491" s="148">
        <v>0</v>
      </c>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row>
    <row r="492" spans="1:60" outlineLevel="3" x14ac:dyDescent="0.25">
      <c r="A492" s="155"/>
      <c r="B492" s="156"/>
      <c r="C492" s="195" t="s">
        <v>778</v>
      </c>
      <c r="D492" s="161"/>
      <c r="E492" s="162">
        <v>10.199999999999999</v>
      </c>
      <c r="F492" s="159"/>
      <c r="G492" s="159"/>
      <c r="H492" s="159"/>
      <c r="I492" s="159"/>
      <c r="J492" s="159"/>
      <c r="K492" s="159"/>
      <c r="L492" s="159"/>
      <c r="M492" s="159"/>
      <c r="N492" s="158"/>
      <c r="O492" s="158"/>
      <c r="P492" s="158"/>
      <c r="Q492" s="158"/>
      <c r="R492" s="159"/>
      <c r="S492" s="159"/>
      <c r="T492" s="159"/>
      <c r="U492" s="159"/>
      <c r="V492" s="159"/>
      <c r="W492" s="159"/>
      <c r="X492" s="159"/>
      <c r="Y492" s="159"/>
      <c r="Z492" s="148"/>
      <c r="AA492" s="148"/>
      <c r="AB492" s="148"/>
      <c r="AC492" s="148"/>
      <c r="AD492" s="148"/>
      <c r="AE492" s="148"/>
      <c r="AF492" s="148"/>
      <c r="AG492" s="148" t="s">
        <v>314</v>
      </c>
      <c r="AH492" s="148">
        <v>0</v>
      </c>
      <c r="AI492" s="148"/>
      <c r="AJ492" s="148"/>
      <c r="AK492" s="148"/>
      <c r="AL492" s="148"/>
      <c r="AM492" s="148"/>
      <c r="AN492" s="148"/>
      <c r="AO492" s="148"/>
      <c r="AP492" s="148"/>
      <c r="AQ492" s="148"/>
      <c r="AR492" s="148"/>
      <c r="AS492" s="148"/>
      <c r="AT492" s="148"/>
      <c r="AU492" s="148"/>
      <c r="AV492" s="148"/>
      <c r="AW492" s="148"/>
      <c r="AX492" s="148"/>
      <c r="AY492" s="148"/>
      <c r="AZ492" s="148"/>
      <c r="BA492" s="148"/>
      <c r="BB492" s="148"/>
      <c r="BC492" s="148"/>
      <c r="BD492" s="148"/>
      <c r="BE492" s="148"/>
      <c r="BF492" s="148"/>
      <c r="BG492" s="148"/>
      <c r="BH492" s="148"/>
    </row>
    <row r="493" spans="1:60" outlineLevel="3" x14ac:dyDescent="0.25">
      <c r="A493" s="155"/>
      <c r="B493" s="156"/>
      <c r="C493" s="195" t="s">
        <v>779</v>
      </c>
      <c r="D493" s="161"/>
      <c r="E493" s="162">
        <v>31.724</v>
      </c>
      <c r="F493" s="159"/>
      <c r="G493" s="159"/>
      <c r="H493" s="159"/>
      <c r="I493" s="159"/>
      <c r="J493" s="159"/>
      <c r="K493" s="159"/>
      <c r="L493" s="159"/>
      <c r="M493" s="159"/>
      <c r="N493" s="158"/>
      <c r="O493" s="158"/>
      <c r="P493" s="158"/>
      <c r="Q493" s="158"/>
      <c r="R493" s="159"/>
      <c r="S493" s="159"/>
      <c r="T493" s="159"/>
      <c r="U493" s="159"/>
      <c r="V493" s="159"/>
      <c r="W493" s="159"/>
      <c r="X493" s="159"/>
      <c r="Y493" s="159"/>
      <c r="Z493" s="148"/>
      <c r="AA493" s="148"/>
      <c r="AB493" s="148"/>
      <c r="AC493" s="148"/>
      <c r="AD493" s="148"/>
      <c r="AE493" s="148"/>
      <c r="AF493" s="148"/>
      <c r="AG493" s="148" t="s">
        <v>314</v>
      </c>
      <c r="AH493" s="148">
        <v>0</v>
      </c>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row>
    <row r="494" spans="1:60" outlineLevel="3" x14ac:dyDescent="0.25">
      <c r="A494" s="155"/>
      <c r="B494" s="156"/>
      <c r="C494" s="195" t="s">
        <v>780</v>
      </c>
      <c r="D494" s="161"/>
      <c r="E494" s="162">
        <v>94.653999999999996</v>
      </c>
      <c r="F494" s="159"/>
      <c r="G494" s="159"/>
      <c r="H494" s="159"/>
      <c r="I494" s="159"/>
      <c r="J494" s="159"/>
      <c r="K494" s="159"/>
      <c r="L494" s="159"/>
      <c r="M494" s="159"/>
      <c r="N494" s="158"/>
      <c r="O494" s="158"/>
      <c r="P494" s="158"/>
      <c r="Q494" s="158"/>
      <c r="R494" s="159"/>
      <c r="S494" s="159"/>
      <c r="T494" s="159"/>
      <c r="U494" s="159"/>
      <c r="V494" s="159"/>
      <c r="W494" s="159"/>
      <c r="X494" s="159"/>
      <c r="Y494" s="159"/>
      <c r="Z494" s="148"/>
      <c r="AA494" s="148"/>
      <c r="AB494" s="148"/>
      <c r="AC494" s="148"/>
      <c r="AD494" s="148"/>
      <c r="AE494" s="148"/>
      <c r="AF494" s="148"/>
      <c r="AG494" s="148" t="s">
        <v>314</v>
      </c>
      <c r="AH494" s="148">
        <v>0</v>
      </c>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row>
    <row r="495" spans="1:60" outlineLevel="3" x14ac:dyDescent="0.25">
      <c r="A495" s="155"/>
      <c r="B495" s="156"/>
      <c r="C495" s="195" t="s">
        <v>781</v>
      </c>
      <c r="D495" s="161"/>
      <c r="E495" s="162">
        <v>109.40600000000001</v>
      </c>
      <c r="F495" s="159"/>
      <c r="G495" s="159"/>
      <c r="H495" s="159"/>
      <c r="I495" s="159"/>
      <c r="J495" s="159"/>
      <c r="K495" s="159"/>
      <c r="L495" s="159"/>
      <c r="M495" s="159"/>
      <c r="N495" s="158"/>
      <c r="O495" s="158"/>
      <c r="P495" s="158"/>
      <c r="Q495" s="158"/>
      <c r="R495" s="159"/>
      <c r="S495" s="159"/>
      <c r="T495" s="159"/>
      <c r="U495" s="159"/>
      <c r="V495" s="159"/>
      <c r="W495" s="159"/>
      <c r="X495" s="159"/>
      <c r="Y495" s="159"/>
      <c r="Z495" s="148"/>
      <c r="AA495" s="148"/>
      <c r="AB495" s="148"/>
      <c r="AC495" s="148"/>
      <c r="AD495" s="148"/>
      <c r="AE495" s="148"/>
      <c r="AF495" s="148"/>
      <c r="AG495" s="148" t="s">
        <v>314</v>
      </c>
      <c r="AH495" s="148">
        <v>0</v>
      </c>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row>
    <row r="496" spans="1:60" outlineLevel="3" x14ac:dyDescent="0.25">
      <c r="A496" s="155"/>
      <c r="B496" s="156"/>
      <c r="C496" s="195" t="s">
        <v>782</v>
      </c>
      <c r="D496" s="161"/>
      <c r="E496" s="162">
        <v>37.020000000000003</v>
      </c>
      <c r="F496" s="159"/>
      <c r="G496" s="159"/>
      <c r="H496" s="159"/>
      <c r="I496" s="159"/>
      <c r="J496" s="159"/>
      <c r="K496" s="159"/>
      <c r="L496" s="159"/>
      <c r="M496" s="159"/>
      <c r="N496" s="158"/>
      <c r="O496" s="158"/>
      <c r="P496" s="158"/>
      <c r="Q496" s="158"/>
      <c r="R496" s="159"/>
      <c r="S496" s="159"/>
      <c r="T496" s="159"/>
      <c r="U496" s="159"/>
      <c r="V496" s="159"/>
      <c r="W496" s="159"/>
      <c r="X496" s="159"/>
      <c r="Y496" s="159"/>
      <c r="Z496" s="148"/>
      <c r="AA496" s="148"/>
      <c r="AB496" s="148"/>
      <c r="AC496" s="148"/>
      <c r="AD496" s="148"/>
      <c r="AE496" s="148"/>
      <c r="AF496" s="148"/>
      <c r="AG496" s="148" t="s">
        <v>314</v>
      </c>
      <c r="AH496" s="148">
        <v>0</v>
      </c>
      <c r="AI496" s="148"/>
      <c r="AJ496" s="148"/>
      <c r="AK496" s="148"/>
      <c r="AL496" s="148"/>
      <c r="AM496" s="148"/>
      <c r="AN496" s="148"/>
      <c r="AO496" s="148"/>
      <c r="AP496" s="148"/>
      <c r="AQ496" s="148"/>
      <c r="AR496" s="148"/>
      <c r="AS496" s="148"/>
      <c r="AT496" s="148"/>
      <c r="AU496" s="148"/>
      <c r="AV496" s="148"/>
      <c r="AW496" s="148"/>
      <c r="AX496" s="148"/>
      <c r="AY496" s="148"/>
      <c r="AZ496" s="148"/>
      <c r="BA496" s="148"/>
      <c r="BB496" s="148"/>
      <c r="BC496" s="148"/>
      <c r="BD496" s="148"/>
      <c r="BE496" s="148"/>
      <c r="BF496" s="148"/>
      <c r="BG496" s="148"/>
      <c r="BH496" s="148"/>
    </row>
    <row r="497" spans="1:60" outlineLevel="3" x14ac:dyDescent="0.25">
      <c r="A497" s="155"/>
      <c r="B497" s="156"/>
      <c r="C497" s="195" t="s">
        <v>783</v>
      </c>
      <c r="D497" s="161"/>
      <c r="E497" s="162">
        <v>65.126999999999995</v>
      </c>
      <c r="F497" s="159"/>
      <c r="G497" s="159"/>
      <c r="H497" s="159"/>
      <c r="I497" s="159"/>
      <c r="J497" s="159"/>
      <c r="K497" s="159"/>
      <c r="L497" s="159"/>
      <c r="M497" s="159"/>
      <c r="N497" s="158"/>
      <c r="O497" s="158"/>
      <c r="P497" s="158"/>
      <c r="Q497" s="158"/>
      <c r="R497" s="159"/>
      <c r="S497" s="159"/>
      <c r="T497" s="159"/>
      <c r="U497" s="159"/>
      <c r="V497" s="159"/>
      <c r="W497" s="159"/>
      <c r="X497" s="159"/>
      <c r="Y497" s="159"/>
      <c r="Z497" s="148"/>
      <c r="AA497" s="148"/>
      <c r="AB497" s="148"/>
      <c r="AC497" s="148"/>
      <c r="AD497" s="148"/>
      <c r="AE497" s="148"/>
      <c r="AF497" s="148"/>
      <c r="AG497" s="148" t="s">
        <v>314</v>
      </c>
      <c r="AH497" s="148">
        <v>0</v>
      </c>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row>
    <row r="498" spans="1:60" outlineLevel="3" x14ac:dyDescent="0.25">
      <c r="A498" s="155"/>
      <c r="B498" s="156"/>
      <c r="C498" s="195" t="s">
        <v>784</v>
      </c>
      <c r="D498" s="161"/>
      <c r="E498" s="162">
        <v>67.417000000000002</v>
      </c>
      <c r="F498" s="159"/>
      <c r="G498" s="159"/>
      <c r="H498" s="159"/>
      <c r="I498" s="159"/>
      <c r="J498" s="159"/>
      <c r="K498" s="159"/>
      <c r="L498" s="159"/>
      <c r="M498" s="159"/>
      <c r="N498" s="158"/>
      <c r="O498" s="158"/>
      <c r="P498" s="158"/>
      <c r="Q498" s="158"/>
      <c r="R498" s="159"/>
      <c r="S498" s="159"/>
      <c r="T498" s="159"/>
      <c r="U498" s="159"/>
      <c r="V498" s="159"/>
      <c r="W498" s="159"/>
      <c r="X498" s="159"/>
      <c r="Y498" s="159"/>
      <c r="Z498" s="148"/>
      <c r="AA498" s="148"/>
      <c r="AB498" s="148"/>
      <c r="AC498" s="148"/>
      <c r="AD498" s="148"/>
      <c r="AE498" s="148"/>
      <c r="AF498" s="148"/>
      <c r="AG498" s="148" t="s">
        <v>314</v>
      </c>
      <c r="AH498" s="148">
        <v>0</v>
      </c>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row>
    <row r="499" spans="1:60" outlineLevel="3" x14ac:dyDescent="0.25">
      <c r="A499" s="155"/>
      <c r="B499" s="156"/>
      <c r="C499" s="195" t="s">
        <v>785</v>
      </c>
      <c r="D499" s="161"/>
      <c r="E499" s="162">
        <v>81.674999999999997</v>
      </c>
      <c r="F499" s="159"/>
      <c r="G499" s="159"/>
      <c r="H499" s="159"/>
      <c r="I499" s="159"/>
      <c r="J499" s="159"/>
      <c r="K499" s="159"/>
      <c r="L499" s="159"/>
      <c r="M499" s="159"/>
      <c r="N499" s="158"/>
      <c r="O499" s="158"/>
      <c r="P499" s="158"/>
      <c r="Q499" s="158"/>
      <c r="R499" s="159"/>
      <c r="S499" s="159"/>
      <c r="T499" s="159"/>
      <c r="U499" s="159"/>
      <c r="V499" s="159"/>
      <c r="W499" s="159"/>
      <c r="X499" s="159"/>
      <c r="Y499" s="159"/>
      <c r="Z499" s="148"/>
      <c r="AA499" s="148"/>
      <c r="AB499" s="148"/>
      <c r="AC499" s="148"/>
      <c r="AD499" s="148"/>
      <c r="AE499" s="148"/>
      <c r="AF499" s="148"/>
      <c r="AG499" s="148" t="s">
        <v>314</v>
      </c>
      <c r="AH499" s="148">
        <v>0</v>
      </c>
      <c r="AI499" s="148"/>
      <c r="AJ499" s="148"/>
      <c r="AK499" s="148"/>
      <c r="AL499" s="148"/>
      <c r="AM499" s="148"/>
      <c r="AN499" s="148"/>
      <c r="AO499" s="148"/>
      <c r="AP499" s="148"/>
      <c r="AQ499" s="148"/>
      <c r="AR499" s="148"/>
      <c r="AS499" s="148"/>
      <c r="AT499" s="148"/>
      <c r="AU499" s="148"/>
      <c r="AV499" s="148"/>
      <c r="AW499" s="148"/>
      <c r="AX499" s="148"/>
      <c r="AY499" s="148"/>
      <c r="AZ499" s="148"/>
      <c r="BA499" s="148"/>
      <c r="BB499" s="148"/>
      <c r="BC499" s="148"/>
      <c r="BD499" s="148"/>
      <c r="BE499" s="148"/>
      <c r="BF499" s="148"/>
      <c r="BG499" s="148"/>
      <c r="BH499" s="148"/>
    </row>
    <row r="500" spans="1:60" outlineLevel="3" x14ac:dyDescent="0.25">
      <c r="A500" s="155"/>
      <c r="B500" s="156"/>
      <c r="C500" s="195" t="s">
        <v>786</v>
      </c>
      <c r="D500" s="161"/>
      <c r="E500" s="162">
        <v>28.244</v>
      </c>
      <c r="F500" s="159"/>
      <c r="G500" s="159"/>
      <c r="H500" s="159"/>
      <c r="I500" s="159"/>
      <c r="J500" s="159"/>
      <c r="K500" s="159"/>
      <c r="L500" s="159"/>
      <c r="M500" s="159"/>
      <c r="N500" s="158"/>
      <c r="O500" s="158"/>
      <c r="P500" s="158"/>
      <c r="Q500" s="158"/>
      <c r="R500" s="159"/>
      <c r="S500" s="159"/>
      <c r="T500" s="159"/>
      <c r="U500" s="159"/>
      <c r="V500" s="159"/>
      <c r="W500" s="159"/>
      <c r="X500" s="159"/>
      <c r="Y500" s="159"/>
      <c r="Z500" s="148"/>
      <c r="AA500" s="148"/>
      <c r="AB500" s="148"/>
      <c r="AC500" s="148"/>
      <c r="AD500" s="148"/>
      <c r="AE500" s="148"/>
      <c r="AF500" s="148"/>
      <c r="AG500" s="148" t="s">
        <v>314</v>
      </c>
      <c r="AH500" s="148">
        <v>0</v>
      </c>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row>
    <row r="501" spans="1:60" outlineLevel="3" x14ac:dyDescent="0.25">
      <c r="A501" s="155"/>
      <c r="B501" s="156"/>
      <c r="C501" s="195" t="s">
        <v>787</v>
      </c>
      <c r="D501" s="161"/>
      <c r="E501" s="162">
        <v>35.479999999999997</v>
      </c>
      <c r="F501" s="159"/>
      <c r="G501" s="159"/>
      <c r="H501" s="159"/>
      <c r="I501" s="159"/>
      <c r="J501" s="159"/>
      <c r="K501" s="159"/>
      <c r="L501" s="159"/>
      <c r="M501" s="159"/>
      <c r="N501" s="158"/>
      <c r="O501" s="158"/>
      <c r="P501" s="158"/>
      <c r="Q501" s="158"/>
      <c r="R501" s="159"/>
      <c r="S501" s="159"/>
      <c r="T501" s="159"/>
      <c r="U501" s="159"/>
      <c r="V501" s="159"/>
      <c r="W501" s="159"/>
      <c r="X501" s="159"/>
      <c r="Y501" s="159"/>
      <c r="Z501" s="148"/>
      <c r="AA501" s="148"/>
      <c r="AB501" s="148"/>
      <c r="AC501" s="148"/>
      <c r="AD501" s="148"/>
      <c r="AE501" s="148"/>
      <c r="AF501" s="148"/>
      <c r="AG501" s="148" t="s">
        <v>314</v>
      </c>
      <c r="AH501" s="148">
        <v>0</v>
      </c>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row>
    <row r="502" spans="1:60" outlineLevel="3" x14ac:dyDescent="0.25">
      <c r="A502" s="155"/>
      <c r="B502" s="156"/>
      <c r="C502" s="195" t="s">
        <v>788</v>
      </c>
      <c r="D502" s="161"/>
      <c r="E502" s="162">
        <v>20.686</v>
      </c>
      <c r="F502" s="159"/>
      <c r="G502" s="159"/>
      <c r="H502" s="159"/>
      <c r="I502" s="159"/>
      <c r="J502" s="159"/>
      <c r="K502" s="159"/>
      <c r="L502" s="159"/>
      <c r="M502" s="159"/>
      <c r="N502" s="158"/>
      <c r="O502" s="158"/>
      <c r="P502" s="158"/>
      <c r="Q502" s="158"/>
      <c r="R502" s="159"/>
      <c r="S502" s="159"/>
      <c r="T502" s="159"/>
      <c r="U502" s="159"/>
      <c r="V502" s="159"/>
      <c r="W502" s="159"/>
      <c r="X502" s="159"/>
      <c r="Y502" s="159"/>
      <c r="Z502" s="148"/>
      <c r="AA502" s="148"/>
      <c r="AB502" s="148"/>
      <c r="AC502" s="148"/>
      <c r="AD502" s="148"/>
      <c r="AE502" s="148"/>
      <c r="AF502" s="148"/>
      <c r="AG502" s="148" t="s">
        <v>314</v>
      </c>
      <c r="AH502" s="148">
        <v>0</v>
      </c>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row>
    <row r="503" spans="1:60" outlineLevel="3" x14ac:dyDescent="0.25">
      <c r="A503" s="155"/>
      <c r="B503" s="156"/>
      <c r="C503" s="195" t="s">
        <v>789</v>
      </c>
      <c r="D503" s="161"/>
      <c r="E503" s="162">
        <v>19.12</v>
      </c>
      <c r="F503" s="159"/>
      <c r="G503" s="159"/>
      <c r="H503" s="159"/>
      <c r="I503" s="159"/>
      <c r="J503" s="159"/>
      <c r="K503" s="159"/>
      <c r="L503" s="159"/>
      <c r="M503" s="159"/>
      <c r="N503" s="158"/>
      <c r="O503" s="158"/>
      <c r="P503" s="158"/>
      <c r="Q503" s="158"/>
      <c r="R503" s="159"/>
      <c r="S503" s="159"/>
      <c r="T503" s="159"/>
      <c r="U503" s="159"/>
      <c r="V503" s="159"/>
      <c r="W503" s="159"/>
      <c r="X503" s="159"/>
      <c r="Y503" s="159"/>
      <c r="Z503" s="148"/>
      <c r="AA503" s="148"/>
      <c r="AB503" s="148"/>
      <c r="AC503" s="148"/>
      <c r="AD503" s="148"/>
      <c r="AE503" s="148"/>
      <c r="AF503" s="148"/>
      <c r="AG503" s="148" t="s">
        <v>314</v>
      </c>
      <c r="AH503" s="148">
        <v>0</v>
      </c>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row>
    <row r="504" spans="1:60" outlineLevel="3" x14ac:dyDescent="0.25">
      <c r="A504" s="155"/>
      <c r="B504" s="156"/>
      <c r="C504" s="195" t="s">
        <v>790</v>
      </c>
      <c r="D504" s="161"/>
      <c r="E504" s="162">
        <v>8.1999999999999993</v>
      </c>
      <c r="F504" s="159"/>
      <c r="G504" s="159"/>
      <c r="H504" s="159"/>
      <c r="I504" s="159"/>
      <c r="J504" s="159"/>
      <c r="K504" s="159"/>
      <c r="L504" s="159"/>
      <c r="M504" s="159"/>
      <c r="N504" s="158"/>
      <c r="O504" s="158"/>
      <c r="P504" s="158"/>
      <c r="Q504" s="158"/>
      <c r="R504" s="159"/>
      <c r="S504" s="159"/>
      <c r="T504" s="159"/>
      <c r="U504" s="159"/>
      <c r="V504" s="159"/>
      <c r="W504" s="159"/>
      <c r="X504" s="159"/>
      <c r="Y504" s="159"/>
      <c r="Z504" s="148"/>
      <c r="AA504" s="148"/>
      <c r="AB504" s="148"/>
      <c r="AC504" s="148"/>
      <c r="AD504" s="148"/>
      <c r="AE504" s="148"/>
      <c r="AF504" s="148"/>
      <c r="AG504" s="148" t="s">
        <v>314</v>
      </c>
      <c r="AH504" s="148">
        <v>0</v>
      </c>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row>
    <row r="505" spans="1:60" outlineLevel="3" x14ac:dyDescent="0.25">
      <c r="A505" s="155"/>
      <c r="B505" s="156"/>
      <c r="C505" s="195" t="s">
        <v>791</v>
      </c>
      <c r="D505" s="161"/>
      <c r="E505" s="162">
        <v>9.6</v>
      </c>
      <c r="F505" s="159"/>
      <c r="G505" s="159"/>
      <c r="H505" s="159"/>
      <c r="I505" s="159"/>
      <c r="J505" s="159"/>
      <c r="K505" s="159"/>
      <c r="L505" s="159"/>
      <c r="M505" s="159"/>
      <c r="N505" s="158"/>
      <c r="O505" s="158"/>
      <c r="P505" s="158"/>
      <c r="Q505" s="158"/>
      <c r="R505" s="159"/>
      <c r="S505" s="159"/>
      <c r="T505" s="159"/>
      <c r="U505" s="159"/>
      <c r="V505" s="159"/>
      <c r="W505" s="159"/>
      <c r="X505" s="159"/>
      <c r="Y505" s="159"/>
      <c r="Z505" s="148"/>
      <c r="AA505" s="148"/>
      <c r="AB505" s="148"/>
      <c r="AC505" s="148"/>
      <c r="AD505" s="148"/>
      <c r="AE505" s="148"/>
      <c r="AF505" s="148"/>
      <c r="AG505" s="148" t="s">
        <v>314</v>
      </c>
      <c r="AH505" s="148">
        <v>0</v>
      </c>
      <c r="AI505" s="148"/>
      <c r="AJ505" s="148"/>
      <c r="AK505" s="148"/>
      <c r="AL505" s="148"/>
      <c r="AM505" s="148"/>
      <c r="AN505" s="148"/>
      <c r="AO505" s="148"/>
      <c r="AP505" s="148"/>
      <c r="AQ505" s="148"/>
      <c r="AR505" s="148"/>
      <c r="AS505" s="148"/>
      <c r="AT505" s="148"/>
      <c r="AU505" s="148"/>
      <c r="AV505" s="148"/>
      <c r="AW505" s="148"/>
      <c r="AX505" s="148"/>
      <c r="AY505" s="148"/>
      <c r="AZ505" s="148"/>
      <c r="BA505" s="148"/>
      <c r="BB505" s="148"/>
      <c r="BC505" s="148"/>
      <c r="BD505" s="148"/>
      <c r="BE505" s="148"/>
      <c r="BF505" s="148"/>
      <c r="BG505" s="148"/>
      <c r="BH505" s="148"/>
    </row>
    <row r="506" spans="1:60" outlineLevel="3" x14ac:dyDescent="0.25">
      <c r="A506" s="155"/>
      <c r="B506" s="156"/>
      <c r="C506" s="195" t="s">
        <v>792</v>
      </c>
      <c r="D506" s="161"/>
      <c r="E506" s="162">
        <v>17.739999999999998</v>
      </c>
      <c r="F506" s="159"/>
      <c r="G506" s="159"/>
      <c r="H506" s="159"/>
      <c r="I506" s="159"/>
      <c r="J506" s="159"/>
      <c r="K506" s="159"/>
      <c r="L506" s="159"/>
      <c r="M506" s="159"/>
      <c r="N506" s="158"/>
      <c r="O506" s="158"/>
      <c r="P506" s="158"/>
      <c r="Q506" s="158"/>
      <c r="R506" s="159"/>
      <c r="S506" s="159"/>
      <c r="T506" s="159"/>
      <c r="U506" s="159"/>
      <c r="V506" s="159"/>
      <c r="W506" s="159"/>
      <c r="X506" s="159"/>
      <c r="Y506" s="159"/>
      <c r="Z506" s="148"/>
      <c r="AA506" s="148"/>
      <c r="AB506" s="148"/>
      <c r="AC506" s="148"/>
      <c r="AD506" s="148"/>
      <c r="AE506" s="148"/>
      <c r="AF506" s="148"/>
      <c r="AG506" s="148" t="s">
        <v>314</v>
      </c>
      <c r="AH506" s="148">
        <v>0</v>
      </c>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row>
    <row r="507" spans="1:60" outlineLevel="3" x14ac:dyDescent="0.25">
      <c r="A507" s="155"/>
      <c r="B507" s="156"/>
      <c r="C507" s="195" t="s">
        <v>793</v>
      </c>
      <c r="D507" s="161"/>
      <c r="E507" s="162">
        <v>80.625</v>
      </c>
      <c r="F507" s="159"/>
      <c r="G507" s="159"/>
      <c r="H507" s="159"/>
      <c r="I507" s="159"/>
      <c r="J507" s="159"/>
      <c r="K507" s="159"/>
      <c r="L507" s="159"/>
      <c r="M507" s="159"/>
      <c r="N507" s="158"/>
      <c r="O507" s="158"/>
      <c r="P507" s="158"/>
      <c r="Q507" s="158"/>
      <c r="R507" s="159"/>
      <c r="S507" s="159"/>
      <c r="T507" s="159"/>
      <c r="U507" s="159"/>
      <c r="V507" s="159"/>
      <c r="W507" s="159"/>
      <c r="X507" s="159"/>
      <c r="Y507" s="159"/>
      <c r="Z507" s="148"/>
      <c r="AA507" s="148"/>
      <c r="AB507" s="148"/>
      <c r="AC507" s="148"/>
      <c r="AD507" s="148"/>
      <c r="AE507" s="148"/>
      <c r="AF507" s="148"/>
      <c r="AG507" s="148" t="s">
        <v>314</v>
      </c>
      <c r="AH507" s="148">
        <v>0</v>
      </c>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row>
    <row r="508" spans="1:60" ht="20" outlineLevel="1" x14ac:dyDescent="0.25">
      <c r="A508" s="177">
        <v>89</v>
      </c>
      <c r="B508" s="178" t="s">
        <v>794</v>
      </c>
      <c r="C508" s="194" t="s">
        <v>795</v>
      </c>
      <c r="D508" s="179" t="s">
        <v>310</v>
      </c>
      <c r="E508" s="180">
        <v>66</v>
      </c>
      <c r="F508" s="181"/>
      <c r="G508" s="182">
        <f>ROUND(E508*F508,2)</f>
        <v>0</v>
      </c>
      <c r="H508" s="181"/>
      <c r="I508" s="182">
        <f>ROUND(E508*H508,2)</f>
        <v>0</v>
      </c>
      <c r="J508" s="181"/>
      <c r="K508" s="182">
        <f>ROUND(E508*J508,2)</f>
        <v>0</v>
      </c>
      <c r="L508" s="182">
        <v>21</v>
      </c>
      <c r="M508" s="182">
        <f>G508*(1+L508/100)</f>
        <v>0</v>
      </c>
      <c r="N508" s="180">
        <v>1.559E-2</v>
      </c>
      <c r="O508" s="180">
        <f>ROUND(E508*N508,2)</f>
        <v>1.03</v>
      </c>
      <c r="P508" s="180">
        <v>0</v>
      </c>
      <c r="Q508" s="180">
        <f>ROUND(E508*P508,2)</f>
        <v>0</v>
      </c>
      <c r="R508" s="182" t="s">
        <v>410</v>
      </c>
      <c r="S508" s="182" t="s">
        <v>294</v>
      </c>
      <c r="T508" s="183" t="s">
        <v>294</v>
      </c>
      <c r="U508" s="159">
        <v>0.52920999999999996</v>
      </c>
      <c r="V508" s="159">
        <f>ROUND(E508*U508,2)</f>
        <v>34.93</v>
      </c>
      <c r="W508" s="159"/>
      <c r="X508" s="159" t="s">
        <v>295</v>
      </c>
      <c r="Y508" s="159" t="s">
        <v>296</v>
      </c>
      <c r="Z508" s="148"/>
      <c r="AA508" s="148"/>
      <c r="AB508" s="148"/>
      <c r="AC508" s="148"/>
      <c r="AD508" s="148"/>
      <c r="AE508" s="148"/>
      <c r="AF508" s="148"/>
      <c r="AG508" s="148" t="s">
        <v>297</v>
      </c>
      <c r="AH508" s="148"/>
      <c r="AI508" s="148"/>
      <c r="AJ508" s="148"/>
      <c r="AK508" s="148"/>
      <c r="AL508" s="148"/>
      <c r="AM508" s="148"/>
      <c r="AN508" s="148"/>
      <c r="AO508" s="148"/>
      <c r="AP508" s="148"/>
      <c r="AQ508" s="148"/>
      <c r="AR508" s="148"/>
      <c r="AS508" s="148"/>
      <c r="AT508" s="148"/>
      <c r="AU508" s="148"/>
      <c r="AV508" s="148"/>
      <c r="AW508" s="148"/>
      <c r="AX508" s="148"/>
      <c r="AY508" s="148"/>
      <c r="AZ508" s="148"/>
      <c r="BA508" s="148"/>
      <c r="BB508" s="148"/>
      <c r="BC508" s="148"/>
      <c r="BD508" s="148"/>
      <c r="BE508" s="148"/>
      <c r="BF508" s="148"/>
      <c r="BG508" s="148"/>
      <c r="BH508" s="148"/>
    </row>
    <row r="509" spans="1:60" outlineLevel="2" x14ac:dyDescent="0.25">
      <c r="A509" s="155"/>
      <c r="B509" s="156"/>
      <c r="C509" s="276" t="s">
        <v>706</v>
      </c>
      <c r="D509" s="277"/>
      <c r="E509" s="277"/>
      <c r="F509" s="277"/>
      <c r="G509" s="277"/>
      <c r="H509" s="159"/>
      <c r="I509" s="159"/>
      <c r="J509" s="159"/>
      <c r="K509" s="159"/>
      <c r="L509" s="159"/>
      <c r="M509" s="159"/>
      <c r="N509" s="158"/>
      <c r="O509" s="158"/>
      <c r="P509" s="158"/>
      <c r="Q509" s="158"/>
      <c r="R509" s="159"/>
      <c r="S509" s="159"/>
      <c r="T509" s="159"/>
      <c r="U509" s="159"/>
      <c r="V509" s="159"/>
      <c r="W509" s="159"/>
      <c r="X509" s="159"/>
      <c r="Y509" s="159"/>
      <c r="Z509" s="148"/>
      <c r="AA509" s="148"/>
      <c r="AB509" s="148"/>
      <c r="AC509" s="148"/>
      <c r="AD509" s="148"/>
      <c r="AE509" s="148"/>
      <c r="AF509" s="148"/>
      <c r="AG509" s="148" t="s">
        <v>299</v>
      </c>
      <c r="AH509" s="148"/>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row>
    <row r="510" spans="1:60" outlineLevel="2" x14ac:dyDescent="0.25">
      <c r="A510" s="155"/>
      <c r="B510" s="156"/>
      <c r="C510" s="270" t="s">
        <v>796</v>
      </c>
      <c r="D510" s="271"/>
      <c r="E510" s="271"/>
      <c r="F510" s="271"/>
      <c r="G510" s="271"/>
      <c r="H510" s="159"/>
      <c r="I510" s="159"/>
      <c r="J510" s="159"/>
      <c r="K510" s="159"/>
      <c r="L510" s="159"/>
      <c r="M510" s="159"/>
      <c r="N510" s="158"/>
      <c r="O510" s="158"/>
      <c r="P510" s="158"/>
      <c r="Q510" s="158"/>
      <c r="R510" s="159"/>
      <c r="S510" s="159"/>
      <c r="T510" s="159"/>
      <c r="U510" s="159"/>
      <c r="V510" s="159"/>
      <c r="W510" s="159"/>
      <c r="X510" s="159"/>
      <c r="Y510" s="159"/>
      <c r="Z510" s="148"/>
      <c r="AA510" s="148"/>
      <c r="AB510" s="148"/>
      <c r="AC510" s="148"/>
      <c r="AD510" s="148"/>
      <c r="AE510" s="148"/>
      <c r="AF510" s="148"/>
      <c r="AG510" s="148" t="s">
        <v>300</v>
      </c>
      <c r="AH510" s="148"/>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row>
    <row r="511" spans="1:60" outlineLevel="2" x14ac:dyDescent="0.25">
      <c r="A511" s="155"/>
      <c r="B511" s="156"/>
      <c r="C511" s="195" t="s">
        <v>797</v>
      </c>
      <c r="D511" s="161"/>
      <c r="E511" s="162">
        <v>66</v>
      </c>
      <c r="F511" s="159"/>
      <c r="G511" s="159"/>
      <c r="H511" s="159"/>
      <c r="I511" s="159"/>
      <c r="J511" s="159"/>
      <c r="K511" s="159"/>
      <c r="L511" s="159"/>
      <c r="M511" s="159"/>
      <c r="N511" s="158"/>
      <c r="O511" s="158"/>
      <c r="P511" s="158"/>
      <c r="Q511" s="158"/>
      <c r="R511" s="159"/>
      <c r="S511" s="159"/>
      <c r="T511" s="159"/>
      <c r="U511" s="159"/>
      <c r="V511" s="159"/>
      <c r="W511" s="159"/>
      <c r="X511" s="159"/>
      <c r="Y511" s="159"/>
      <c r="Z511" s="148"/>
      <c r="AA511" s="148"/>
      <c r="AB511" s="148"/>
      <c r="AC511" s="148"/>
      <c r="AD511" s="148"/>
      <c r="AE511" s="148"/>
      <c r="AF511" s="148"/>
      <c r="AG511" s="148" t="s">
        <v>314</v>
      </c>
      <c r="AH511" s="148">
        <v>0</v>
      </c>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row>
    <row r="512" spans="1:60" outlineLevel="2" x14ac:dyDescent="0.25">
      <c r="A512" s="177">
        <v>89</v>
      </c>
      <c r="B512" s="178" t="s">
        <v>3833</v>
      </c>
      <c r="C512" s="194" t="s">
        <v>3834</v>
      </c>
      <c r="D512" s="179" t="s">
        <v>310</v>
      </c>
      <c r="E512" s="180">
        <v>18.524000000000001</v>
      </c>
      <c r="F512" s="181"/>
      <c r="G512" s="182">
        <f>ROUND(E512*F512,2)</f>
        <v>0</v>
      </c>
      <c r="H512" s="181"/>
      <c r="I512" s="182">
        <f>ROUND(E512*H512,2)</f>
        <v>0</v>
      </c>
      <c r="J512" s="181"/>
      <c r="K512" s="182">
        <f>ROUND(E512*J512,2)</f>
        <v>0</v>
      </c>
      <c r="L512" s="182">
        <v>21</v>
      </c>
      <c r="M512" s="182">
        <f>G512*(1+L512/100)</f>
        <v>0</v>
      </c>
      <c r="N512" s="180">
        <v>1.559E-2</v>
      </c>
      <c r="O512" s="180">
        <f>ROUND(E512*N512,2)</f>
        <v>0.28999999999999998</v>
      </c>
      <c r="P512" s="180">
        <v>0</v>
      </c>
      <c r="Q512" s="180">
        <f>ROUND(E512*P512,2)</f>
        <v>0</v>
      </c>
      <c r="R512" s="182"/>
      <c r="S512" s="182" t="s">
        <v>878</v>
      </c>
      <c r="T512" s="159"/>
      <c r="U512" s="159"/>
      <c r="V512" s="159"/>
      <c r="W512" s="159"/>
      <c r="X512" s="159"/>
      <c r="Y512" s="159"/>
      <c r="Z512" s="148"/>
      <c r="AA512" s="148"/>
      <c r="AB512" s="148"/>
      <c r="AC512" s="148"/>
      <c r="AD512" s="148"/>
      <c r="AE512" s="148"/>
      <c r="AF512" s="148"/>
      <c r="AG512" s="148"/>
      <c r="AH512" s="148"/>
      <c r="AI512" s="148"/>
      <c r="AJ512" s="148"/>
      <c r="AK512" s="148"/>
      <c r="AL512" s="148"/>
      <c r="AM512" s="148"/>
      <c r="AN512" s="148"/>
      <c r="AO512" s="148"/>
      <c r="AP512" s="148"/>
      <c r="AQ512" s="148"/>
      <c r="AR512" s="148"/>
      <c r="AS512" s="148"/>
      <c r="AT512" s="148"/>
      <c r="AU512" s="148"/>
      <c r="AV512" s="148"/>
      <c r="AW512" s="148"/>
      <c r="AX512" s="148"/>
      <c r="AY512" s="148"/>
      <c r="AZ512" s="148"/>
      <c r="BA512" s="148"/>
      <c r="BB512" s="148"/>
      <c r="BC512" s="148"/>
      <c r="BD512" s="148"/>
      <c r="BE512" s="148"/>
      <c r="BF512" s="148"/>
      <c r="BG512" s="148"/>
      <c r="BH512" s="148"/>
    </row>
    <row r="513" spans="1:60" outlineLevel="2" x14ac:dyDescent="0.25">
      <c r="A513" s="207"/>
      <c r="B513" s="208"/>
      <c r="C513" s="195" t="s">
        <v>764</v>
      </c>
      <c r="D513" s="161"/>
      <c r="E513" s="162">
        <v>18.524000000000001</v>
      </c>
      <c r="F513" s="212"/>
      <c r="G513" s="211"/>
      <c r="H513" s="210"/>
      <c r="I513" s="211"/>
      <c r="J513" s="210"/>
      <c r="K513" s="211"/>
      <c r="L513" s="211"/>
      <c r="M513" s="211"/>
      <c r="N513" s="209"/>
      <c r="O513" s="209"/>
      <c r="P513" s="209"/>
      <c r="Q513" s="209"/>
      <c r="R513" s="211"/>
      <c r="S513" s="211"/>
      <c r="T513" s="159"/>
      <c r="U513" s="159"/>
      <c r="V513" s="159"/>
      <c r="W513" s="159"/>
      <c r="X513" s="159"/>
      <c r="Y513" s="159"/>
      <c r="Z513" s="148"/>
      <c r="AA513" s="148"/>
      <c r="AB513" s="148"/>
      <c r="AC513" s="148"/>
      <c r="AD513" s="148"/>
      <c r="AE513" s="148"/>
      <c r="AF513" s="148"/>
      <c r="AG513" s="148"/>
      <c r="AH513" s="148"/>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row>
    <row r="514" spans="1:60" ht="13" x14ac:dyDescent="0.25">
      <c r="A514" s="170" t="s">
        <v>288</v>
      </c>
      <c r="B514" s="171" t="s">
        <v>152</v>
      </c>
      <c r="C514" s="193" t="s">
        <v>153</v>
      </c>
      <c r="D514" s="172"/>
      <c r="E514" s="173"/>
      <c r="F514" s="174"/>
      <c r="G514" s="174">
        <f>SUMIF(AG515:AG617,"&lt;&gt;NOR",G515:G617)</f>
        <v>0</v>
      </c>
      <c r="H514" s="174"/>
      <c r="I514" s="174">
        <f>SUM(I515:I617)</f>
        <v>0</v>
      </c>
      <c r="J514" s="174"/>
      <c r="K514" s="174">
        <f>SUM(K515:K617)</f>
        <v>0</v>
      </c>
      <c r="L514" s="174"/>
      <c r="M514" s="174">
        <f>SUM(M515:M617)</f>
        <v>0</v>
      </c>
      <c r="N514" s="173"/>
      <c r="O514" s="173">
        <f>SUM(O515:O617)</f>
        <v>17.98</v>
      </c>
      <c r="P514" s="173"/>
      <c r="Q514" s="173">
        <f>SUM(Q515:Q617)</f>
        <v>0</v>
      </c>
      <c r="R514" s="174"/>
      <c r="S514" s="174"/>
      <c r="T514" s="175"/>
      <c r="U514" s="169"/>
      <c r="V514" s="169">
        <f>SUM(V515:V617)</f>
        <v>1187.3300000000002</v>
      </c>
      <c r="W514" s="169"/>
      <c r="X514" s="169"/>
      <c r="Y514" s="169"/>
      <c r="AG514" t="s">
        <v>289</v>
      </c>
    </row>
    <row r="515" spans="1:60" outlineLevel="1" x14ac:dyDescent="0.25">
      <c r="A515" s="177">
        <v>90</v>
      </c>
      <c r="B515" s="178" t="s">
        <v>798</v>
      </c>
      <c r="C515" s="194" t="s">
        <v>799</v>
      </c>
      <c r="D515" s="179" t="s">
        <v>310</v>
      </c>
      <c r="E515" s="180">
        <v>726.88250000000005</v>
      </c>
      <c r="F515" s="181"/>
      <c r="G515" s="182">
        <f>ROUND(E515*F515,2)</f>
        <v>0</v>
      </c>
      <c r="H515" s="181"/>
      <c r="I515" s="182">
        <f>ROUND(E515*H515,2)</f>
        <v>0</v>
      </c>
      <c r="J515" s="181"/>
      <c r="K515" s="182">
        <f>ROUND(E515*J515,2)</f>
        <v>0</v>
      </c>
      <c r="L515" s="182">
        <v>21</v>
      </c>
      <c r="M515" s="182">
        <f>G515*(1+L515/100)</f>
        <v>0</v>
      </c>
      <c r="N515" s="180">
        <v>2.4199999999999998E-3</v>
      </c>
      <c r="O515" s="180">
        <f>ROUND(E515*N515,2)</f>
        <v>1.76</v>
      </c>
      <c r="P515" s="180">
        <v>0</v>
      </c>
      <c r="Q515" s="180">
        <f>ROUND(E515*P515,2)</f>
        <v>0</v>
      </c>
      <c r="R515" s="182" t="s">
        <v>410</v>
      </c>
      <c r="S515" s="182" t="s">
        <v>294</v>
      </c>
      <c r="T515" s="183" t="s">
        <v>294</v>
      </c>
      <c r="U515" s="159">
        <v>0.22400999999999999</v>
      </c>
      <c r="V515" s="159">
        <f>ROUND(E515*U515,2)</f>
        <v>162.83000000000001</v>
      </c>
      <c r="W515" s="159"/>
      <c r="X515" s="159" t="s">
        <v>295</v>
      </c>
      <c r="Y515" s="159" t="s">
        <v>296</v>
      </c>
      <c r="Z515" s="148"/>
      <c r="AA515" s="148"/>
      <c r="AB515" s="148"/>
      <c r="AC515" s="148"/>
      <c r="AD515" s="148"/>
      <c r="AE515" s="148"/>
      <c r="AF515" s="148"/>
      <c r="AG515" s="148" t="s">
        <v>297</v>
      </c>
      <c r="AH515" s="148"/>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row>
    <row r="516" spans="1:60" outlineLevel="2" x14ac:dyDescent="0.25">
      <c r="A516" s="155"/>
      <c r="B516" s="156"/>
      <c r="C516" s="276" t="s">
        <v>706</v>
      </c>
      <c r="D516" s="277"/>
      <c r="E516" s="277"/>
      <c r="F516" s="277"/>
      <c r="G516" s="277"/>
      <c r="H516" s="159"/>
      <c r="I516" s="159"/>
      <c r="J516" s="159"/>
      <c r="K516" s="159"/>
      <c r="L516" s="159"/>
      <c r="M516" s="159"/>
      <c r="N516" s="158"/>
      <c r="O516" s="158"/>
      <c r="P516" s="158"/>
      <c r="Q516" s="158"/>
      <c r="R516" s="159"/>
      <c r="S516" s="159"/>
      <c r="T516" s="159"/>
      <c r="U516" s="159"/>
      <c r="V516" s="159"/>
      <c r="W516" s="159"/>
      <c r="X516" s="159"/>
      <c r="Y516" s="159"/>
      <c r="Z516" s="148"/>
      <c r="AA516" s="148"/>
      <c r="AB516" s="148"/>
      <c r="AC516" s="148"/>
      <c r="AD516" s="148"/>
      <c r="AE516" s="148"/>
      <c r="AF516" s="148"/>
      <c r="AG516" s="148" t="s">
        <v>299</v>
      </c>
      <c r="AH516" s="148"/>
      <c r="AI516" s="148"/>
      <c r="AJ516" s="148"/>
      <c r="AK516" s="148"/>
      <c r="AL516" s="148"/>
      <c r="AM516" s="148"/>
      <c r="AN516" s="148"/>
      <c r="AO516" s="148"/>
      <c r="AP516" s="148"/>
      <c r="AQ516" s="148"/>
      <c r="AR516" s="148"/>
      <c r="AS516" s="148"/>
      <c r="AT516" s="148"/>
      <c r="AU516" s="148"/>
      <c r="AV516" s="148"/>
      <c r="AW516" s="148"/>
      <c r="AX516" s="148"/>
      <c r="AY516" s="148"/>
      <c r="AZ516" s="148"/>
      <c r="BA516" s="148"/>
      <c r="BB516" s="148"/>
      <c r="BC516" s="148"/>
      <c r="BD516" s="148"/>
      <c r="BE516" s="148"/>
      <c r="BF516" s="148"/>
      <c r="BG516" s="148"/>
      <c r="BH516" s="148"/>
    </row>
    <row r="517" spans="1:60" outlineLevel="2" x14ac:dyDescent="0.25">
      <c r="A517" s="155"/>
      <c r="B517" s="156"/>
      <c r="C517" s="270" t="s">
        <v>706</v>
      </c>
      <c r="D517" s="271"/>
      <c r="E517" s="271"/>
      <c r="F517" s="271"/>
      <c r="G517" s="271"/>
      <c r="H517" s="159"/>
      <c r="I517" s="159"/>
      <c r="J517" s="159"/>
      <c r="K517" s="159"/>
      <c r="L517" s="159"/>
      <c r="M517" s="159"/>
      <c r="N517" s="158"/>
      <c r="O517" s="158"/>
      <c r="P517" s="158"/>
      <c r="Q517" s="158"/>
      <c r="R517" s="159"/>
      <c r="S517" s="159"/>
      <c r="T517" s="159"/>
      <c r="U517" s="159"/>
      <c r="V517" s="159"/>
      <c r="W517" s="159"/>
      <c r="X517" s="159"/>
      <c r="Y517" s="159"/>
      <c r="Z517" s="148"/>
      <c r="AA517" s="148"/>
      <c r="AB517" s="148"/>
      <c r="AC517" s="148"/>
      <c r="AD517" s="148"/>
      <c r="AE517" s="148"/>
      <c r="AF517" s="148"/>
      <c r="AG517" s="148" t="s">
        <v>300</v>
      </c>
      <c r="AH517" s="148"/>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row>
    <row r="518" spans="1:60" outlineLevel="2" x14ac:dyDescent="0.25">
      <c r="A518" s="155"/>
      <c r="B518" s="156"/>
      <c r="C518" s="195" t="s">
        <v>800</v>
      </c>
      <c r="D518" s="161"/>
      <c r="E518" s="162">
        <v>81.66</v>
      </c>
      <c r="F518" s="159"/>
      <c r="G518" s="159"/>
      <c r="H518" s="159"/>
      <c r="I518" s="159"/>
      <c r="J518" s="159"/>
      <c r="K518" s="159"/>
      <c r="L518" s="159"/>
      <c r="M518" s="159"/>
      <c r="N518" s="158"/>
      <c r="O518" s="158"/>
      <c r="P518" s="158"/>
      <c r="Q518" s="158"/>
      <c r="R518" s="159"/>
      <c r="S518" s="159"/>
      <c r="T518" s="159"/>
      <c r="U518" s="159"/>
      <c r="V518" s="159"/>
      <c r="W518" s="159"/>
      <c r="X518" s="159"/>
      <c r="Y518" s="159"/>
      <c r="Z518" s="148"/>
      <c r="AA518" s="148"/>
      <c r="AB518" s="148"/>
      <c r="AC518" s="148"/>
      <c r="AD518" s="148"/>
      <c r="AE518" s="148"/>
      <c r="AF518" s="148"/>
      <c r="AG518" s="148" t="s">
        <v>314</v>
      </c>
      <c r="AH518" s="148">
        <v>0</v>
      </c>
      <c r="AI518" s="148"/>
      <c r="AJ518" s="148"/>
      <c r="AK518" s="148"/>
      <c r="AL518" s="148"/>
      <c r="AM518" s="148"/>
      <c r="AN518" s="148"/>
      <c r="AO518" s="148"/>
      <c r="AP518" s="148"/>
      <c r="AQ518" s="148"/>
      <c r="AR518" s="148"/>
      <c r="AS518" s="148"/>
      <c r="AT518" s="148"/>
      <c r="AU518" s="148"/>
      <c r="AV518" s="148"/>
      <c r="AW518" s="148"/>
      <c r="AX518" s="148"/>
      <c r="AY518" s="148"/>
      <c r="AZ518" s="148"/>
      <c r="BA518" s="148"/>
      <c r="BB518" s="148"/>
      <c r="BC518" s="148"/>
      <c r="BD518" s="148"/>
      <c r="BE518" s="148"/>
      <c r="BF518" s="148"/>
      <c r="BG518" s="148"/>
      <c r="BH518" s="148"/>
    </row>
    <row r="519" spans="1:60" outlineLevel="3" x14ac:dyDescent="0.25">
      <c r="A519" s="155"/>
      <c r="B519" s="156"/>
      <c r="C519" s="195" t="s">
        <v>801</v>
      </c>
      <c r="D519" s="161"/>
      <c r="E519" s="162">
        <v>616.22</v>
      </c>
      <c r="F519" s="159"/>
      <c r="G519" s="159"/>
      <c r="H519" s="159"/>
      <c r="I519" s="159"/>
      <c r="J519" s="159"/>
      <c r="K519" s="159"/>
      <c r="L519" s="159"/>
      <c r="M519" s="159"/>
      <c r="N519" s="158"/>
      <c r="O519" s="158"/>
      <c r="P519" s="158"/>
      <c r="Q519" s="158"/>
      <c r="R519" s="159"/>
      <c r="S519" s="159"/>
      <c r="T519" s="159"/>
      <c r="U519" s="159"/>
      <c r="V519" s="159"/>
      <c r="W519" s="159"/>
      <c r="X519" s="159"/>
      <c r="Y519" s="159"/>
      <c r="Z519" s="148"/>
      <c r="AA519" s="148"/>
      <c r="AB519" s="148"/>
      <c r="AC519" s="148"/>
      <c r="AD519" s="148"/>
      <c r="AE519" s="148"/>
      <c r="AF519" s="148"/>
      <c r="AG519" s="148" t="s">
        <v>314</v>
      </c>
      <c r="AH519" s="148">
        <v>0</v>
      </c>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row>
    <row r="520" spans="1:60" outlineLevel="3" x14ac:dyDescent="0.25">
      <c r="A520" s="155"/>
      <c r="B520" s="156"/>
      <c r="C520" s="195" t="s">
        <v>802</v>
      </c>
      <c r="D520" s="161"/>
      <c r="E520" s="162">
        <v>29</v>
      </c>
      <c r="F520" s="159"/>
      <c r="G520" s="159"/>
      <c r="H520" s="159"/>
      <c r="I520" s="159"/>
      <c r="J520" s="159"/>
      <c r="K520" s="159"/>
      <c r="L520" s="159"/>
      <c r="M520" s="159"/>
      <c r="N520" s="158"/>
      <c r="O520" s="158"/>
      <c r="P520" s="158"/>
      <c r="Q520" s="158"/>
      <c r="R520" s="159"/>
      <c r="S520" s="159"/>
      <c r="T520" s="159"/>
      <c r="U520" s="159"/>
      <c r="V520" s="159"/>
      <c r="W520" s="159"/>
      <c r="X520" s="159"/>
      <c r="Y520" s="159"/>
      <c r="Z520" s="148"/>
      <c r="AA520" s="148"/>
      <c r="AB520" s="148"/>
      <c r="AC520" s="148"/>
      <c r="AD520" s="148"/>
      <c r="AE520" s="148"/>
      <c r="AF520" s="148"/>
      <c r="AG520" s="148" t="s">
        <v>314</v>
      </c>
      <c r="AH520" s="148">
        <v>0</v>
      </c>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row>
    <row r="521" spans="1:60" ht="20" outlineLevel="1" x14ac:dyDescent="0.25">
      <c r="A521" s="177">
        <v>91</v>
      </c>
      <c r="B521" s="178" t="s">
        <v>803</v>
      </c>
      <c r="C521" s="194" t="s">
        <v>804</v>
      </c>
      <c r="D521" s="179" t="s">
        <v>310</v>
      </c>
      <c r="E521" s="180">
        <v>726.88250000000005</v>
      </c>
      <c r="F521" s="181"/>
      <c r="G521" s="182">
        <f>ROUND(E521*F521,2)</f>
        <v>0</v>
      </c>
      <c r="H521" s="181"/>
      <c r="I521" s="182">
        <f>ROUND(E521*H521,2)</f>
        <v>0</v>
      </c>
      <c r="J521" s="181"/>
      <c r="K521" s="182">
        <f>ROUND(E521*J521,2)</f>
        <v>0</v>
      </c>
      <c r="L521" s="182">
        <v>21</v>
      </c>
      <c r="M521" s="182">
        <f>G521*(1+L521/100)</f>
        <v>0</v>
      </c>
      <c r="N521" s="180">
        <v>3.2000000000000003E-4</v>
      </c>
      <c r="O521" s="180">
        <f>ROUND(E521*N521,2)</f>
        <v>0.23</v>
      </c>
      <c r="P521" s="180">
        <v>0</v>
      </c>
      <c r="Q521" s="180">
        <f>ROUND(E521*P521,2)</f>
        <v>0</v>
      </c>
      <c r="R521" s="182" t="s">
        <v>410</v>
      </c>
      <c r="S521" s="182" t="s">
        <v>294</v>
      </c>
      <c r="T521" s="183" t="s">
        <v>294</v>
      </c>
      <c r="U521" s="159">
        <v>7.0000000000000007E-2</v>
      </c>
      <c r="V521" s="159">
        <f>ROUND(E521*U521,2)</f>
        <v>50.88</v>
      </c>
      <c r="W521" s="159"/>
      <c r="X521" s="159" t="s">
        <v>295</v>
      </c>
      <c r="Y521" s="159" t="s">
        <v>296</v>
      </c>
      <c r="Z521" s="148"/>
      <c r="AA521" s="148"/>
      <c r="AB521" s="148"/>
      <c r="AC521" s="148"/>
      <c r="AD521" s="148"/>
      <c r="AE521" s="148"/>
      <c r="AF521" s="148"/>
      <c r="AG521" s="148" t="s">
        <v>297</v>
      </c>
      <c r="AH521" s="148"/>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row>
    <row r="522" spans="1:60" outlineLevel="2" x14ac:dyDescent="0.25">
      <c r="A522" s="155"/>
      <c r="B522" s="156"/>
      <c r="C522" s="276" t="s">
        <v>706</v>
      </c>
      <c r="D522" s="277"/>
      <c r="E522" s="277"/>
      <c r="F522" s="277"/>
      <c r="G522" s="277"/>
      <c r="H522" s="159"/>
      <c r="I522" s="159"/>
      <c r="J522" s="159"/>
      <c r="K522" s="159"/>
      <c r="L522" s="159"/>
      <c r="M522" s="159"/>
      <c r="N522" s="158"/>
      <c r="O522" s="158"/>
      <c r="P522" s="158"/>
      <c r="Q522" s="158"/>
      <c r="R522" s="159"/>
      <c r="S522" s="159"/>
      <c r="T522" s="159"/>
      <c r="U522" s="159"/>
      <c r="V522" s="159"/>
      <c r="W522" s="159"/>
      <c r="X522" s="159"/>
      <c r="Y522" s="159"/>
      <c r="Z522" s="148"/>
      <c r="AA522" s="148"/>
      <c r="AB522" s="148"/>
      <c r="AC522" s="148"/>
      <c r="AD522" s="148"/>
      <c r="AE522" s="148"/>
      <c r="AF522" s="148"/>
      <c r="AG522" s="148" t="s">
        <v>299</v>
      </c>
      <c r="AH522" s="148"/>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row>
    <row r="523" spans="1:60" outlineLevel="2" x14ac:dyDescent="0.25">
      <c r="A523" s="155"/>
      <c r="B523" s="156"/>
      <c r="C523" s="195" t="s">
        <v>805</v>
      </c>
      <c r="D523" s="161"/>
      <c r="E523" s="162">
        <v>726.88</v>
      </c>
      <c r="F523" s="159"/>
      <c r="G523" s="159"/>
      <c r="H523" s="159"/>
      <c r="I523" s="159"/>
      <c r="J523" s="159"/>
      <c r="K523" s="159"/>
      <c r="L523" s="159"/>
      <c r="M523" s="159"/>
      <c r="N523" s="158"/>
      <c r="O523" s="158"/>
      <c r="P523" s="158"/>
      <c r="Q523" s="158"/>
      <c r="R523" s="159"/>
      <c r="S523" s="159"/>
      <c r="T523" s="159"/>
      <c r="U523" s="159"/>
      <c r="V523" s="159"/>
      <c r="W523" s="159"/>
      <c r="X523" s="159"/>
      <c r="Y523" s="159"/>
      <c r="Z523" s="148"/>
      <c r="AA523" s="148"/>
      <c r="AB523" s="148"/>
      <c r="AC523" s="148"/>
      <c r="AD523" s="148"/>
      <c r="AE523" s="148"/>
      <c r="AF523" s="148"/>
      <c r="AG523" s="148" t="s">
        <v>314</v>
      </c>
      <c r="AH523" s="148">
        <v>0</v>
      </c>
      <c r="AI523" s="148"/>
      <c r="AJ523" s="148"/>
      <c r="AK523" s="148"/>
      <c r="AL523" s="148"/>
      <c r="AM523" s="148"/>
      <c r="AN523" s="148"/>
      <c r="AO523" s="148"/>
      <c r="AP523" s="148"/>
      <c r="AQ523" s="148"/>
      <c r="AR523" s="148"/>
      <c r="AS523" s="148"/>
      <c r="AT523" s="148"/>
      <c r="AU523" s="148"/>
      <c r="AV523" s="148"/>
      <c r="AW523" s="148"/>
      <c r="AX523" s="148"/>
      <c r="AY523" s="148"/>
      <c r="AZ523" s="148"/>
      <c r="BA523" s="148"/>
      <c r="BB523" s="148"/>
      <c r="BC523" s="148"/>
      <c r="BD523" s="148"/>
      <c r="BE523" s="148"/>
      <c r="BF523" s="148"/>
      <c r="BG523" s="148"/>
      <c r="BH523" s="148"/>
    </row>
    <row r="524" spans="1:60" ht="20" outlineLevel="1" x14ac:dyDescent="0.25">
      <c r="A524" s="177">
        <v>92</v>
      </c>
      <c r="B524" s="178" t="s">
        <v>806</v>
      </c>
      <c r="C524" s="194" t="s">
        <v>807</v>
      </c>
      <c r="D524" s="179" t="s">
        <v>310</v>
      </c>
      <c r="E524" s="180">
        <v>706.26409999999998</v>
      </c>
      <c r="F524" s="181"/>
      <c r="G524" s="182">
        <f>ROUND(E524*F524,2)</f>
        <v>0</v>
      </c>
      <c r="H524" s="181"/>
      <c r="I524" s="182">
        <f>ROUND(E524*H524,2)</f>
        <v>0</v>
      </c>
      <c r="J524" s="181"/>
      <c r="K524" s="182">
        <f>ROUND(E524*J524,2)</f>
        <v>0</v>
      </c>
      <c r="L524" s="182">
        <v>21</v>
      </c>
      <c r="M524" s="182">
        <f>G524*(1+L524/100)</f>
        <v>0</v>
      </c>
      <c r="N524" s="180">
        <v>3.2000000000000003E-4</v>
      </c>
      <c r="O524" s="180">
        <f>ROUND(E524*N524,2)</f>
        <v>0.23</v>
      </c>
      <c r="P524" s="180">
        <v>0</v>
      </c>
      <c r="Q524" s="180">
        <f>ROUND(E524*P524,2)</f>
        <v>0</v>
      </c>
      <c r="R524" s="182" t="s">
        <v>410</v>
      </c>
      <c r="S524" s="182" t="s">
        <v>294</v>
      </c>
      <c r="T524" s="183" t="s">
        <v>294</v>
      </c>
      <c r="U524" s="159">
        <v>7.0000000000000007E-2</v>
      </c>
      <c r="V524" s="159">
        <f>ROUND(E524*U524,2)</f>
        <v>49.44</v>
      </c>
      <c r="W524" s="159"/>
      <c r="X524" s="159" t="s">
        <v>295</v>
      </c>
      <c r="Y524" s="159" t="s">
        <v>296</v>
      </c>
      <c r="Z524" s="148"/>
      <c r="AA524" s="148"/>
      <c r="AB524" s="148"/>
      <c r="AC524" s="148"/>
      <c r="AD524" s="148"/>
      <c r="AE524" s="148"/>
      <c r="AF524" s="148"/>
      <c r="AG524" s="148" t="s">
        <v>297</v>
      </c>
      <c r="AH524" s="148"/>
      <c r="AI524" s="148"/>
      <c r="AJ524" s="148"/>
      <c r="AK524" s="148"/>
      <c r="AL524" s="148"/>
      <c r="AM524" s="148"/>
      <c r="AN524" s="148"/>
      <c r="AO524" s="148"/>
      <c r="AP524" s="148"/>
      <c r="AQ524" s="148"/>
      <c r="AR524" s="148"/>
      <c r="AS524" s="148"/>
      <c r="AT524" s="148"/>
      <c r="AU524" s="148"/>
      <c r="AV524" s="148"/>
      <c r="AW524" s="148"/>
      <c r="AX524" s="148"/>
      <c r="AY524" s="148"/>
      <c r="AZ524" s="148"/>
      <c r="BA524" s="148"/>
      <c r="BB524" s="148"/>
      <c r="BC524" s="148"/>
      <c r="BD524" s="148"/>
      <c r="BE524" s="148"/>
      <c r="BF524" s="148"/>
      <c r="BG524" s="148"/>
      <c r="BH524" s="148"/>
    </row>
    <row r="525" spans="1:60" outlineLevel="2" x14ac:dyDescent="0.25">
      <c r="A525" s="155"/>
      <c r="B525" s="156"/>
      <c r="C525" s="276" t="s">
        <v>706</v>
      </c>
      <c r="D525" s="277"/>
      <c r="E525" s="277"/>
      <c r="F525" s="277"/>
      <c r="G525" s="277"/>
      <c r="H525" s="159"/>
      <c r="I525" s="159"/>
      <c r="J525" s="159"/>
      <c r="K525" s="159"/>
      <c r="L525" s="159"/>
      <c r="M525" s="159"/>
      <c r="N525" s="158"/>
      <c r="O525" s="158"/>
      <c r="P525" s="158"/>
      <c r="Q525" s="158"/>
      <c r="R525" s="159"/>
      <c r="S525" s="159"/>
      <c r="T525" s="159"/>
      <c r="U525" s="159"/>
      <c r="V525" s="159"/>
      <c r="W525" s="159"/>
      <c r="X525" s="159"/>
      <c r="Y525" s="159"/>
      <c r="Z525" s="148"/>
      <c r="AA525" s="148"/>
      <c r="AB525" s="148"/>
      <c r="AC525" s="148"/>
      <c r="AD525" s="148"/>
      <c r="AE525" s="148"/>
      <c r="AF525" s="148"/>
      <c r="AG525" s="148" t="s">
        <v>299</v>
      </c>
      <c r="AH525" s="148"/>
      <c r="AI525" s="148"/>
      <c r="AJ525" s="148"/>
      <c r="AK525" s="148"/>
      <c r="AL525" s="148"/>
      <c r="AM525" s="148"/>
      <c r="AN525" s="148"/>
      <c r="AO525" s="148"/>
      <c r="AP525" s="148"/>
      <c r="AQ525" s="148"/>
      <c r="AR525" s="148"/>
      <c r="AS525" s="148"/>
      <c r="AT525" s="148"/>
      <c r="AU525" s="148"/>
      <c r="AV525" s="148"/>
      <c r="AW525" s="148"/>
      <c r="AX525" s="148"/>
      <c r="AY525" s="148"/>
      <c r="AZ525" s="148"/>
      <c r="BA525" s="148"/>
      <c r="BB525" s="148"/>
      <c r="BC525" s="148"/>
      <c r="BD525" s="148"/>
      <c r="BE525" s="148"/>
      <c r="BF525" s="148"/>
      <c r="BG525" s="148"/>
      <c r="BH525" s="148"/>
    </row>
    <row r="526" spans="1:60" outlineLevel="2" x14ac:dyDescent="0.25">
      <c r="A526" s="155"/>
      <c r="B526" s="156"/>
      <c r="C526" s="195" t="s">
        <v>808</v>
      </c>
      <c r="D526" s="161"/>
      <c r="E526" s="162">
        <v>94.63</v>
      </c>
      <c r="F526" s="159"/>
      <c r="G526" s="159"/>
      <c r="H526" s="159"/>
      <c r="I526" s="159"/>
      <c r="J526" s="159"/>
      <c r="K526" s="159"/>
      <c r="L526" s="159"/>
      <c r="M526" s="159"/>
      <c r="N526" s="158"/>
      <c r="O526" s="158"/>
      <c r="P526" s="158"/>
      <c r="Q526" s="158"/>
      <c r="R526" s="159"/>
      <c r="S526" s="159"/>
      <c r="T526" s="159"/>
      <c r="U526" s="159"/>
      <c r="V526" s="159"/>
      <c r="W526" s="159"/>
      <c r="X526" s="159"/>
      <c r="Y526" s="159"/>
      <c r="Z526" s="148"/>
      <c r="AA526" s="148"/>
      <c r="AB526" s="148"/>
      <c r="AC526" s="148"/>
      <c r="AD526" s="148"/>
      <c r="AE526" s="148"/>
      <c r="AF526" s="148"/>
      <c r="AG526" s="148" t="s">
        <v>314</v>
      </c>
      <c r="AH526" s="148">
        <v>0</v>
      </c>
      <c r="AI526" s="148"/>
      <c r="AJ526" s="148"/>
      <c r="AK526" s="148"/>
      <c r="AL526" s="148"/>
      <c r="AM526" s="148"/>
      <c r="AN526" s="148"/>
      <c r="AO526" s="148"/>
      <c r="AP526" s="148"/>
      <c r="AQ526" s="148"/>
      <c r="AR526" s="148"/>
      <c r="AS526" s="148"/>
      <c r="AT526" s="148"/>
      <c r="AU526" s="148"/>
      <c r="AV526" s="148"/>
      <c r="AW526" s="148"/>
      <c r="AX526" s="148"/>
      <c r="AY526" s="148"/>
      <c r="AZ526" s="148"/>
      <c r="BA526" s="148"/>
      <c r="BB526" s="148"/>
      <c r="BC526" s="148"/>
      <c r="BD526" s="148"/>
      <c r="BE526" s="148"/>
      <c r="BF526" s="148"/>
      <c r="BG526" s="148"/>
      <c r="BH526" s="148"/>
    </row>
    <row r="527" spans="1:60" outlineLevel="3" x14ac:dyDescent="0.25">
      <c r="A527" s="155"/>
      <c r="B527" s="156"/>
      <c r="C527" s="195" t="s">
        <v>809</v>
      </c>
      <c r="D527" s="161"/>
      <c r="E527" s="162">
        <v>231.35</v>
      </c>
      <c r="F527" s="159"/>
      <c r="G527" s="159"/>
      <c r="H527" s="159"/>
      <c r="I527" s="159"/>
      <c r="J527" s="159"/>
      <c r="K527" s="159"/>
      <c r="L527" s="159"/>
      <c r="M527" s="159"/>
      <c r="N527" s="158"/>
      <c r="O527" s="158"/>
      <c r="P527" s="158"/>
      <c r="Q527" s="158"/>
      <c r="R527" s="159"/>
      <c r="S527" s="159"/>
      <c r="T527" s="159"/>
      <c r="U527" s="159"/>
      <c r="V527" s="159"/>
      <c r="W527" s="159"/>
      <c r="X527" s="159"/>
      <c r="Y527" s="159"/>
      <c r="Z527" s="148"/>
      <c r="AA527" s="148"/>
      <c r="AB527" s="148"/>
      <c r="AC527" s="148"/>
      <c r="AD527" s="148"/>
      <c r="AE527" s="148"/>
      <c r="AF527" s="148"/>
      <c r="AG527" s="148" t="s">
        <v>314</v>
      </c>
      <c r="AH527" s="148">
        <v>0</v>
      </c>
      <c r="AI527" s="148"/>
      <c r="AJ527" s="148"/>
      <c r="AK527" s="148"/>
      <c r="AL527" s="148"/>
      <c r="AM527" s="148"/>
      <c r="AN527" s="148"/>
      <c r="AO527" s="148"/>
      <c r="AP527" s="148"/>
      <c r="AQ527" s="148"/>
      <c r="AR527" s="148"/>
      <c r="AS527" s="148"/>
      <c r="AT527" s="148"/>
      <c r="AU527" s="148"/>
      <c r="AV527" s="148"/>
      <c r="AW527" s="148"/>
      <c r="AX527" s="148"/>
      <c r="AY527" s="148"/>
      <c r="AZ527" s="148"/>
      <c r="BA527" s="148"/>
      <c r="BB527" s="148"/>
      <c r="BC527" s="148"/>
      <c r="BD527" s="148"/>
      <c r="BE527" s="148"/>
      <c r="BF527" s="148"/>
      <c r="BG527" s="148"/>
      <c r="BH527" s="148"/>
    </row>
    <row r="528" spans="1:60" outlineLevel="3" x14ac:dyDescent="0.25">
      <c r="A528" s="155"/>
      <c r="B528" s="156"/>
      <c r="C528" s="195" t="s">
        <v>810</v>
      </c>
      <c r="D528" s="161"/>
      <c r="E528" s="162">
        <v>243.38</v>
      </c>
      <c r="F528" s="159"/>
      <c r="G528" s="159"/>
      <c r="H528" s="159"/>
      <c r="I528" s="159"/>
      <c r="J528" s="159"/>
      <c r="K528" s="159"/>
      <c r="L528" s="159"/>
      <c r="M528" s="159"/>
      <c r="N528" s="158"/>
      <c r="O528" s="158"/>
      <c r="P528" s="158"/>
      <c r="Q528" s="158"/>
      <c r="R528" s="159"/>
      <c r="S528" s="159"/>
      <c r="T528" s="159"/>
      <c r="U528" s="159"/>
      <c r="V528" s="159"/>
      <c r="W528" s="159"/>
      <c r="X528" s="159"/>
      <c r="Y528" s="159"/>
      <c r="Z528" s="148"/>
      <c r="AA528" s="148"/>
      <c r="AB528" s="148"/>
      <c r="AC528" s="148"/>
      <c r="AD528" s="148"/>
      <c r="AE528" s="148"/>
      <c r="AF528" s="148"/>
      <c r="AG528" s="148" t="s">
        <v>314</v>
      </c>
      <c r="AH528" s="148">
        <v>0</v>
      </c>
      <c r="AI528" s="148"/>
      <c r="AJ528" s="148"/>
      <c r="AK528" s="148"/>
      <c r="AL528" s="148"/>
      <c r="AM528" s="148"/>
      <c r="AN528" s="148"/>
      <c r="AO528" s="148"/>
      <c r="AP528" s="148"/>
      <c r="AQ528" s="148"/>
      <c r="AR528" s="148"/>
      <c r="AS528" s="148"/>
      <c r="AT528" s="148"/>
      <c r="AU528" s="148"/>
      <c r="AV528" s="148"/>
      <c r="AW528" s="148"/>
      <c r="AX528" s="148"/>
      <c r="AY528" s="148"/>
      <c r="AZ528" s="148"/>
      <c r="BA528" s="148"/>
      <c r="BB528" s="148"/>
      <c r="BC528" s="148"/>
      <c r="BD528" s="148"/>
      <c r="BE528" s="148"/>
      <c r="BF528" s="148"/>
      <c r="BG528" s="148"/>
      <c r="BH528" s="148"/>
    </row>
    <row r="529" spans="1:60" outlineLevel="3" x14ac:dyDescent="0.25">
      <c r="A529" s="155"/>
      <c r="B529" s="156"/>
      <c r="C529" s="195" t="s">
        <v>811</v>
      </c>
      <c r="D529" s="161"/>
      <c r="E529" s="162">
        <v>217.41</v>
      </c>
      <c r="F529" s="159"/>
      <c r="G529" s="159"/>
      <c r="H529" s="159"/>
      <c r="I529" s="159"/>
      <c r="J529" s="159"/>
      <c r="K529" s="159"/>
      <c r="L529" s="159"/>
      <c r="M529" s="159"/>
      <c r="N529" s="158"/>
      <c r="O529" s="158"/>
      <c r="P529" s="158"/>
      <c r="Q529" s="158"/>
      <c r="R529" s="159"/>
      <c r="S529" s="159"/>
      <c r="T529" s="159"/>
      <c r="U529" s="159"/>
      <c r="V529" s="159"/>
      <c r="W529" s="159"/>
      <c r="X529" s="159"/>
      <c r="Y529" s="159"/>
      <c r="Z529" s="148"/>
      <c r="AA529" s="148"/>
      <c r="AB529" s="148"/>
      <c r="AC529" s="148"/>
      <c r="AD529" s="148"/>
      <c r="AE529" s="148"/>
      <c r="AF529" s="148"/>
      <c r="AG529" s="148" t="s">
        <v>314</v>
      </c>
      <c r="AH529" s="148">
        <v>0</v>
      </c>
      <c r="AI529" s="148"/>
      <c r="AJ529" s="148"/>
      <c r="AK529" s="148"/>
      <c r="AL529" s="148"/>
      <c r="AM529" s="148"/>
      <c r="AN529" s="148"/>
      <c r="AO529" s="148"/>
      <c r="AP529" s="148"/>
      <c r="AQ529" s="148"/>
      <c r="AR529" s="148"/>
      <c r="AS529" s="148"/>
      <c r="AT529" s="148"/>
      <c r="AU529" s="148"/>
      <c r="AV529" s="148"/>
      <c r="AW529" s="148"/>
      <c r="AX529" s="148"/>
      <c r="AY529" s="148"/>
      <c r="AZ529" s="148"/>
      <c r="BA529" s="148"/>
      <c r="BB529" s="148"/>
      <c r="BC529" s="148"/>
      <c r="BD529" s="148"/>
      <c r="BE529" s="148"/>
      <c r="BF529" s="148"/>
      <c r="BG529" s="148"/>
      <c r="BH529" s="148"/>
    </row>
    <row r="530" spans="1:60" outlineLevel="3" x14ac:dyDescent="0.25">
      <c r="A530" s="155"/>
      <c r="B530" s="156"/>
      <c r="C530" s="195" t="s">
        <v>812</v>
      </c>
      <c r="D530" s="161"/>
      <c r="E530" s="162">
        <v>50</v>
      </c>
      <c r="F530" s="159"/>
      <c r="G530" s="159"/>
      <c r="H530" s="159"/>
      <c r="I530" s="159"/>
      <c r="J530" s="159"/>
      <c r="K530" s="159"/>
      <c r="L530" s="159"/>
      <c r="M530" s="159"/>
      <c r="N530" s="158"/>
      <c r="O530" s="158"/>
      <c r="P530" s="158"/>
      <c r="Q530" s="158"/>
      <c r="R530" s="159"/>
      <c r="S530" s="159"/>
      <c r="T530" s="159"/>
      <c r="U530" s="159"/>
      <c r="V530" s="159"/>
      <c r="W530" s="159"/>
      <c r="X530" s="159"/>
      <c r="Y530" s="159"/>
      <c r="Z530" s="148"/>
      <c r="AA530" s="148"/>
      <c r="AB530" s="148"/>
      <c r="AC530" s="148"/>
      <c r="AD530" s="148"/>
      <c r="AE530" s="148"/>
      <c r="AF530" s="148"/>
      <c r="AG530" s="148" t="s">
        <v>314</v>
      </c>
      <c r="AH530" s="148">
        <v>0</v>
      </c>
      <c r="AI530" s="148"/>
      <c r="AJ530" s="148"/>
      <c r="AK530" s="148"/>
      <c r="AL530" s="148"/>
      <c r="AM530" s="148"/>
      <c r="AN530" s="148"/>
      <c r="AO530" s="148"/>
      <c r="AP530" s="148"/>
      <c r="AQ530" s="148"/>
      <c r="AR530" s="148"/>
      <c r="AS530" s="148"/>
      <c r="AT530" s="148"/>
      <c r="AU530" s="148"/>
      <c r="AV530" s="148"/>
      <c r="AW530" s="148"/>
      <c r="AX530" s="148"/>
      <c r="AY530" s="148"/>
      <c r="AZ530" s="148"/>
      <c r="BA530" s="148"/>
      <c r="BB530" s="148"/>
      <c r="BC530" s="148"/>
      <c r="BD530" s="148"/>
      <c r="BE530" s="148"/>
      <c r="BF530" s="148"/>
      <c r="BG530" s="148"/>
      <c r="BH530" s="148"/>
    </row>
    <row r="531" spans="1:60" outlineLevel="3" x14ac:dyDescent="0.25">
      <c r="A531" s="155"/>
      <c r="B531" s="156"/>
      <c r="C531" s="195" t="s">
        <v>813</v>
      </c>
      <c r="D531" s="161"/>
      <c r="E531" s="162">
        <v>-130.5</v>
      </c>
      <c r="F531" s="159"/>
      <c r="G531" s="159"/>
      <c r="H531" s="159"/>
      <c r="I531" s="159"/>
      <c r="J531" s="159"/>
      <c r="K531" s="159"/>
      <c r="L531" s="159"/>
      <c r="M531" s="159"/>
      <c r="N531" s="158"/>
      <c r="O531" s="158"/>
      <c r="P531" s="158"/>
      <c r="Q531" s="158"/>
      <c r="R531" s="159"/>
      <c r="S531" s="159"/>
      <c r="T531" s="159"/>
      <c r="U531" s="159"/>
      <c r="V531" s="159"/>
      <c r="W531" s="159"/>
      <c r="X531" s="159"/>
      <c r="Y531" s="159"/>
      <c r="Z531" s="148"/>
      <c r="AA531" s="148"/>
      <c r="AB531" s="148"/>
      <c r="AC531" s="148"/>
      <c r="AD531" s="148"/>
      <c r="AE531" s="148"/>
      <c r="AF531" s="148"/>
      <c r="AG531" s="148" t="s">
        <v>314</v>
      </c>
      <c r="AH531" s="148">
        <v>0</v>
      </c>
      <c r="AI531" s="148"/>
      <c r="AJ531" s="148"/>
      <c r="AK531" s="148"/>
      <c r="AL531" s="148"/>
      <c r="AM531" s="148"/>
      <c r="AN531" s="148"/>
      <c r="AO531" s="148"/>
      <c r="AP531" s="148"/>
      <c r="AQ531" s="148"/>
      <c r="AR531" s="148"/>
      <c r="AS531" s="148"/>
      <c r="AT531" s="148"/>
      <c r="AU531" s="148"/>
      <c r="AV531" s="148"/>
      <c r="AW531" s="148"/>
      <c r="AX531" s="148"/>
      <c r="AY531" s="148"/>
      <c r="AZ531" s="148"/>
      <c r="BA531" s="148"/>
      <c r="BB531" s="148"/>
      <c r="BC531" s="148"/>
      <c r="BD531" s="148"/>
      <c r="BE531" s="148"/>
      <c r="BF531" s="148"/>
      <c r="BG531" s="148"/>
      <c r="BH531" s="148"/>
    </row>
    <row r="532" spans="1:60" outlineLevel="1" x14ac:dyDescent="0.25">
      <c r="A532" s="177">
        <v>93</v>
      </c>
      <c r="B532" s="178" t="s">
        <v>814</v>
      </c>
      <c r="C532" s="194" t="s">
        <v>815</v>
      </c>
      <c r="D532" s="179" t="s">
        <v>310</v>
      </c>
      <c r="E532" s="180">
        <v>130.495</v>
      </c>
      <c r="F532" s="181"/>
      <c r="G532" s="182">
        <f>ROUND(E532*F532,2)</f>
        <v>0</v>
      </c>
      <c r="H532" s="181"/>
      <c r="I532" s="182">
        <f>ROUND(E532*H532,2)</f>
        <v>0</v>
      </c>
      <c r="J532" s="181"/>
      <c r="K532" s="182">
        <f>ROUND(E532*J532,2)</f>
        <v>0</v>
      </c>
      <c r="L532" s="182">
        <v>21</v>
      </c>
      <c r="M532" s="182">
        <f>G532*(1+L532/100)</f>
        <v>0</v>
      </c>
      <c r="N532" s="180">
        <v>4.0000000000000003E-5</v>
      </c>
      <c r="O532" s="180">
        <f>ROUND(E532*N532,2)</f>
        <v>0.01</v>
      </c>
      <c r="P532" s="180">
        <v>0</v>
      </c>
      <c r="Q532" s="180">
        <f>ROUND(E532*P532,2)</f>
        <v>0</v>
      </c>
      <c r="R532" s="182" t="s">
        <v>410</v>
      </c>
      <c r="S532" s="182" t="s">
        <v>294</v>
      </c>
      <c r="T532" s="183" t="s">
        <v>294</v>
      </c>
      <c r="U532" s="159">
        <v>7.8E-2</v>
      </c>
      <c r="V532" s="159">
        <f>ROUND(E532*U532,2)</f>
        <v>10.18</v>
      </c>
      <c r="W532" s="159"/>
      <c r="X532" s="159" t="s">
        <v>295</v>
      </c>
      <c r="Y532" s="159" t="s">
        <v>296</v>
      </c>
      <c r="Z532" s="148"/>
      <c r="AA532" s="148"/>
      <c r="AB532" s="148"/>
      <c r="AC532" s="148"/>
      <c r="AD532" s="148"/>
      <c r="AE532" s="148"/>
      <c r="AF532" s="148"/>
      <c r="AG532" s="148" t="s">
        <v>297</v>
      </c>
      <c r="AH532" s="148"/>
      <c r="AI532" s="148"/>
      <c r="AJ532" s="148"/>
      <c r="AK532" s="148"/>
      <c r="AL532" s="148"/>
      <c r="AM532" s="148"/>
      <c r="AN532" s="148"/>
      <c r="AO532" s="148"/>
      <c r="AP532" s="148"/>
      <c r="AQ532" s="148"/>
      <c r="AR532" s="148"/>
      <c r="AS532" s="148"/>
      <c r="AT532" s="148"/>
      <c r="AU532" s="148"/>
      <c r="AV532" s="148"/>
      <c r="AW532" s="148"/>
      <c r="AX532" s="148"/>
      <c r="AY532" s="148"/>
      <c r="AZ532" s="148"/>
      <c r="BA532" s="148"/>
      <c r="BB532" s="148"/>
      <c r="BC532" s="148"/>
      <c r="BD532" s="148"/>
      <c r="BE532" s="148"/>
      <c r="BF532" s="148"/>
      <c r="BG532" s="148"/>
      <c r="BH532" s="148"/>
    </row>
    <row r="533" spans="1:60" ht="20.5" outlineLevel="2" x14ac:dyDescent="0.25">
      <c r="A533" s="155"/>
      <c r="B533" s="156"/>
      <c r="C533" s="276" t="s">
        <v>816</v>
      </c>
      <c r="D533" s="277"/>
      <c r="E533" s="277"/>
      <c r="F533" s="277"/>
      <c r="G533" s="277"/>
      <c r="H533" s="159"/>
      <c r="I533" s="159"/>
      <c r="J533" s="159"/>
      <c r="K533" s="159"/>
      <c r="L533" s="159"/>
      <c r="M533" s="159"/>
      <c r="N533" s="158"/>
      <c r="O533" s="158"/>
      <c r="P533" s="158"/>
      <c r="Q533" s="158"/>
      <c r="R533" s="159"/>
      <c r="S533" s="159"/>
      <c r="T533" s="159"/>
      <c r="U533" s="159"/>
      <c r="V533" s="159"/>
      <c r="W533" s="159"/>
      <c r="X533" s="159"/>
      <c r="Y533" s="159"/>
      <c r="Z533" s="148"/>
      <c r="AA533" s="148"/>
      <c r="AB533" s="148"/>
      <c r="AC533" s="148"/>
      <c r="AD533" s="148"/>
      <c r="AE533" s="148"/>
      <c r="AF533" s="148"/>
      <c r="AG533" s="148" t="s">
        <v>299</v>
      </c>
      <c r="AH533" s="148"/>
      <c r="AI533" s="148"/>
      <c r="AJ533" s="148"/>
      <c r="AK533" s="148"/>
      <c r="AL533" s="148"/>
      <c r="AM533" s="148"/>
      <c r="AN533" s="148"/>
      <c r="AO533" s="148"/>
      <c r="AP533" s="148"/>
      <c r="AQ533" s="148"/>
      <c r="AR533" s="148"/>
      <c r="AS533" s="148"/>
      <c r="AT533" s="148"/>
      <c r="AU533" s="148"/>
      <c r="AV533" s="148"/>
      <c r="AW533" s="148"/>
      <c r="AX533" s="148"/>
      <c r="AY533" s="148"/>
      <c r="AZ533" s="148"/>
      <c r="BA533" s="184" t="str">
        <f>C533</f>
        <v>s rámy a zárubněmi, zábradlí, předmětů oplechování apod., které se zřizují ještě před úpravami povrchu, před jejich znečištěním při úpravách povrchu nástřikem plastických (lepivých) maltovin</v>
      </c>
      <c r="BB533" s="148"/>
      <c r="BC533" s="148"/>
      <c r="BD533" s="148"/>
      <c r="BE533" s="148"/>
      <c r="BF533" s="148"/>
      <c r="BG533" s="148"/>
      <c r="BH533" s="148"/>
    </row>
    <row r="534" spans="1:60" ht="20.5" outlineLevel="2" x14ac:dyDescent="0.25">
      <c r="A534" s="155"/>
      <c r="B534" s="156"/>
      <c r="C534" s="270" t="s">
        <v>816</v>
      </c>
      <c r="D534" s="271"/>
      <c r="E534" s="271"/>
      <c r="F534" s="271"/>
      <c r="G534" s="271"/>
      <c r="H534" s="159"/>
      <c r="I534" s="159"/>
      <c r="J534" s="159"/>
      <c r="K534" s="159"/>
      <c r="L534" s="159"/>
      <c r="M534" s="159"/>
      <c r="N534" s="158"/>
      <c r="O534" s="158"/>
      <c r="P534" s="158"/>
      <c r="Q534" s="158"/>
      <c r="R534" s="159"/>
      <c r="S534" s="159"/>
      <c r="T534" s="159"/>
      <c r="U534" s="159"/>
      <c r="V534" s="159"/>
      <c r="W534" s="159"/>
      <c r="X534" s="159"/>
      <c r="Y534" s="159"/>
      <c r="Z534" s="148"/>
      <c r="AA534" s="148"/>
      <c r="AB534" s="148"/>
      <c r="AC534" s="148"/>
      <c r="AD534" s="148"/>
      <c r="AE534" s="148"/>
      <c r="AF534" s="148"/>
      <c r="AG534" s="148" t="s">
        <v>300</v>
      </c>
      <c r="AH534" s="148"/>
      <c r="AI534" s="148"/>
      <c r="AJ534" s="148"/>
      <c r="AK534" s="148"/>
      <c r="AL534" s="148"/>
      <c r="AM534" s="148"/>
      <c r="AN534" s="148"/>
      <c r="AO534" s="148"/>
      <c r="AP534" s="148"/>
      <c r="AQ534" s="148"/>
      <c r="AR534" s="148"/>
      <c r="AS534" s="148"/>
      <c r="AT534" s="148"/>
      <c r="AU534" s="148"/>
      <c r="AV534" s="148"/>
      <c r="AW534" s="148"/>
      <c r="AX534" s="148"/>
      <c r="AY534" s="148"/>
      <c r="AZ534" s="148"/>
      <c r="BA534" s="184" t="str">
        <f>C534</f>
        <v>s rámy a zárubněmi, zábradlí, předmětů oplechování apod., které se zřizují ještě před úpravami povrchu, před jejich znečištěním při úpravách povrchu nástřikem plastických (lepivých) maltovin</v>
      </c>
      <c r="BB534" s="148"/>
      <c r="BC534" s="148"/>
      <c r="BD534" s="148"/>
      <c r="BE534" s="148"/>
      <c r="BF534" s="148"/>
      <c r="BG534" s="148"/>
      <c r="BH534" s="148"/>
    </row>
    <row r="535" spans="1:60" outlineLevel="2" x14ac:dyDescent="0.25">
      <c r="A535" s="155"/>
      <c r="B535" s="156"/>
      <c r="C535" s="195" t="s">
        <v>712</v>
      </c>
      <c r="D535" s="161"/>
      <c r="E535" s="162">
        <v>3.78</v>
      </c>
      <c r="F535" s="159"/>
      <c r="G535" s="159"/>
      <c r="H535" s="159"/>
      <c r="I535" s="159"/>
      <c r="J535" s="159"/>
      <c r="K535" s="159"/>
      <c r="L535" s="159"/>
      <c r="M535" s="159"/>
      <c r="N535" s="158"/>
      <c r="O535" s="158"/>
      <c r="P535" s="158"/>
      <c r="Q535" s="158"/>
      <c r="R535" s="159"/>
      <c r="S535" s="159"/>
      <c r="T535" s="159"/>
      <c r="U535" s="159"/>
      <c r="V535" s="159"/>
      <c r="W535" s="159"/>
      <c r="X535" s="159"/>
      <c r="Y535" s="159"/>
      <c r="Z535" s="148"/>
      <c r="AA535" s="148"/>
      <c r="AB535" s="148"/>
      <c r="AC535" s="148"/>
      <c r="AD535" s="148"/>
      <c r="AE535" s="148"/>
      <c r="AF535" s="148"/>
      <c r="AG535" s="148" t="s">
        <v>314</v>
      </c>
      <c r="AH535" s="148">
        <v>0</v>
      </c>
      <c r="AI535" s="148"/>
      <c r="AJ535" s="148"/>
      <c r="AK535" s="148"/>
      <c r="AL535" s="148"/>
      <c r="AM535" s="148"/>
      <c r="AN535" s="148"/>
      <c r="AO535" s="148"/>
      <c r="AP535" s="148"/>
      <c r="AQ535" s="148"/>
      <c r="AR535" s="148"/>
      <c r="AS535" s="148"/>
      <c r="AT535" s="148"/>
      <c r="AU535" s="148"/>
      <c r="AV535" s="148"/>
      <c r="AW535" s="148"/>
      <c r="AX535" s="148"/>
      <c r="AY535" s="148"/>
      <c r="AZ535" s="148"/>
      <c r="BA535" s="148"/>
      <c r="BB535" s="148"/>
      <c r="BC535" s="148"/>
      <c r="BD535" s="148"/>
      <c r="BE535" s="148"/>
      <c r="BF535" s="148"/>
      <c r="BG535" s="148"/>
      <c r="BH535" s="148"/>
    </row>
    <row r="536" spans="1:60" outlineLevel="3" x14ac:dyDescent="0.25">
      <c r="A536" s="155"/>
      <c r="B536" s="156"/>
      <c r="C536" s="195" t="s">
        <v>713</v>
      </c>
      <c r="D536" s="161"/>
      <c r="E536" s="162">
        <v>5.7</v>
      </c>
      <c r="F536" s="159"/>
      <c r="G536" s="159"/>
      <c r="H536" s="159"/>
      <c r="I536" s="159"/>
      <c r="J536" s="159"/>
      <c r="K536" s="159"/>
      <c r="L536" s="159"/>
      <c r="M536" s="159"/>
      <c r="N536" s="158"/>
      <c r="O536" s="158"/>
      <c r="P536" s="158"/>
      <c r="Q536" s="158"/>
      <c r="R536" s="159"/>
      <c r="S536" s="159"/>
      <c r="T536" s="159"/>
      <c r="U536" s="159"/>
      <c r="V536" s="159"/>
      <c r="W536" s="159"/>
      <c r="X536" s="159"/>
      <c r="Y536" s="159"/>
      <c r="Z536" s="148"/>
      <c r="AA536" s="148"/>
      <c r="AB536" s="148"/>
      <c r="AC536" s="148"/>
      <c r="AD536" s="148"/>
      <c r="AE536" s="148"/>
      <c r="AF536" s="148"/>
      <c r="AG536" s="148" t="s">
        <v>314</v>
      </c>
      <c r="AH536" s="148">
        <v>0</v>
      </c>
      <c r="AI536" s="148"/>
      <c r="AJ536" s="148"/>
      <c r="AK536" s="148"/>
      <c r="AL536" s="148"/>
      <c r="AM536" s="148"/>
      <c r="AN536" s="148"/>
      <c r="AO536" s="148"/>
      <c r="AP536" s="148"/>
      <c r="AQ536" s="148"/>
      <c r="AR536" s="148"/>
      <c r="AS536" s="148"/>
      <c r="AT536" s="148"/>
      <c r="AU536" s="148"/>
      <c r="AV536" s="148"/>
      <c r="AW536" s="148"/>
      <c r="AX536" s="148"/>
      <c r="AY536" s="148"/>
      <c r="AZ536" s="148"/>
      <c r="BA536" s="148"/>
      <c r="BB536" s="148"/>
      <c r="BC536" s="148"/>
      <c r="BD536" s="148"/>
      <c r="BE536" s="148"/>
      <c r="BF536" s="148"/>
      <c r="BG536" s="148"/>
      <c r="BH536" s="148"/>
    </row>
    <row r="537" spans="1:60" outlineLevel="3" x14ac:dyDescent="0.25">
      <c r="A537" s="155"/>
      <c r="B537" s="156"/>
      <c r="C537" s="195" t="s">
        <v>714</v>
      </c>
      <c r="D537" s="161"/>
      <c r="E537" s="162">
        <v>31.92</v>
      </c>
      <c r="F537" s="159"/>
      <c r="G537" s="159"/>
      <c r="H537" s="159"/>
      <c r="I537" s="159"/>
      <c r="J537" s="159"/>
      <c r="K537" s="159"/>
      <c r="L537" s="159"/>
      <c r="M537" s="159"/>
      <c r="N537" s="158"/>
      <c r="O537" s="158"/>
      <c r="P537" s="158"/>
      <c r="Q537" s="158"/>
      <c r="R537" s="159"/>
      <c r="S537" s="159"/>
      <c r="T537" s="159"/>
      <c r="U537" s="159"/>
      <c r="V537" s="159"/>
      <c r="W537" s="159"/>
      <c r="X537" s="159"/>
      <c r="Y537" s="159"/>
      <c r="Z537" s="148"/>
      <c r="AA537" s="148"/>
      <c r="AB537" s="148"/>
      <c r="AC537" s="148"/>
      <c r="AD537" s="148"/>
      <c r="AE537" s="148"/>
      <c r="AF537" s="148"/>
      <c r="AG537" s="148" t="s">
        <v>314</v>
      </c>
      <c r="AH537" s="148">
        <v>0</v>
      </c>
      <c r="AI537" s="148"/>
      <c r="AJ537" s="148"/>
      <c r="AK537" s="148"/>
      <c r="AL537" s="148"/>
      <c r="AM537" s="148"/>
      <c r="AN537" s="148"/>
      <c r="AO537" s="148"/>
      <c r="AP537" s="148"/>
      <c r="AQ537" s="148"/>
      <c r="AR537" s="148"/>
      <c r="AS537" s="148"/>
      <c r="AT537" s="148"/>
      <c r="AU537" s="148"/>
      <c r="AV537" s="148"/>
      <c r="AW537" s="148"/>
      <c r="AX537" s="148"/>
      <c r="AY537" s="148"/>
      <c r="AZ537" s="148"/>
      <c r="BA537" s="148"/>
      <c r="BB537" s="148"/>
      <c r="BC537" s="148"/>
      <c r="BD537" s="148"/>
      <c r="BE537" s="148"/>
      <c r="BF537" s="148"/>
      <c r="BG537" s="148"/>
      <c r="BH537" s="148"/>
    </row>
    <row r="538" spans="1:60" outlineLevel="3" x14ac:dyDescent="0.25">
      <c r="A538" s="155"/>
      <c r="B538" s="156"/>
      <c r="C538" s="195" t="s">
        <v>715</v>
      </c>
      <c r="D538" s="161"/>
      <c r="E538" s="162">
        <v>4.1900000000000004</v>
      </c>
      <c r="F538" s="159"/>
      <c r="G538" s="159"/>
      <c r="H538" s="159"/>
      <c r="I538" s="159"/>
      <c r="J538" s="159"/>
      <c r="K538" s="159"/>
      <c r="L538" s="159"/>
      <c r="M538" s="159"/>
      <c r="N538" s="158"/>
      <c r="O538" s="158"/>
      <c r="P538" s="158"/>
      <c r="Q538" s="158"/>
      <c r="R538" s="159"/>
      <c r="S538" s="159"/>
      <c r="T538" s="159"/>
      <c r="U538" s="159"/>
      <c r="V538" s="159"/>
      <c r="W538" s="159"/>
      <c r="X538" s="159"/>
      <c r="Y538" s="159"/>
      <c r="Z538" s="148"/>
      <c r="AA538" s="148"/>
      <c r="AB538" s="148"/>
      <c r="AC538" s="148"/>
      <c r="AD538" s="148"/>
      <c r="AE538" s="148"/>
      <c r="AF538" s="148"/>
      <c r="AG538" s="148" t="s">
        <v>314</v>
      </c>
      <c r="AH538" s="148">
        <v>0</v>
      </c>
      <c r="AI538" s="148"/>
      <c r="AJ538" s="148"/>
      <c r="AK538" s="148"/>
      <c r="AL538" s="148"/>
      <c r="AM538" s="148"/>
      <c r="AN538" s="148"/>
      <c r="AO538" s="148"/>
      <c r="AP538" s="148"/>
      <c r="AQ538" s="148"/>
      <c r="AR538" s="148"/>
      <c r="AS538" s="148"/>
      <c r="AT538" s="148"/>
      <c r="AU538" s="148"/>
      <c r="AV538" s="148"/>
      <c r="AW538" s="148"/>
      <c r="AX538" s="148"/>
      <c r="AY538" s="148"/>
      <c r="AZ538" s="148"/>
      <c r="BA538" s="148"/>
      <c r="BB538" s="148"/>
      <c r="BC538" s="148"/>
      <c r="BD538" s="148"/>
      <c r="BE538" s="148"/>
      <c r="BF538" s="148"/>
      <c r="BG538" s="148"/>
      <c r="BH538" s="148"/>
    </row>
    <row r="539" spans="1:60" outlineLevel="3" x14ac:dyDescent="0.25">
      <c r="A539" s="155"/>
      <c r="B539" s="156"/>
      <c r="C539" s="195" t="s">
        <v>716</v>
      </c>
      <c r="D539" s="161"/>
      <c r="E539" s="162">
        <v>2.85</v>
      </c>
      <c r="F539" s="159"/>
      <c r="G539" s="159"/>
      <c r="H539" s="159"/>
      <c r="I539" s="159"/>
      <c r="J539" s="159"/>
      <c r="K539" s="159"/>
      <c r="L539" s="159"/>
      <c r="M539" s="159"/>
      <c r="N539" s="158"/>
      <c r="O539" s="158"/>
      <c r="P539" s="158"/>
      <c r="Q539" s="158"/>
      <c r="R539" s="159"/>
      <c r="S539" s="159"/>
      <c r="T539" s="159"/>
      <c r="U539" s="159"/>
      <c r="V539" s="159"/>
      <c r="W539" s="159"/>
      <c r="X539" s="159"/>
      <c r="Y539" s="159"/>
      <c r="Z539" s="148"/>
      <c r="AA539" s="148"/>
      <c r="AB539" s="148"/>
      <c r="AC539" s="148"/>
      <c r="AD539" s="148"/>
      <c r="AE539" s="148"/>
      <c r="AF539" s="148"/>
      <c r="AG539" s="148" t="s">
        <v>314</v>
      </c>
      <c r="AH539" s="148">
        <v>0</v>
      </c>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8"/>
      <c r="BF539" s="148"/>
      <c r="BG539" s="148"/>
      <c r="BH539" s="148"/>
    </row>
    <row r="540" spans="1:60" outlineLevel="3" x14ac:dyDescent="0.25">
      <c r="A540" s="155"/>
      <c r="B540" s="156"/>
      <c r="C540" s="195" t="s">
        <v>717</v>
      </c>
      <c r="D540" s="161"/>
      <c r="E540" s="162">
        <v>17.05</v>
      </c>
      <c r="F540" s="159"/>
      <c r="G540" s="159"/>
      <c r="H540" s="159"/>
      <c r="I540" s="159"/>
      <c r="J540" s="159"/>
      <c r="K540" s="159"/>
      <c r="L540" s="159"/>
      <c r="M540" s="159"/>
      <c r="N540" s="158"/>
      <c r="O540" s="158"/>
      <c r="P540" s="158"/>
      <c r="Q540" s="158"/>
      <c r="R540" s="159"/>
      <c r="S540" s="159"/>
      <c r="T540" s="159"/>
      <c r="U540" s="159"/>
      <c r="V540" s="159"/>
      <c r="W540" s="159"/>
      <c r="X540" s="159"/>
      <c r="Y540" s="159"/>
      <c r="Z540" s="148"/>
      <c r="AA540" s="148"/>
      <c r="AB540" s="148"/>
      <c r="AC540" s="148"/>
      <c r="AD540" s="148"/>
      <c r="AE540" s="148"/>
      <c r="AF540" s="148"/>
      <c r="AG540" s="148" t="s">
        <v>314</v>
      </c>
      <c r="AH540" s="148">
        <v>0</v>
      </c>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row>
    <row r="541" spans="1:60" outlineLevel="3" x14ac:dyDescent="0.25">
      <c r="A541" s="155"/>
      <c r="B541" s="156"/>
      <c r="C541" s="195" t="s">
        <v>718</v>
      </c>
      <c r="D541" s="161"/>
      <c r="E541" s="162">
        <v>6.72</v>
      </c>
      <c r="F541" s="159"/>
      <c r="G541" s="159"/>
      <c r="H541" s="159"/>
      <c r="I541" s="159"/>
      <c r="J541" s="159"/>
      <c r="K541" s="159"/>
      <c r="L541" s="159"/>
      <c r="M541" s="159"/>
      <c r="N541" s="158"/>
      <c r="O541" s="158"/>
      <c r="P541" s="158"/>
      <c r="Q541" s="158"/>
      <c r="R541" s="159"/>
      <c r="S541" s="159"/>
      <c r="T541" s="159"/>
      <c r="U541" s="159"/>
      <c r="V541" s="159"/>
      <c r="W541" s="159"/>
      <c r="X541" s="159"/>
      <c r="Y541" s="159"/>
      <c r="Z541" s="148"/>
      <c r="AA541" s="148"/>
      <c r="AB541" s="148"/>
      <c r="AC541" s="148"/>
      <c r="AD541" s="148"/>
      <c r="AE541" s="148"/>
      <c r="AF541" s="148"/>
      <c r="AG541" s="148" t="s">
        <v>314</v>
      </c>
      <c r="AH541" s="148">
        <v>0</v>
      </c>
      <c r="AI541" s="148"/>
      <c r="AJ541" s="148"/>
      <c r="AK541" s="148"/>
      <c r="AL541" s="148"/>
      <c r="AM541" s="148"/>
      <c r="AN541" s="148"/>
      <c r="AO541" s="148"/>
      <c r="AP541" s="148"/>
      <c r="AQ541" s="148"/>
      <c r="AR541" s="148"/>
      <c r="AS541" s="148"/>
      <c r="AT541" s="148"/>
      <c r="AU541" s="148"/>
      <c r="AV541" s="148"/>
      <c r="AW541" s="148"/>
      <c r="AX541" s="148"/>
      <c r="AY541" s="148"/>
      <c r="AZ541" s="148"/>
      <c r="BA541" s="148"/>
      <c r="BB541" s="148"/>
      <c r="BC541" s="148"/>
      <c r="BD541" s="148"/>
      <c r="BE541" s="148"/>
      <c r="BF541" s="148"/>
      <c r="BG541" s="148"/>
      <c r="BH541" s="148"/>
    </row>
    <row r="542" spans="1:60" outlineLevel="3" x14ac:dyDescent="0.25">
      <c r="A542" s="155"/>
      <c r="B542" s="156"/>
      <c r="C542" s="195" t="s">
        <v>719</v>
      </c>
      <c r="D542" s="161"/>
      <c r="E542" s="162">
        <v>11.65</v>
      </c>
      <c r="F542" s="159"/>
      <c r="G542" s="159"/>
      <c r="H542" s="159"/>
      <c r="I542" s="159"/>
      <c r="J542" s="159"/>
      <c r="K542" s="159"/>
      <c r="L542" s="159"/>
      <c r="M542" s="159"/>
      <c r="N542" s="158"/>
      <c r="O542" s="158"/>
      <c r="P542" s="158"/>
      <c r="Q542" s="158"/>
      <c r="R542" s="159"/>
      <c r="S542" s="159"/>
      <c r="T542" s="159"/>
      <c r="U542" s="159"/>
      <c r="V542" s="159"/>
      <c r="W542" s="159"/>
      <c r="X542" s="159"/>
      <c r="Y542" s="159"/>
      <c r="Z542" s="148"/>
      <c r="AA542" s="148"/>
      <c r="AB542" s="148"/>
      <c r="AC542" s="148"/>
      <c r="AD542" s="148"/>
      <c r="AE542" s="148"/>
      <c r="AF542" s="148"/>
      <c r="AG542" s="148" t="s">
        <v>314</v>
      </c>
      <c r="AH542" s="148">
        <v>0</v>
      </c>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row>
    <row r="543" spans="1:60" outlineLevel="3" x14ac:dyDescent="0.25">
      <c r="A543" s="155"/>
      <c r="B543" s="156"/>
      <c r="C543" s="195" t="s">
        <v>720</v>
      </c>
      <c r="D543" s="161"/>
      <c r="E543" s="162">
        <v>1.08</v>
      </c>
      <c r="F543" s="159"/>
      <c r="G543" s="159"/>
      <c r="H543" s="159"/>
      <c r="I543" s="159"/>
      <c r="J543" s="159"/>
      <c r="K543" s="159"/>
      <c r="L543" s="159"/>
      <c r="M543" s="159"/>
      <c r="N543" s="158"/>
      <c r="O543" s="158"/>
      <c r="P543" s="158"/>
      <c r="Q543" s="158"/>
      <c r="R543" s="159"/>
      <c r="S543" s="159"/>
      <c r="T543" s="159"/>
      <c r="U543" s="159"/>
      <c r="V543" s="159"/>
      <c r="W543" s="159"/>
      <c r="X543" s="159"/>
      <c r="Y543" s="159"/>
      <c r="Z543" s="148"/>
      <c r="AA543" s="148"/>
      <c r="AB543" s="148"/>
      <c r="AC543" s="148"/>
      <c r="AD543" s="148"/>
      <c r="AE543" s="148"/>
      <c r="AF543" s="148"/>
      <c r="AG543" s="148" t="s">
        <v>314</v>
      </c>
      <c r="AH543" s="148">
        <v>0</v>
      </c>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row>
    <row r="544" spans="1:60" outlineLevel="3" x14ac:dyDescent="0.25">
      <c r="A544" s="155"/>
      <c r="B544" s="156"/>
      <c r="C544" s="195" t="s">
        <v>721</v>
      </c>
      <c r="D544" s="161"/>
      <c r="E544" s="162">
        <v>4.28</v>
      </c>
      <c r="F544" s="159"/>
      <c r="G544" s="159"/>
      <c r="H544" s="159"/>
      <c r="I544" s="159"/>
      <c r="J544" s="159"/>
      <c r="K544" s="159"/>
      <c r="L544" s="159"/>
      <c r="M544" s="159"/>
      <c r="N544" s="158"/>
      <c r="O544" s="158"/>
      <c r="P544" s="158"/>
      <c r="Q544" s="158"/>
      <c r="R544" s="159"/>
      <c r="S544" s="159"/>
      <c r="T544" s="159"/>
      <c r="U544" s="159"/>
      <c r="V544" s="159"/>
      <c r="W544" s="159"/>
      <c r="X544" s="159"/>
      <c r="Y544" s="159"/>
      <c r="Z544" s="148"/>
      <c r="AA544" s="148"/>
      <c r="AB544" s="148"/>
      <c r="AC544" s="148"/>
      <c r="AD544" s="148"/>
      <c r="AE544" s="148"/>
      <c r="AF544" s="148"/>
      <c r="AG544" s="148" t="s">
        <v>314</v>
      </c>
      <c r="AH544" s="148">
        <v>0</v>
      </c>
      <c r="AI544" s="148"/>
      <c r="AJ544" s="148"/>
      <c r="AK544" s="148"/>
      <c r="AL544" s="148"/>
      <c r="AM544" s="148"/>
      <c r="AN544" s="148"/>
      <c r="AO544" s="148"/>
      <c r="AP544" s="148"/>
      <c r="AQ544" s="148"/>
      <c r="AR544" s="148"/>
      <c r="AS544" s="148"/>
      <c r="AT544" s="148"/>
      <c r="AU544" s="148"/>
      <c r="AV544" s="148"/>
      <c r="AW544" s="148"/>
      <c r="AX544" s="148"/>
      <c r="AY544" s="148"/>
      <c r="AZ544" s="148"/>
      <c r="BA544" s="148"/>
      <c r="BB544" s="148"/>
      <c r="BC544" s="148"/>
      <c r="BD544" s="148"/>
      <c r="BE544" s="148"/>
      <c r="BF544" s="148"/>
      <c r="BG544" s="148"/>
      <c r="BH544" s="148"/>
    </row>
    <row r="545" spans="1:60" outlineLevel="3" x14ac:dyDescent="0.25">
      <c r="A545" s="155"/>
      <c r="B545" s="156"/>
      <c r="C545" s="195" t="s">
        <v>722</v>
      </c>
      <c r="D545" s="161"/>
      <c r="E545" s="162">
        <v>27.93</v>
      </c>
      <c r="F545" s="159"/>
      <c r="G545" s="159"/>
      <c r="H545" s="159"/>
      <c r="I545" s="159"/>
      <c r="J545" s="159"/>
      <c r="K545" s="159"/>
      <c r="L545" s="159"/>
      <c r="M545" s="159"/>
      <c r="N545" s="158"/>
      <c r="O545" s="158"/>
      <c r="P545" s="158"/>
      <c r="Q545" s="158"/>
      <c r="R545" s="159"/>
      <c r="S545" s="159"/>
      <c r="T545" s="159"/>
      <c r="U545" s="159"/>
      <c r="V545" s="159"/>
      <c r="W545" s="159"/>
      <c r="X545" s="159"/>
      <c r="Y545" s="159"/>
      <c r="Z545" s="148"/>
      <c r="AA545" s="148"/>
      <c r="AB545" s="148"/>
      <c r="AC545" s="148"/>
      <c r="AD545" s="148"/>
      <c r="AE545" s="148"/>
      <c r="AF545" s="148"/>
      <c r="AG545" s="148" t="s">
        <v>314</v>
      </c>
      <c r="AH545" s="148">
        <v>0</v>
      </c>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row>
    <row r="546" spans="1:60" outlineLevel="3" x14ac:dyDescent="0.25">
      <c r="A546" s="155"/>
      <c r="B546" s="156"/>
      <c r="C546" s="195" t="s">
        <v>723</v>
      </c>
      <c r="D546" s="161"/>
      <c r="E546" s="162">
        <v>1.69</v>
      </c>
      <c r="F546" s="159"/>
      <c r="G546" s="159"/>
      <c r="H546" s="159"/>
      <c r="I546" s="159"/>
      <c r="J546" s="159"/>
      <c r="K546" s="159"/>
      <c r="L546" s="159"/>
      <c r="M546" s="159"/>
      <c r="N546" s="158"/>
      <c r="O546" s="158"/>
      <c r="P546" s="158"/>
      <c r="Q546" s="158"/>
      <c r="R546" s="159"/>
      <c r="S546" s="159"/>
      <c r="T546" s="159"/>
      <c r="U546" s="159"/>
      <c r="V546" s="159"/>
      <c r="W546" s="159"/>
      <c r="X546" s="159"/>
      <c r="Y546" s="159"/>
      <c r="Z546" s="148"/>
      <c r="AA546" s="148"/>
      <c r="AB546" s="148"/>
      <c r="AC546" s="148"/>
      <c r="AD546" s="148"/>
      <c r="AE546" s="148"/>
      <c r="AF546" s="148"/>
      <c r="AG546" s="148" t="s">
        <v>314</v>
      </c>
      <c r="AH546" s="148">
        <v>0</v>
      </c>
      <c r="AI546" s="148"/>
      <c r="AJ546" s="148"/>
      <c r="AK546" s="148"/>
      <c r="AL546" s="148"/>
      <c r="AM546" s="148"/>
      <c r="AN546" s="148"/>
      <c r="AO546" s="148"/>
      <c r="AP546" s="148"/>
      <c r="AQ546" s="148"/>
      <c r="AR546" s="148"/>
      <c r="AS546" s="148"/>
      <c r="AT546" s="148"/>
      <c r="AU546" s="148"/>
      <c r="AV546" s="148"/>
      <c r="AW546" s="148"/>
      <c r="AX546" s="148"/>
      <c r="AY546" s="148"/>
      <c r="AZ546" s="148"/>
      <c r="BA546" s="148"/>
      <c r="BB546" s="148"/>
      <c r="BC546" s="148"/>
      <c r="BD546" s="148"/>
      <c r="BE546" s="148"/>
      <c r="BF546" s="148"/>
      <c r="BG546" s="148"/>
      <c r="BH546" s="148"/>
    </row>
    <row r="547" spans="1:60" outlineLevel="3" x14ac:dyDescent="0.25">
      <c r="A547" s="155"/>
      <c r="B547" s="156"/>
      <c r="C547" s="195" t="s">
        <v>719</v>
      </c>
      <c r="D547" s="161"/>
      <c r="E547" s="162">
        <v>11.65</v>
      </c>
      <c r="F547" s="159"/>
      <c r="G547" s="159"/>
      <c r="H547" s="159"/>
      <c r="I547" s="159"/>
      <c r="J547" s="159"/>
      <c r="K547" s="159"/>
      <c r="L547" s="159"/>
      <c r="M547" s="159"/>
      <c r="N547" s="158"/>
      <c r="O547" s="158"/>
      <c r="P547" s="158"/>
      <c r="Q547" s="158"/>
      <c r="R547" s="159"/>
      <c r="S547" s="159"/>
      <c r="T547" s="159"/>
      <c r="U547" s="159"/>
      <c r="V547" s="159"/>
      <c r="W547" s="159"/>
      <c r="X547" s="159"/>
      <c r="Y547" s="159"/>
      <c r="Z547" s="148"/>
      <c r="AA547" s="148"/>
      <c r="AB547" s="148"/>
      <c r="AC547" s="148"/>
      <c r="AD547" s="148"/>
      <c r="AE547" s="148"/>
      <c r="AF547" s="148"/>
      <c r="AG547" s="148" t="s">
        <v>314</v>
      </c>
      <c r="AH547" s="148">
        <v>0</v>
      </c>
      <c r="AI547" s="148"/>
      <c r="AJ547" s="148"/>
      <c r="AK547" s="148"/>
      <c r="AL547" s="148"/>
      <c r="AM547" s="148"/>
      <c r="AN547" s="148"/>
      <c r="AO547" s="148"/>
      <c r="AP547" s="148"/>
      <c r="AQ547" s="148"/>
      <c r="AR547" s="148"/>
      <c r="AS547" s="148"/>
      <c r="AT547" s="148"/>
      <c r="AU547" s="148"/>
      <c r="AV547" s="148"/>
      <c r="AW547" s="148"/>
      <c r="AX547" s="148"/>
      <c r="AY547" s="148"/>
      <c r="AZ547" s="148"/>
      <c r="BA547" s="148"/>
      <c r="BB547" s="148"/>
      <c r="BC547" s="148"/>
      <c r="BD547" s="148"/>
      <c r="BE547" s="148"/>
      <c r="BF547" s="148"/>
      <c r="BG547" s="148"/>
      <c r="BH547" s="148"/>
    </row>
    <row r="548" spans="1:60" outlineLevel="1" x14ac:dyDescent="0.25">
      <c r="A548" s="177">
        <v>94</v>
      </c>
      <c r="B548" s="178" t="s">
        <v>817</v>
      </c>
      <c r="C548" s="194" t="s">
        <v>818</v>
      </c>
      <c r="D548" s="179" t="s">
        <v>310</v>
      </c>
      <c r="E548" s="180">
        <v>706.26409999999998</v>
      </c>
      <c r="F548" s="181"/>
      <c r="G548" s="182">
        <f>ROUND(E548*F548,2)</f>
        <v>0</v>
      </c>
      <c r="H548" s="181"/>
      <c r="I548" s="182">
        <f>ROUND(E548*H548,2)</f>
        <v>0</v>
      </c>
      <c r="J548" s="181"/>
      <c r="K548" s="182">
        <f>ROUND(E548*J548,2)</f>
        <v>0</v>
      </c>
      <c r="L548" s="182">
        <v>21</v>
      </c>
      <c r="M548" s="182">
        <f>G548*(1+L548/100)</f>
        <v>0</v>
      </c>
      <c r="N548" s="180">
        <v>8.0000000000000002E-3</v>
      </c>
      <c r="O548" s="180">
        <f>ROUND(E548*N548,2)</f>
        <v>5.65</v>
      </c>
      <c r="P548" s="180">
        <v>0</v>
      </c>
      <c r="Q548" s="180">
        <f>ROUND(E548*P548,2)</f>
        <v>0</v>
      </c>
      <c r="R548" s="182" t="s">
        <v>410</v>
      </c>
      <c r="S548" s="182" t="s">
        <v>294</v>
      </c>
      <c r="T548" s="183" t="s">
        <v>294</v>
      </c>
      <c r="U548" s="159">
        <v>0.111</v>
      </c>
      <c r="V548" s="159">
        <f>ROUND(E548*U548,2)</f>
        <v>78.400000000000006</v>
      </c>
      <c r="W548" s="159"/>
      <c r="X548" s="159" t="s">
        <v>295</v>
      </c>
      <c r="Y548" s="159" t="s">
        <v>296</v>
      </c>
      <c r="Z548" s="148"/>
      <c r="AA548" s="148"/>
      <c r="AB548" s="148"/>
      <c r="AC548" s="148"/>
      <c r="AD548" s="148"/>
      <c r="AE548" s="148"/>
      <c r="AF548" s="148"/>
      <c r="AG548" s="148" t="s">
        <v>297</v>
      </c>
      <c r="AH548" s="148"/>
      <c r="AI548" s="148"/>
      <c r="AJ548" s="148"/>
      <c r="AK548" s="148"/>
      <c r="AL548" s="148"/>
      <c r="AM548" s="148"/>
      <c r="AN548" s="148"/>
      <c r="AO548" s="148"/>
      <c r="AP548" s="148"/>
      <c r="AQ548" s="148"/>
      <c r="AR548" s="148"/>
      <c r="AS548" s="148"/>
      <c r="AT548" s="148"/>
      <c r="AU548" s="148"/>
      <c r="AV548" s="148"/>
      <c r="AW548" s="148"/>
      <c r="AX548" s="148"/>
      <c r="AY548" s="148"/>
      <c r="AZ548" s="148"/>
      <c r="BA548" s="148"/>
      <c r="BB548" s="148"/>
      <c r="BC548" s="148"/>
      <c r="BD548" s="148"/>
      <c r="BE548" s="148"/>
      <c r="BF548" s="148"/>
      <c r="BG548" s="148"/>
      <c r="BH548" s="148"/>
    </row>
    <row r="549" spans="1:60" outlineLevel="2" x14ac:dyDescent="0.25">
      <c r="A549" s="155"/>
      <c r="B549" s="156"/>
      <c r="C549" s="195" t="s">
        <v>819</v>
      </c>
      <c r="D549" s="161"/>
      <c r="E549" s="162">
        <v>706.26</v>
      </c>
      <c r="F549" s="159"/>
      <c r="G549" s="159"/>
      <c r="H549" s="159"/>
      <c r="I549" s="159"/>
      <c r="J549" s="159"/>
      <c r="K549" s="159"/>
      <c r="L549" s="159"/>
      <c r="M549" s="159"/>
      <c r="N549" s="158"/>
      <c r="O549" s="158"/>
      <c r="P549" s="158"/>
      <c r="Q549" s="158"/>
      <c r="R549" s="159"/>
      <c r="S549" s="159"/>
      <c r="T549" s="159"/>
      <c r="U549" s="159"/>
      <c r="V549" s="159"/>
      <c r="W549" s="159"/>
      <c r="X549" s="159"/>
      <c r="Y549" s="159"/>
      <c r="Z549" s="148"/>
      <c r="AA549" s="148"/>
      <c r="AB549" s="148"/>
      <c r="AC549" s="148"/>
      <c r="AD549" s="148"/>
      <c r="AE549" s="148"/>
      <c r="AF549" s="148"/>
      <c r="AG549" s="148" t="s">
        <v>314</v>
      </c>
      <c r="AH549" s="148">
        <v>0</v>
      </c>
      <c r="AI549" s="148"/>
      <c r="AJ549" s="148"/>
      <c r="AK549" s="148"/>
      <c r="AL549" s="148"/>
      <c r="AM549" s="148"/>
      <c r="AN549" s="148"/>
      <c r="AO549" s="148"/>
      <c r="AP549" s="148"/>
      <c r="AQ549" s="148"/>
      <c r="AR549" s="148"/>
      <c r="AS549" s="148"/>
      <c r="AT549" s="148"/>
      <c r="AU549" s="148"/>
      <c r="AV549" s="148"/>
      <c r="AW549" s="148"/>
      <c r="AX549" s="148"/>
      <c r="AY549" s="148"/>
      <c r="AZ549" s="148"/>
      <c r="BA549" s="148"/>
      <c r="BB549" s="148"/>
      <c r="BC549" s="148"/>
      <c r="BD549" s="148"/>
      <c r="BE549" s="148"/>
      <c r="BF549" s="148"/>
      <c r="BG549" s="148"/>
      <c r="BH549" s="148"/>
    </row>
    <row r="550" spans="1:60" outlineLevel="1" x14ac:dyDescent="0.25">
      <c r="A550" s="177">
        <v>95</v>
      </c>
      <c r="B550" s="178" t="s">
        <v>820</v>
      </c>
      <c r="C550" s="194" t="s">
        <v>821</v>
      </c>
      <c r="D550" s="179" t="s">
        <v>310</v>
      </c>
      <c r="E550" s="180">
        <v>108.33</v>
      </c>
      <c r="F550" s="181"/>
      <c r="G550" s="182">
        <f>ROUND(E550*F550,2)</f>
        <v>0</v>
      </c>
      <c r="H550" s="181"/>
      <c r="I550" s="182">
        <f>ROUND(E550*H550,2)</f>
        <v>0</v>
      </c>
      <c r="J550" s="181"/>
      <c r="K550" s="182">
        <f>ROUND(E550*J550,2)</f>
        <v>0</v>
      </c>
      <c r="L550" s="182">
        <v>21</v>
      </c>
      <c r="M550" s="182">
        <f>G550*(1+L550/100)</f>
        <v>0</v>
      </c>
      <c r="N550" s="180">
        <v>3.5000000000000001E-3</v>
      </c>
      <c r="O550" s="180">
        <f>ROUND(E550*N550,2)</f>
        <v>0.38</v>
      </c>
      <c r="P550" s="180">
        <v>0</v>
      </c>
      <c r="Q550" s="180">
        <f>ROUND(E550*P550,2)</f>
        <v>0</v>
      </c>
      <c r="R550" s="182" t="s">
        <v>410</v>
      </c>
      <c r="S550" s="182" t="s">
        <v>294</v>
      </c>
      <c r="T550" s="183" t="s">
        <v>294</v>
      </c>
      <c r="U550" s="159">
        <v>0.3</v>
      </c>
      <c r="V550" s="159">
        <f>ROUND(E550*U550,2)</f>
        <v>32.5</v>
      </c>
      <c r="W550" s="159"/>
      <c r="X550" s="159" t="s">
        <v>295</v>
      </c>
      <c r="Y550" s="159" t="s">
        <v>296</v>
      </c>
      <c r="Z550" s="148"/>
      <c r="AA550" s="148"/>
      <c r="AB550" s="148"/>
      <c r="AC550" s="148"/>
      <c r="AD550" s="148"/>
      <c r="AE550" s="148"/>
      <c r="AF550" s="148"/>
      <c r="AG550" s="148" t="s">
        <v>297</v>
      </c>
      <c r="AH550" s="148"/>
      <c r="AI550" s="148"/>
      <c r="AJ550" s="148"/>
      <c r="AK550" s="148"/>
      <c r="AL550" s="148"/>
      <c r="AM550" s="148"/>
      <c r="AN550" s="148"/>
      <c r="AO550" s="148"/>
      <c r="AP550" s="148"/>
      <c r="AQ550" s="148"/>
      <c r="AR550" s="148"/>
      <c r="AS550" s="148"/>
      <c r="AT550" s="148"/>
      <c r="AU550" s="148"/>
      <c r="AV550" s="148"/>
      <c r="AW550" s="148"/>
      <c r="AX550" s="148"/>
      <c r="AY550" s="148"/>
      <c r="AZ550" s="148"/>
      <c r="BA550" s="148"/>
      <c r="BB550" s="148"/>
      <c r="BC550" s="148"/>
      <c r="BD550" s="148"/>
      <c r="BE550" s="148"/>
      <c r="BF550" s="148"/>
      <c r="BG550" s="148"/>
      <c r="BH550" s="148"/>
    </row>
    <row r="551" spans="1:60" outlineLevel="2" x14ac:dyDescent="0.25">
      <c r="A551" s="155"/>
      <c r="B551" s="156"/>
      <c r="C551" s="195" t="s">
        <v>822</v>
      </c>
      <c r="D551" s="161"/>
      <c r="E551" s="162">
        <v>108.33</v>
      </c>
      <c r="F551" s="159"/>
      <c r="G551" s="159"/>
      <c r="H551" s="159"/>
      <c r="I551" s="159"/>
      <c r="J551" s="159"/>
      <c r="K551" s="159"/>
      <c r="L551" s="159"/>
      <c r="M551" s="159"/>
      <c r="N551" s="158"/>
      <c r="O551" s="158"/>
      <c r="P551" s="158"/>
      <c r="Q551" s="158"/>
      <c r="R551" s="159"/>
      <c r="S551" s="159"/>
      <c r="T551" s="159"/>
      <c r="U551" s="159"/>
      <c r="V551" s="159"/>
      <c r="W551" s="159"/>
      <c r="X551" s="159"/>
      <c r="Y551" s="159"/>
      <c r="Z551" s="148"/>
      <c r="AA551" s="148"/>
      <c r="AB551" s="148"/>
      <c r="AC551" s="148"/>
      <c r="AD551" s="148"/>
      <c r="AE551" s="148"/>
      <c r="AF551" s="148"/>
      <c r="AG551" s="148" t="s">
        <v>314</v>
      </c>
      <c r="AH551" s="148">
        <v>0</v>
      </c>
      <c r="AI551" s="148"/>
      <c r="AJ551" s="148"/>
      <c r="AK551" s="148"/>
      <c r="AL551" s="148"/>
      <c r="AM551" s="148"/>
      <c r="AN551" s="148"/>
      <c r="AO551" s="148"/>
      <c r="AP551" s="148"/>
      <c r="AQ551" s="148"/>
      <c r="AR551" s="148"/>
      <c r="AS551" s="148"/>
      <c r="AT551" s="148"/>
      <c r="AU551" s="148"/>
      <c r="AV551" s="148"/>
      <c r="AW551" s="148"/>
      <c r="AX551" s="148"/>
      <c r="AY551" s="148"/>
      <c r="AZ551" s="148"/>
      <c r="BA551" s="148"/>
      <c r="BB551" s="148"/>
      <c r="BC551" s="148"/>
      <c r="BD551" s="148"/>
      <c r="BE551" s="148"/>
      <c r="BF551" s="148"/>
      <c r="BG551" s="148"/>
      <c r="BH551" s="148"/>
    </row>
    <row r="552" spans="1:60" ht="20" outlineLevel="1" x14ac:dyDescent="0.25">
      <c r="A552" s="177">
        <v>96</v>
      </c>
      <c r="B552" s="178" t="s">
        <v>823</v>
      </c>
      <c r="C552" s="194" t="s">
        <v>824</v>
      </c>
      <c r="D552" s="179" t="s">
        <v>310</v>
      </c>
      <c r="E552" s="180">
        <v>81.66</v>
      </c>
      <c r="F552" s="181"/>
      <c r="G552" s="182">
        <f>ROUND(E552*F552,2)</f>
        <v>0</v>
      </c>
      <c r="H552" s="181"/>
      <c r="I552" s="182">
        <f>ROUND(E552*H552,2)</f>
        <v>0</v>
      </c>
      <c r="J552" s="181"/>
      <c r="K552" s="182">
        <f>ROUND(E552*J552,2)</f>
        <v>0</v>
      </c>
      <c r="L552" s="182">
        <v>21</v>
      </c>
      <c r="M552" s="182">
        <f>G552*(1+L552/100)</f>
        <v>0</v>
      </c>
      <c r="N552" s="180">
        <v>1.2529999999999999E-2</v>
      </c>
      <c r="O552" s="180">
        <f>ROUND(E552*N552,2)</f>
        <v>1.02</v>
      </c>
      <c r="P552" s="180">
        <v>0</v>
      </c>
      <c r="Q552" s="180">
        <f>ROUND(E552*P552,2)</f>
        <v>0</v>
      </c>
      <c r="R552" s="182" t="s">
        <v>410</v>
      </c>
      <c r="S552" s="182" t="s">
        <v>294</v>
      </c>
      <c r="T552" s="183" t="s">
        <v>294</v>
      </c>
      <c r="U552" s="159">
        <v>0.85699999999999998</v>
      </c>
      <c r="V552" s="159">
        <f>ROUND(E552*U552,2)</f>
        <v>69.98</v>
      </c>
      <c r="W552" s="159"/>
      <c r="X552" s="159" t="s">
        <v>295</v>
      </c>
      <c r="Y552" s="159" t="s">
        <v>296</v>
      </c>
      <c r="Z552" s="148"/>
      <c r="AA552" s="148"/>
      <c r="AB552" s="148"/>
      <c r="AC552" s="148"/>
      <c r="AD552" s="148"/>
      <c r="AE552" s="148"/>
      <c r="AF552" s="148"/>
      <c r="AG552" s="148" t="s">
        <v>297</v>
      </c>
      <c r="AH552" s="148"/>
      <c r="AI552" s="148"/>
      <c r="AJ552" s="148"/>
      <c r="AK552" s="148"/>
      <c r="AL552" s="148"/>
      <c r="AM552" s="148"/>
      <c r="AN552" s="148"/>
      <c r="AO552" s="148"/>
      <c r="AP552" s="148"/>
      <c r="AQ552" s="148"/>
      <c r="AR552" s="148"/>
      <c r="AS552" s="148"/>
      <c r="AT552" s="148"/>
      <c r="AU552" s="148"/>
      <c r="AV552" s="148"/>
      <c r="AW552" s="148"/>
      <c r="AX552" s="148"/>
      <c r="AY552" s="148"/>
      <c r="AZ552" s="148"/>
      <c r="BA552" s="148"/>
      <c r="BB552" s="148"/>
      <c r="BC552" s="148"/>
      <c r="BD552" s="148"/>
      <c r="BE552" s="148"/>
      <c r="BF552" s="148"/>
      <c r="BG552" s="148"/>
      <c r="BH552" s="148"/>
    </row>
    <row r="553" spans="1:60" ht="20.5" outlineLevel="2" x14ac:dyDescent="0.25">
      <c r="A553" s="155"/>
      <c r="B553" s="156"/>
      <c r="C553" s="276" t="s">
        <v>825</v>
      </c>
      <c r="D553" s="277"/>
      <c r="E553" s="277"/>
      <c r="F553" s="277"/>
      <c r="G553" s="277"/>
      <c r="H553" s="159"/>
      <c r="I553" s="159"/>
      <c r="J553" s="159"/>
      <c r="K553" s="159"/>
      <c r="L553" s="159"/>
      <c r="M553" s="159"/>
      <c r="N553" s="158"/>
      <c r="O553" s="158"/>
      <c r="P553" s="158"/>
      <c r="Q553" s="158"/>
      <c r="R553" s="159"/>
      <c r="S553" s="159"/>
      <c r="T553" s="159"/>
      <c r="U553" s="159"/>
      <c r="V553" s="159"/>
      <c r="W553" s="159"/>
      <c r="X553" s="159"/>
      <c r="Y553" s="159"/>
      <c r="Z553" s="148"/>
      <c r="AA553" s="148"/>
      <c r="AB553" s="148"/>
      <c r="AC553" s="148"/>
      <c r="AD553" s="148"/>
      <c r="AE553" s="148"/>
      <c r="AF553" s="148"/>
      <c r="AG553" s="148" t="s">
        <v>299</v>
      </c>
      <c r="AH553" s="148"/>
      <c r="AI553" s="148"/>
      <c r="AJ553" s="148"/>
      <c r="AK553" s="148"/>
      <c r="AL553" s="148"/>
      <c r="AM553" s="148"/>
      <c r="AN553" s="148"/>
      <c r="AO553" s="148"/>
      <c r="AP553" s="148"/>
      <c r="AQ553" s="148"/>
      <c r="AR553" s="148"/>
      <c r="AS553" s="148"/>
      <c r="AT553" s="148"/>
      <c r="AU553" s="148"/>
      <c r="AV553" s="148"/>
      <c r="AW553" s="148"/>
      <c r="AX553" s="148"/>
      <c r="AY553" s="148"/>
      <c r="AZ553" s="148"/>
      <c r="BA553" s="184" t="str">
        <f>C553</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553" s="148"/>
      <c r="BC553" s="148"/>
      <c r="BD553" s="148"/>
      <c r="BE553" s="148"/>
      <c r="BF553" s="148"/>
      <c r="BG553" s="148"/>
      <c r="BH553" s="148"/>
    </row>
    <row r="554" spans="1:60" ht="20.5" outlineLevel="2" x14ac:dyDescent="0.25">
      <c r="A554" s="155"/>
      <c r="B554" s="156"/>
      <c r="C554" s="270" t="s">
        <v>825</v>
      </c>
      <c r="D554" s="271"/>
      <c r="E554" s="271"/>
      <c r="F554" s="271"/>
      <c r="G554" s="271"/>
      <c r="H554" s="159"/>
      <c r="I554" s="159"/>
      <c r="J554" s="159"/>
      <c r="K554" s="159"/>
      <c r="L554" s="159"/>
      <c r="M554" s="159"/>
      <c r="N554" s="158"/>
      <c r="O554" s="158"/>
      <c r="P554" s="158"/>
      <c r="Q554" s="158"/>
      <c r="R554" s="159"/>
      <c r="S554" s="159"/>
      <c r="T554" s="159"/>
      <c r="U554" s="159"/>
      <c r="V554" s="159"/>
      <c r="W554" s="159"/>
      <c r="X554" s="159"/>
      <c r="Y554" s="159"/>
      <c r="Z554" s="148"/>
      <c r="AA554" s="148"/>
      <c r="AB554" s="148"/>
      <c r="AC554" s="148"/>
      <c r="AD554" s="148"/>
      <c r="AE554" s="148"/>
      <c r="AF554" s="148"/>
      <c r="AG554" s="148" t="s">
        <v>300</v>
      </c>
      <c r="AH554" s="148"/>
      <c r="AI554" s="148"/>
      <c r="AJ554" s="148"/>
      <c r="AK554" s="148"/>
      <c r="AL554" s="148"/>
      <c r="AM554" s="148"/>
      <c r="AN554" s="148"/>
      <c r="AO554" s="148"/>
      <c r="AP554" s="148"/>
      <c r="AQ554" s="148"/>
      <c r="AR554" s="148"/>
      <c r="AS554" s="148"/>
      <c r="AT554" s="148"/>
      <c r="AU554" s="148"/>
      <c r="AV554" s="148"/>
      <c r="AW554" s="148"/>
      <c r="AX554" s="148"/>
      <c r="AY554" s="148"/>
      <c r="AZ554" s="148"/>
      <c r="BA554" s="184" t="str">
        <f>C554</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554" s="148"/>
      <c r="BC554" s="148"/>
      <c r="BD554" s="148"/>
      <c r="BE554" s="148"/>
      <c r="BF554" s="148"/>
      <c r="BG554" s="148"/>
      <c r="BH554" s="148"/>
    </row>
    <row r="555" spans="1:60" outlineLevel="2" x14ac:dyDescent="0.25">
      <c r="A555" s="155"/>
      <c r="B555" s="156"/>
      <c r="C555" s="195" t="s">
        <v>826</v>
      </c>
      <c r="D555" s="161"/>
      <c r="E555" s="162">
        <v>45.55</v>
      </c>
      <c r="F555" s="159"/>
      <c r="G555" s="159"/>
      <c r="H555" s="159"/>
      <c r="I555" s="159"/>
      <c r="J555" s="159"/>
      <c r="K555" s="159"/>
      <c r="L555" s="159"/>
      <c r="M555" s="159"/>
      <c r="N555" s="158"/>
      <c r="O555" s="158"/>
      <c r="P555" s="158"/>
      <c r="Q555" s="158"/>
      <c r="R555" s="159"/>
      <c r="S555" s="159"/>
      <c r="T555" s="159"/>
      <c r="U555" s="159"/>
      <c r="V555" s="159"/>
      <c r="W555" s="159"/>
      <c r="X555" s="159"/>
      <c r="Y555" s="159"/>
      <c r="Z555" s="148"/>
      <c r="AA555" s="148"/>
      <c r="AB555" s="148"/>
      <c r="AC555" s="148"/>
      <c r="AD555" s="148"/>
      <c r="AE555" s="148"/>
      <c r="AF555" s="148"/>
      <c r="AG555" s="148" t="s">
        <v>314</v>
      </c>
      <c r="AH555" s="148">
        <v>0</v>
      </c>
      <c r="AI555" s="148"/>
      <c r="AJ555" s="148"/>
      <c r="AK555" s="148"/>
      <c r="AL555" s="148"/>
      <c r="AM555" s="148"/>
      <c r="AN555" s="148"/>
      <c r="AO555" s="148"/>
      <c r="AP555" s="148"/>
      <c r="AQ555" s="148"/>
      <c r="AR555" s="148"/>
      <c r="AS555" s="148"/>
      <c r="AT555" s="148"/>
      <c r="AU555" s="148"/>
      <c r="AV555" s="148"/>
      <c r="AW555" s="148"/>
      <c r="AX555" s="148"/>
      <c r="AY555" s="148"/>
      <c r="AZ555" s="148"/>
      <c r="BA555" s="148"/>
      <c r="BB555" s="148"/>
      <c r="BC555" s="148"/>
      <c r="BD555" s="148"/>
      <c r="BE555" s="148"/>
      <c r="BF555" s="148"/>
      <c r="BG555" s="148"/>
      <c r="BH555" s="148"/>
    </row>
    <row r="556" spans="1:60" outlineLevel="3" x14ac:dyDescent="0.25">
      <c r="A556" s="155"/>
      <c r="B556" s="156"/>
      <c r="C556" s="195" t="s">
        <v>827</v>
      </c>
      <c r="D556" s="161"/>
      <c r="E556" s="162">
        <v>36.11</v>
      </c>
      <c r="F556" s="159"/>
      <c r="G556" s="159"/>
      <c r="H556" s="159"/>
      <c r="I556" s="159"/>
      <c r="J556" s="159"/>
      <c r="K556" s="159"/>
      <c r="L556" s="159"/>
      <c r="M556" s="159"/>
      <c r="N556" s="158"/>
      <c r="O556" s="158"/>
      <c r="P556" s="158"/>
      <c r="Q556" s="158"/>
      <c r="R556" s="159"/>
      <c r="S556" s="159"/>
      <c r="T556" s="159"/>
      <c r="U556" s="159"/>
      <c r="V556" s="159"/>
      <c r="W556" s="159"/>
      <c r="X556" s="159"/>
      <c r="Y556" s="159"/>
      <c r="Z556" s="148"/>
      <c r="AA556" s="148"/>
      <c r="AB556" s="148"/>
      <c r="AC556" s="148"/>
      <c r="AD556" s="148"/>
      <c r="AE556" s="148"/>
      <c r="AF556" s="148"/>
      <c r="AG556" s="148" t="s">
        <v>314</v>
      </c>
      <c r="AH556" s="148">
        <v>0</v>
      </c>
      <c r="AI556" s="148"/>
      <c r="AJ556" s="148"/>
      <c r="AK556" s="148"/>
      <c r="AL556" s="148"/>
      <c r="AM556" s="148"/>
      <c r="AN556" s="148"/>
      <c r="AO556" s="148"/>
      <c r="AP556" s="148"/>
      <c r="AQ556" s="148"/>
      <c r="AR556" s="148"/>
      <c r="AS556" s="148"/>
      <c r="AT556" s="148"/>
      <c r="AU556" s="148"/>
      <c r="AV556" s="148"/>
      <c r="AW556" s="148"/>
      <c r="AX556" s="148"/>
      <c r="AY556" s="148"/>
      <c r="AZ556" s="148"/>
      <c r="BA556" s="148"/>
      <c r="BB556" s="148"/>
      <c r="BC556" s="148"/>
      <c r="BD556" s="148"/>
      <c r="BE556" s="148"/>
      <c r="BF556" s="148"/>
      <c r="BG556" s="148"/>
      <c r="BH556" s="148"/>
    </row>
    <row r="557" spans="1:60" ht="20" outlineLevel="1" x14ac:dyDescent="0.25">
      <c r="A557" s="177">
        <v>97</v>
      </c>
      <c r="B557" s="178" t="s">
        <v>828</v>
      </c>
      <c r="C557" s="194" t="s">
        <v>829</v>
      </c>
      <c r="D557" s="179" t="s">
        <v>310</v>
      </c>
      <c r="E557" s="180">
        <v>616.22</v>
      </c>
      <c r="F557" s="181"/>
      <c r="G557" s="182">
        <f>ROUND(E557*F557,2)</f>
        <v>0</v>
      </c>
      <c r="H557" s="181"/>
      <c r="I557" s="182">
        <f>ROUND(E557*H557,2)</f>
        <v>0</v>
      </c>
      <c r="J557" s="181"/>
      <c r="K557" s="182">
        <f>ROUND(E557*J557,2)</f>
        <v>0</v>
      </c>
      <c r="L557" s="182">
        <v>21</v>
      </c>
      <c r="M557" s="182">
        <f>G557*(1+L557/100)</f>
        <v>0</v>
      </c>
      <c r="N557" s="180">
        <v>1.026E-2</v>
      </c>
      <c r="O557" s="180">
        <f>ROUND(E557*N557,2)</f>
        <v>6.32</v>
      </c>
      <c r="P557" s="180">
        <v>0</v>
      </c>
      <c r="Q557" s="180">
        <f>ROUND(E557*P557,2)</f>
        <v>0</v>
      </c>
      <c r="R557" s="182" t="s">
        <v>410</v>
      </c>
      <c r="S557" s="182" t="s">
        <v>294</v>
      </c>
      <c r="T557" s="183" t="s">
        <v>294</v>
      </c>
      <c r="U557" s="159">
        <v>0.85699999999999998</v>
      </c>
      <c r="V557" s="159">
        <f>ROUND(E557*U557,2)</f>
        <v>528.1</v>
      </c>
      <c r="W557" s="159"/>
      <c r="X557" s="159" t="s">
        <v>295</v>
      </c>
      <c r="Y557" s="159" t="s">
        <v>296</v>
      </c>
      <c r="Z557" s="148"/>
      <c r="AA557" s="148"/>
      <c r="AB557" s="148"/>
      <c r="AC557" s="148"/>
      <c r="AD557" s="148"/>
      <c r="AE557" s="148"/>
      <c r="AF557" s="148"/>
      <c r="AG557" s="148" t="s">
        <v>297</v>
      </c>
      <c r="AH557" s="148"/>
      <c r="AI557" s="148"/>
      <c r="AJ557" s="148"/>
      <c r="AK557" s="148"/>
      <c r="AL557" s="148"/>
      <c r="AM557" s="148"/>
      <c r="AN557" s="148"/>
      <c r="AO557" s="148"/>
      <c r="AP557" s="148"/>
      <c r="AQ557" s="148"/>
      <c r="AR557" s="148"/>
      <c r="AS557" s="148"/>
      <c r="AT557" s="148"/>
      <c r="AU557" s="148"/>
      <c r="AV557" s="148"/>
      <c r="AW557" s="148"/>
      <c r="AX557" s="148"/>
      <c r="AY557" s="148"/>
      <c r="AZ557" s="148"/>
      <c r="BA557" s="148"/>
      <c r="BB557" s="148"/>
      <c r="BC557" s="148"/>
      <c r="BD557" s="148"/>
      <c r="BE557" s="148"/>
      <c r="BF557" s="148"/>
      <c r="BG557" s="148"/>
      <c r="BH557" s="148"/>
    </row>
    <row r="558" spans="1:60" ht="20.5" outlineLevel="2" x14ac:dyDescent="0.25">
      <c r="A558" s="155"/>
      <c r="B558" s="156"/>
      <c r="C558" s="276" t="s">
        <v>830</v>
      </c>
      <c r="D558" s="277"/>
      <c r="E558" s="277"/>
      <c r="F558" s="277"/>
      <c r="G558" s="277"/>
      <c r="H558" s="159"/>
      <c r="I558" s="159"/>
      <c r="J558" s="159"/>
      <c r="K558" s="159"/>
      <c r="L558" s="159"/>
      <c r="M558" s="159"/>
      <c r="N558" s="158"/>
      <c r="O558" s="158"/>
      <c r="P558" s="158"/>
      <c r="Q558" s="158"/>
      <c r="R558" s="159"/>
      <c r="S558" s="159"/>
      <c r="T558" s="159"/>
      <c r="U558" s="159"/>
      <c r="V558" s="159"/>
      <c r="W558" s="159"/>
      <c r="X558" s="159"/>
      <c r="Y558" s="159"/>
      <c r="Z558" s="148"/>
      <c r="AA558" s="148"/>
      <c r="AB558" s="148"/>
      <c r="AC558" s="148"/>
      <c r="AD558" s="148"/>
      <c r="AE558" s="148"/>
      <c r="AF558" s="148"/>
      <c r="AG558" s="148" t="s">
        <v>299</v>
      </c>
      <c r="AH558" s="148"/>
      <c r="AI558" s="148"/>
      <c r="AJ558" s="148"/>
      <c r="AK558" s="148"/>
      <c r="AL558" s="148"/>
      <c r="AM558" s="148"/>
      <c r="AN558" s="148"/>
      <c r="AO558" s="148"/>
      <c r="AP558" s="148"/>
      <c r="AQ558" s="148"/>
      <c r="AR558" s="148"/>
      <c r="AS558" s="148"/>
      <c r="AT558" s="148"/>
      <c r="AU558" s="148"/>
      <c r="AV558" s="148"/>
      <c r="AW558" s="148"/>
      <c r="AX558" s="148"/>
      <c r="AY558" s="148"/>
      <c r="AZ558" s="148"/>
      <c r="BA558" s="184" t="str">
        <f>C558</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58" s="148"/>
      <c r="BC558" s="148"/>
      <c r="BD558" s="148"/>
      <c r="BE558" s="148"/>
      <c r="BF558" s="148"/>
      <c r="BG558" s="148"/>
      <c r="BH558" s="148"/>
    </row>
    <row r="559" spans="1:60" ht="20.5" outlineLevel="2" x14ac:dyDescent="0.25">
      <c r="A559" s="155"/>
      <c r="B559" s="156"/>
      <c r="C559" s="270" t="s">
        <v>830</v>
      </c>
      <c r="D559" s="271"/>
      <c r="E559" s="271"/>
      <c r="F559" s="271"/>
      <c r="G559" s="271"/>
      <c r="H559" s="159"/>
      <c r="I559" s="159"/>
      <c r="J559" s="159"/>
      <c r="K559" s="159"/>
      <c r="L559" s="159"/>
      <c r="M559" s="159"/>
      <c r="N559" s="158"/>
      <c r="O559" s="158"/>
      <c r="P559" s="158"/>
      <c r="Q559" s="158"/>
      <c r="R559" s="159"/>
      <c r="S559" s="159"/>
      <c r="T559" s="159"/>
      <c r="U559" s="159"/>
      <c r="V559" s="159"/>
      <c r="W559" s="159"/>
      <c r="X559" s="159"/>
      <c r="Y559" s="159"/>
      <c r="Z559" s="148"/>
      <c r="AA559" s="148"/>
      <c r="AB559" s="148"/>
      <c r="AC559" s="148"/>
      <c r="AD559" s="148"/>
      <c r="AE559" s="148"/>
      <c r="AF559" s="148"/>
      <c r="AG559" s="148" t="s">
        <v>300</v>
      </c>
      <c r="AH559" s="148"/>
      <c r="AI559" s="148"/>
      <c r="AJ559" s="148"/>
      <c r="AK559" s="148"/>
      <c r="AL559" s="148"/>
      <c r="AM559" s="148"/>
      <c r="AN559" s="148"/>
      <c r="AO559" s="148"/>
      <c r="AP559" s="148"/>
      <c r="AQ559" s="148"/>
      <c r="AR559" s="148"/>
      <c r="AS559" s="148"/>
      <c r="AT559" s="148"/>
      <c r="AU559" s="148"/>
      <c r="AV559" s="148"/>
      <c r="AW559" s="148"/>
      <c r="AX559" s="148"/>
      <c r="AY559" s="148"/>
      <c r="AZ559" s="148"/>
      <c r="BA559" s="184" t="str">
        <f>C559</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59" s="148"/>
      <c r="BC559" s="148"/>
      <c r="BD559" s="148"/>
      <c r="BE559" s="148"/>
      <c r="BF559" s="148"/>
      <c r="BG559" s="148"/>
      <c r="BH559" s="148"/>
    </row>
    <row r="560" spans="1:60" outlineLevel="2" x14ac:dyDescent="0.25">
      <c r="A560" s="155"/>
      <c r="B560" s="156"/>
      <c r="C560" s="195" t="s">
        <v>831</v>
      </c>
      <c r="D560" s="161"/>
      <c r="E560" s="162">
        <v>108.33</v>
      </c>
      <c r="F560" s="159"/>
      <c r="G560" s="159"/>
      <c r="H560" s="159"/>
      <c r="I560" s="159"/>
      <c r="J560" s="159"/>
      <c r="K560" s="159"/>
      <c r="L560" s="159"/>
      <c r="M560" s="159"/>
      <c r="N560" s="158"/>
      <c r="O560" s="158"/>
      <c r="P560" s="158"/>
      <c r="Q560" s="158"/>
      <c r="R560" s="159"/>
      <c r="S560" s="159"/>
      <c r="T560" s="159"/>
      <c r="U560" s="159"/>
      <c r="V560" s="159"/>
      <c r="W560" s="159"/>
      <c r="X560" s="159"/>
      <c r="Y560" s="159"/>
      <c r="Z560" s="148"/>
      <c r="AA560" s="148"/>
      <c r="AB560" s="148"/>
      <c r="AC560" s="148"/>
      <c r="AD560" s="148"/>
      <c r="AE560" s="148"/>
      <c r="AF560" s="148"/>
      <c r="AG560" s="148" t="s">
        <v>314</v>
      </c>
      <c r="AH560" s="148">
        <v>0</v>
      </c>
      <c r="AI560" s="148"/>
      <c r="AJ560" s="148"/>
      <c r="AK560" s="148"/>
      <c r="AL560" s="148"/>
      <c r="AM560" s="148"/>
      <c r="AN560" s="148"/>
      <c r="AO560" s="148"/>
      <c r="AP560" s="148"/>
      <c r="AQ560" s="148"/>
      <c r="AR560" s="148"/>
      <c r="AS560" s="148"/>
      <c r="AT560" s="148"/>
      <c r="AU560" s="148"/>
      <c r="AV560" s="148"/>
      <c r="AW560" s="148"/>
      <c r="AX560" s="148"/>
      <c r="AY560" s="148"/>
      <c r="AZ560" s="148"/>
      <c r="BA560" s="148"/>
      <c r="BB560" s="148"/>
      <c r="BC560" s="148"/>
      <c r="BD560" s="148"/>
      <c r="BE560" s="148"/>
      <c r="BF560" s="148"/>
      <c r="BG560" s="148"/>
      <c r="BH560" s="148"/>
    </row>
    <row r="561" spans="1:60" outlineLevel="3" x14ac:dyDescent="0.25">
      <c r="A561" s="155"/>
      <c r="B561" s="156"/>
      <c r="C561" s="195" t="s">
        <v>832</v>
      </c>
      <c r="D561" s="161"/>
      <c r="E561" s="162">
        <v>130.5</v>
      </c>
      <c r="F561" s="159"/>
      <c r="G561" s="159"/>
      <c r="H561" s="159"/>
      <c r="I561" s="159"/>
      <c r="J561" s="159"/>
      <c r="K561" s="159"/>
      <c r="L561" s="159"/>
      <c r="M561" s="159"/>
      <c r="N561" s="158"/>
      <c r="O561" s="158"/>
      <c r="P561" s="158"/>
      <c r="Q561" s="158"/>
      <c r="R561" s="159"/>
      <c r="S561" s="159"/>
      <c r="T561" s="159"/>
      <c r="U561" s="159"/>
      <c r="V561" s="159"/>
      <c r="W561" s="159"/>
      <c r="X561" s="159"/>
      <c r="Y561" s="159"/>
      <c r="Z561" s="148"/>
      <c r="AA561" s="148"/>
      <c r="AB561" s="148"/>
      <c r="AC561" s="148"/>
      <c r="AD561" s="148"/>
      <c r="AE561" s="148"/>
      <c r="AF561" s="148"/>
      <c r="AG561" s="148" t="s">
        <v>314</v>
      </c>
      <c r="AH561" s="148">
        <v>0</v>
      </c>
      <c r="AI561" s="148"/>
      <c r="AJ561" s="148"/>
      <c r="AK561" s="148"/>
      <c r="AL561" s="148"/>
      <c r="AM561" s="148"/>
      <c r="AN561" s="148"/>
      <c r="AO561" s="148"/>
      <c r="AP561" s="148"/>
      <c r="AQ561" s="148"/>
      <c r="AR561" s="148"/>
      <c r="AS561" s="148"/>
      <c r="AT561" s="148"/>
      <c r="AU561" s="148"/>
      <c r="AV561" s="148"/>
      <c r="AW561" s="148"/>
      <c r="AX561" s="148"/>
      <c r="AY561" s="148"/>
      <c r="AZ561" s="148"/>
      <c r="BA561" s="148"/>
      <c r="BB561" s="148"/>
      <c r="BC561" s="148"/>
      <c r="BD561" s="148"/>
      <c r="BE561" s="148"/>
      <c r="BF561" s="148"/>
      <c r="BG561" s="148"/>
      <c r="BH561" s="148"/>
    </row>
    <row r="562" spans="1:60" outlineLevel="3" x14ac:dyDescent="0.25">
      <c r="A562" s="155"/>
      <c r="B562" s="156"/>
      <c r="C562" s="195" t="s">
        <v>833</v>
      </c>
      <c r="D562" s="161"/>
      <c r="E562" s="162">
        <v>122.5</v>
      </c>
      <c r="F562" s="159"/>
      <c r="G562" s="159"/>
      <c r="H562" s="159"/>
      <c r="I562" s="159"/>
      <c r="J562" s="159"/>
      <c r="K562" s="159"/>
      <c r="L562" s="159"/>
      <c r="M562" s="159"/>
      <c r="N562" s="158"/>
      <c r="O562" s="158"/>
      <c r="P562" s="158"/>
      <c r="Q562" s="158"/>
      <c r="R562" s="159"/>
      <c r="S562" s="159"/>
      <c r="T562" s="159"/>
      <c r="U562" s="159"/>
      <c r="V562" s="159"/>
      <c r="W562" s="159"/>
      <c r="X562" s="159"/>
      <c r="Y562" s="159"/>
      <c r="Z562" s="148"/>
      <c r="AA562" s="148"/>
      <c r="AB562" s="148"/>
      <c r="AC562" s="148"/>
      <c r="AD562" s="148"/>
      <c r="AE562" s="148"/>
      <c r="AF562" s="148"/>
      <c r="AG562" s="148" t="s">
        <v>314</v>
      </c>
      <c r="AH562" s="148">
        <v>0</v>
      </c>
      <c r="AI562" s="148"/>
      <c r="AJ562" s="148"/>
      <c r="AK562" s="148"/>
      <c r="AL562" s="148"/>
      <c r="AM562" s="148"/>
      <c r="AN562" s="148"/>
      <c r="AO562" s="148"/>
      <c r="AP562" s="148"/>
      <c r="AQ562" s="148"/>
      <c r="AR562" s="148"/>
      <c r="AS562" s="148"/>
      <c r="AT562" s="148"/>
      <c r="AU562" s="148"/>
      <c r="AV562" s="148"/>
      <c r="AW562" s="148"/>
      <c r="AX562" s="148"/>
      <c r="AY562" s="148"/>
      <c r="AZ562" s="148"/>
      <c r="BA562" s="148"/>
      <c r="BB562" s="148"/>
      <c r="BC562" s="148"/>
      <c r="BD562" s="148"/>
      <c r="BE562" s="148"/>
      <c r="BF562" s="148"/>
      <c r="BG562" s="148"/>
      <c r="BH562" s="148"/>
    </row>
    <row r="563" spans="1:60" outlineLevel="3" x14ac:dyDescent="0.25">
      <c r="A563" s="155"/>
      <c r="B563" s="156"/>
      <c r="C563" s="195" t="s">
        <v>834</v>
      </c>
      <c r="D563" s="161"/>
      <c r="E563" s="162">
        <v>102.63</v>
      </c>
      <c r="F563" s="159"/>
      <c r="G563" s="159"/>
      <c r="H563" s="159"/>
      <c r="I563" s="159"/>
      <c r="J563" s="159"/>
      <c r="K563" s="159"/>
      <c r="L563" s="159"/>
      <c r="M563" s="159"/>
      <c r="N563" s="158"/>
      <c r="O563" s="158"/>
      <c r="P563" s="158"/>
      <c r="Q563" s="158"/>
      <c r="R563" s="159"/>
      <c r="S563" s="159"/>
      <c r="T563" s="159"/>
      <c r="U563" s="159"/>
      <c r="V563" s="159"/>
      <c r="W563" s="159"/>
      <c r="X563" s="159"/>
      <c r="Y563" s="159"/>
      <c r="Z563" s="148"/>
      <c r="AA563" s="148"/>
      <c r="AB563" s="148"/>
      <c r="AC563" s="148"/>
      <c r="AD563" s="148"/>
      <c r="AE563" s="148"/>
      <c r="AF563" s="148"/>
      <c r="AG563" s="148" t="s">
        <v>314</v>
      </c>
      <c r="AH563" s="148">
        <v>0</v>
      </c>
      <c r="AI563" s="148"/>
      <c r="AJ563" s="148"/>
      <c r="AK563" s="148"/>
      <c r="AL563" s="148"/>
      <c r="AM563" s="148"/>
      <c r="AN563" s="148"/>
      <c r="AO563" s="148"/>
      <c r="AP563" s="148"/>
      <c r="AQ563" s="148"/>
      <c r="AR563" s="148"/>
      <c r="AS563" s="148"/>
      <c r="AT563" s="148"/>
      <c r="AU563" s="148"/>
      <c r="AV563" s="148"/>
      <c r="AW563" s="148"/>
      <c r="AX563" s="148"/>
      <c r="AY563" s="148"/>
      <c r="AZ563" s="148"/>
      <c r="BA563" s="148"/>
      <c r="BB563" s="148"/>
      <c r="BC563" s="148"/>
      <c r="BD563" s="148"/>
      <c r="BE563" s="148"/>
      <c r="BF563" s="148"/>
      <c r="BG563" s="148"/>
      <c r="BH563" s="148"/>
    </row>
    <row r="564" spans="1:60" outlineLevel="3" x14ac:dyDescent="0.25">
      <c r="A564" s="155"/>
      <c r="B564" s="156"/>
      <c r="C564" s="195" t="s">
        <v>835</v>
      </c>
      <c r="D564" s="161"/>
      <c r="E564" s="162">
        <v>126.9</v>
      </c>
      <c r="F564" s="159"/>
      <c r="G564" s="159"/>
      <c r="H564" s="159"/>
      <c r="I564" s="159"/>
      <c r="J564" s="159"/>
      <c r="K564" s="159"/>
      <c r="L564" s="159"/>
      <c r="M564" s="159"/>
      <c r="N564" s="158"/>
      <c r="O564" s="158"/>
      <c r="P564" s="158"/>
      <c r="Q564" s="158"/>
      <c r="R564" s="159"/>
      <c r="S564" s="159"/>
      <c r="T564" s="159"/>
      <c r="U564" s="159"/>
      <c r="V564" s="159"/>
      <c r="W564" s="159"/>
      <c r="X564" s="159"/>
      <c r="Y564" s="159"/>
      <c r="Z564" s="148"/>
      <c r="AA564" s="148"/>
      <c r="AB564" s="148"/>
      <c r="AC564" s="148"/>
      <c r="AD564" s="148"/>
      <c r="AE564" s="148"/>
      <c r="AF564" s="148"/>
      <c r="AG564" s="148" t="s">
        <v>314</v>
      </c>
      <c r="AH564" s="148">
        <v>0</v>
      </c>
      <c r="AI564" s="148"/>
      <c r="AJ564" s="148"/>
      <c r="AK564" s="148"/>
      <c r="AL564" s="148"/>
      <c r="AM564" s="148"/>
      <c r="AN564" s="148"/>
      <c r="AO564" s="148"/>
      <c r="AP564" s="148"/>
      <c r="AQ564" s="148"/>
      <c r="AR564" s="148"/>
      <c r="AS564" s="148"/>
      <c r="AT564" s="148"/>
      <c r="AU564" s="148"/>
      <c r="AV564" s="148"/>
      <c r="AW564" s="148"/>
      <c r="AX564" s="148"/>
      <c r="AY564" s="148"/>
      <c r="AZ564" s="148"/>
      <c r="BA564" s="148"/>
      <c r="BB564" s="148"/>
      <c r="BC564" s="148"/>
      <c r="BD564" s="148"/>
      <c r="BE564" s="148"/>
      <c r="BF564" s="148"/>
      <c r="BG564" s="148"/>
      <c r="BH564" s="148"/>
    </row>
    <row r="565" spans="1:60" outlineLevel="3" x14ac:dyDescent="0.25">
      <c r="A565" s="155"/>
      <c r="B565" s="156"/>
      <c r="C565" s="195" t="s">
        <v>836</v>
      </c>
      <c r="D565" s="161"/>
      <c r="E565" s="162">
        <v>25.36</v>
      </c>
      <c r="F565" s="159"/>
      <c r="G565" s="159"/>
      <c r="H565" s="159"/>
      <c r="I565" s="159"/>
      <c r="J565" s="159"/>
      <c r="K565" s="159"/>
      <c r="L565" s="159"/>
      <c r="M565" s="159"/>
      <c r="N565" s="158"/>
      <c r="O565" s="158"/>
      <c r="P565" s="158"/>
      <c r="Q565" s="158"/>
      <c r="R565" s="159"/>
      <c r="S565" s="159"/>
      <c r="T565" s="159"/>
      <c r="U565" s="159"/>
      <c r="V565" s="159"/>
      <c r="W565" s="159"/>
      <c r="X565" s="159"/>
      <c r="Y565" s="159"/>
      <c r="Z565" s="148"/>
      <c r="AA565" s="148"/>
      <c r="AB565" s="148"/>
      <c r="AC565" s="148"/>
      <c r="AD565" s="148"/>
      <c r="AE565" s="148"/>
      <c r="AF565" s="148"/>
      <c r="AG565" s="148" t="s">
        <v>314</v>
      </c>
      <c r="AH565" s="148">
        <v>0</v>
      </c>
      <c r="AI565" s="148"/>
      <c r="AJ565" s="148"/>
      <c r="AK565" s="148"/>
      <c r="AL565" s="148"/>
      <c r="AM565" s="148"/>
      <c r="AN565" s="148"/>
      <c r="AO565" s="148"/>
      <c r="AP565" s="148"/>
      <c r="AQ565" s="148"/>
      <c r="AR565" s="148"/>
      <c r="AS565" s="148"/>
      <c r="AT565" s="148"/>
      <c r="AU565" s="148"/>
      <c r="AV565" s="148"/>
      <c r="AW565" s="148"/>
      <c r="AX565" s="148"/>
      <c r="AY565" s="148"/>
      <c r="AZ565" s="148"/>
      <c r="BA565" s="148"/>
      <c r="BB565" s="148"/>
      <c r="BC565" s="148"/>
      <c r="BD565" s="148"/>
      <c r="BE565" s="148"/>
      <c r="BF565" s="148"/>
      <c r="BG565" s="148"/>
      <c r="BH565" s="148"/>
    </row>
    <row r="566" spans="1:60" ht="20" outlineLevel="1" x14ac:dyDescent="0.25">
      <c r="A566" s="177">
        <v>98</v>
      </c>
      <c r="B566" s="178" t="s">
        <v>837</v>
      </c>
      <c r="C566" s="194" t="s">
        <v>838</v>
      </c>
      <c r="D566" s="179" t="s">
        <v>310</v>
      </c>
      <c r="E566" s="180">
        <v>43.8</v>
      </c>
      <c r="F566" s="181"/>
      <c r="G566" s="182">
        <f>ROUND(E566*F566,2)</f>
        <v>0</v>
      </c>
      <c r="H566" s="181"/>
      <c r="I566" s="182">
        <f>ROUND(E566*H566,2)</f>
        <v>0</v>
      </c>
      <c r="J566" s="181"/>
      <c r="K566" s="182">
        <f>ROUND(E566*J566,2)</f>
        <v>0</v>
      </c>
      <c r="L566" s="182">
        <v>21</v>
      </c>
      <c r="M566" s="182">
        <f>G566*(1+L566/100)</f>
        <v>0</v>
      </c>
      <c r="N566" s="180">
        <v>1.643E-2</v>
      </c>
      <c r="O566" s="180">
        <f>ROUND(E566*N566,2)</f>
        <v>0.72</v>
      </c>
      <c r="P566" s="180">
        <v>0</v>
      </c>
      <c r="Q566" s="180">
        <f>ROUND(E566*P566,2)</f>
        <v>0</v>
      </c>
      <c r="R566" s="182" t="s">
        <v>410</v>
      </c>
      <c r="S566" s="182" t="s">
        <v>294</v>
      </c>
      <c r="T566" s="183" t="s">
        <v>294</v>
      </c>
      <c r="U566" s="159">
        <v>0.91700000000000004</v>
      </c>
      <c r="V566" s="159">
        <f>ROUND(E566*U566,2)</f>
        <v>40.159999999999997</v>
      </c>
      <c r="W566" s="159"/>
      <c r="X566" s="159" t="s">
        <v>295</v>
      </c>
      <c r="Y566" s="159" t="s">
        <v>296</v>
      </c>
      <c r="Z566" s="148"/>
      <c r="AA566" s="148"/>
      <c r="AB566" s="148"/>
      <c r="AC566" s="148"/>
      <c r="AD566" s="148"/>
      <c r="AE566" s="148"/>
      <c r="AF566" s="148"/>
      <c r="AG566" s="148" t="s">
        <v>297</v>
      </c>
      <c r="AH566" s="148"/>
      <c r="AI566" s="148"/>
      <c r="AJ566" s="148"/>
      <c r="AK566" s="148"/>
      <c r="AL566" s="148"/>
      <c r="AM566" s="148"/>
      <c r="AN566" s="148"/>
      <c r="AO566" s="148"/>
      <c r="AP566" s="148"/>
      <c r="AQ566" s="148"/>
      <c r="AR566" s="148"/>
      <c r="AS566" s="148"/>
      <c r="AT566" s="148"/>
      <c r="AU566" s="148"/>
      <c r="AV566" s="148"/>
      <c r="AW566" s="148"/>
      <c r="AX566" s="148"/>
      <c r="AY566" s="148"/>
      <c r="AZ566" s="148"/>
      <c r="BA566" s="148"/>
      <c r="BB566" s="148"/>
      <c r="BC566" s="148"/>
      <c r="BD566" s="148"/>
      <c r="BE566" s="148"/>
      <c r="BF566" s="148"/>
      <c r="BG566" s="148"/>
      <c r="BH566" s="148"/>
    </row>
    <row r="567" spans="1:60" ht="20.5" outlineLevel="2" x14ac:dyDescent="0.25">
      <c r="A567" s="155"/>
      <c r="B567" s="156"/>
      <c r="C567" s="276" t="s">
        <v>830</v>
      </c>
      <c r="D567" s="277"/>
      <c r="E567" s="277"/>
      <c r="F567" s="277"/>
      <c r="G567" s="277"/>
      <c r="H567" s="159"/>
      <c r="I567" s="159"/>
      <c r="J567" s="159"/>
      <c r="K567" s="159"/>
      <c r="L567" s="159"/>
      <c r="M567" s="159"/>
      <c r="N567" s="158"/>
      <c r="O567" s="158"/>
      <c r="P567" s="158"/>
      <c r="Q567" s="158"/>
      <c r="R567" s="159"/>
      <c r="S567" s="159"/>
      <c r="T567" s="159"/>
      <c r="U567" s="159"/>
      <c r="V567" s="159"/>
      <c r="W567" s="159"/>
      <c r="X567" s="159"/>
      <c r="Y567" s="159"/>
      <c r="Z567" s="148"/>
      <c r="AA567" s="148"/>
      <c r="AB567" s="148"/>
      <c r="AC567" s="148"/>
      <c r="AD567" s="148"/>
      <c r="AE567" s="148"/>
      <c r="AF567" s="148"/>
      <c r="AG567" s="148" t="s">
        <v>299</v>
      </c>
      <c r="AH567" s="148"/>
      <c r="AI567" s="148"/>
      <c r="AJ567" s="148"/>
      <c r="AK567" s="148"/>
      <c r="AL567" s="148"/>
      <c r="AM567" s="148"/>
      <c r="AN567" s="148"/>
      <c r="AO567" s="148"/>
      <c r="AP567" s="148"/>
      <c r="AQ567" s="148"/>
      <c r="AR567" s="148"/>
      <c r="AS567" s="148"/>
      <c r="AT567" s="148"/>
      <c r="AU567" s="148"/>
      <c r="AV567" s="148"/>
      <c r="AW567" s="148"/>
      <c r="AX567" s="148"/>
      <c r="AY567" s="148"/>
      <c r="AZ567" s="148"/>
      <c r="BA567" s="184" t="str">
        <f>C567</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67" s="148"/>
      <c r="BC567" s="148"/>
      <c r="BD567" s="148"/>
      <c r="BE567" s="148"/>
      <c r="BF567" s="148"/>
      <c r="BG567" s="148"/>
      <c r="BH567" s="148"/>
    </row>
    <row r="568" spans="1:60" ht="20.5" outlineLevel="2" x14ac:dyDescent="0.25">
      <c r="A568" s="155"/>
      <c r="B568" s="156"/>
      <c r="C568" s="270" t="s">
        <v>830</v>
      </c>
      <c r="D568" s="271"/>
      <c r="E568" s="271"/>
      <c r="F568" s="271"/>
      <c r="G568" s="271"/>
      <c r="H568" s="159"/>
      <c r="I568" s="159"/>
      <c r="J568" s="159"/>
      <c r="K568" s="159"/>
      <c r="L568" s="159"/>
      <c r="M568" s="159"/>
      <c r="N568" s="158"/>
      <c r="O568" s="158"/>
      <c r="P568" s="158"/>
      <c r="Q568" s="158"/>
      <c r="R568" s="159"/>
      <c r="S568" s="159"/>
      <c r="T568" s="159"/>
      <c r="U568" s="159"/>
      <c r="V568" s="159"/>
      <c r="W568" s="159"/>
      <c r="X568" s="159"/>
      <c r="Y568" s="159"/>
      <c r="Z568" s="148"/>
      <c r="AA568" s="148"/>
      <c r="AB568" s="148"/>
      <c r="AC568" s="148"/>
      <c r="AD568" s="148"/>
      <c r="AE568" s="148"/>
      <c r="AF568" s="148"/>
      <c r="AG568" s="148" t="s">
        <v>300</v>
      </c>
      <c r="AH568" s="148"/>
      <c r="AI568" s="148"/>
      <c r="AJ568" s="148"/>
      <c r="AK568" s="148"/>
      <c r="AL568" s="148"/>
      <c r="AM568" s="148"/>
      <c r="AN568" s="148"/>
      <c r="AO568" s="148"/>
      <c r="AP568" s="148"/>
      <c r="AQ568" s="148"/>
      <c r="AR568" s="148"/>
      <c r="AS568" s="148"/>
      <c r="AT568" s="148"/>
      <c r="AU568" s="148"/>
      <c r="AV568" s="148"/>
      <c r="AW568" s="148"/>
      <c r="AX568" s="148"/>
      <c r="AY568" s="148"/>
      <c r="AZ568" s="148"/>
      <c r="BA568" s="184" t="str">
        <f>C568</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68" s="148"/>
      <c r="BC568" s="148"/>
      <c r="BD568" s="148"/>
      <c r="BE568" s="148"/>
      <c r="BF568" s="148"/>
      <c r="BG568" s="148"/>
      <c r="BH568" s="148"/>
    </row>
    <row r="569" spans="1:60" outlineLevel="1" x14ac:dyDescent="0.25">
      <c r="A569" s="177">
        <v>99</v>
      </c>
      <c r="B569" s="178" t="s">
        <v>839</v>
      </c>
      <c r="C569" s="194" t="s">
        <v>840</v>
      </c>
      <c r="D569" s="179" t="s">
        <v>310</v>
      </c>
      <c r="E569" s="180">
        <v>8.94</v>
      </c>
      <c r="F569" s="181"/>
      <c r="G569" s="182">
        <f>ROUND(E569*F569,2)</f>
        <v>0</v>
      </c>
      <c r="H569" s="181"/>
      <c r="I569" s="182">
        <f>ROUND(E569*H569,2)</f>
        <v>0</v>
      </c>
      <c r="J569" s="181"/>
      <c r="K569" s="182">
        <f>ROUND(E569*J569,2)</f>
        <v>0</v>
      </c>
      <c r="L569" s="182">
        <v>21</v>
      </c>
      <c r="M569" s="182">
        <f>G569*(1+L569/100)</f>
        <v>0</v>
      </c>
      <c r="N569" s="180">
        <v>9.1199999999999996E-3</v>
      </c>
      <c r="O569" s="180">
        <f>ROUND(E569*N569,2)</f>
        <v>0.08</v>
      </c>
      <c r="P569" s="180">
        <v>0</v>
      </c>
      <c r="Q569" s="180">
        <f>ROUND(E569*P569,2)</f>
        <v>0</v>
      </c>
      <c r="R569" s="182" t="s">
        <v>410</v>
      </c>
      <c r="S569" s="182" t="s">
        <v>294</v>
      </c>
      <c r="T569" s="183" t="s">
        <v>294</v>
      </c>
      <c r="U569" s="159">
        <v>1.5620000000000001</v>
      </c>
      <c r="V569" s="159">
        <f>ROUND(E569*U569,2)</f>
        <v>13.96</v>
      </c>
      <c r="W569" s="159"/>
      <c r="X569" s="159" t="s">
        <v>295</v>
      </c>
      <c r="Y569" s="159" t="s">
        <v>296</v>
      </c>
      <c r="Z569" s="148"/>
      <c r="AA569" s="148"/>
      <c r="AB569" s="148"/>
      <c r="AC569" s="148"/>
      <c r="AD569" s="148"/>
      <c r="AE569" s="148"/>
      <c r="AF569" s="148"/>
      <c r="AG569" s="148" t="s">
        <v>297</v>
      </c>
      <c r="AH569" s="148"/>
      <c r="AI569" s="148"/>
      <c r="AJ569" s="148"/>
      <c r="AK569" s="148"/>
      <c r="AL569" s="148"/>
      <c r="AM569" s="148"/>
      <c r="AN569" s="148"/>
      <c r="AO569" s="148"/>
      <c r="AP569" s="148"/>
      <c r="AQ569" s="148"/>
      <c r="AR569" s="148"/>
      <c r="AS569" s="148"/>
      <c r="AT569" s="148"/>
      <c r="AU569" s="148"/>
      <c r="AV569" s="148"/>
      <c r="AW569" s="148"/>
      <c r="AX569" s="148"/>
      <c r="AY569" s="148"/>
      <c r="AZ569" s="148"/>
      <c r="BA569" s="148"/>
      <c r="BB569" s="148"/>
      <c r="BC569" s="148"/>
      <c r="BD569" s="148"/>
      <c r="BE569" s="148"/>
      <c r="BF569" s="148"/>
      <c r="BG569" s="148"/>
      <c r="BH569" s="148"/>
    </row>
    <row r="570" spans="1:60" outlineLevel="2" x14ac:dyDescent="0.25">
      <c r="A570" s="155"/>
      <c r="B570" s="156"/>
      <c r="C570" s="276" t="s">
        <v>841</v>
      </c>
      <c r="D570" s="277"/>
      <c r="E570" s="277"/>
      <c r="F570" s="277"/>
      <c r="G570" s="277"/>
      <c r="H570" s="159"/>
      <c r="I570" s="159"/>
      <c r="J570" s="159"/>
      <c r="K570" s="159"/>
      <c r="L570" s="159"/>
      <c r="M570" s="159"/>
      <c r="N570" s="158"/>
      <c r="O570" s="158"/>
      <c r="P570" s="158"/>
      <c r="Q570" s="158"/>
      <c r="R570" s="159"/>
      <c r="S570" s="159"/>
      <c r="T570" s="159"/>
      <c r="U570" s="159"/>
      <c r="V570" s="159"/>
      <c r="W570" s="159"/>
      <c r="X570" s="159"/>
      <c r="Y570" s="159"/>
      <c r="Z570" s="148"/>
      <c r="AA570" s="148"/>
      <c r="AB570" s="148"/>
      <c r="AC570" s="148"/>
      <c r="AD570" s="148"/>
      <c r="AE570" s="148"/>
      <c r="AF570" s="148"/>
      <c r="AG570" s="148" t="s">
        <v>299</v>
      </c>
      <c r="AH570" s="148"/>
      <c r="AI570" s="148"/>
      <c r="AJ570" s="148"/>
      <c r="AK570" s="148"/>
      <c r="AL570" s="148"/>
      <c r="AM570" s="148"/>
      <c r="AN570" s="148"/>
      <c r="AO570" s="148"/>
      <c r="AP570" s="148"/>
      <c r="AQ570" s="148"/>
      <c r="AR570" s="148"/>
      <c r="AS570" s="148"/>
      <c r="AT570" s="148"/>
      <c r="AU570" s="148"/>
      <c r="AV570" s="148"/>
      <c r="AW570" s="148"/>
      <c r="AX570" s="148"/>
      <c r="AY570" s="148"/>
      <c r="AZ570" s="148"/>
      <c r="BA570" s="184" t="str">
        <f>C570</f>
        <v>nanesení lepicího tmelu na izolační desky, nalepení desek, natažení stěrky, vtlačení výztužné tkaniny a přehlazení stěrky. Včetně parapetních lišt.</v>
      </c>
      <c r="BB570" s="148"/>
      <c r="BC570" s="148"/>
      <c r="BD570" s="148"/>
      <c r="BE570" s="148"/>
      <c r="BF570" s="148"/>
      <c r="BG570" s="148"/>
      <c r="BH570" s="148"/>
    </row>
    <row r="571" spans="1:60" outlineLevel="2" x14ac:dyDescent="0.25">
      <c r="A571" s="155"/>
      <c r="B571" s="156"/>
      <c r="C571" s="270" t="s">
        <v>841</v>
      </c>
      <c r="D571" s="271"/>
      <c r="E571" s="271"/>
      <c r="F571" s="271"/>
      <c r="G571" s="271"/>
      <c r="H571" s="159"/>
      <c r="I571" s="159"/>
      <c r="J571" s="159"/>
      <c r="K571" s="159"/>
      <c r="L571" s="159"/>
      <c r="M571" s="159"/>
      <c r="N571" s="158"/>
      <c r="O571" s="158"/>
      <c r="P571" s="158"/>
      <c r="Q571" s="158"/>
      <c r="R571" s="159"/>
      <c r="S571" s="159"/>
      <c r="T571" s="159"/>
      <c r="U571" s="159"/>
      <c r="V571" s="159"/>
      <c r="W571" s="159"/>
      <c r="X571" s="159"/>
      <c r="Y571" s="159"/>
      <c r="Z571" s="148"/>
      <c r="AA571" s="148"/>
      <c r="AB571" s="148"/>
      <c r="AC571" s="148"/>
      <c r="AD571" s="148"/>
      <c r="AE571" s="148"/>
      <c r="AF571" s="148"/>
      <c r="AG571" s="148" t="s">
        <v>300</v>
      </c>
      <c r="AH571" s="148"/>
      <c r="AI571" s="148"/>
      <c r="AJ571" s="148"/>
      <c r="AK571" s="148"/>
      <c r="AL571" s="148"/>
      <c r="AM571" s="148"/>
      <c r="AN571" s="148"/>
      <c r="AO571" s="148"/>
      <c r="AP571" s="148"/>
      <c r="AQ571" s="148"/>
      <c r="AR571" s="148"/>
      <c r="AS571" s="148"/>
      <c r="AT571" s="148"/>
      <c r="AU571" s="148"/>
      <c r="AV571" s="148"/>
      <c r="AW571" s="148"/>
      <c r="AX571" s="148"/>
      <c r="AY571" s="148"/>
      <c r="AZ571" s="148"/>
      <c r="BA571" s="184" t="str">
        <f>C571</f>
        <v>nanesení lepicího tmelu na izolační desky, nalepení desek, natažení stěrky, vtlačení výztužné tkaniny a přehlazení stěrky. Včetně parapetních lišt.</v>
      </c>
      <c r="BB571" s="148"/>
      <c r="BC571" s="148"/>
      <c r="BD571" s="148"/>
      <c r="BE571" s="148"/>
      <c r="BF571" s="148"/>
      <c r="BG571" s="148"/>
      <c r="BH571" s="148"/>
    </row>
    <row r="572" spans="1:60" outlineLevel="2" x14ac:dyDescent="0.25">
      <c r="A572" s="155"/>
      <c r="B572" s="156"/>
      <c r="C572" s="195" t="s">
        <v>842</v>
      </c>
      <c r="D572" s="161"/>
      <c r="E572" s="162">
        <v>8.94</v>
      </c>
      <c r="F572" s="159"/>
      <c r="G572" s="159"/>
      <c r="H572" s="159"/>
      <c r="I572" s="159"/>
      <c r="J572" s="159"/>
      <c r="K572" s="159"/>
      <c r="L572" s="159"/>
      <c r="M572" s="159"/>
      <c r="N572" s="158"/>
      <c r="O572" s="158"/>
      <c r="P572" s="158"/>
      <c r="Q572" s="158"/>
      <c r="R572" s="159"/>
      <c r="S572" s="159"/>
      <c r="T572" s="159"/>
      <c r="U572" s="159"/>
      <c r="V572" s="159"/>
      <c r="W572" s="159"/>
      <c r="X572" s="159"/>
      <c r="Y572" s="159"/>
      <c r="Z572" s="148"/>
      <c r="AA572" s="148"/>
      <c r="AB572" s="148"/>
      <c r="AC572" s="148"/>
      <c r="AD572" s="148"/>
      <c r="AE572" s="148"/>
      <c r="AF572" s="148"/>
      <c r="AG572" s="148" t="s">
        <v>314</v>
      </c>
      <c r="AH572" s="148">
        <v>0</v>
      </c>
      <c r="AI572" s="148"/>
      <c r="AJ572" s="148"/>
      <c r="AK572" s="148"/>
      <c r="AL572" s="148"/>
      <c r="AM572" s="148"/>
      <c r="AN572" s="148"/>
      <c r="AO572" s="148"/>
      <c r="AP572" s="148"/>
      <c r="AQ572" s="148"/>
      <c r="AR572" s="148"/>
      <c r="AS572" s="148"/>
      <c r="AT572" s="148"/>
      <c r="AU572" s="148"/>
      <c r="AV572" s="148"/>
      <c r="AW572" s="148"/>
      <c r="AX572" s="148"/>
      <c r="AY572" s="148"/>
      <c r="AZ572" s="148"/>
      <c r="BA572" s="148"/>
      <c r="BB572" s="148"/>
      <c r="BC572" s="148"/>
      <c r="BD572" s="148"/>
      <c r="BE572" s="148"/>
      <c r="BF572" s="148"/>
      <c r="BG572" s="148"/>
      <c r="BH572" s="148"/>
    </row>
    <row r="573" spans="1:60" outlineLevel="1" x14ac:dyDescent="0.25">
      <c r="A573" s="177">
        <v>100</v>
      </c>
      <c r="B573" s="178" t="s">
        <v>843</v>
      </c>
      <c r="C573" s="194" t="s">
        <v>844</v>
      </c>
      <c r="D573" s="179" t="s">
        <v>310</v>
      </c>
      <c r="E573" s="180">
        <v>28.635000000000002</v>
      </c>
      <c r="F573" s="181"/>
      <c r="G573" s="182">
        <f>ROUND(E573*F573,2)</f>
        <v>0</v>
      </c>
      <c r="H573" s="181"/>
      <c r="I573" s="182">
        <f>ROUND(E573*H573,2)</f>
        <v>0</v>
      </c>
      <c r="J573" s="181"/>
      <c r="K573" s="182">
        <f>ROUND(E573*J573,2)</f>
        <v>0</v>
      </c>
      <c r="L573" s="182">
        <v>21</v>
      </c>
      <c r="M573" s="182">
        <f>G573*(1+L573/100)</f>
        <v>0</v>
      </c>
      <c r="N573" s="180">
        <v>4.5929999999999999E-2</v>
      </c>
      <c r="O573" s="180">
        <f>ROUND(E573*N573,2)</f>
        <v>1.32</v>
      </c>
      <c r="P573" s="180">
        <v>0</v>
      </c>
      <c r="Q573" s="180">
        <f>ROUND(E573*P573,2)</f>
        <v>0</v>
      </c>
      <c r="R573" s="182" t="s">
        <v>410</v>
      </c>
      <c r="S573" s="182" t="s">
        <v>294</v>
      </c>
      <c r="T573" s="183" t="s">
        <v>294</v>
      </c>
      <c r="U573" s="159">
        <v>0.51100000000000001</v>
      </c>
      <c r="V573" s="159">
        <f>ROUND(E573*U573,2)</f>
        <v>14.63</v>
      </c>
      <c r="W573" s="159"/>
      <c r="X573" s="159" t="s">
        <v>295</v>
      </c>
      <c r="Y573" s="159" t="s">
        <v>296</v>
      </c>
      <c r="Z573" s="148"/>
      <c r="AA573" s="148"/>
      <c r="AB573" s="148"/>
      <c r="AC573" s="148"/>
      <c r="AD573" s="148"/>
      <c r="AE573" s="148"/>
      <c r="AF573" s="148"/>
      <c r="AG573" s="148" t="s">
        <v>297</v>
      </c>
      <c r="AH573" s="148"/>
      <c r="AI573" s="148"/>
      <c r="AJ573" s="148"/>
      <c r="AK573" s="148"/>
      <c r="AL573" s="148"/>
      <c r="AM573" s="148"/>
      <c r="AN573" s="148"/>
      <c r="AO573" s="148"/>
      <c r="AP573" s="148"/>
      <c r="AQ573" s="148"/>
      <c r="AR573" s="148"/>
      <c r="AS573" s="148"/>
      <c r="AT573" s="148"/>
      <c r="AU573" s="148"/>
      <c r="AV573" s="148"/>
      <c r="AW573" s="148"/>
      <c r="AX573" s="148"/>
      <c r="AY573" s="148"/>
      <c r="AZ573" s="148"/>
      <c r="BA573" s="148"/>
      <c r="BB573" s="148"/>
      <c r="BC573" s="148"/>
      <c r="BD573" s="148"/>
      <c r="BE573" s="148"/>
      <c r="BF573" s="148"/>
      <c r="BG573" s="148"/>
      <c r="BH573" s="148"/>
    </row>
    <row r="574" spans="1:60" outlineLevel="2" x14ac:dyDescent="0.25">
      <c r="A574" s="155"/>
      <c r="B574" s="156"/>
      <c r="C574" s="199" t="s">
        <v>845</v>
      </c>
      <c r="D574" s="167"/>
      <c r="E574" s="168"/>
      <c r="F574" s="159"/>
      <c r="G574" s="159"/>
      <c r="H574" s="159"/>
      <c r="I574" s="159"/>
      <c r="J574" s="159"/>
      <c r="K574" s="159"/>
      <c r="L574" s="159"/>
      <c r="M574" s="159"/>
      <c r="N574" s="158"/>
      <c r="O574" s="158"/>
      <c r="P574" s="158"/>
      <c r="Q574" s="158"/>
      <c r="R574" s="159"/>
      <c r="S574" s="159"/>
      <c r="T574" s="159"/>
      <c r="U574" s="159"/>
      <c r="V574" s="159"/>
      <c r="W574" s="159"/>
      <c r="X574" s="159"/>
      <c r="Y574" s="159"/>
      <c r="Z574" s="148"/>
      <c r="AA574" s="148"/>
      <c r="AB574" s="148"/>
      <c r="AC574" s="148"/>
      <c r="AD574" s="148"/>
      <c r="AE574" s="148"/>
      <c r="AF574" s="148"/>
      <c r="AG574" s="148" t="s">
        <v>314</v>
      </c>
      <c r="AH574" s="148"/>
      <c r="AI574" s="148"/>
      <c r="AJ574" s="148"/>
      <c r="AK574" s="148"/>
      <c r="AL574" s="148"/>
      <c r="AM574" s="148"/>
      <c r="AN574" s="148"/>
      <c r="AO574" s="148"/>
      <c r="AP574" s="148"/>
      <c r="AQ574" s="148"/>
      <c r="AR574" s="148"/>
      <c r="AS574" s="148"/>
      <c r="AT574" s="148"/>
      <c r="AU574" s="148"/>
      <c r="AV574" s="148"/>
      <c r="AW574" s="148"/>
      <c r="AX574" s="148"/>
      <c r="AY574" s="148"/>
      <c r="AZ574" s="148"/>
      <c r="BA574" s="148"/>
      <c r="BB574" s="148"/>
      <c r="BC574" s="148"/>
      <c r="BD574" s="148"/>
      <c r="BE574" s="148"/>
      <c r="BF574" s="148"/>
      <c r="BG574" s="148"/>
      <c r="BH574" s="148"/>
    </row>
    <row r="575" spans="1:60" outlineLevel="3" x14ac:dyDescent="0.25">
      <c r="A575" s="155"/>
      <c r="B575" s="156"/>
      <c r="C575" s="200" t="s">
        <v>846</v>
      </c>
      <c r="D575" s="167"/>
      <c r="E575" s="168">
        <v>45.55</v>
      </c>
      <c r="F575" s="159"/>
      <c r="G575" s="159"/>
      <c r="H575" s="159"/>
      <c r="I575" s="159"/>
      <c r="J575" s="159"/>
      <c r="K575" s="159"/>
      <c r="L575" s="159"/>
      <c r="M575" s="159"/>
      <c r="N575" s="158"/>
      <c r="O575" s="158"/>
      <c r="P575" s="158"/>
      <c r="Q575" s="158"/>
      <c r="R575" s="159"/>
      <c r="S575" s="159"/>
      <c r="T575" s="159"/>
      <c r="U575" s="159"/>
      <c r="V575" s="159"/>
      <c r="W575" s="159"/>
      <c r="X575" s="159"/>
      <c r="Y575" s="159"/>
      <c r="Z575" s="148"/>
      <c r="AA575" s="148"/>
      <c r="AB575" s="148"/>
      <c r="AC575" s="148"/>
      <c r="AD575" s="148"/>
      <c r="AE575" s="148"/>
      <c r="AF575" s="148"/>
      <c r="AG575" s="148" t="s">
        <v>314</v>
      </c>
      <c r="AH575" s="148">
        <v>2</v>
      </c>
      <c r="AI575" s="148"/>
      <c r="AJ575" s="148"/>
      <c r="AK575" s="148"/>
      <c r="AL575" s="148"/>
      <c r="AM575" s="148"/>
      <c r="AN575" s="148"/>
      <c r="AO575" s="148"/>
      <c r="AP575" s="148"/>
      <c r="AQ575" s="148"/>
      <c r="AR575" s="148"/>
      <c r="AS575" s="148"/>
      <c r="AT575" s="148"/>
      <c r="AU575" s="148"/>
      <c r="AV575" s="148"/>
      <c r="AW575" s="148"/>
      <c r="AX575" s="148"/>
      <c r="AY575" s="148"/>
      <c r="AZ575" s="148"/>
      <c r="BA575" s="148"/>
      <c r="BB575" s="148"/>
      <c r="BC575" s="148"/>
      <c r="BD575" s="148"/>
      <c r="BE575" s="148"/>
      <c r="BF575" s="148"/>
      <c r="BG575" s="148"/>
      <c r="BH575" s="148"/>
    </row>
    <row r="576" spans="1:60" outlineLevel="3" x14ac:dyDescent="0.25">
      <c r="A576" s="155"/>
      <c r="B576" s="156"/>
      <c r="C576" s="200" t="s">
        <v>847</v>
      </c>
      <c r="D576" s="167"/>
      <c r="E576" s="168">
        <v>36.11</v>
      </c>
      <c r="F576" s="159"/>
      <c r="G576" s="159"/>
      <c r="H576" s="159"/>
      <c r="I576" s="159"/>
      <c r="J576" s="159"/>
      <c r="K576" s="159"/>
      <c r="L576" s="159"/>
      <c r="M576" s="159"/>
      <c r="N576" s="158"/>
      <c r="O576" s="158"/>
      <c r="P576" s="158"/>
      <c r="Q576" s="158"/>
      <c r="R576" s="159"/>
      <c r="S576" s="159"/>
      <c r="T576" s="159"/>
      <c r="U576" s="159"/>
      <c r="V576" s="159"/>
      <c r="W576" s="159"/>
      <c r="X576" s="159"/>
      <c r="Y576" s="159"/>
      <c r="Z576" s="148"/>
      <c r="AA576" s="148"/>
      <c r="AB576" s="148"/>
      <c r="AC576" s="148"/>
      <c r="AD576" s="148"/>
      <c r="AE576" s="148"/>
      <c r="AF576" s="148"/>
      <c r="AG576" s="148" t="s">
        <v>314</v>
      </c>
      <c r="AH576" s="148">
        <v>2</v>
      </c>
      <c r="AI576" s="148"/>
      <c r="AJ576" s="148"/>
      <c r="AK576" s="148"/>
      <c r="AL576" s="148"/>
      <c r="AM576" s="148"/>
      <c r="AN576" s="148"/>
      <c r="AO576" s="148"/>
      <c r="AP576" s="148"/>
      <c r="AQ576" s="148"/>
      <c r="AR576" s="148"/>
      <c r="AS576" s="148"/>
      <c r="AT576" s="148"/>
      <c r="AU576" s="148"/>
      <c r="AV576" s="148"/>
      <c r="AW576" s="148"/>
      <c r="AX576" s="148"/>
      <c r="AY576" s="148"/>
      <c r="AZ576" s="148"/>
      <c r="BA576" s="148"/>
      <c r="BB576" s="148"/>
      <c r="BC576" s="148"/>
      <c r="BD576" s="148"/>
      <c r="BE576" s="148"/>
      <c r="BF576" s="148"/>
      <c r="BG576" s="148"/>
      <c r="BH576" s="148"/>
    </row>
    <row r="577" spans="1:60" outlineLevel="3" x14ac:dyDescent="0.25">
      <c r="A577" s="155"/>
      <c r="B577" s="156"/>
      <c r="C577" s="199" t="s">
        <v>848</v>
      </c>
      <c r="D577" s="167"/>
      <c r="E577" s="168"/>
      <c r="F577" s="159"/>
      <c r="G577" s="159"/>
      <c r="H577" s="159"/>
      <c r="I577" s="159"/>
      <c r="J577" s="159"/>
      <c r="K577" s="159"/>
      <c r="L577" s="159"/>
      <c r="M577" s="159"/>
      <c r="N577" s="158"/>
      <c r="O577" s="158"/>
      <c r="P577" s="158"/>
      <c r="Q577" s="158"/>
      <c r="R577" s="159"/>
      <c r="S577" s="159"/>
      <c r="T577" s="159"/>
      <c r="U577" s="159"/>
      <c r="V577" s="159"/>
      <c r="W577" s="159"/>
      <c r="X577" s="159"/>
      <c r="Y577" s="159"/>
      <c r="Z577" s="148"/>
      <c r="AA577" s="148"/>
      <c r="AB577" s="148"/>
      <c r="AC577" s="148"/>
      <c r="AD577" s="148"/>
      <c r="AE577" s="148"/>
      <c r="AF577" s="148"/>
      <c r="AG577" s="148" t="s">
        <v>314</v>
      </c>
      <c r="AH577" s="148"/>
      <c r="AI577" s="148"/>
      <c r="AJ577" s="148"/>
      <c r="AK577" s="148"/>
      <c r="AL577" s="148"/>
      <c r="AM577" s="148"/>
      <c r="AN577" s="148"/>
      <c r="AO577" s="148"/>
      <c r="AP577" s="148"/>
      <c r="AQ577" s="148"/>
      <c r="AR577" s="148"/>
      <c r="AS577" s="148"/>
      <c r="AT577" s="148"/>
      <c r="AU577" s="148"/>
      <c r="AV577" s="148"/>
      <c r="AW577" s="148"/>
      <c r="AX577" s="148"/>
      <c r="AY577" s="148"/>
      <c r="AZ577" s="148"/>
      <c r="BA577" s="148"/>
      <c r="BB577" s="148"/>
      <c r="BC577" s="148"/>
      <c r="BD577" s="148"/>
      <c r="BE577" s="148"/>
      <c r="BF577" s="148"/>
      <c r="BG577" s="148"/>
      <c r="BH577" s="148"/>
    </row>
    <row r="578" spans="1:60" outlineLevel="3" x14ac:dyDescent="0.25">
      <c r="A578" s="155"/>
      <c r="B578" s="156"/>
      <c r="C578" s="195" t="s">
        <v>849</v>
      </c>
      <c r="D578" s="161"/>
      <c r="E578" s="162">
        <v>20.41</v>
      </c>
      <c r="F578" s="159"/>
      <c r="G578" s="159"/>
      <c r="H578" s="159"/>
      <c r="I578" s="159"/>
      <c r="J578" s="159"/>
      <c r="K578" s="159"/>
      <c r="L578" s="159"/>
      <c r="M578" s="159"/>
      <c r="N578" s="158"/>
      <c r="O578" s="158"/>
      <c r="P578" s="158"/>
      <c r="Q578" s="158"/>
      <c r="R578" s="159"/>
      <c r="S578" s="159"/>
      <c r="T578" s="159"/>
      <c r="U578" s="159"/>
      <c r="V578" s="159"/>
      <c r="W578" s="159"/>
      <c r="X578" s="159"/>
      <c r="Y578" s="159"/>
      <c r="Z578" s="148"/>
      <c r="AA578" s="148"/>
      <c r="AB578" s="148"/>
      <c r="AC578" s="148"/>
      <c r="AD578" s="148"/>
      <c r="AE578" s="148"/>
      <c r="AF578" s="148"/>
      <c r="AG578" s="148" t="s">
        <v>314</v>
      </c>
      <c r="AH578" s="148">
        <v>0</v>
      </c>
      <c r="AI578" s="148"/>
      <c r="AJ578" s="148"/>
      <c r="AK578" s="148"/>
      <c r="AL578" s="148"/>
      <c r="AM578" s="148"/>
      <c r="AN578" s="148"/>
      <c r="AO578" s="148"/>
      <c r="AP578" s="148"/>
      <c r="AQ578" s="148"/>
      <c r="AR578" s="148"/>
      <c r="AS578" s="148"/>
      <c r="AT578" s="148"/>
      <c r="AU578" s="148"/>
      <c r="AV578" s="148"/>
      <c r="AW578" s="148"/>
      <c r="AX578" s="148"/>
      <c r="AY578" s="148"/>
      <c r="AZ578" s="148"/>
      <c r="BA578" s="148"/>
      <c r="BB578" s="148"/>
      <c r="BC578" s="148"/>
      <c r="BD578" s="148"/>
      <c r="BE578" s="148"/>
      <c r="BF578" s="148"/>
      <c r="BG578" s="148"/>
      <c r="BH578" s="148"/>
    </row>
    <row r="579" spans="1:60" outlineLevel="3" x14ac:dyDescent="0.25">
      <c r="A579" s="155"/>
      <c r="B579" s="156"/>
      <c r="C579" s="195" t="s">
        <v>850</v>
      </c>
      <c r="D579" s="161"/>
      <c r="E579" s="162">
        <v>8.2200000000000006</v>
      </c>
      <c r="F579" s="159"/>
      <c r="G579" s="159"/>
      <c r="H579" s="159"/>
      <c r="I579" s="159"/>
      <c r="J579" s="159"/>
      <c r="K579" s="159"/>
      <c r="L579" s="159"/>
      <c r="M579" s="159"/>
      <c r="N579" s="158"/>
      <c r="O579" s="158"/>
      <c r="P579" s="158"/>
      <c r="Q579" s="158"/>
      <c r="R579" s="159"/>
      <c r="S579" s="159"/>
      <c r="T579" s="159"/>
      <c r="U579" s="159"/>
      <c r="V579" s="159"/>
      <c r="W579" s="159"/>
      <c r="X579" s="159"/>
      <c r="Y579" s="159"/>
      <c r="Z579" s="148"/>
      <c r="AA579" s="148"/>
      <c r="AB579" s="148"/>
      <c r="AC579" s="148"/>
      <c r="AD579" s="148"/>
      <c r="AE579" s="148"/>
      <c r="AF579" s="148"/>
      <c r="AG579" s="148" t="s">
        <v>314</v>
      </c>
      <c r="AH579" s="148">
        <v>0</v>
      </c>
      <c r="AI579" s="148"/>
      <c r="AJ579" s="148"/>
      <c r="AK579" s="148"/>
      <c r="AL579" s="148"/>
      <c r="AM579" s="148"/>
      <c r="AN579" s="148"/>
      <c r="AO579" s="148"/>
      <c r="AP579" s="148"/>
      <c r="AQ579" s="148"/>
      <c r="AR579" s="148"/>
      <c r="AS579" s="148"/>
      <c r="AT579" s="148"/>
      <c r="AU579" s="148"/>
      <c r="AV579" s="148"/>
      <c r="AW579" s="148"/>
      <c r="AX579" s="148"/>
      <c r="AY579" s="148"/>
      <c r="AZ579" s="148"/>
      <c r="BA579" s="148"/>
      <c r="BB579" s="148"/>
      <c r="BC579" s="148"/>
      <c r="BD579" s="148"/>
      <c r="BE579" s="148"/>
      <c r="BF579" s="148"/>
      <c r="BG579" s="148"/>
      <c r="BH579" s="148"/>
    </row>
    <row r="580" spans="1:60" outlineLevel="1" x14ac:dyDescent="0.25">
      <c r="A580" s="177">
        <v>101</v>
      </c>
      <c r="B580" s="178" t="s">
        <v>851</v>
      </c>
      <c r="C580" s="194" t="s">
        <v>852</v>
      </c>
      <c r="D580" s="179" t="s">
        <v>331</v>
      </c>
      <c r="E580" s="180">
        <v>193.35</v>
      </c>
      <c r="F580" s="181"/>
      <c r="G580" s="182">
        <f>ROUND(E580*F580,2)</f>
        <v>0</v>
      </c>
      <c r="H580" s="181"/>
      <c r="I580" s="182">
        <f>ROUND(E580*H580,2)</f>
        <v>0</v>
      </c>
      <c r="J580" s="181"/>
      <c r="K580" s="182">
        <f>ROUND(E580*J580,2)</f>
        <v>0</v>
      </c>
      <c r="L580" s="182">
        <v>21</v>
      </c>
      <c r="M580" s="182">
        <f>G580*(1+L580/100)</f>
        <v>0</v>
      </c>
      <c r="N580" s="180">
        <v>1.1E-4</v>
      </c>
      <c r="O580" s="180">
        <f>ROUND(E580*N580,2)</f>
        <v>0.02</v>
      </c>
      <c r="P580" s="180">
        <v>0</v>
      </c>
      <c r="Q580" s="180">
        <f>ROUND(E580*P580,2)</f>
        <v>0</v>
      </c>
      <c r="R580" s="182" t="s">
        <v>410</v>
      </c>
      <c r="S580" s="182" t="s">
        <v>853</v>
      </c>
      <c r="T580" s="183" t="s">
        <v>853</v>
      </c>
      <c r="U580" s="159">
        <v>0.16</v>
      </c>
      <c r="V580" s="159">
        <f>ROUND(E580*U580,2)</f>
        <v>30.94</v>
      </c>
      <c r="W580" s="159"/>
      <c r="X580" s="159" t="s">
        <v>295</v>
      </c>
      <c r="Y580" s="159" t="s">
        <v>296</v>
      </c>
      <c r="Z580" s="148"/>
      <c r="AA580" s="148"/>
      <c r="AB580" s="148"/>
      <c r="AC580" s="148"/>
      <c r="AD580" s="148"/>
      <c r="AE580" s="148"/>
      <c r="AF580" s="148"/>
      <c r="AG580" s="148" t="s">
        <v>297</v>
      </c>
      <c r="AH580" s="148"/>
      <c r="AI580" s="148"/>
      <c r="AJ580" s="148"/>
      <c r="AK580" s="148"/>
      <c r="AL580" s="148"/>
      <c r="AM580" s="148"/>
      <c r="AN580" s="148"/>
      <c r="AO580" s="148"/>
      <c r="AP580" s="148"/>
      <c r="AQ580" s="148"/>
      <c r="AR580" s="148"/>
      <c r="AS580" s="148"/>
      <c r="AT580" s="148"/>
      <c r="AU580" s="148"/>
      <c r="AV580" s="148"/>
      <c r="AW580" s="148"/>
      <c r="AX580" s="148"/>
      <c r="AY580" s="148"/>
      <c r="AZ580" s="148"/>
      <c r="BA580" s="148"/>
      <c r="BB580" s="148"/>
      <c r="BC580" s="148"/>
      <c r="BD580" s="148"/>
      <c r="BE580" s="148"/>
      <c r="BF580" s="148"/>
      <c r="BG580" s="148"/>
      <c r="BH580" s="148"/>
    </row>
    <row r="581" spans="1:60" outlineLevel="2" x14ac:dyDescent="0.25">
      <c r="A581" s="155"/>
      <c r="B581" s="156"/>
      <c r="C581" s="276" t="s">
        <v>854</v>
      </c>
      <c r="D581" s="277"/>
      <c r="E581" s="277"/>
      <c r="F581" s="277"/>
      <c r="G581" s="277"/>
      <c r="H581" s="159"/>
      <c r="I581" s="159"/>
      <c r="J581" s="159"/>
      <c r="K581" s="159"/>
      <c r="L581" s="159"/>
      <c r="M581" s="159"/>
      <c r="N581" s="158"/>
      <c r="O581" s="158"/>
      <c r="P581" s="158"/>
      <c r="Q581" s="158"/>
      <c r="R581" s="159"/>
      <c r="S581" s="159"/>
      <c r="T581" s="159"/>
      <c r="U581" s="159"/>
      <c r="V581" s="159"/>
      <c r="W581" s="159"/>
      <c r="X581" s="159"/>
      <c r="Y581" s="159"/>
      <c r="Z581" s="148"/>
      <c r="AA581" s="148"/>
      <c r="AB581" s="148"/>
      <c r="AC581" s="148"/>
      <c r="AD581" s="148"/>
      <c r="AE581" s="148"/>
      <c r="AF581" s="148"/>
      <c r="AG581" s="148" t="s">
        <v>299</v>
      </c>
      <c r="AH581" s="148"/>
      <c r="AI581" s="148"/>
      <c r="AJ581" s="148"/>
      <c r="AK581" s="148"/>
      <c r="AL581" s="148"/>
      <c r="AM581" s="148"/>
      <c r="AN581" s="148"/>
      <c r="AO581" s="148"/>
      <c r="AP581" s="148"/>
      <c r="AQ581" s="148"/>
      <c r="AR581" s="148"/>
      <c r="AS581" s="148"/>
      <c r="AT581" s="148"/>
      <c r="AU581" s="148"/>
      <c r="AV581" s="148"/>
      <c r="AW581" s="148"/>
      <c r="AX581" s="148"/>
      <c r="AY581" s="148"/>
      <c r="AZ581" s="148"/>
      <c r="BA581" s="148"/>
      <c r="BB581" s="148"/>
      <c r="BC581" s="148"/>
      <c r="BD581" s="148"/>
      <c r="BE581" s="148"/>
      <c r="BF581" s="148"/>
      <c r="BG581" s="148"/>
      <c r="BH581" s="148"/>
    </row>
    <row r="582" spans="1:60" outlineLevel="2" x14ac:dyDescent="0.25">
      <c r="A582" s="155"/>
      <c r="B582" s="156"/>
      <c r="C582" s="270" t="s">
        <v>854</v>
      </c>
      <c r="D582" s="271"/>
      <c r="E582" s="271"/>
      <c r="F582" s="271"/>
      <c r="G582" s="271"/>
      <c r="H582" s="159"/>
      <c r="I582" s="159"/>
      <c r="J582" s="159"/>
      <c r="K582" s="159"/>
      <c r="L582" s="159"/>
      <c r="M582" s="159"/>
      <c r="N582" s="158"/>
      <c r="O582" s="158"/>
      <c r="P582" s="158"/>
      <c r="Q582" s="158"/>
      <c r="R582" s="159"/>
      <c r="S582" s="159"/>
      <c r="T582" s="159"/>
      <c r="U582" s="159"/>
      <c r="V582" s="159"/>
      <c r="W582" s="159"/>
      <c r="X582" s="159"/>
      <c r="Y582" s="159"/>
      <c r="Z582" s="148"/>
      <c r="AA582" s="148"/>
      <c r="AB582" s="148"/>
      <c r="AC582" s="148"/>
      <c r="AD582" s="148"/>
      <c r="AE582" s="148"/>
      <c r="AF582" s="148"/>
      <c r="AG582" s="148" t="s">
        <v>300</v>
      </c>
      <c r="AH582" s="148"/>
      <c r="AI582" s="148"/>
      <c r="AJ582" s="148"/>
      <c r="AK582" s="148"/>
      <c r="AL582" s="148"/>
      <c r="AM582" s="148"/>
      <c r="AN582" s="148"/>
      <c r="AO582" s="148"/>
      <c r="AP582" s="148"/>
      <c r="AQ582" s="148"/>
      <c r="AR582" s="148"/>
      <c r="AS582" s="148"/>
      <c r="AT582" s="148"/>
      <c r="AU582" s="148"/>
      <c r="AV582" s="148"/>
      <c r="AW582" s="148"/>
      <c r="AX582" s="148"/>
      <c r="AY582" s="148"/>
      <c r="AZ582" s="148"/>
      <c r="BA582" s="148"/>
      <c r="BB582" s="148"/>
      <c r="BC582" s="148"/>
      <c r="BD582" s="148"/>
      <c r="BE582" s="148"/>
      <c r="BF582" s="148"/>
      <c r="BG582" s="148"/>
      <c r="BH582" s="148"/>
    </row>
    <row r="583" spans="1:60" outlineLevel="2" x14ac:dyDescent="0.25">
      <c r="A583" s="155"/>
      <c r="B583" s="156"/>
      <c r="C583" s="195" t="s">
        <v>855</v>
      </c>
      <c r="D583" s="161"/>
      <c r="E583" s="162">
        <v>27.3</v>
      </c>
      <c r="F583" s="159"/>
      <c r="G583" s="159"/>
      <c r="H583" s="159"/>
      <c r="I583" s="159"/>
      <c r="J583" s="159"/>
      <c r="K583" s="159"/>
      <c r="L583" s="159"/>
      <c r="M583" s="159"/>
      <c r="N583" s="158"/>
      <c r="O583" s="158"/>
      <c r="P583" s="158"/>
      <c r="Q583" s="158"/>
      <c r="R583" s="159"/>
      <c r="S583" s="159"/>
      <c r="T583" s="159"/>
      <c r="U583" s="159"/>
      <c r="V583" s="159"/>
      <c r="W583" s="159"/>
      <c r="X583" s="159"/>
      <c r="Y583" s="159"/>
      <c r="Z583" s="148"/>
      <c r="AA583" s="148"/>
      <c r="AB583" s="148"/>
      <c r="AC583" s="148"/>
      <c r="AD583" s="148"/>
      <c r="AE583" s="148"/>
      <c r="AF583" s="148"/>
      <c r="AG583" s="148" t="s">
        <v>314</v>
      </c>
      <c r="AH583" s="148">
        <v>0</v>
      </c>
      <c r="AI583" s="148"/>
      <c r="AJ583" s="148"/>
      <c r="AK583" s="148"/>
      <c r="AL583" s="148"/>
      <c r="AM583" s="148"/>
      <c r="AN583" s="148"/>
      <c r="AO583" s="148"/>
      <c r="AP583" s="148"/>
      <c r="AQ583" s="148"/>
      <c r="AR583" s="148"/>
      <c r="AS583" s="148"/>
      <c r="AT583" s="148"/>
      <c r="AU583" s="148"/>
      <c r="AV583" s="148"/>
      <c r="AW583" s="148"/>
      <c r="AX583" s="148"/>
      <c r="AY583" s="148"/>
      <c r="AZ583" s="148"/>
      <c r="BA583" s="148"/>
      <c r="BB583" s="148"/>
      <c r="BC583" s="148"/>
      <c r="BD583" s="148"/>
      <c r="BE583" s="148"/>
      <c r="BF583" s="148"/>
      <c r="BG583" s="148"/>
      <c r="BH583" s="148"/>
    </row>
    <row r="584" spans="1:60" outlineLevel="3" x14ac:dyDescent="0.25">
      <c r="A584" s="155"/>
      <c r="B584" s="156"/>
      <c r="C584" s="195" t="s">
        <v>856</v>
      </c>
      <c r="D584" s="161"/>
      <c r="E584" s="162">
        <v>47.2</v>
      </c>
      <c r="F584" s="159"/>
      <c r="G584" s="159"/>
      <c r="H584" s="159"/>
      <c r="I584" s="159"/>
      <c r="J584" s="159"/>
      <c r="K584" s="159"/>
      <c r="L584" s="159"/>
      <c r="M584" s="159"/>
      <c r="N584" s="158"/>
      <c r="O584" s="158"/>
      <c r="P584" s="158"/>
      <c r="Q584" s="158"/>
      <c r="R584" s="159"/>
      <c r="S584" s="159"/>
      <c r="T584" s="159"/>
      <c r="U584" s="159"/>
      <c r="V584" s="159"/>
      <c r="W584" s="159"/>
      <c r="X584" s="159"/>
      <c r="Y584" s="159"/>
      <c r="Z584" s="148"/>
      <c r="AA584" s="148"/>
      <c r="AB584" s="148"/>
      <c r="AC584" s="148"/>
      <c r="AD584" s="148"/>
      <c r="AE584" s="148"/>
      <c r="AF584" s="148"/>
      <c r="AG584" s="148" t="s">
        <v>314</v>
      </c>
      <c r="AH584" s="148">
        <v>0</v>
      </c>
      <c r="AI584" s="148"/>
      <c r="AJ584" s="148"/>
      <c r="AK584" s="148"/>
      <c r="AL584" s="148"/>
      <c r="AM584" s="148"/>
      <c r="AN584" s="148"/>
      <c r="AO584" s="148"/>
      <c r="AP584" s="148"/>
      <c r="AQ584" s="148"/>
      <c r="AR584" s="148"/>
      <c r="AS584" s="148"/>
      <c r="AT584" s="148"/>
      <c r="AU584" s="148"/>
      <c r="AV584" s="148"/>
      <c r="AW584" s="148"/>
      <c r="AX584" s="148"/>
      <c r="AY584" s="148"/>
      <c r="AZ584" s="148"/>
      <c r="BA584" s="148"/>
      <c r="BB584" s="148"/>
      <c r="BC584" s="148"/>
      <c r="BD584" s="148"/>
      <c r="BE584" s="148"/>
      <c r="BF584" s="148"/>
      <c r="BG584" s="148"/>
      <c r="BH584" s="148"/>
    </row>
    <row r="585" spans="1:60" outlineLevel="3" x14ac:dyDescent="0.25">
      <c r="A585" s="155"/>
      <c r="B585" s="156"/>
      <c r="C585" s="195" t="s">
        <v>857</v>
      </c>
      <c r="D585" s="161"/>
      <c r="E585" s="162">
        <v>10</v>
      </c>
      <c r="F585" s="159"/>
      <c r="G585" s="159"/>
      <c r="H585" s="159"/>
      <c r="I585" s="159"/>
      <c r="J585" s="159"/>
      <c r="K585" s="159"/>
      <c r="L585" s="159"/>
      <c r="M585" s="159"/>
      <c r="N585" s="158"/>
      <c r="O585" s="158"/>
      <c r="P585" s="158"/>
      <c r="Q585" s="158"/>
      <c r="R585" s="159"/>
      <c r="S585" s="159"/>
      <c r="T585" s="159"/>
      <c r="U585" s="159"/>
      <c r="V585" s="159"/>
      <c r="W585" s="159"/>
      <c r="X585" s="159"/>
      <c r="Y585" s="159"/>
      <c r="Z585" s="148"/>
      <c r="AA585" s="148"/>
      <c r="AB585" s="148"/>
      <c r="AC585" s="148"/>
      <c r="AD585" s="148"/>
      <c r="AE585" s="148"/>
      <c r="AF585" s="148"/>
      <c r="AG585" s="148" t="s">
        <v>314</v>
      </c>
      <c r="AH585" s="148">
        <v>0</v>
      </c>
      <c r="AI585" s="148"/>
      <c r="AJ585" s="148"/>
      <c r="AK585" s="148"/>
      <c r="AL585" s="148"/>
      <c r="AM585" s="148"/>
      <c r="AN585" s="148"/>
      <c r="AO585" s="148"/>
      <c r="AP585" s="148"/>
      <c r="AQ585" s="148"/>
      <c r="AR585" s="148"/>
      <c r="AS585" s="148"/>
      <c r="AT585" s="148"/>
      <c r="AU585" s="148"/>
      <c r="AV585" s="148"/>
      <c r="AW585" s="148"/>
      <c r="AX585" s="148"/>
      <c r="AY585" s="148"/>
      <c r="AZ585" s="148"/>
      <c r="BA585" s="148"/>
      <c r="BB585" s="148"/>
      <c r="BC585" s="148"/>
      <c r="BD585" s="148"/>
      <c r="BE585" s="148"/>
      <c r="BF585" s="148"/>
      <c r="BG585" s="148"/>
      <c r="BH585" s="148"/>
    </row>
    <row r="586" spans="1:60" outlineLevel="3" x14ac:dyDescent="0.25">
      <c r="A586" s="155"/>
      <c r="B586" s="156"/>
      <c r="C586" s="195" t="s">
        <v>858</v>
      </c>
      <c r="D586" s="161"/>
      <c r="E586" s="162">
        <v>6.25</v>
      </c>
      <c r="F586" s="159"/>
      <c r="G586" s="159"/>
      <c r="H586" s="159"/>
      <c r="I586" s="159"/>
      <c r="J586" s="159"/>
      <c r="K586" s="159"/>
      <c r="L586" s="159"/>
      <c r="M586" s="159"/>
      <c r="N586" s="158"/>
      <c r="O586" s="158"/>
      <c r="P586" s="158"/>
      <c r="Q586" s="158"/>
      <c r="R586" s="159"/>
      <c r="S586" s="159"/>
      <c r="T586" s="159"/>
      <c r="U586" s="159"/>
      <c r="V586" s="159"/>
      <c r="W586" s="159"/>
      <c r="X586" s="159"/>
      <c r="Y586" s="159"/>
      <c r="Z586" s="148"/>
      <c r="AA586" s="148"/>
      <c r="AB586" s="148"/>
      <c r="AC586" s="148"/>
      <c r="AD586" s="148"/>
      <c r="AE586" s="148"/>
      <c r="AF586" s="148"/>
      <c r="AG586" s="148" t="s">
        <v>314</v>
      </c>
      <c r="AH586" s="148">
        <v>0</v>
      </c>
      <c r="AI586" s="148"/>
      <c r="AJ586" s="148"/>
      <c r="AK586" s="148"/>
      <c r="AL586" s="148"/>
      <c r="AM586" s="148"/>
      <c r="AN586" s="148"/>
      <c r="AO586" s="148"/>
      <c r="AP586" s="148"/>
      <c r="AQ586" s="148"/>
      <c r="AR586" s="148"/>
      <c r="AS586" s="148"/>
      <c r="AT586" s="148"/>
      <c r="AU586" s="148"/>
      <c r="AV586" s="148"/>
      <c r="AW586" s="148"/>
      <c r="AX586" s="148"/>
      <c r="AY586" s="148"/>
      <c r="AZ586" s="148"/>
      <c r="BA586" s="148"/>
      <c r="BB586" s="148"/>
      <c r="BC586" s="148"/>
      <c r="BD586" s="148"/>
      <c r="BE586" s="148"/>
      <c r="BF586" s="148"/>
      <c r="BG586" s="148"/>
      <c r="BH586" s="148"/>
    </row>
    <row r="587" spans="1:60" outlineLevel="3" x14ac:dyDescent="0.25">
      <c r="A587" s="155"/>
      <c r="B587" s="156"/>
      <c r="C587" s="195" t="s">
        <v>859</v>
      </c>
      <c r="D587" s="161"/>
      <c r="E587" s="162">
        <v>17.2</v>
      </c>
      <c r="F587" s="159"/>
      <c r="G587" s="159"/>
      <c r="H587" s="159"/>
      <c r="I587" s="159"/>
      <c r="J587" s="159"/>
      <c r="K587" s="159"/>
      <c r="L587" s="159"/>
      <c r="M587" s="159"/>
      <c r="N587" s="158"/>
      <c r="O587" s="158"/>
      <c r="P587" s="158"/>
      <c r="Q587" s="158"/>
      <c r="R587" s="159"/>
      <c r="S587" s="159"/>
      <c r="T587" s="159"/>
      <c r="U587" s="159"/>
      <c r="V587" s="159"/>
      <c r="W587" s="159"/>
      <c r="X587" s="159"/>
      <c r="Y587" s="159"/>
      <c r="Z587" s="148"/>
      <c r="AA587" s="148"/>
      <c r="AB587" s="148"/>
      <c r="AC587" s="148"/>
      <c r="AD587" s="148"/>
      <c r="AE587" s="148"/>
      <c r="AF587" s="148"/>
      <c r="AG587" s="148" t="s">
        <v>314</v>
      </c>
      <c r="AH587" s="148">
        <v>0</v>
      </c>
      <c r="AI587" s="148"/>
      <c r="AJ587" s="148"/>
      <c r="AK587" s="148"/>
      <c r="AL587" s="148"/>
      <c r="AM587" s="148"/>
      <c r="AN587" s="148"/>
      <c r="AO587" s="148"/>
      <c r="AP587" s="148"/>
      <c r="AQ587" s="148"/>
      <c r="AR587" s="148"/>
      <c r="AS587" s="148"/>
      <c r="AT587" s="148"/>
      <c r="AU587" s="148"/>
      <c r="AV587" s="148"/>
      <c r="AW587" s="148"/>
      <c r="AX587" s="148"/>
      <c r="AY587" s="148"/>
      <c r="AZ587" s="148"/>
      <c r="BA587" s="148"/>
      <c r="BB587" s="148"/>
      <c r="BC587" s="148"/>
      <c r="BD587" s="148"/>
      <c r="BE587" s="148"/>
      <c r="BF587" s="148"/>
      <c r="BG587" s="148"/>
      <c r="BH587" s="148"/>
    </row>
    <row r="588" spans="1:60" outlineLevel="3" x14ac:dyDescent="0.25">
      <c r="A588" s="155"/>
      <c r="B588" s="156"/>
      <c r="C588" s="195" t="s">
        <v>860</v>
      </c>
      <c r="D588" s="161"/>
      <c r="E588" s="162">
        <v>10.4</v>
      </c>
      <c r="F588" s="159"/>
      <c r="G588" s="159"/>
      <c r="H588" s="159"/>
      <c r="I588" s="159"/>
      <c r="J588" s="159"/>
      <c r="K588" s="159"/>
      <c r="L588" s="159"/>
      <c r="M588" s="159"/>
      <c r="N588" s="158"/>
      <c r="O588" s="158"/>
      <c r="P588" s="158"/>
      <c r="Q588" s="158"/>
      <c r="R588" s="159"/>
      <c r="S588" s="159"/>
      <c r="T588" s="159"/>
      <c r="U588" s="159"/>
      <c r="V588" s="159"/>
      <c r="W588" s="159"/>
      <c r="X588" s="159"/>
      <c r="Y588" s="159"/>
      <c r="Z588" s="148"/>
      <c r="AA588" s="148"/>
      <c r="AB588" s="148"/>
      <c r="AC588" s="148"/>
      <c r="AD588" s="148"/>
      <c r="AE588" s="148"/>
      <c r="AF588" s="148"/>
      <c r="AG588" s="148" t="s">
        <v>314</v>
      </c>
      <c r="AH588" s="148">
        <v>0</v>
      </c>
      <c r="AI588" s="148"/>
      <c r="AJ588" s="148"/>
      <c r="AK588" s="148"/>
      <c r="AL588" s="148"/>
      <c r="AM588" s="148"/>
      <c r="AN588" s="148"/>
      <c r="AO588" s="148"/>
      <c r="AP588" s="148"/>
      <c r="AQ588" s="148"/>
      <c r="AR588" s="148"/>
      <c r="AS588" s="148"/>
      <c r="AT588" s="148"/>
      <c r="AU588" s="148"/>
      <c r="AV588" s="148"/>
      <c r="AW588" s="148"/>
      <c r="AX588" s="148"/>
      <c r="AY588" s="148"/>
      <c r="AZ588" s="148"/>
      <c r="BA588" s="148"/>
      <c r="BB588" s="148"/>
      <c r="BC588" s="148"/>
      <c r="BD588" s="148"/>
      <c r="BE588" s="148"/>
      <c r="BF588" s="148"/>
      <c r="BG588" s="148"/>
      <c r="BH588" s="148"/>
    </row>
    <row r="589" spans="1:60" outlineLevel="3" x14ac:dyDescent="0.25">
      <c r="A589" s="155"/>
      <c r="B589" s="156"/>
      <c r="C589" s="195" t="s">
        <v>861</v>
      </c>
      <c r="D589" s="161"/>
      <c r="E589" s="162">
        <v>3.3</v>
      </c>
      <c r="F589" s="159"/>
      <c r="G589" s="159"/>
      <c r="H589" s="159"/>
      <c r="I589" s="159"/>
      <c r="J589" s="159"/>
      <c r="K589" s="159"/>
      <c r="L589" s="159"/>
      <c r="M589" s="159"/>
      <c r="N589" s="158"/>
      <c r="O589" s="158"/>
      <c r="P589" s="158"/>
      <c r="Q589" s="158"/>
      <c r="R589" s="159"/>
      <c r="S589" s="159"/>
      <c r="T589" s="159"/>
      <c r="U589" s="159"/>
      <c r="V589" s="159"/>
      <c r="W589" s="159"/>
      <c r="X589" s="159"/>
      <c r="Y589" s="159"/>
      <c r="Z589" s="148"/>
      <c r="AA589" s="148"/>
      <c r="AB589" s="148"/>
      <c r="AC589" s="148"/>
      <c r="AD589" s="148"/>
      <c r="AE589" s="148"/>
      <c r="AF589" s="148"/>
      <c r="AG589" s="148" t="s">
        <v>314</v>
      </c>
      <c r="AH589" s="148">
        <v>0</v>
      </c>
      <c r="AI589" s="148"/>
      <c r="AJ589" s="148"/>
      <c r="AK589" s="148"/>
      <c r="AL589" s="148"/>
      <c r="AM589" s="148"/>
      <c r="AN589" s="148"/>
      <c r="AO589" s="148"/>
      <c r="AP589" s="148"/>
      <c r="AQ589" s="148"/>
      <c r="AR589" s="148"/>
      <c r="AS589" s="148"/>
      <c r="AT589" s="148"/>
      <c r="AU589" s="148"/>
      <c r="AV589" s="148"/>
      <c r="AW589" s="148"/>
      <c r="AX589" s="148"/>
      <c r="AY589" s="148"/>
      <c r="AZ589" s="148"/>
      <c r="BA589" s="148"/>
      <c r="BB589" s="148"/>
      <c r="BC589" s="148"/>
      <c r="BD589" s="148"/>
      <c r="BE589" s="148"/>
      <c r="BF589" s="148"/>
      <c r="BG589" s="148"/>
      <c r="BH589" s="148"/>
    </row>
    <row r="590" spans="1:60" outlineLevel="3" x14ac:dyDescent="0.25">
      <c r="A590" s="155"/>
      <c r="B590" s="156"/>
      <c r="C590" s="195" t="s">
        <v>862</v>
      </c>
      <c r="D590" s="161"/>
      <c r="E590" s="162">
        <v>13.65</v>
      </c>
      <c r="F590" s="159"/>
      <c r="G590" s="159"/>
      <c r="H590" s="159"/>
      <c r="I590" s="159"/>
      <c r="J590" s="159"/>
      <c r="K590" s="159"/>
      <c r="L590" s="159"/>
      <c r="M590" s="159"/>
      <c r="N590" s="158"/>
      <c r="O590" s="158"/>
      <c r="P590" s="158"/>
      <c r="Q590" s="158"/>
      <c r="R590" s="159"/>
      <c r="S590" s="159"/>
      <c r="T590" s="159"/>
      <c r="U590" s="159"/>
      <c r="V590" s="159"/>
      <c r="W590" s="159"/>
      <c r="X590" s="159"/>
      <c r="Y590" s="159"/>
      <c r="Z590" s="148"/>
      <c r="AA590" s="148"/>
      <c r="AB590" s="148"/>
      <c r="AC590" s="148"/>
      <c r="AD590" s="148"/>
      <c r="AE590" s="148"/>
      <c r="AF590" s="148"/>
      <c r="AG590" s="148" t="s">
        <v>314</v>
      </c>
      <c r="AH590" s="148">
        <v>0</v>
      </c>
      <c r="AI590" s="148"/>
      <c r="AJ590" s="148"/>
      <c r="AK590" s="148"/>
      <c r="AL590" s="148"/>
      <c r="AM590" s="148"/>
      <c r="AN590" s="148"/>
      <c r="AO590" s="148"/>
      <c r="AP590" s="148"/>
      <c r="AQ590" s="148"/>
      <c r="AR590" s="148"/>
      <c r="AS590" s="148"/>
      <c r="AT590" s="148"/>
      <c r="AU590" s="148"/>
      <c r="AV590" s="148"/>
      <c r="AW590" s="148"/>
      <c r="AX590" s="148"/>
      <c r="AY590" s="148"/>
      <c r="AZ590" s="148"/>
      <c r="BA590" s="148"/>
      <c r="BB590" s="148"/>
      <c r="BC590" s="148"/>
      <c r="BD590" s="148"/>
      <c r="BE590" s="148"/>
      <c r="BF590" s="148"/>
      <c r="BG590" s="148"/>
      <c r="BH590" s="148"/>
    </row>
    <row r="591" spans="1:60" outlineLevel="3" x14ac:dyDescent="0.25">
      <c r="A591" s="155"/>
      <c r="B591" s="156"/>
      <c r="C591" s="195" t="s">
        <v>863</v>
      </c>
      <c r="D591" s="161"/>
      <c r="E591" s="162">
        <v>41.3</v>
      </c>
      <c r="F591" s="159"/>
      <c r="G591" s="159"/>
      <c r="H591" s="159"/>
      <c r="I591" s="159"/>
      <c r="J591" s="159"/>
      <c r="K591" s="159"/>
      <c r="L591" s="159"/>
      <c r="M591" s="159"/>
      <c r="N591" s="158"/>
      <c r="O591" s="158"/>
      <c r="P591" s="158"/>
      <c r="Q591" s="158"/>
      <c r="R591" s="159"/>
      <c r="S591" s="159"/>
      <c r="T591" s="159"/>
      <c r="U591" s="159"/>
      <c r="V591" s="159"/>
      <c r="W591" s="159"/>
      <c r="X591" s="159"/>
      <c r="Y591" s="159"/>
      <c r="Z591" s="148"/>
      <c r="AA591" s="148"/>
      <c r="AB591" s="148"/>
      <c r="AC591" s="148"/>
      <c r="AD591" s="148"/>
      <c r="AE591" s="148"/>
      <c r="AF591" s="148"/>
      <c r="AG591" s="148" t="s">
        <v>314</v>
      </c>
      <c r="AH591" s="148">
        <v>0</v>
      </c>
      <c r="AI591" s="148"/>
      <c r="AJ591" s="148"/>
      <c r="AK591" s="148"/>
      <c r="AL591" s="148"/>
      <c r="AM591" s="148"/>
      <c r="AN591" s="148"/>
      <c r="AO591" s="148"/>
      <c r="AP591" s="148"/>
      <c r="AQ591" s="148"/>
      <c r="AR591" s="148"/>
      <c r="AS591" s="148"/>
      <c r="AT591" s="148"/>
      <c r="AU591" s="148"/>
      <c r="AV591" s="148"/>
      <c r="AW591" s="148"/>
      <c r="AX591" s="148"/>
      <c r="AY591" s="148"/>
      <c r="AZ591" s="148"/>
      <c r="BA591" s="148"/>
      <c r="BB591" s="148"/>
      <c r="BC591" s="148"/>
      <c r="BD591" s="148"/>
      <c r="BE591" s="148"/>
      <c r="BF591" s="148"/>
      <c r="BG591" s="148"/>
      <c r="BH591" s="148"/>
    </row>
    <row r="592" spans="1:60" outlineLevel="3" x14ac:dyDescent="0.25">
      <c r="A592" s="155"/>
      <c r="B592" s="156"/>
      <c r="C592" s="195" t="s">
        <v>857</v>
      </c>
      <c r="D592" s="161"/>
      <c r="E592" s="162">
        <v>10</v>
      </c>
      <c r="F592" s="159"/>
      <c r="G592" s="159"/>
      <c r="H592" s="159"/>
      <c r="I592" s="159"/>
      <c r="J592" s="159"/>
      <c r="K592" s="159"/>
      <c r="L592" s="159"/>
      <c r="M592" s="159"/>
      <c r="N592" s="158"/>
      <c r="O592" s="158"/>
      <c r="P592" s="158"/>
      <c r="Q592" s="158"/>
      <c r="R592" s="159"/>
      <c r="S592" s="159"/>
      <c r="T592" s="159"/>
      <c r="U592" s="159"/>
      <c r="V592" s="159"/>
      <c r="W592" s="159"/>
      <c r="X592" s="159"/>
      <c r="Y592" s="159"/>
      <c r="Z592" s="148"/>
      <c r="AA592" s="148"/>
      <c r="AB592" s="148"/>
      <c r="AC592" s="148"/>
      <c r="AD592" s="148"/>
      <c r="AE592" s="148"/>
      <c r="AF592" s="148"/>
      <c r="AG592" s="148" t="s">
        <v>314</v>
      </c>
      <c r="AH592" s="148">
        <v>0</v>
      </c>
      <c r="AI592" s="148"/>
      <c r="AJ592" s="148"/>
      <c r="AK592" s="148"/>
      <c r="AL592" s="148"/>
      <c r="AM592" s="148"/>
      <c r="AN592" s="148"/>
      <c r="AO592" s="148"/>
      <c r="AP592" s="148"/>
      <c r="AQ592" s="148"/>
      <c r="AR592" s="148"/>
      <c r="AS592" s="148"/>
      <c r="AT592" s="148"/>
      <c r="AU592" s="148"/>
      <c r="AV592" s="148"/>
      <c r="AW592" s="148"/>
      <c r="AX592" s="148"/>
      <c r="AY592" s="148"/>
      <c r="AZ592" s="148"/>
      <c r="BA592" s="148"/>
      <c r="BB592" s="148"/>
      <c r="BC592" s="148"/>
      <c r="BD592" s="148"/>
      <c r="BE592" s="148"/>
      <c r="BF592" s="148"/>
      <c r="BG592" s="148"/>
      <c r="BH592" s="148"/>
    </row>
    <row r="593" spans="1:60" outlineLevel="3" x14ac:dyDescent="0.25">
      <c r="A593" s="155"/>
      <c r="B593" s="156"/>
      <c r="C593" s="195" t="s">
        <v>864</v>
      </c>
      <c r="D593" s="161"/>
      <c r="E593" s="162">
        <v>6.75</v>
      </c>
      <c r="F593" s="159"/>
      <c r="G593" s="159"/>
      <c r="H593" s="159"/>
      <c r="I593" s="159"/>
      <c r="J593" s="159"/>
      <c r="K593" s="159"/>
      <c r="L593" s="159"/>
      <c r="M593" s="159"/>
      <c r="N593" s="158"/>
      <c r="O593" s="158"/>
      <c r="P593" s="158"/>
      <c r="Q593" s="158"/>
      <c r="R593" s="159"/>
      <c r="S593" s="159"/>
      <c r="T593" s="159"/>
      <c r="U593" s="159"/>
      <c r="V593" s="159"/>
      <c r="W593" s="159"/>
      <c r="X593" s="159"/>
      <c r="Y593" s="159"/>
      <c r="Z593" s="148"/>
      <c r="AA593" s="148"/>
      <c r="AB593" s="148"/>
      <c r="AC593" s="148"/>
      <c r="AD593" s="148"/>
      <c r="AE593" s="148"/>
      <c r="AF593" s="148"/>
      <c r="AG593" s="148" t="s">
        <v>314</v>
      </c>
      <c r="AH593" s="148">
        <v>0</v>
      </c>
      <c r="AI593" s="148"/>
      <c r="AJ593" s="148"/>
      <c r="AK593" s="148"/>
      <c r="AL593" s="148"/>
      <c r="AM593" s="148"/>
      <c r="AN593" s="148"/>
      <c r="AO593" s="148"/>
      <c r="AP593" s="148"/>
      <c r="AQ593" s="148"/>
      <c r="AR593" s="148"/>
      <c r="AS593" s="148"/>
      <c r="AT593" s="148"/>
      <c r="AU593" s="148"/>
      <c r="AV593" s="148"/>
      <c r="AW593" s="148"/>
      <c r="AX593" s="148"/>
      <c r="AY593" s="148"/>
      <c r="AZ593" s="148"/>
      <c r="BA593" s="148"/>
      <c r="BB593" s="148"/>
      <c r="BC593" s="148"/>
      <c r="BD593" s="148"/>
      <c r="BE593" s="148"/>
      <c r="BF593" s="148"/>
      <c r="BG593" s="148"/>
      <c r="BH593" s="148"/>
    </row>
    <row r="594" spans="1:60" outlineLevel="1" x14ac:dyDescent="0.25">
      <c r="A594" s="177">
        <v>102</v>
      </c>
      <c r="B594" s="178" t="s">
        <v>865</v>
      </c>
      <c r="C594" s="194" t="s">
        <v>866</v>
      </c>
      <c r="D594" s="179" t="s">
        <v>331</v>
      </c>
      <c r="E594" s="180">
        <v>59.6</v>
      </c>
      <c r="F594" s="181"/>
      <c r="G594" s="182">
        <f>ROUND(E594*F594,2)</f>
        <v>0</v>
      </c>
      <c r="H594" s="181"/>
      <c r="I594" s="182">
        <f>ROUND(E594*H594,2)</f>
        <v>0</v>
      </c>
      <c r="J594" s="181"/>
      <c r="K594" s="182">
        <f>ROUND(E594*J594,2)</f>
        <v>0</v>
      </c>
      <c r="L594" s="182">
        <v>21</v>
      </c>
      <c r="M594" s="182">
        <f>G594*(1+L594/100)</f>
        <v>0</v>
      </c>
      <c r="N594" s="180">
        <v>9.0000000000000006E-5</v>
      </c>
      <c r="O594" s="180">
        <f>ROUND(E594*N594,2)</f>
        <v>0.01</v>
      </c>
      <c r="P594" s="180">
        <v>0</v>
      </c>
      <c r="Q594" s="180">
        <f>ROUND(E594*P594,2)</f>
        <v>0</v>
      </c>
      <c r="R594" s="182" t="s">
        <v>410</v>
      </c>
      <c r="S594" s="182" t="s">
        <v>853</v>
      </c>
      <c r="T594" s="183" t="s">
        <v>853</v>
      </c>
      <c r="U594" s="159">
        <v>0.16</v>
      </c>
      <c r="V594" s="159">
        <f>ROUND(E594*U594,2)</f>
        <v>9.5399999999999991</v>
      </c>
      <c r="W594" s="159"/>
      <c r="X594" s="159" t="s">
        <v>295</v>
      </c>
      <c r="Y594" s="159" t="s">
        <v>296</v>
      </c>
      <c r="Z594" s="148"/>
      <c r="AA594" s="148"/>
      <c r="AB594" s="148"/>
      <c r="AC594" s="148"/>
      <c r="AD594" s="148"/>
      <c r="AE594" s="148"/>
      <c r="AF594" s="148"/>
      <c r="AG594" s="148" t="s">
        <v>297</v>
      </c>
      <c r="AH594" s="148"/>
      <c r="AI594" s="148"/>
      <c r="AJ594" s="148"/>
      <c r="AK594" s="148"/>
      <c r="AL594" s="148"/>
      <c r="AM594" s="148"/>
      <c r="AN594" s="148"/>
      <c r="AO594" s="148"/>
      <c r="AP594" s="148"/>
      <c r="AQ594" s="148"/>
      <c r="AR594" s="148"/>
      <c r="AS594" s="148"/>
      <c r="AT594" s="148"/>
      <c r="AU594" s="148"/>
      <c r="AV594" s="148"/>
      <c r="AW594" s="148"/>
      <c r="AX594" s="148"/>
      <c r="AY594" s="148"/>
      <c r="AZ594" s="148"/>
      <c r="BA594" s="148"/>
      <c r="BB594" s="148"/>
      <c r="BC594" s="148"/>
      <c r="BD594" s="148"/>
      <c r="BE594" s="148"/>
      <c r="BF594" s="148"/>
      <c r="BG594" s="148"/>
      <c r="BH594" s="148"/>
    </row>
    <row r="595" spans="1:60" outlineLevel="2" x14ac:dyDescent="0.25">
      <c r="A595" s="155"/>
      <c r="B595" s="156"/>
      <c r="C595" s="276" t="s">
        <v>854</v>
      </c>
      <c r="D595" s="277"/>
      <c r="E595" s="277"/>
      <c r="F595" s="277"/>
      <c r="G595" s="277"/>
      <c r="H595" s="159"/>
      <c r="I595" s="159"/>
      <c r="J595" s="159"/>
      <c r="K595" s="159"/>
      <c r="L595" s="159"/>
      <c r="M595" s="159"/>
      <c r="N595" s="158"/>
      <c r="O595" s="158"/>
      <c r="P595" s="158"/>
      <c r="Q595" s="158"/>
      <c r="R595" s="159"/>
      <c r="S595" s="159"/>
      <c r="T595" s="159"/>
      <c r="U595" s="159"/>
      <c r="V595" s="159"/>
      <c r="W595" s="159"/>
      <c r="X595" s="159"/>
      <c r="Y595" s="159"/>
      <c r="Z595" s="148"/>
      <c r="AA595" s="148"/>
      <c r="AB595" s="148"/>
      <c r="AC595" s="148"/>
      <c r="AD595" s="148"/>
      <c r="AE595" s="148"/>
      <c r="AF595" s="148"/>
      <c r="AG595" s="148" t="s">
        <v>299</v>
      </c>
      <c r="AH595" s="148"/>
      <c r="AI595" s="148"/>
      <c r="AJ595" s="148"/>
      <c r="AK595" s="148"/>
      <c r="AL595" s="148"/>
      <c r="AM595" s="148"/>
      <c r="AN595" s="148"/>
      <c r="AO595" s="148"/>
      <c r="AP595" s="148"/>
      <c r="AQ595" s="148"/>
      <c r="AR595" s="148"/>
      <c r="AS595" s="148"/>
      <c r="AT595" s="148"/>
      <c r="AU595" s="148"/>
      <c r="AV595" s="148"/>
      <c r="AW595" s="148"/>
      <c r="AX595" s="148"/>
      <c r="AY595" s="148"/>
      <c r="AZ595" s="148"/>
      <c r="BA595" s="148"/>
      <c r="BB595" s="148"/>
      <c r="BC595" s="148"/>
      <c r="BD595" s="148"/>
      <c r="BE595" s="148"/>
      <c r="BF595" s="148"/>
      <c r="BG595" s="148"/>
      <c r="BH595" s="148"/>
    </row>
    <row r="596" spans="1:60" outlineLevel="2" x14ac:dyDescent="0.25">
      <c r="A596" s="155"/>
      <c r="B596" s="156"/>
      <c r="C596" s="270" t="s">
        <v>854</v>
      </c>
      <c r="D596" s="271"/>
      <c r="E596" s="271"/>
      <c r="F596" s="271"/>
      <c r="G596" s="271"/>
      <c r="H596" s="159"/>
      <c r="I596" s="159"/>
      <c r="J596" s="159"/>
      <c r="K596" s="159"/>
      <c r="L596" s="159"/>
      <c r="M596" s="159"/>
      <c r="N596" s="158"/>
      <c r="O596" s="158"/>
      <c r="P596" s="158"/>
      <c r="Q596" s="158"/>
      <c r="R596" s="159"/>
      <c r="S596" s="159"/>
      <c r="T596" s="159"/>
      <c r="U596" s="159"/>
      <c r="V596" s="159"/>
      <c r="W596" s="159"/>
      <c r="X596" s="159"/>
      <c r="Y596" s="159"/>
      <c r="Z596" s="148"/>
      <c r="AA596" s="148"/>
      <c r="AB596" s="148"/>
      <c r="AC596" s="148"/>
      <c r="AD596" s="148"/>
      <c r="AE596" s="148"/>
      <c r="AF596" s="148"/>
      <c r="AG596" s="148" t="s">
        <v>300</v>
      </c>
      <c r="AH596" s="148"/>
      <c r="AI596" s="148"/>
      <c r="AJ596" s="148"/>
      <c r="AK596" s="148"/>
      <c r="AL596" s="148"/>
      <c r="AM596" s="148"/>
      <c r="AN596" s="148"/>
      <c r="AO596" s="148"/>
      <c r="AP596" s="148"/>
      <c r="AQ596" s="148"/>
      <c r="AR596" s="148"/>
      <c r="AS596" s="148"/>
      <c r="AT596" s="148"/>
      <c r="AU596" s="148"/>
      <c r="AV596" s="148"/>
      <c r="AW596" s="148"/>
      <c r="AX596" s="148"/>
      <c r="AY596" s="148"/>
      <c r="AZ596" s="148"/>
      <c r="BA596" s="148"/>
      <c r="BB596" s="148"/>
      <c r="BC596" s="148"/>
      <c r="BD596" s="148"/>
      <c r="BE596" s="148"/>
      <c r="BF596" s="148"/>
      <c r="BG596" s="148"/>
      <c r="BH596" s="148"/>
    </row>
    <row r="597" spans="1:60" outlineLevel="2" x14ac:dyDescent="0.25">
      <c r="A597" s="155"/>
      <c r="B597" s="156"/>
      <c r="C597" s="195" t="s">
        <v>867</v>
      </c>
      <c r="D597" s="161"/>
      <c r="E597" s="162">
        <v>34.1</v>
      </c>
      <c r="F597" s="159"/>
      <c r="G597" s="159"/>
      <c r="H597" s="159"/>
      <c r="I597" s="159"/>
      <c r="J597" s="159"/>
      <c r="K597" s="159"/>
      <c r="L597" s="159"/>
      <c r="M597" s="159"/>
      <c r="N597" s="158"/>
      <c r="O597" s="158"/>
      <c r="P597" s="158"/>
      <c r="Q597" s="158"/>
      <c r="R597" s="159"/>
      <c r="S597" s="159"/>
      <c r="T597" s="159"/>
      <c r="U597" s="159"/>
      <c r="V597" s="159"/>
      <c r="W597" s="159"/>
      <c r="X597" s="159"/>
      <c r="Y597" s="159"/>
      <c r="Z597" s="148"/>
      <c r="AA597" s="148"/>
      <c r="AB597" s="148"/>
      <c r="AC597" s="148"/>
      <c r="AD597" s="148"/>
      <c r="AE597" s="148"/>
      <c r="AF597" s="148"/>
      <c r="AG597" s="148" t="s">
        <v>314</v>
      </c>
      <c r="AH597" s="148">
        <v>0</v>
      </c>
      <c r="AI597" s="148"/>
      <c r="AJ597" s="148"/>
      <c r="AK597" s="148"/>
      <c r="AL597" s="148"/>
      <c r="AM597" s="148"/>
      <c r="AN597" s="148"/>
      <c r="AO597" s="148"/>
      <c r="AP597" s="148"/>
      <c r="AQ597" s="148"/>
      <c r="AR597" s="148"/>
      <c r="AS597" s="148"/>
      <c r="AT597" s="148"/>
      <c r="AU597" s="148"/>
      <c r="AV597" s="148"/>
      <c r="AW597" s="148"/>
      <c r="AX597" s="148"/>
      <c r="AY597" s="148"/>
      <c r="AZ597" s="148"/>
      <c r="BA597" s="148"/>
      <c r="BB597" s="148"/>
      <c r="BC597" s="148"/>
      <c r="BD597" s="148"/>
      <c r="BE597" s="148"/>
      <c r="BF597" s="148"/>
      <c r="BG597" s="148"/>
      <c r="BH597" s="148"/>
    </row>
    <row r="598" spans="1:60" outlineLevel="3" x14ac:dyDescent="0.25">
      <c r="A598" s="155"/>
      <c r="B598" s="156"/>
      <c r="C598" s="195" t="s">
        <v>868</v>
      </c>
      <c r="D598" s="161"/>
      <c r="E598" s="162">
        <v>25.5</v>
      </c>
      <c r="F598" s="159"/>
      <c r="G598" s="159"/>
      <c r="H598" s="159"/>
      <c r="I598" s="159"/>
      <c r="J598" s="159"/>
      <c r="K598" s="159"/>
      <c r="L598" s="159"/>
      <c r="M598" s="159"/>
      <c r="N598" s="158"/>
      <c r="O598" s="158"/>
      <c r="P598" s="158"/>
      <c r="Q598" s="158"/>
      <c r="R598" s="159"/>
      <c r="S598" s="159"/>
      <c r="T598" s="159"/>
      <c r="U598" s="159"/>
      <c r="V598" s="159"/>
      <c r="W598" s="159"/>
      <c r="X598" s="159"/>
      <c r="Y598" s="159"/>
      <c r="Z598" s="148"/>
      <c r="AA598" s="148"/>
      <c r="AB598" s="148"/>
      <c r="AC598" s="148"/>
      <c r="AD598" s="148"/>
      <c r="AE598" s="148"/>
      <c r="AF598" s="148"/>
      <c r="AG598" s="148" t="s">
        <v>314</v>
      </c>
      <c r="AH598" s="148">
        <v>0</v>
      </c>
      <c r="AI598" s="148"/>
      <c r="AJ598" s="148"/>
      <c r="AK598" s="148"/>
      <c r="AL598" s="148"/>
      <c r="AM598" s="148"/>
      <c r="AN598" s="148"/>
      <c r="AO598" s="148"/>
      <c r="AP598" s="148"/>
      <c r="AQ598" s="148"/>
      <c r="AR598" s="148"/>
      <c r="AS598" s="148"/>
      <c r="AT598" s="148"/>
      <c r="AU598" s="148"/>
      <c r="AV598" s="148"/>
      <c r="AW598" s="148"/>
      <c r="AX598" s="148"/>
      <c r="AY598" s="148"/>
      <c r="AZ598" s="148"/>
      <c r="BA598" s="148"/>
      <c r="BB598" s="148"/>
      <c r="BC598" s="148"/>
      <c r="BD598" s="148"/>
      <c r="BE598" s="148"/>
      <c r="BF598" s="148"/>
      <c r="BG598" s="148"/>
      <c r="BH598" s="148"/>
    </row>
    <row r="599" spans="1:60" ht="20" outlineLevel="1" x14ac:dyDescent="0.25">
      <c r="A599" s="177">
        <v>103</v>
      </c>
      <c r="B599" s="178" t="s">
        <v>869</v>
      </c>
      <c r="C599" s="194" t="s">
        <v>870</v>
      </c>
      <c r="D599" s="179" t="s">
        <v>310</v>
      </c>
      <c r="E599" s="180">
        <v>49.996000000000002</v>
      </c>
      <c r="F599" s="181"/>
      <c r="G599" s="182">
        <f>ROUND(E599*F599,2)</f>
        <v>0</v>
      </c>
      <c r="H599" s="181"/>
      <c r="I599" s="182">
        <f>ROUND(E599*H599,2)</f>
        <v>0</v>
      </c>
      <c r="J599" s="181"/>
      <c r="K599" s="182">
        <f>ROUND(E599*J599,2)</f>
        <v>0</v>
      </c>
      <c r="L599" s="182">
        <v>21</v>
      </c>
      <c r="M599" s="182">
        <f>G599*(1+L599/100)</f>
        <v>0</v>
      </c>
      <c r="N599" s="180">
        <v>3.6700000000000001E-3</v>
      </c>
      <c r="O599" s="180">
        <f>ROUND(E599*N599,2)</f>
        <v>0.18</v>
      </c>
      <c r="P599" s="180">
        <v>0</v>
      </c>
      <c r="Q599" s="180">
        <f>ROUND(E599*P599,2)</f>
        <v>0</v>
      </c>
      <c r="R599" s="182" t="s">
        <v>410</v>
      </c>
      <c r="S599" s="182" t="s">
        <v>294</v>
      </c>
      <c r="T599" s="183" t="s">
        <v>294</v>
      </c>
      <c r="U599" s="159">
        <v>0.36199999999999999</v>
      </c>
      <c r="V599" s="159">
        <f>ROUND(E599*U599,2)</f>
        <v>18.100000000000001</v>
      </c>
      <c r="W599" s="159"/>
      <c r="X599" s="159" t="s">
        <v>295</v>
      </c>
      <c r="Y599" s="159" t="s">
        <v>296</v>
      </c>
      <c r="Z599" s="148"/>
      <c r="AA599" s="148"/>
      <c r="AB599" s="148"/>
      <c r="AC599" s="148"/>
      <c r="AD599" s="148"/>
      <c r="AE599" s="148"/>
      <c r="AF599" s="148"/>
      <c r="AG599" s="148" t="s">
        <v>297</v>
      </c>
      <c r="AH599" s="148"/>
      <c r="AI599" s="148"/>
      <c r="AJ599" s="148"/>
      <c r="AK599" s="148"/>
      <c r="AL599" s="148"/>
      <c r="AM599" s="148"/>
      <c r="AN599" s="148"/>
      <c r="AO599" s="148"/>
      <c r="AP599" s="148"/>
      <c r="AQ599" s="148"/>
      <c r="AR599" s="148"/>
      <c r="AS599" s="148"/>
      <c r="AT599" s="148"/>
      <c r="AU599" s="148"/>
      <c r="AV599" s="148"/>
      <c r="AW599" s="148"/>
      <c r="AX599" s="148"/>
      <c r="AY599" s="148"/>
      <c r="AZ599" s="148"/>
      <c r="BA599" s="148"/>
      <c r="BB599" s="148"/>
      <c r="BC599" s="148"/>
      <c r="BD599" s="148"/>
      <c r="BE599" s="148"/>
      <c r="BF599" s="148"/>
      <c r="BG599" s="148"/>
      <c r="BH599" s="148"/>
    </row>
    <row r="600" spans="1:60" outlineLevel="2" x14ac:dyDescent="0.25">
      <c r="A600" s="155"/>
      <c r="B600" s="156"/>
      <c r="C600" s="195" t="s">
        <v>871</v>
      </c>
      <c r="D600" s="161"/>
      <c r="E600" s="162">
        <v>20.079999999999998</v>
      </c>
      <c r="F600" s="159"/>
      <c r="G600" s="159"/>
      <c r="H600" s="159"/>
      <c r="I600" s="159"/>
      <c r="J600" s="159"/>
      <c r="K600" s="159"/>
      <c r="L600" s="159"/>
      <c r="M600" s="159"/>
      <c r="N600" s="158"/>
      <c r="O600" s="158"/>
      <c r="P600" s="158"/>
      <c r="Q600" s="158"/>
      <c r="R600" s="159"/>
      <c r="S600" s="159"/>
      <c r="T600" s="159"/>
      <c r="U600" s="159"/>
      <c r="V600" s="159"/>
      <c r="W600" s="159"/>
      <c r="X600" s="159"/>
      <c r="Y600" s="159"/>
      <c r="Z600" s="148"/>
      <c r="AA600" s="148"/>
      <c r="AB600" s="148"/>
      <c r="AC600" s="148"/>
      <c r="AD600" s="148"/>
      <c r="AE600" s="148"/>
      <c r="AF600" s="148"/>
      <c r="AG600" s="148" t="s">
        <v>314</v>
      </c>
      <c r="AH600" s="148">
        <v>0</v>
      </c>
      <c r="AI600" s="148"/>
      <c r="AJ600" s="148"/>
      <c r="AK600" s="148"/>
      <c r="AL600" s="148"/>
      <c r="AM600" s="148"/>
      <c r="AN600" s="148"/>
      <c r="AO600" s="148"/>
      <c r="AP600" s="148"/>
      <c r="AQ600" s="148"/>
      <c r="AR600" s="148"/>
      <c r="AS600" s="148"/>
      <c r="AT600" s="148"/>
      <c r="AU600" s="148"/>
      <c r="AV600" s="148"/>
      <c r="AW600" s="148"/>
      <c r="AX600" s="148"/>
      <c r="AY600" s="148"/>
      <c r="AZ600" s="148"/>
      <c r="BA600" s="148"/>
      <c r="BB600" s="148"/>
      <c r="BC600" s="148"/>
      <c r="BD600" s="148"/>
      <c r="BE600" s="148"/>
      <c r="BF600" s="148"/>
      <c r="BG600" s="148"/>
      <c r="BH600" s="148"/>
    </row>
    <row r="601" spans="1:60" outlineLevel="3" x14ac:dyDescent="0.25">
      <c r="A601" s="155"/>
      <c r="B601" s="156"/>
      <c r="C601" s="195" t="s">
        <v>872</v>
      </c>
      <c r="D601" s="161"/>
      <c r="E601" s="162">
        <v>13.92</v>
      </c>
      <c r="F601" s="159"/>
      <c r="G601" s="159"/>
      <c r="H601" s="159"/>
      <c r="I601" s="159"/>
      <c r="J601" s="159"/>
      <c r="K601" s="159"/>
      <c r="L601" s="159"/>
      <c r="M601" s="159"/>
      <c r="N601" s="158"/>
      <c r="O601" s="158"/>
      <c r="P601" s="158"/>
      <c r="Q601" s="158"/>
      <c r="R601" s="159"/>
      <c r="S601" s="159"/>
      <c r="T601" s="159"/>
      <c r="U601" s="159"/>
      <c r="V601" s="159"/>
      <c r="W601" s="159"/>
      <c r="X601" s="159"/>
      <c r="Y601" s="159"/>
      <c r="Z601" s="148"/>
      <c r="AA601" s="148"/>
      <c r="AB601" s="148"/>
      <c r="AC601" s="148"/>
      <c r="AD601" s="148"/>
      <c r="AE601" s="148"/>
      <c r="AF601" s="148"/>
      <c r="AG601" s="148" t="s">
        <v>314</v>
      </c>
      <c r="AH601" s="148">
        <v>0</v>
      </c>
      <c r="AI601" s="148"/>
      <c r="AJ601" s="148"/>
      <c r="AK601" s="148"/>
      <c r="AL601" s="148"/>
      <c r="AM601" s="148"/>
      <c r="AN601" s="148"/>
      <c r="AO601" s="148"/>
      <c r="AP601" s="148"/>
      <c r="AQ601" s="148"/>
      <c r="AR601" s="148"/>
      <c r="AS601" s="148"/>
      <c r="AT601" s="148"/>
      <c r="AU601" s="148"/>
      <c r="AV601" s="148"/>
      <c r="AW601" s="148"/>
      <c r="AX601" s="148"/>
      <c r="AY601" s="148"/>
      <c r="AZ601" s="148"/>
      <c r="BA601" s="148"/>
      <c r="BB601" s="148"/>
      <c r="BC601" s="148"/>
      <c r="BD601" s="148"/>
      <c r="BE601" s="148"/>
      <c r="BF601" s="148"/>
      <c r="BG601" s="148"/>
      <c r="BH601" s="148"/>
    </row>
    <row r="602" spans="1:60" outlineLevel="3" x14ac:dyDescent="0.25">
      <c r="A602" s="155"/>
      <c r="B602" s="156"/>
      <c r="C602" s="195" t="s">
        <v>873</v>
      </c>
      <c r="D602" s="161"/>
      <c r="E602" s="162">
        <v>16</v>
      </c>
      <c r="F602" s="159"/>
      <c r="G602" s="159"/>
      <c r="H602" s="159"/>
      <c r="I602" s="159"/>
      <c r="J602" s="159"/>
      <c r="K602" s="159"/>
      <c r="L602" s="159"/>
      <c r="M602" s="159"/>
      <c r="N602" s="158"/>
      <c r="O602" s="158"/>
      <c r="P602" s="158"/>
      <c r="Q602" s="158"/>
      <c r="R602" s="159"/>
      <c r="S602" s="159"/>
      <c r="T602" s="159"/>
      <c r="U602" s="159"/>
      <c r="V602" s="159"/>
      <c r="W602" s="159"/>
      <c r="X602" s="159"/>
      <c r="Y602" s="159"/>
      <c r="Z602" s="148"/>
      <c r="AA602" s="148"/>
      <c r="AB602" s="148"/>
      <c r="AC602" s="148"/>
      <c r="AD602" s="148"/>
      <c r="AE602" s="148"/>
      <c r="AF602" s="148"/>
      <c r="AG602" s="148" t="s">
        <v>314</v>
      </c>
      <c r="AH602" s="148">
        <v>0</v>
      </c>
      <c r="AI602" s="148"/>
      <c r="AJ602" s="148"/>
      <c r="AK602" s="148"/>
      <c r="AL602" s="148"/>
      <c r="AM602" s="148"/>
      <c r="AN602" s="148"/>
      <c r="AO602" s="148"/>
      <c r="AP602" s="148"/>
      <c r="AQ602" s="148"/>
      <c r="AR602" s="148"/>
      <c r="AS602" s="148"/>
      <c r="AT602" s="148"/>
      <c r="AU602" s="148"/>
      <c r="AV602" s="148"/>
      <c r="AW602" s="148"/>
      <c r="AX602" s="148"/>
      <c r="AY602" s="148"/>
      <c r="AZ602" s="148"/>
      <c r="BA602" s="148"/>
      <c r="BB602" s="148"/>
      <c r="BC602" s="148"/>
      <c r="BD602" s="148"/>
      <c r="BE602" s="148"/>
      <c r="BF602" s="148"/>
      <c r="BG602" s="148"/>
      <c r="BH602" s="148"/>
    </row>
    <row r="603" spans="1:60" outlineLevel="1" x14ac:dyDescent="0.25">
      <c r="A603" s="177">
        <v>104</v>
      </c>
      <c r="B603" s="178" t="s">
        <v>874</v>
      </c>
      <c r="C603" s="194" t="s">
        <v>875</v>
      </c>
      <c r="D603" s="179" t="s">
        <v>310</v>
      </c>
      <c r="E603" s="180">
        <v>706.26409999999998</v>
      </c>
      <c r="F603" s="181"/>
      <c r="G603" s="182">
        <f>ROUND(E603*F603,2)</f>
        <v>0</v>
      </c>
      <c r="H603" s="181"/>
      <c r="I603" s="182">
        <f>ROUND(E603*H603,2)</f>
        <v>0</v>
      </c>
      <c r="J603" s="181"/>
      <c r="K603" s="182">
        <f>ROUND(E603*J603,2)</f>
        <v>0</v>
      </c>
      <c r="L603" s="182">
        <v>21</v>
      </c>
      <c r="M603" s="182">
        <f>G603*(1+L603/100)</f>
        <v>0</v>
      </c>
      <c r="N603" s="180">
        <v>2.0000000000000002E-5</v>
      </c>
      <c r="O603" s="180">
        <f>ROUND(E603*N603,2)</f>
        <v>0.01</v>
      </c>
      <c r="P603" s="180">
        <v>0</v>
      </c>
      <c r="Q603" s="180">
        <f>ROUND(E603*P603,2)</f>
        <v>0</v>
      </c>
      <c r="R603" s="182" t="s">
        <v>410</v>
      </c>
      <c r="S603" s="182" t="s">
        <v>294</v>
      </c>
      <c r="T603" s="183" t="s">
        <v>294</v>
      </c>
      <c r="U603" s="159">
        <v>0.11</v>
      </c>
      <c r="V603" s="159">
        <f>ROUND(E603*U603,2)</f>
        <v>77.69</v>
      </c>
      <c r="W603" s="159"/>
      <c r="X603" s="159" t="s">
        <v>295</v>
      </c>
      <c r="Y603" s="159" t="s">
        <v>296</v>
      </c>
      <c r="Z603" s="148"/>
      <c r="AA603" s="148"/>
      <c r="AB603" s="148"/>
      <c r="AC603" s="148"/>
      <c r="AD603" s="148"/>
      <c r="AE603" s="148"/>
      <c r="AF603" s="148"/>
      <c r="AG603" s="148" t="s">
        <v>297</v>
      </c>
      <c r="AH603" s="148"/>
      <c r="AI603" s="148"/>
      <c r="AJ603" s="148"/>
      <c r="AK603" s="148"/>
      <c r="AL603" s="148"/>
      <c r="AM603" s="148"/>
      <c r="AN603" s="148"/>
      <c r="AO603" s="148"/>
      <c r="AP603" s="148"/>
      <c r="AQ603" s="148"/>
      <c r="AR603" s="148"/>
      <c r="AS603" s="148"/>
      <c r="AT603" s="148"/>
      <c r="AU603" s="148"/>
      <c r="AV603" s="148"/>
      <c r="AW603" s="148"/>
      <c r="AX603" s="148"/>
      <c r="AY603" s="148"/>
      <c r="AZ603" s="148"/>
      <c r="BA603" s="148"/>
      <c r="BB603" s="148"/>
      <c r="BC603" s="148"/>
      <c r="BD603" s="148"/>
      <c r="BE603" s="148"/>
      <c r="BF603" s="148"/>
      <c r="BG603" s="148"/>
      <c r="BH603" s="148"/>
    </row>
    <row r="604" spans="1:60" outlineLevel="2" x14ac:dyDescent="0.25">
      <c r="A604" s="155"/>
      <c r="B604" s="156"/>
      <c r="C604" s="195" t="s">
        <v>819</v>
      </c>
      <c r="D604" s="161"/>
      <c r="E604" s="162">
        <v>706.26</v>
      </c>
      <c r="F604" s="159"/>
      <c r="G604" s="159"/>
      <c r="H604" s="159"/>
      <c r="I604" s="159"/>
      <c r="J604" s="159"/>
      <c r="K604" s="159"/>
      <c r="L604" s="159"/>
      <c r="M604" s="159"/>
      <c r="N604" s="158"/>
      <c r="O604" s="158"/>
      <c r="P604" s="158"/>
      <c r="Q604" s="158"/>
      <c r="R604" s="159"/>
      <c r="S604" s="159"/>
      <c r="T604" s="159"/>
      <c r="U604" s="159"/>
      <c r="V604" s="159"/>
      <c r="W604" s="159"/>
      <c r="X604" s="159"/>
      <c r="Y604" s="159"/>
      <c r="Z604" s="148"/>
      <c r="AA604" s="148"/>
      <c r="AB604" s="148"/>
      <c r="AC604" s="148"/>
      <c r="AD604" s="148"/>
      <c r="AE604" s="148"/>
      <c r="AF604" s="148"/>
      <c r="AG604" s="148" t="s">
        <v>314</v>
      </c>
      <c r="AH604" s="148">
        <v>0</v>
      </c>
      <c r="AI604" s="148"/>
      <c r="AJ604" s="148"/>
      <c r="AK604" s="148"/>
      <c r="AL604" s="148"/>
      <c r="AM604" s="148"/>
      <c r="AN604" s="148"/>
      <c r="AO604" s="148"/>
      <c r="AP604" s="148"/>
      <c r="AQ604" s="148"/>
      <c r="AR604" s="148"/>
      <c r="AS604" s="148"/>
      <c r="AT604" s="148"/>
      <c r="AU604" s="148"/>
      <c r="AV604" s="148"/>
      <c r="AW604" s="148"/>
      <c r="AX604" s="148"/>
      <c r="AY604" s="148"/>
      <c r="AZ604" s="148"/>
      <c r="BA604" s="148"/>
      <c r="BB604" s="148"/>
      <c r="BC604" s="148"/>
      <c r="BD604" s="148"/>
      <c r="BE604" s="148"/>
      <c r="BF604" s="148"/>
      <c r="BG604" s="148"/>
      <c r="BH604" s="148"/>
    </row>
    <row r="605" spans="1:60" outlineLevel="1" x14ac:dyDescent="0.25">
      <c r="A605" s="177">
        <v>105</v>
      </c>
      <c r="B605" s="178" t="s">
        <v>876</v>
      </c>
      <c r="C605" s="194" t="s">
        <v>877</v>
      </c>
      <c r="D605" s="179" t="s">
        <v>310</v>
      </c>
      <c r="E605" s="180">
        <v>205.01249999999999</v>
      </c>
      <c r="F605" s="181"/>
      <c r="G605" s="182">
        <f>ROUND(E605*F605,2)</f>
        <v>0</v>
      </c>
      <c r="H605" s="181"/>
      <c r="I605" s="182">
        <f>ROUND(E605*H605,2)</f>
        <v>0</v>
      </c>
      <c r="J605" s="181"/>
      <c r="K605" s="182">
        <f>ROUND(E605*J605,2)</f>
        <v>0</v>
      </c>
      <c r="L605" s="182">
        <v>21</v>
      </c>
      <c r="M605" s="182">
        <f>G605*(1+L605/100)</f>
        <v>0</v>
      </c>
      <c r="N605" s="180">
        <v>0</v>
      </c>
      <c r="O605" s="180">
        <f>ROUND(E605*N605,2)</f>
        <v>0</v>
      </c>
      <c r="P605" s="180">
        <v>0</v>
      </c>
      <c r="Q605" s="180">
        <f>ROUND(E605*P605,2)</f>
        <v>0</v>
      </c>
      <c r="R605" s="182"/>
      <c r="S605" s="182" t="s">
        <v>878</v>
      </c>
      <c r="T605" s="183" t="s">
        <v>879</v>
      </c>
      <c r="U605" s="159">
        <v>0</v>
      </c>
      <c r="V605" s="159">
        <f>ROUND(E605*U605,2)</f>
        <v>0</v>
      </c>
      <c r="W605" s="159"/>
      <c r="X605" s="159" t="s">
        <v>295</v>
      </c>
      <c r="Y605" s="159" t="s">
        <v>296</v>
      </c>
      <c r="Z605" s="148"/>
      <c r="AA605" s="148"/>
      <c r="AB605" s="148"/>
      <c r="AC605" s="148"/>
      <c r="AD605" s="148"/>
      <c r="AE605" s="148"/>
      <c r="AF605" s="148"/>
      <c r="AG605" s="148" t="s">
        <v>297</v>
      </c>
      <c r="AH605" s="148"/>
      <c r="AI605" s="148"/>
      <c r="AJ605" s="148"/>
      <c r="AK605" s="148"/>
      <c r="AL605" s="148"/>
      <c r="AM605" s="148"/>
      <c r="AN605" s="148"/>
      <c r="AO605" s="148"/>
      <c r="AP605" s="148"/>
      <c r="AQ605" s="148"/>
      <c r="AR605" s="148"/>
      <c r="AS605" s="148"/>
      <c r="AT605" s="148"/>
      <c r="AU605" s="148"/>
      <c r="AV605" s="148"/>
      <c r="AW605" s="148"/>
      <c r="AX605" s="148"/>
      <c r="AY605" s="148"/>
      <c r="AZ605" s="148"/>
      <c r="BA605" s="148"/>
      <c r="BB605" s="148"/>
      <c r="BC605" s="148"/>
      <c r="BD605" s="148"/>
      <c r="BE605" s="148"/>
      <c r="BF605" s="148"/>
      <c r="BG605" s="148"/>
      <c r="BH605" s="148"/>
    </row>
    <row r="606" spans="1:60" outlineLevel="2" x14ac:dyDescent="0.25">
      <c r="A606" s="155"/>
      <c r="B606" s="156"/>
      <c r="C606" s="272" t="s">
        <v>880</v>
      </c>
      <c r="D606" s="273"/>
      <c r="E606" s="273"/>
      <c r="F606" s="273"/>
      <c r="G606" s="273"/>
      <c r="H606" s="159"/>
      <c r="I606" s="159"/>
      <c r="J606" s="159"/>
      <c r="K606" s="159"/>
      <c r="L606" s="159"/>
      <c r="M606" s="159"/>
      <c r="N606" s="158"/>
      <c r="O606" s="158"/>
      <c r="P606" s="158"/>
      <c r="Q606" s="158"/>
      <c r="R606" s="159"/>
      <c r="S606" s="159"/>
      <c r="T606" s="159"/>
      <c r="U606" s="159"/>
      <c r="V606" s="159"/>
      <c r="W606" s="159"/>
      <c r="X606" s="159"/>
      <c r="Y606" s="159"/>
      <c r="Z606" s="148"/>
      <c r="AA606" s="148"/>
      <c r="AB606" s="148"/>
      <c r="AC606" s="148"/>
      <c r="AD606" s="148"/>
      <c r="AE606" s="148"/>
      <c r="AF606" s="148"/>
      <c r="AG606" s="148" t="s">
        <v>300</v>
      </c>
      <c r="AH606" s="148"/>
      <c r="AI606" s="148"/>
      <c r="AJ606" s="148"/>
      <c r="AK606" s="148"/>
      <c r="AL606" s="148"/>
      <c r="AM606" s="148"/>
      <c r="AN606" s="148"/>
      <c r="AO606" s="148"/>
      <c r="AP606" s="148"/>
      <c r="AQ606" s="148"/>
      <c r="AR606" s="148"/>
      <c r="AS606" s="148"/>
      <c r="AT606" s="148"/>
      <c r="AU606" s="148"/>
      <c r="AV606" s="148"/>
      <c r="AW606" s="148"/>
      <c r="AX606" s="148"/>
      <c r="AY606" s="148"/>
      <c r="AZ606" s="148"/>
      <c r="BA606" s="148"/>
      <c r="BB606" s="148"/>
      <c r="BC606" s="148"/>
      <c r="BD606" s="148"/>
      <c r="BE606" s="148"/>
      <c r="BF606" s="148"/>
      <c r="BG606" s="148"/>
      <c r="BH606" s="148"/>
    </row>
    <row r="607" spans="1:60" outlineLevel="3" x14ac:dyDescent="0.25">
      <c r="A607" s="155"/>
      <c r="B607" s="156"/>
      <c r="C607" s="270" t="s">
        <v>881</v>
      </c>
      <c r="D607" s="271"/>
      <c r="E607" s="271"/>
      <c r="F607" s="271"/>
      <c r="G607" s="271"/>
      <c r="H607" s="159"/>
      <c r="I607" s="159"/>
      <c r="J607" s="159"/>
      <c r="K607" s="159"/>
      <c r="L607" s="159"/>
      <c r="M607" s="159"/>
      <c r="N607" s="158"/>
      <c r="O607" s="158"/>
      <c r="P607" s="158"/>
      <c r="Q607" s="158"/>
      <c r="R607" s="159"/>
      <c r="S607" s="159"/>
      <c r="T607" s="159"/>
      <c r="U607" s="159"/>
      <c r="V607" s="159"/>
      <c r="W607" s="159"/>
      <c r="X607" s="159"/>
      <c r="Y607" s="159"/>
      <c r="Z607" s="148"/>
      <c r="AA607" s="148"/>
      <c r="AB607" s="148"/>
      <c r="AC607" s="148"/>
      <c r="AD607" s="148"/>
      <c r="AE607" s="148"/>
      <c r="AF607" s="148"/>
      <c r="AG607" s="148" t="s">
        <v>300</v>
      </c>
      <c r="AH607" s="148"/>
      <c r="AI607" s="148"/>
      <c r="AJ607" s="148"/>
      <c r="AK607" s="148"/>
      <c r="AL607" s="148"/>
      <c r="AM607" s="148"/>
      <c r="AN607" s="148"/>
      <c r="AO607" s="148"/>
      <c r="AP607" s="148"/>
      <c r="AQ607" s="148"/>
      <c r="AR607" s="148"/>
      <c r="AS607" s="148"/>
      <c r="AT607" s="148"/>
      <c r="AU607" s="148"/>
      <c r="AV607" s="148"/>
      <c r="AW607" s="148"/>
      <c r="AX607" s="148"/>
      <c r="AY607" s="148"/>
      <c r="AZ607" s="148"/>
      <c r="BA607" s="148"/>
      <c r="BB607" s="148"/>
      <c r="BC607" s="148"/>
      <c r="BD607" s="148"/>
      <c r="BE607" s="148"/>
      <c r="BF607" s="148"/>
      <c r="BG607" s="148"/>
      <c r="BH607" s="148"/>
    </row>
    <row r="608" spans="1:60" outlineLevel="3" x14ac:dyDescent="0.25">
      <c r="A608" s="155"/>
      <c r="B608" s="156"/>
      <c r="C608" s="270" t="s">
        <v>882</v>
      </c>
      <c r="D608" s="271"/>
      <c r="E608" s="271"/>
      <c r="F608" s="271"/>
      <c r="G608" s="271"/>
      <c r="H608" s="159"/>
      <c r="I608" s="159"/>
      <c r="J608" s="159"/>
      <c r="K608" s="159"/>
      <c r="L608" s="159"/>
      <c r="M608" s="159"/>
      <c r="N608" s="158"/>
      <c r="O608" s="158"/>
      <c r="P608" s="158"/>
      <c r="Q608" s="158"/>
      <c r="R608" s="159"/>
      <c r="S608" s="159"/>
      <c r="T608" s="159"/>
      <c r="U608" s="159"/>
      <c r="V608" s="159"/>
      <c r="W608" s="159"/>
      <c r="X608" s="159"/>
      <c r="Y608" s="159"/>
      <c r="Z608" s="148"/>
      <c r="AA608" s="148"/>
      <c r="AB608" s="148"/>
      <c r="AC608" s="148"/>
      <c r="AD608" s="148"/>
      <c r="AE608" s="148"/>
      <c r="AF608" s="148"/>
      <c r="AG608" s="148" t="s">
        <v>300</v>
      </c>
      <c r="AH608" s="148"/>
      <c r="AI608" s="148"/>
      <c r="AJ608" s="148"/>
      <c r="AK608" s="148"/>
      <c r="AL608" s="148"/>
      <c r="AM608" s="148"/>
      <c r="AN608" s="148"/>
      <c r="AO608" s="148"/>
      <c r="AP608" s="148"/>
      <c r="AQ608" s="148"/>
      <c r="AR608" s="148"/>
      <c r="AS608" s="148"/>
      <c r="AT608" s="148"/>
      <c r="AU608" s="148"/>
      <c r="AV608" s="148"/>
      <c r="AW608" s="148"/>
      <c r="AX608" s="148"/>
      <c r="AY608" s="148"/>
      <c r="AZ608" s="148"/>
      <c r="BA608" s="148"/>
      <c r="BB608" s="148"/>
      <c r="BC608" s="148"/>
      <c r="BD608" s="148"/>
      <c r="BE608" s="148"/>
      <c r="BF608" s="148"/>
      <c r="BG608" s="148"/>
      <c r="BH608" s="148"/>
    </row>
    <row r="609" spans="1:60" outlineLevel="3" x14ac:dyDescent="0.25">
      <c r="A609" s="155"/>
      <c r="B609" s="156"/>
      <c r="C609" s="270" t="s">
        <v>883</v>
      </c>
      <c r="D609" s="271"/>
      <c r="E609" s="271"/>
      <c r="F609" s="271"/>
      <c r="G609" s="271"/>
      <c r="H609" s="159"/>
      <c r="I609" s="159"/>
      <c r="J609" s="159"/>
      <c r="K609" s="159"/>
      <c r="L609" s="159"/>
      <c r="M609" s="159"/>
      <c r="N609" s="158"/>
      <c r="O609" s="158"/>
      <c r="P609" s="158"/>
      <c r="Q609" s="158"/>
      <c r="R609" s="159"/>
      <c r="S609" s="159"/>
      <c r="T609" s="159"/>
      <c r="U609" s="159"/>
      <c r="V609" s="159"/>
      <c r="W609" s="159"/>
      <c r="X609" s="159"/>
      <c r="Y609" s="159"/>
      <c r="Z609" s="148"/>
      <c r="AA609" s="148"/>
      <c r="AB609" s="148"/>
      <c r="AC609" s="148"/>
      <c r="AD609" s="148"/>
      <c r="AE609" s="148"/>
      <c r="AF609" s="148"/>
      <c r="AG609" s="148" t="s">
        <v>300</v>
      </c>
      <c r="AH609" s="148"/>
      <c r="AI609" s="148"/>
      <c r="AJ609" s="148"/>
      <c r="AK609" s="148"/>
      <c r="AL609" s="148"/>
      <c r="AM609" s="148"/>
      <c r="AN609" s="148"/>
      <c r="AO609" s="148"/>
      <c r="AP609" s="148"/>
      <c r="AQ609" s="148"/>
      <c r="AR609" s="148"/>
      <c r="AS609" s="148"/>
      <c r="AT609" s="148"/>
      <c r="AU609" s="148"/>
      <c r="AV609" s="148"/>
      <c r="AW609" s="148"/>
      <c r="AX609" s="148"/>
      <c r="AY609" s="148"/>
      <c r="AZ609" s="148"/>
      <c r="BA609" s="148"/>
      <c r="BB609" s="148"/>
      <c r="BC609" s="148"/>
      <c r="BD609" s="148"/>
      <c r="BE609" s="148"/>
      <c r="BF609" s="148"/>
      <c r="BG609" s="148"/>
      <c r="BH609" s="148"/>
    </row>
    <row r="610" spans="1:60" outlineLevel="3" x14ac:dyDescent="0.25">
      <c r="A610" s="155"/>
      <c r="B610" s="156"/>
      <c r="C610" s="270" t="s">
        <v>3802</v>
      </c>
      <c r="D610" s="271"/>
      <c r="E610" s="271"/>
      <c r="F610" s="271"/>
      <c r="G610" s="271"/>
      <c r="H610" s="159"/>
      <c r="I610" s="159"/>
      <c r="J610" s="159"/>
      <c r="K610" s="159"/>
      <c r="L610" s="159"/>
      <c r="M610" s="159"/>
      <c r="N610" s="158"/>
      <c r="O610" s="158"/>
      <c r="P610" s="158"/>
      <c r="Q610" s="158"/>
      <c r="R610" s="159"/>
      <c r="S610" s="159"/>
      <c r="T610" s="159"/>
      <c r="U610" s="159"/>
      <c r="V610" s="159"/>
      <c r="W610" s="159"/>
      <c r="X610" s="159"/>
      <c r="Y610" s="159"/>
      <c r="Z610" s="148"/>
      <c r="AA610" s="148"/>
      <c r="AB610" s="148"/>
      <c r="AC610" s="148"/>
      <c r="AD610" s="148"/>
      <c r="AE610" s="148"/>
      <c r="AF610" s="148"/>
      <c r="AG610" s="148"/>
      <c r="AH610" s="148"/>
      <c r="AI610" s="148"/>
      <c r="AJ610" s="148"/>
      <c r="AK610" s="148"/>
      <c r="AL610" s="148"/>
      <c r="AM610" s="148"/>
      <c r="AN610" s="148"/>
      <c r="AO610" s="148"/>
      <c r="AP610" s="148"/>
      <c r="AQ610" s="148"/>
      <c r="AR610" s="148"/>
      <c r="AS610" s="148"/>
      <c r="AT610" s="148"/>
      <c r="AU610" s="148"/>
      <c r="AV610" s="148"/>
      <c r="AW610" s="148"/>
      <c r="AX610" s="148"/>
      <c r="AY610" s="148"/>
      <c r="AZ610" s="148"/>
      <c r="BA610" s="148"/>
      <c r="BB610" s="148"/>
      <c r="BC610" s="148"/>
      <c r="BD610" s="148"/>
      <c r="BE610" s="148"/>
      <c r="BF610" s="148"/>
      <c r="BG610" s="148"/>
      <c r="BH610" s="148"/>
    </row>
    <row r="611" spans="1:60" outlineLevel="2" x14ac:dyDescent="0.25">
      <c r="A611" s="155"/>
      <c r="B611" s="156"/>
      <c r="C611" s="195" t="s">
        <v>884</v>
      </c>
      <c r="D611" s="161"/>
      <c r="E611" s="162">
        <v>112.87</v>
      </c>
      <c r="F611" s="159"/>
      <c r="G611" s="159"/>
      <c r="H611" s="159"/>
      <c r="I611" s="159"/>
      <c r="J611" s="159"/>
      <c r="K611" s="159"/>
      <c r="L611" s="159"/>
      <c r="M611" s="159"/>
      <c r="N611" s="158"/>
      <c r="O611" s="158"/>
      <c r="P611" s="158"/>
      <c r="Q611" s="158"/>
      <c r="R611" s="159"/>
      <c r="S611" s="159"/>
      <c r="T611" s="159"/>
      <c r="U611" s="159"/>
      <c r="V611" s="159"/>
      <c r="W611" s="159"/>
      <c r="X611" s="159"/>
      <c r="Y611" s="159"/>
      <c r="Z611" s="148"/>
      <c r="AA611" s="148"/>
      <c r="AB611" s="148"/>
      <c r="AC611" s="148"/>
      <c r="AD611" s="148"/>
      <c r="AE611" s="148"/>
      <c r="AF611" s="148"/>
      <c r="AG611" s="148" t="s">
        <v>314</v>
      </c>
      <c r="AH611" s="148">
        <v>0</v>
      </c>
      <c r="AI611" s="148"/>
      <c r="AJ611" s="148"/>
      <c r="AK611" s="148"/>
      <c r="AL611" s="148"/>
      <c r="AM611" s="148"/>
      <c r="AN611" s="148"/>
      <c r="AO611" s="148"/>
      <c r="AP611" s="148"/>
      <c r="AQ611" s="148"/>
      <c r="AR611" s="148"/>
      <c r="AS611" s="148"/>
      <c r="AT611" s="148"/>
      <c r="AU611" s="148"/>
      <c r="AV611" s="148"/>
      <c r="AW611" s="148"/>
      <c r="AX611" s="148"/>
      <c r="AY611" s="148"/>
      <c r="AZ611" s="148"/>
      <c r="BA611" s="148"/>
      <c r="BB611" s="148"/>
      <c r="BC611" s="148"/>
      <c r="BD611" s="148"/>
      <c r="BE611" s="148"/>
      <c r="BF611" s="148"/>
      <c r="BG611" s="148"/>
      <c r="BH611" s="148"/>
    </row>
    <row r="612" spans="1:60" outlineLevel="3" x14ac:dyDescent="0.25">
      <c r="A612" s="155"/>
      <c r="B612" s="156"/>
      <c r="C612" s="195" t="s">
        <v>885</v>
      </c>
      <c r="D612" s="161"/>
      <c r="E612" s="162">
        <v>64.319999999999993</v>
      </c>
      <c r="F612" s="159"/>
      <c r="G612" s="159"/>
      <c r="H612" s="159"/>
      <c r="I612" s="159"/>
      <c r="J612" s="159"/>
      <c r="K612" s="159"/>
      <c r="L612" s="159"/>
      <c r="M612" s="159"/>
      <c r="N612" s="158"/>
      <c r="O612" s="158"/>
      <c r="P612" s="158"/>
      <c r="Q612" s="158"/>
      <c r="R612" s="159"/>
      <c r="S612" s="159"/>
      <c r="T612" s="159"/>
      <c r="U612" s="159"/>
      <c r="V612" s="159"/>
      <c r="W612" s="159"/>
      <c r="X612" s="159"/>
      <c r="Y612" s="159"/>
      <c r="Z612" s="148"/>
      <c r="AA612" s="148"/>
      <c r="AB612" s="148"/>
      <c r="AC612" s="148"/>
      <c r="AD612" s="148"/>
      <c r="AE612" s="148"/>
      <c r="AF612" s="148"/>
      <c r="AG612" s="148" t="s">
        <v>314</v>
      </c>
      <c r="AH612" s="148">
        <v>0</v>
      </c>
      <c r="AI612" s="148"/>
      <c r="AJ612" s="148"/>
      <c r="AK612" s="148"/>
      <c r="AL612" s="148"/>
      <c r="AM612" s="148"/>
      <c r="AN612" s="148"/>
      <c r="AO612" s="148"/>
      <c r="AP612" s="148"/>
      <c r="AQ612" s="148"/>
      <c r="AR612" s="148"/>
      <c r="AS612" s="148"/>
      <c r="AT612" s="148"/>
      <c r="AU612" s="148"/>
      <c r="AV612" s="148"/>
      <c r="AW612" s="148"/>
      <c r="AX612" s="148"/>
      <c r="AY612" s="148"/>
      <c r="AZ612" s="148"/>
      <c r="BA612" s="148"/>
      <c r="BB612" s="148"/>
      <c r="BC612" s="148"/>
      <c r="BD612" s="148"/>
      <c r="BE612" s="148"/>
      <c r="BF612" s="148"/>
      <c r="BG612" s="148"/>
      <c r="BH612" s="148"/>
    </row>
    <row r="613" spans="1:60" outlineLevel="3" x14ac:dyDescent="0.25">
      <c r="A613" s="155"/>
      <c r="B613" s="156"/>
      <c r="C613" s="195" t="s">
        <v>886</v>
      </c>
      <c r="D613" s="161"/>
      <c r="E613" s="162">
        <v>27.82</v>
      </c>
      <c r="F613" s="159"/>
      <c r="G613" s="159"/>
      <c r="H613" s="159"/>
      <c r="I613" s="159"/>
      <c r="J613" s="159"/>
      <c r="K613" s="159"/>
      <c r="L613" s="159"/>
      <c r="M613" s="159"/>
      <c r="N613" s="158"/>
      <c r="O613" s="158"/>
      <c r="P613" s="158"/>
      <c r="Q613" s="158"/>
      <c r="R613" s="159"/>
      <c r="S613" s="159"/>
      <c r="T613" s="159"/>
      <c r="U613" s="159"/>
      <c r="V613" s="159"/>
      <c r="W613" s="159"/>
      <c r="X613" s="159"/>
      <c r="Y613" s="159"/>
      <c r="Z613" s="148"/>
      <c r="AA613" s="148"/>
      <c r="AB613" s="148"/>
      <c r="AC613" s="148"/>
      <c r="AD613" s="148"/>
      <c r="AE613" s="148"/>
      <c r="AF613" s="148"/>
      <c r="AG613" s="148" t="s">
        <v>314</v>
      </c>
      <c r="AH613" s="148">
        <v>0</v>
      </c>
      <c r="AI613" s="148"/>
      <c r="AJ613" s="148"/>
      <c r="AK613" s="148"/>
      <c r="AL613" s="148"/>
      <c r="AM613" s="148"/>
      <c r="AN613" s="148"/>
      <c r="AO613" s="148"/>
      <c r="AP613" s="148"/>
      <c r="AQ613" s="148"/>
      <c r="AR613" s="148"/>
      <c r="AS613" s="148"/>
      <c r="AT613" s="148"/>
      <c r="AU613" s="148"/>
      <c r="AV613" s="148"/>
      <c r="AW613" s="148"/>
      <c r="AX613" s="148"/>
      <c r="AY613" s="148"/>
      <c r="AZ613" s="148"/>
      <c r="BA613" s="148"/>
      <c r="BB613" s="148"/>
      <c r="BC613" s="148"/>
      <c r="BD613" s="148"/>
      <c r="BE613" s="148"/>
      <c r="BF613" s="148"/>
      <c r="BG613" s="148"/>
      <c r="BH613" s="148"/>
    </row>
    <row r="614" spans="1:60" outlineLevel="1" x14ac:dyDescent="0.25">
      <c r="A614" s="185">
        <v>106</v>
      </c>
      <c r="B614" s="186" t="s">
        <v>887</v>
      </c>
      <c r="C614" s="198" t="s">
        <v>888</v>
      </c>
      <c r="D614" s="187" t="s">
        <v>889</v>
      </c>
      <c r="E614" s="188">
        <v>1</v>
      </c>
      <c r="F614" s="189"/>
      <c r="G614" s="190">
        <f>ROUND(E614*F614,2)</f>
        <v>0</v>
      </c>
      <c r="H614" s="189"/>
      <c r="I614" s="190">
        <f>ROUND(E614*H614,2)</f>
        <v>0</v>
      </c>
      <c r="J614" s="189"/>
      <c r="K614" s="190">
        <f>ROUND(E614*J614,2)</f>
        <v>0</v>
      </c>
      <c r="L614" s="190">
        <v>21</v>
      </c>
      <c r="M614" s="190">
        <f>G614*(1+L614/100)</f>
        <v>0</v>
      </c>
      <c r="N614" s="188">
        <v>0</v>
      </c>
      <c r="O614" s="188">
        <f>ROUND(E614*N614,2)</f>
        <v>0</v>
      </c>
      <c r="P614" s="188">
        <v>0</v>
      </c>
      <c r="Q614" s="188">
        <f>ROUND(E614*P614,2)</f>
        <v>0</v>
      </c>
      <c r="R614" s="190"/>
      <c r="S614" s="190" t="s">
        <v>878</v>
      </c>
      <c r="T614" s="191" t="s">
        <v>879</v>
      </c>
      <c r="U614" s="159">
        <v>0</v>
      </c>
      <c r="V614" s="159">
        <f>ROUND(E614*U614,2)</f>
        <v>0</v>
      </c>
      <c r="W614" s="159"/>
      <c r="X614" s="159" t="s">
        <v>295</v>
      </c>
      <c r="Y614" s="159" t="s">
        <v>296</v>
      </c>
      <c r="Z614" s="148"/>
      <c r="AA614" s="148"/>
      <c r="AB614" s="148"/>
      <c r="AC614" s="148"/>
      <c r="AD614" s="148"/>
      <c r="AE614" s="148"/>
      <c r="AF614" s="148"/>
      <c r="AG614" s="148" t="s">
        <v>297</v>
      </c>
      <c r="AH614" s="148"/>
      <c r="AI614" s="148"/>
      <c r="AJ614" s="148"/>
      <c r="AK614" s="148"/>
      <c r="AL614" s="148"/>
      <c r="AM614" s="148"/>
      <c r="AN614" s="148"/>
      <c r="AO614" s="148"/>
      <c r="AP614" s="148"/>
      <c r="AQ614" s="148"/>
      <c r="AR614" s="148"/>
      <c r="AS614" s="148"/>
      <c r="AT614" s="148"/>
      <c r="AU614" s="148"/>
      <c r="AV614" s="148"/>
      <c r="AW614" s="148"/>
      <c r="AX614" s="148"/>
      <c r="AY614" s="148"/>
      <c r="AZ614" s="148"/>
      <c r="BA614" s="148"/>
      <c r="BB614" s="148"/>
      <c r="BC614" s="148"/>
      <c r="BD614" s="148"/>
      <c r="BE614" s="148"/>
      <c r="BF614" s="148"/>
      <c r="BG614" s="148"/>
      <c r="BH614" s="148"/>
    </row>
    <row r="615" spans="1:60" ht="20" outlineLevel="1" x14ac:dyDescent="0.25">
      <c r="A615" s="177">
        <v>107</v>
      </c>
      <c r="B615" s="178" t="s">
        <v>890</v>
      </c>
      <c r="C615" s="194" t="s">
        <v>891</v>
      </c>
      <c r="D615" s="179" t="s">
        <v>310</v>
      </c>
      <c r="E615" s="180">
        <v>116.99639999999999</v>
      </c>
      <c r="F615" s="181"/>
      <c r="G615" s="182">
        <f>ROUND(E615*F615,2)</f>
        <v>0</v>
      </c>
      <c r="H615" s="181"/>
      <c r="I615" s="182">
        <f>ROUND(E615*H615,2)</f>
        <v>0</v>
      </c>
      <c r="J615" s="181"/>
      <c r="K615" s="182">
        <f>ROUND(E615*J615,2)</f>
        <v>0</v>
      </c>
      <c r="L615" s="182">
        <v>21</v>
      </c>
      <c r="M615" s="182">
        <f>G615*(1+L615/100)</f>
        <v>0</v>
      </c>
      <c r="N615" s="180">
        <v>3.4000000000000002E-4</v>
      </c>
      <c r="O615" s="180">
        <f>ROUND(E615*N615,2)</f>
        <v>0.04</v>
      </c>
      <c r="P615" s="180">
        <v>0</v>
      </c>
      <c r="Q615" s="180">
        <f>ROUND(E615*P615,2)</f>
        <v>0</v>
      </c>
      <c r="R615" s="182" t="s">
        <v>621</v>
      </c>
      <c r="S615" s="182" t="s">
        <v>294</v>
      </c>
      <c r="T615" s="183" t="s">
        <v>294</v>
      </c>
      <c r="U615" s="159">
        <v>0</v>
      </c>
      <c r="V615" s="159">
        <f>ROUND(E615*U615,2)</f>
        <v>0</v>
      </c>
      <c r="W615" s="159"/>
      <c r="X615" s="159" t="s">
        <v>622</v>
      </c>
      <c r="Y615" s="159" t="s">
        <v>296</v>
      </c>
      <c r="Z615" s="148"/>
      <c r="AA615" s="148"/>
      <c r="AB615" s="148"/>
      <c r="AC615" s="148"/>
      <c r="AD615" s="148"/>
      <c r="AE615" s="148"/>
      <c r="AF615" s="148"/>
      <c r="AG615" s="148" t="s">
        <v>623</v>
      </c>
      <c r="AH615" s="148"/>
      <c r="AI615" s="148"/>
      <c r="AJ615" s="148"/>
      <c r="AK615" s="148"/>
      <c r="AL615" s="148"/>
      <c r="AM615" s="148"/>
      <c r="AN615" s="148"/>
      <c r="AO615" s="148"/>
      <c r="AP615" s="148"/>
      <c r="AQ615" s="148"/>
      <c r="AR615" s="148"/>
      <c r="AS615" s="148"/>
      <c r="AT615" s="148"/>
      <c r="AU615" s="148"/>
      <c r="AV615" s="148"/>
      <c r="AW615" s="148"/>
      <c r="AX615" s="148"/>
      <c r="AY615" s="148"/>
      <c r="AZ615" s="148"/>
      <c r="BA615" s="148"/>
      <c r="BB615" s="148"/>
      <c r="BC615" s="148"/>
      <c r="BD615" s="148"/>
      <c r="BE615" s="148"/>
      <c r="BF615" s="148"/>
      <c r="BG615" s="148"/>
      <c r="BH615" s="148"/>
    </row>
    <row r="616" spans="1:60" outlineLevel="2" x14ac:dyDescent="0.25">
      <c r="A616" s="155"/>
      <c r="B616" s="156"/>
      <c r="C616" s="195" t="s">
        <v>892</v>
      </c>
      <c r="D616" s="161"/>
      <c r="E616" s="162">
        <v>108.33</v>
      </c>
      <c r="F616" s="159"/>
      <c r="G616" s="159"/>
      <c r="H616" s="159"/>
      <c r="I616" s="159"/>
      <c r="J616" s="159"/>
      <c r="K616" s="159"/>
      <c r="L616" s="159"/>
      <c r="M616" s="159"/>
      <c r="N616" s="158"/>
      <c r="O616" s="158"/>
      <c r="P616" s="158"/>
      <c r="Q616" s="158"/>
      <c r="R616" s="159"/>
      <c r="S616" s="159"/>
      <c r="T616" s="159"/>
      <c r="U616" s="159"/>
      <c r="V616" s="159"/>
      <c r="W616" s="159"/>
      <c r="X616" s="159"/>
      <c r="Y616" s="159"/>
      <c r="Z616" s="148"/>
      <c r="AA616" s="148"/>
      <c r="AB616" s="148"/>
      <c r="AC616" s="148"/>
      <c r="AD616" s="148"/>
      <c r="AE616" s="148"/>
      <c r="AF616" s="148"/>
      <c r="AG616" s="148" t="s">
        <v>314</v>
      </c>
      <c r="AH616" s="148">
        <v>0</v>
      </c>
      <c r="AI616" s="148"/>
      <c r="AJ616" s="148"/>
      <c r="AK616" s="148"/>
      <c r="AL616" s="148"/>
      <c r="AM616" s="148"/>
      <c r="AN616" s="148"/>
      <c r="AO616" s="148"/>
      <c r="AP616" s="148"/>
      <c r="AQ616" s="148"/>
      <c r="AR616" s="148"/>
      <c r="AS616" s="148"/>
      <c r="AT616" s="148"/>
      <c r="AU616" s="148"/>
      <c r="AV616" s="148"/>
      <c r="AW616" s="148"/>
      <c r="AX616" s="148"/>
      <c r="AY616" s="148"/>
      <c r="AZ616" s="148"/>
      <c r="BA616" s="148"/>
      <c r="BB616" s="148"/>
      <c r="BC616" s="148"/>
      <c r="BD616" s="148"/>
      <c r="BE616" s="148"/>
      <c r="BF616" s="148"/>
      <c r="BG616" s="148"/>
      <c r="BH616" s="148"/>
    </row>
    <row r="617" spans="1:60" outlineLevel="3" x14ac:dyDescent="0.25">
      <c r="A617" s="155"/>
      <c r="B617" s="156"/>
      <c r="C617" s="197" t="s">
        <v>893</v>
      </c>
      <c r="D617" s="165"/>
      <c r="E617" s="166">
        <v>8.67</v>
      </c>
      <c r="F617" s="159"/>
      <c r="G617" s="159"/>
      <c r="H617" s="159"/>
      <c r="I617" s="159"/>
      <c r="J617" s="159"/>
      <c r="K617" s="159"/>
      <c r="L617" s="159"/>
      <c r="M617" s="159"/>
      <c r="N617" s="158"/>
      <c r="O617" s="158"/>
      <c r="P617" s="158"/>
      <c r="Q617" s="158"/>
      <c r="R617" s="159"/>
      <c r="S617" s="159"/>
      <c r="T617" s="159"/>
      <c r="U617" s="159"/>
      <c r="V617" s="159"/>
      <c r="W617" s="159"/>
      <c r="X617" s="159"/>
      <c r="Y617" s="159"/>
      <c r="Z617" s="148"/>
      <c r="AA617" s="148"/>
      <c r="AB617" s="148"/>
      <c r="AC617" s="148"/>
      <c r="AD617" s="148"/>
      <c r="AE617" s="148"/>
      <c r="AF617" s="148"/>
      <c r="AG617" s="148" t="s">
        <v>314</v>
      </c>
      <c r="AH617" s="148">
        <v>4</v>
      </c>
      <c r="AI617" s="148"/>
      <c r="AJ617" s="148"/>
      <c r="AK617" s="148"/>
      <c r="AL617" s="148"/>
      <c r="AM617" s="148"/>
      <c r="AN617" s="148"/>
      <c r="AO617" s="148"/>
      <c r="AP617" s="148"/>
      <c r="AQ617" s="148"/>
      <c r="AR617" s="148"/>
      <c r="AS617" s="148"/>
      <c r="AT617" s="148"/>
      <c r="AU617" s="148"/>
      <c r="AV617" s="148"/>
      <c r="AW617" s="148"/>
      <c r="AX617" s="148"/>
      <c r="AY617" s="148"/>
      <c r="AZ617" s="148"/>
      <c r="BA617" s="148"/>
      <c r="BB617" s="148"/>
      <c r="BC617" s="148"/>
      <c r="BD617" s="148"/>
      <c r="BE617" s="148"/>
      <c r="BF617" s="148"/>
      <c r="BG617" s="148"/>
      <c r="BH617" s="148"/>
    </row>
    <row r="618" spans="1:60" ht="13" x14ac:dyDescent="0.25">
      <c r="A618" s="170" t="s">
        <v>288</v>
      </c>
      <c r="B618" s="171" t="s">
        <v>154</v>
      </c>
      <c r="C618" s="193" t="s">
        <v>155</v>
      </c>
      <c r="D618" s="172"/>
      <c r="E618" s="173"/>
      <c r="F618" s="174"/>
      <c r="G618" s="174">
        <f>SUMIF(AG619:AG662,"&lt;&gt;NOR",G619:G662)</f>
        <v>0</v>
      </c>
      <c r="H618" s="174"/>
      <c r="I618" s="174">
        <f>SUM(I619:I662)</f>
        <v>0</v>
      </c>
      <c r="J618" s="174"/>
      <c r="K618" s="174">
        <f>SUM(K619:K662)</f>
        <v>0</v>
      </c>
      <c r="L618" s="174"/>
      <c r="M618" s="174">
        <f>SUM(M619:M662)</f>
        <v>0</v>
      </c>
      <c r="N618" s="173"/>
      <c r="O618" s="173">
        <f>SUM(O619:O662)</f>
        <v>68.8</v>
      </c>
      <c r="P618" s="173"/>
      <c r="Q618" s="173">
        <f>SUM(Q619:Q662)</f>
        <v>0</v>
      </c>
      <c r="R618" s="174"/>
      <c r="S618" s="174"/>
      <c r="T618" s="175"/>
      <c r="U618" s="169"/>
      <c r="V618" s="169">
        <f>SUM(V619:V662)</f>
        <v>254.82000000000002</v>
      </c>
      <c r="W618" s="169"/>
      <c r="X618" s="169"/>
      <c r="Y618" s="169"/>
      <c r="AG618" t="s">
        <v>289</v>
      </c>
    </row>
    <row r="619" spans="1:60" outlineLevel="1" x14ac:dyDescent="0.25">
      <c r="A619" s="177">
        <v>108</v>
      </c>
      <c r="B619" s="178" t="s">
        <v>894</v>
      </c>
      <c r="C619" s="194" t="s">
        <v>895</v>
      </c>
      <c r="D619" s="179" t="s">
        <v>338</v>
      </c>
      <c r="E619" s="180">
        <v>19.87642</v>
      </c>
      <c r="F619" s="181"/>
      <c r="G619" s="182">
        <f>ROUND(E619*F619,2)</f>
        <v>0</v>
      </c>
      <c r="H619" s="181"/>
      <c r="I619" s="182">
        <f>ROUND(E619*H619,2)</f>
        <v>0</v>
      </c>
      <c r="J619" s="181"/>
      <c r="K619" s="182">
        <f>ROUND(E619*J619,2)</f>
        <v>0</v>
      </c>
      <c r="L619" s="182">
        <v>21</v>
      </c>
      <c r="M619" s="182">
        <f>G619*(1+L619/100)</f>
        <v>0</v>
      </c>
      <c r="N619" s="180">
        <v>2.5249999999999999</v>
      </c>
      <c r="O619" s="180">
        <f>ROUND(E619*N619,2)</f>
        <v>50.19</v>
      </c>
      <c r="P619" s="180">
        <v>0</v>
      </c>
      <c r="Q619" s="180">
        <f>ROUND(E619*P619,2)</f>
        <v>0</v>
      </c>
      <c r="R619" s="182" t="s">
        <v>410</v>
      </c>
      <c r="S619" s="182" t="s">
        <v>294</v>
      </c>
      <c r="T619" s="183" t="s">
        <v>294</v>
      </c>
      <c r="U619" s="159">
        <v>3.2130000000000001</v>
      </c>
      <c r="V619" s="159">
        <f>ROUND(E619*U619,2)</f>
        <v>63.86</v>
      </c>
      <c r="W619" s="159"/>
      <c r="X619" s="159" t="s">
        <v>295</v>
      </c>
      <c r="Y619" s="159" t="s">
        <v>296</v>
      </c>
      <c r="Z619" s="148"/>
      <c r="AA619" s="148"/>
      <c r="AB619" s="148"/>
      <c r="AC619" s="148"/>
      <c r="AD619" s="148"/>
      <c r="AE619" s="148"/>
      <c r="AF619" s="148"/>
      <c r="AG619" s="148" t="s">
        <v>297</v>
      </c>
      <c r="AH619" s="148"/>
      <c r="AI619" s="148"/>
      <c r="AJ619" s="148"/>
      <c r="AK619" s="148"/>
      <c r="AL619" s="148"/>
      <c r="AM619" s="148"/>
      <c r="AN619" s="148"/>
      <c r="AO619" s="148"/>
      <c r="AP619" s="148"/>
      <c r="AQ619" s="148"/>
      <c r="AR619" s="148"/>
      <c r="AS619" s="148"/>
      <c r="AT619" s="148"/>
      <c r="AU619" s="148"/>
      <c r="AV619" s="148"/>
      <c r="AW619" s="148"/>
      <c r="AX619" s="148"/>
      <c r="AY619" s="148"/>
      <c r="AZ619" s="148"/>
      <c r="BA619" s="148"/>
      <c r="BB619" s="148"/>
      <c r="BC619" s="148"/>
      <c r="BD619" s="148"/>
      <c r="BE619" s="148"/>
      <c r="BF619" s="148"/>
      <c r="BG619" s="148"/>
      <c r="BH619" s="148"/>
    </row>
    <row r="620" spans="1:60" outlineLevel="2" x14ac:dyDescent="0.25">
      <c r="A620" s="155"/>
      <c r="B620" s="156"/>
      <c r="C620" s="276" t="s">
        <v>896</v>
      </c>
      <c r="D620" s="277"/>
      <c r="E620" s="277"/>
      <c r="F620" s="277"/>
      <c r="G620" s="277"/>
      <c r="H620" s="159"/>
      <c r="I620" s="159"/>
      <c r="J620" s="159"/>
      <c r="K620" s="159"/>
      <c r="L620" s="159"/>
      <c r="M620" s="159"/>
      <c r="N620" s="158"/>
      <c r="O620" s="158"/>
      <c r="P620" s="158"/>
      <c r="Q620" s="158"/>
      <c r="R620" s="159"/>
      <c r="S620" s="159"/>
      <c r="T620" s="159"/>
      <c r="U620" s="159"/>
      <c r="V620" s="159"/>
      <c r="W620" s="159"/>
      <c r="X620" s="159"/>
      <c r="Y620" s="159"/>
      <c r="Z620" s="148"/>
      <c r="AA620" s="148"/>
      <c r="AB620" s="148"/>
      <c r="AC620" s="148"/>
      <c r="AD620" s="148"/>
      <c r="AE620" s="148"/>
      <c r="AF620" s="148"/>
      <c r="AG620" s="148" t="s">
        <v>299</v>
      </c>
      <c r="AH620" s="148"/>
      <c r="AI620" s="148"/>
      <c r="AJ620" s="148"/>
      <c r="AK620" s="148"/>
      <c r="AL620" s="148"/>
      <c r="AM620" s="148"/>
      <c r="AN620" s="148"/>
      <c r="AO620" s="148"/>
      <c r="AP620" s="148"/>
      <c r="AQ620" s="148"/>
      <c r="AR620" s="148"/>
      <c r="AS620" s="148"/>
      <c r="AT620" s="148"/>
      <c r="AU620" s="148"/>
      <c r="AV620" s="148"/>
      <c r="AW620" s="148"/>
      <c r="AX620" s="148"/>
      <c r="AY620" s="148"/>
      <c r="AZ620" s="148"/>
      <c r="BA620" s="148"/>
      <c r="BB620" s="148"/>
      <c r="BC620" s="148"/>
      <c r="BD620" s="148"/>
      <c r="BE620" s="148"/>
      <c r="BF620" s="148"/>
      <c r="BG620" s="148"/>
      <c r="BH620" s="148"/>
    </row>
    <row r="621" spans="1:60" outlineLevel="2" x14ac:dyDescent="0.25">
      <c r="A621" s="155"/>
      <c r="B621" s="156"/>
      <c r="C621" s="270" t="s">
        <v>896</v>
      </c>
      <c r="D621" s="271"/>
      <c r="E621" s="271"/>
      <c r="F621" s="271"/>
      <c r="G621" s="271"/>
      <c r="H621" s="159"/>
      <c r="I621" s="159"/>
      <c r="J621" s="159"/>
      <c r="K621" s="159"/>
      <c r="L621" s="159"/>
      <c r="M621" s="159"/>
      <c r="N621" s="158"/>
      <c r="O621" s="158"/>
      <c r="P621" s="158"/>
      <c r="Q621" s="158"/>
      <c r="R621" s="159"/>
      <c r="S621" s="159"/>
      <c r="T621" s="159"/>
      <c r="U621" s="159"/>
      <c r="V621" s="159"/>
      <c r="W621" s="159"/>
      <c r="X621" s="159"/>
      <c r="Y621" s="159"/>
      <c r="Z621" s="148"/>
      <c r="AA621" s="148"/>
      <c r="AB621" s="148"/>
      <c r="AC621" s="148"/>
      <c r="AD621" s="148"/>
      <c r="AE621" s="148"/>
      <c r="AF621" s="148"/>
      <c r="AG621" s="148" t="s">
        <v>300</v>
      </c>
      <c r="AH621" s="148"/>
      <c r="AI621" s="148"/>
      <c r="AJ621" s="148"/>
      <c r="AK621" s="148"/>
      <c r="AL621" s="148"/>
      <c r="AM621" s="148"/>
      <c r="AN621" s="148"/>
      <c r="AO621" s="148"/>
      <c r="AP621" s="148"/>
      <c r="AQ621" s="148"/>
      <c r="AR621" s="148"/>
      <c r="AS621" s="148"/>
      <c r="AT621" s="148"/>
      <c r="AU621" s="148"/>
      <c r="AV621" s="148"/>
      <c r="AW621" s="148"/>
      <c r="AX621" s="148"/>
      <c r="AY621" s="148"/>
      <c r="AZ621" s="148"/>
      <c r="BA621" s="148"/>
      <c r="BB621" s="148"/>
      <c r="BC621" s="148"/>
      <c r="BD621" s="148"/>
      <c r="BE621" s="148"/>
      <c r="BF621" s="148"/>
      <c r="BG621" s="148"/>
      <c r="BH621" s="148"/>
    </row>
    <row r="622" spans="1:60" ht="30" outlineLevel="2" x14ac:dyDescent="0.25">
      <c r="A622" s="155"/>
      <c r="B622" s="156"/>
      <c r="C622" s="195" t="s">
        <v>897</v>
      </c>
      <c r="D622" s="161"/>
      <c r="E622" s="162">
        <v>11.273</v>
      </c>
      <c r="F622" s="159"/>
      <c r="G622" s="159"/>
      <c r="H622" s="159"/>
      <c r="I622" s="159"/>
      <c r="J622" s="159"/>
      <c r="K622" s="159"/>
      <c r="L622" s="159"/>
      <c r="M622" s="159"/>
      <c r="N622" s="158"/>
      <c r="O622" s="158"/>
      <c r="P622" s="158"/>
      <c r="Q622" s="158"/>
      <c r="R622" s="159"/>
      <c r="S622" s="159"/>
      <c r="T622" s="159"/>
      <c r="U622" s="159"/>
      <c r="V622" s="159"/>
      <c r="W622" s="159"/>
      <c r="X622" s="159"/>
      <c r="Y622" s="159"/>
      <c r="Z622" s="148"/>
      <c r="AA622" s="148"/>
      <c r="AB622" s="148"/>
      <c r="AC622" s="148"/>
      <c r="AD622" s="148"/>
      <c r="AE622" s="148"/>
      <c r="AF622" s="148"/>
      <c r="AG622" s="148" t="s">
        <v>314</v>
      </c>
      <c r="AH622" s="148">
        <v>0</v>
      </c>
      <c r="AI622" s="148"/>
      <c r="AJ622" s="148"/>
      <c r="AK622" s="148"/>
      <c r="AL622" s="148"/>
      <c r="AM622" s="148"/>
      <c r="AN622" s="148"/>
      <c r="AO622" s="148"/>
      <c r="AP622" s="148"/>
      <c r="AQ622" s="148"/>
      <c r="AR622" s="148"/>
      <c r="AS622" s="148"/>
      <c r="AT622" s="148"/>
      <c r="AU622" s="148"/>
      <c r="AV622" s="148"/>
      <c r="AW622" s="148"/>
      <c r="AX622" s="148"/>
      <c r="AY622" s="148"/>
      <c r="AZ622" s="148"/>
      <c r="BA622" s="148"/>
      <c r="BB622" s="148"/>
      <c r="BC622" s="148"/>
      <c r="BD622" s="148"/>
      <c r="BE622" s="148"/>
      <c r="BF622" s="148"/>
      <c r="BG622" s="148"/>
      <c r="BH622" s="148"/>
    </row>
    <row r="623" spans="1:60" outlineLevel="3" x14ac:dyDescent="0.25">
      <c r="A623" s="155"/>
      <c r="B623" s="156"/>
      <c r="C623" s="195" t="s">
        <v>898</v>
      </c>
      <c r="D623" s="161"/>
      <c r="E623" s="162">
        <v>3.9192999999999998</v>
      </c>
      <c r="F623" s="159"/>
      <c r="G623" s="159"/>
      <c r="H623" s="159"/>
      <c r="I623" s="159"/>
      <c r="J623" s="159"/>
      <c r="K623" s="159"/>
      <c r="L623" s="159"/>
      <c r="M623" s="159"/>
      <c r="N623" s="158"/>
      <c r="O623" s="158"/>
      <c r="P623" s="158"/>
      <c r="Q623" s="158"/>
      <c r="R623" s="159"/>
      <c r="S623" s="159"/>
      <c r="T623" s="159"/>
      <c r="U623" s="159"/>
      <c r="V623" s="159"/>
      <c r="W623" s="159"/>
      <c r="X623" s="159"/>
      <c r="Y623" s="159"/>
      <c r="Z623" s="148"/>
      <c r="AA623" s="148"/>
      <c r="AB623" s="148"/>
      <c r="AC623" s="148"/>
      <c r="AD623" s="148"/>
      <c r="AE623" s="148"/>
      <c r="AF623" s="148"/>
      <c r="AG623" s="148" t="s">
        <v>314</v>
      </c>
      <c r="AH623" s="148">
        <v>0</v>
      </c>
      <c r="AI623" s="148"/>
      <c r="AJ623" s="148"/>
      <c r="AK623" s="148"/>
      <c r="AL623" s="148"/>
      <c r="AM623" s="148"/>
      <c r="AN623" s="148"/>
      <c r="AO623" s="148"/>
      <c r="AP623" s="148"/>
      <c r="AQ623" s="148"/>
      <c r="AR623" s="148"/>
      <c r="AS623" s="148"/>
      <c r="AT623" s="148"/>
      <c r="AU623" s="148"/>
      <c r="AV623" s="148"/>
      <c r="AW623" s="148"/>
      <c r="AX623" s="148"/>
      <c r="AY623" s="148"/>
      <c r="AZ623" s="148"/>
      <c r="BA623" s="148"/>
      <c r="BB623" s="148"/>
      <c r="BC623" s="148"/>
      <c r="BD623" s="148"/>
      <c r="BE623" s="148"/>
      <c r="BF623" s="148"/>
      <c r="BG623" s="148"/>
      <c r="BH623" s="148"/>
    </row>
    <row r="624" spans="1:60" outlineLevel="3" x14ac:dyDescent="0.25">
      <c r="A624" s="155"/>
      <c r="B624" s="156"/>
      <c r="C624" s="195" t="s">
        <v>899</v>
      </c>
      <c r="D624" s="161"/>
      <c r="E624" s="162">
        <v>0.67312000000000005</v>
      </c>
      <c r="F624" s="159"/>
      <c r="G624" s="159"/>
      <c r="H624" s="159"/>
      <c r="I624" s="159"/>
      <c r="J624" s="159"/>
      <c r="K624" s="159"/>
      <c r="L624" s="159"/>
      <c r="M624" s="159"/>
      <c r="N624" s="158"/>
      <c r="O624" s="158"/>
      <c r="P624" s="158"/>
      <c r="Q624" s="158"/>
      <c r="R624" s="159"/>
      <c r="S624" s="159"/>
      <c r="T624" s="159"/>
      <c r="U624" s="159"/>
      <c r="V624" s="159"/>
      <c r="W624" s="159"/>
      <c r="X624" s="159"/>
      <c r="Y624" s="159"/>
      <c r="Z624" s="148"/>
      <c r="AA624" s="148"/>
      <c r="AB624" s="148"/>
      <c r="AC624" s="148"/>
      <c r="AD624" s="148"/>
      <c r="AE624" s="148"/>
      <c r="AF624" s="148"/>
      <c r="AG624" s="148" t="s">
        <v>314</v>
      </c>
      <c r="AH624" s="148">
        <v>0</v>
      </c>
      <c r="AI624" s="148"/>
      <c r="AJ624" s="148"/>
      <c r="AK624" s="148"/>
      <c r="AL624" s="148"/>
      <c r="AM624" s="148"/>
      <c r="AN624" s="148"/>
      <c r="AO624" s="148"/>
      <c r="AP624" s="148"/>
      <c r="AQ624" s="148"/>
      <c r="AR624" s="148"/>
      <c r="AS624" s="148"/>
      <c r="AT624" s="148"/>
      <c r="AU624" s="148"/>
      <c r="AV624" s="148"/>
      <c r="AW624" s="148"/>
      <c r="AX624" s="148"/>
      <c r="AY624" s="148"/>
      <c r="AZ624" s="148"/>
      <c r="BA624" s="148"/>
      <c r="BB624" s="148"/>
      <c r="BC624" s="148"/>
      <c r="BD624" s="148"/>
      <c r="BE624" s="148"/>
      <c r="BF624" s="148"/>
      <c r="BG624" s="148"/>
      <c r="BH624" s="148"/>
    </row>
    <row r="625" spans="1:60" outlineLevel="3" x14ac:dyDescent="0.25">
      <c r="A625" s="155"/>
      <c r="B625" s="156"/>
      <c r="C625" s="195" t="s">
        <v>900</v>
      </c>
      <c r="D625" s="161"/>
      <c r="E625" s="162">
        <v>4.0110000000000001</v>
      </c>
      <c r="F625" s="159"/>
      <c r="G625" s="159"/>
      <c r="H625" s="159"/>
      <c r="I625" s="159"/>
      <c r="J625" s="159"/>
      <c r="K625" s="159"/>
      <c r="L625" s="159"/>
      <c r="M625" s="159"/>
      <c r="N625" s="158"/>
      <c r="O625" s="158"/>
      <c r="P625" s="158"/>
      <c r="Q625" s="158"/>
      <c r="R625" s="159"/>
      <c r="S625" s="159"/>
      <c r="T625" s="159"/>
      <c r="U625" s="159"/>
      <c r="V625" s="159"/>
      <c r="W625" s="159"/>
      <c r="X625" s="159"/>
      <c r="Y625" s="159"/>
      <c r="Z625" s="148"/>
      <c r="AA625" s="148"/>
      <c r="AB625" s="148"/>
      <c r="AC625" s="148"/>
      <c r="AD625" s="148"/>
      <c r="AE625" s="148"/>
      <c r="AF625" s="148"/>
      <c r="AG625" s="148" t="s">
        <v>314</v>
      </c>
      <c r="AH625" s="148">
        <v>0</v>
      </c>
      <c r="AI625" s="148"/>
      <c r="AJ625" s="148"/>
      <c r="AK625" s="148"/>
      <c r="AL625" s="148"/>
      <c r="AM625" s="148"/>
      <c r="AN625" s="148"/>
      <c r="AO625" s="148"/>
      <c r="AP625" s="148"/>
      <c r="AQ625" s="148"/>
      <c r="AR625" s="148"/>
      <c r="AS625" s="148"/>
      <c r="AT625" s="148"/>
      <c r="AU625" s="148"/>
      <c r="AV625" s="148"/>
      <c r="AW625" s="148"/>
      <c r="AX625" s="148"/>
      <c r="AY625" s="148"/>
      <c r="AZ625" s="148"/>
      <c r="BA625" s="148"/>
      <c r="BB625" s="148"/>
      <c r="BC625" s="148"/>
      <c r="BD625" s="148"/>
      <c r="BE625" s="148"/>
      <c r="BF625" s="148"/>
      <c r="BG625" s="148"/>
      <c r="BH625" s="148"/>
    </row>
    <row r="626" spans="1:60" outlineLevel="1" x14ac:dyDescent="0.25">
      <c r="A626" s="177">
        <v>109</v>
      </c>
      <c r="B626" s="178" t="s">
        <v>901</v>
      </c>
      <c r="C626" s="194" t="s">
        <v>902</v>
      </c>
      <c r="D626" s="179" t="s">
        <v>338</v>
      </c>
      <c r="E626" s="180">
        <v>1.17578</v>
      </c>
      <c r="F626" s="181"/>
      <c r="G626" s="182">
        <f>ROUND(E626*F626,2)</f>
        <v>0</v>
      </c>
      <c r="H626" s="181"/>
      <c r="I626" s="182">
        <f>ROUND(E626*H626,2)</f>
        <v>0</v>
      </c>
      <c r="J626" s="181"/>
      <c r="K626" s="182">
        <f>ROUND(E626*J626,2)</f>
        <v>0</v>
      </c>
      <c r="L626" s="182">
        <v>21</v>
      </c>
      <c r="M626" s="182">
        <f>G626*(1+L626/100)</f>
        <v>0</v>
      </c>
      <c r="N626" s="180">
        <v>2.5249999999999999</v>
      </c>
      <c r="O626" s="180">
        <f>ROUND(E626*N626,2)</f>
        <v>2.97</v>
      </c>
      <c r="P626" s="180">
        <v>0</v>
      </c>
      <c r="Q626" s="180">
        <f>ROUND(E626*P626,2)</f>
        <v>0</v>
      </c>
      <c r="R626" s="182" t="s">
        <v>410</v>
      </c>
      <c r="S626" s="182" t="s">
        <v>294</v>
      </c>
      <c r="T626" s="183" t="s">
        <v>294</v>
      </c>
      <c r="U626" s="159">
        <v>2.3170000000000002</v>
      </c>
      <c r="V626" s="159">
        <f>ROUND(E626*U626,2)</f>
        <v>2.72</v>
      </c>
      <c r="W626" s="159"/>
      <c r="X626" s="159" t="s">
        <v>295</v>
      </c>
      <c r="Y626" s="159" t="s">
        <v>296</v>
      </c>
      <c r="Z626" s="148"/>
      <c r="AA626" s="148"/>
      <c r="AB626" s="148"/>
      <c r="AC626" s="148"/>
      <c r="AD626" s="148"/>
      <c r="AE626" s="148"/>
      <c r="AF626" s="148"/>
      <c r="AG626" s="148" t="s">
        <v>297</v>
      </c>
      <c r="AH626" s="148"/>
      <c r="AI626" s="148"/>
      <c r="AJ626" s="148"/>
      <c r="AK626" s="148"/>
      <c r="AL626" s="148"/>
      <c r="AM626" s="148"/>
      <c r="AN626" s="148"/>
      <c r="AO626" s="148"/>
      <c r="AP626" s="148"/>
      <c r="AQ626" s="148"/>
      <c r="AR626" s="148"/>
      <c r="AS626" s="148"/>
      <c r="AT626" s="148"/>
      <c r="AU626" s="148"/>
      <c r="AV626" s="148"/>
      <c r="AW626" s="148"/>
      <c r="AX626" s="148"/>
      <c r="AY626" s="148"/>
      <c r="AZ626" s="148"/>
      <c r="BA626" s="148"/>
      <c r="BB626" s="148"/>
      <c r="BC626" s="148"/>
      <c r="BD626" s="148"/>
      <c r="BE626" s="148"/>
      <c r="BF626" s="148"/>
      <c r="BG626" s="148"/>
      <c r="BH626" s="148"/>
    </row>
    <row r="627" spans="1:60" outlineLevel="2" x14ac:dyDescent="0.25">
      <c r="A627" s="155"/>
      <c r="B627" s="156"/>
      <c r="C627" s="276" t="s">
        <v>896</v>
      </c>
      <c r="D627" s="277"/>
      <c r="E627" s="277"/>
      <c r="F627" s="277"/>
      <c r="G627" s="277"/>
      <c r="H627" s="159"/>
      <c r="I627" s="159"/>
      <c r="J627" s="159"/>
      <c r="K627" s="159"/>
      <c r="L627" s="159"/>
      <c r="M627" s="159"/>
      <c r="N627" s="158"/>
      <c r="O627" s="158"/>
      <c r="P627" s="158"/>
      <c r="Q627" s="158"/>
      <c r="R627" s="159"/>
      <c r="S627" s="159"/>
      <c r="T627" s="159"/>
      <c r="U627" s="159"/>
      <c r="V627" s="159"/>
      <c r="W627" s="159"/>
      <c r="X627" s="159"/>
      <c r="Y627" s="159"/>
      <c r="Z627" s="148"/>
      <c r="AA627" s="148"/>
      <c r="AB627" s="148"/>
      <c r="AC627" s="148"/>
      <c r="AD627" s="148"/>
      <c r="AE627" s="148"/>
      <c r="AF627" s="148"/>
      <c r="AG627" s="148" t="s">
        <v>299</v>
      </c>
      <c r="AH627" s="148"/>
      <c r="AI627" s="148"/>
      <c r="AJ627" s="148"/>
      <c r="AK627" s="148"/>
      <c r="AL627" s="148"/>
      <c r="AM627" s="148"/>
      <c r="AN627" s="148"/>
      <c r="AO627" s="148"/>
      <c r="AP627" s="148"/>
      <c r="AQ627" s="148"/>
      <c r="AR627" s="148"/>
      <c r="AS627" s="148"/>
      <c r="AT627" s="148"/>
      <c r="AU627" s="148"/>
      <c r="AV627" s="148"/>
      <c r="AW627" s="148"/>
      <c r="AX627" s="148"/>
      <c r="AY627" s="148"/>
      <c r="AZ627" s="148"/>
      <c r="BA627" s="148"/>
      <c r="BB627" s="148"/>
      <c r="BC627" s="148"/>
      <c r="BD627" s="148"/>
      <c r="BE627" s="148"/>
      <c r="BF627" s="148"/>
      <c r="BG627" s="148"/>
      <c r="BH627" s="148"/>
    </row>
    <row r="628" spans="1:60" outlineLevel="2" x14ac:dyDescent="0.25">
      <c r="A628" s="155"/>
      <c r="B628" s="156"/>
      <c r="C628" s="270" t="s">
        <v>896</v>
      </c>
      <c r="D628" s="271"/>
      <c r="E628" s="271"/>
      <c r="F628" s="271"/>
      <c r="G628" s="271"/>
      <c r="H628" s="159"/>
      <c r="I628" s="159"/>
      <c r="J628" s="159"/>
      <c r="K628" s="159"/>
      <c r="L628" s="159"/>
      <c r="M628" s="159"/>
      <c r="N628" s="158"/>
      <c r="O628" s="158"/>
      <c r="P628" s="158"/>
      <c r="Q628" s="158"/>
      <c r="R628" s="159"/>
      <c r="S628" s="159"/>
      <c r="T628" s="159"/>
      <c r="U628" s="159"/>
      <c r="V628" s="159"/>
      <c r="W628" s="159"/>
      <c r="X628" s="159"/>
      <c r="Y628" s="159"/>
      <c r="Z628" s="148"/>
      <c r="AA628" s="148"/>
      <c r="AB628" s="148"/>
      <c r="AC628" s="148"/>
      <c r="AD628" s="148"/>
      <c r="AE628" s="148"/>
      <c r="AF628" s="148"/>
      <c r="AG628" s="148" t="s">
        <v>300</v>
      </c>
      <c r="AH628" s="148"/>
      <c r="AI628" s="148"/>
      <c r="AJ628" s="148"/>
      <c r="AK628" s="148"/>
      <c r="AL628" s="148"/>
      <c r="AM628" s="148"/>
      <c r="AN628" s="148"/>
      <c r="AO628" s="148"/>
      <c r="AP628" s="148"/>
      <c r="AQ628" s="148"/>
      <c r="AR628" s="148"/>
      <c r="AS628" s="148"/>
      <c r="AT628" s="148"/>
      <c r="AU628" s="148"/>
      <c r="AV628" s="148"/>
      <c r="AW628" s="148"/>
      <c r="AX628" s="148"/>
      <c r="AY628" s="148"/>
      <c r="AZ628" s="148"/>
      <c r="BA628" s="148"/>
      <c r="BB628" s="148"/>
      <c r="BC628" s="148"/>
      <c r="BD628" s="148"/>
      <c r="BE628" s="148"/>
      <c r="BF628" s="148"/>
      <c r="BG628" s="148"/>
      <c r="BH628" s="148"/>
    </row>
    <row r="629" spans="1:60" outlineLevel="2" x14ac:dyDescent="0.25">
      <c r="A629" s="155"/>
      <c r="B629" s="156"/>
      <c r="C629" s="195" t="s">
        <v>903</v>
      </c>
      <c r="D629" s="161"/>
      <c r="E629" s="162">
        <v>1.18</v>
      </c>
      <c r="F629" s="159"/>
      <c r="G629" s="159"/>
      <c r="H629" s="159"/>
      <c r="I629" s="159"/>
      <c r="J629" s="159"/>
      <c r="K629" s="159"/>
      <c r="L629" s="159"/>
      <c r="M629" s="159"/>
      <c r="N629" s="158"/>
      <c r="O629" s="158"/>
      <c r="P629" s="158"/>
      <c r="Q629" s="158"/>
      <c r="R629" s="159"/>
      <c r="S629" s="159"/>
      <c r="T629" s="159"/>
      <c r="U629" s="159"/>
      <c r="V629" s="159"/>
      <c r="W629" s="159"/>
      <c r="X629" s="159"/>
      <c r="Y629" s="159"/>
      <c r="Z629" s="148"/>
      <c r="AA629" s="148"/>
      <c r="AB629" s="148"/>
      <c r="AC629" s="148"/>
      <c r="AD629" s="148"/>
      <c r="AE629" s="148"/>
      <c r="AF629" s="148"/>
      <c r="AG629" s="148" t="s">
        <v>314</v>
      </c>
      <c r="AH629" s="148">
        <v>0</v>
      </c>
      <c r="AI629" s="148"/>
      <c r="AJ629" s="148"/>
      <c r="AK629" s="148"/>
      <c r="AL629" s="148"/>
      <c r="AM629" s="148"/>
      <c r="AN629" s="148"/>
      <c r="AO629" s="148"/>
      <c r="AP629" s="148"/>
      <c r="AQ629" s="148"/>
      <c r="AR629" s="148"/>
      <c r="AS629" s="148"/>
      <c r="AT629" s="148"/>
      <c r="AU629" s="148"/>
      <c r="AV629" s="148"/>
      <c r="AW629" s="148"/>
      <c r="AX629" s="148"/>
      <c r="AY629" s="148"/>
      <c r="AZ629" s="148"/>
      <c r="BA629" s="148"/>
      <c r="BB629" s="148"/>
      <c r="BC629" s="148"/>
      <c r="BD629" s="148"/>
      <c r="BE629" s="148"/>
      <c r="BF629" s="148"/>
      <c r="BG629" s="148"/>
      <c r="BH629" s="148"/>
    </row>
    <row r="630" spans="1:60" outlineLevel="1" x14ac:dyDescent="0.25">
      <c r="A630" s="177">
        <v>110</v>
      </c>
      <c r="B630" s="178" t="s">
        <v>904</v>
      </c>
      <c r="C630" s="194" t="s">
        <v>905</v>
      </c>
      <c r="D630" s="179" t="s">
        <v>338</v>
      </c>
      <c r="E630" s="180">
        <v>19.87642</v>
      </c>
      <c r="F630" s="181"/>
      <c r="G630" s="182">
        <f>ROUND(E630*F630,2)</f>
        <v>0</v>
      </c>
      <c r="H630" s="181"/>
      <c r="I630" s="182">
        <f>ROUND(E630*H630,2)</f>
        <v>0</v>
      </c>
      <c r="J630" s="181"/>
      <c r="K630" s="182">
        <f>ROUND(E630*J630,2)</f>
        <v>0</v>
      </c>
      <c r="L630" s="182">
        <v>21</v>
      </c>
      <c r="M630" s="182">
        <f>G630*(1+L630/100)</f>
        <v>0</v>
      </c>
      <c r="N630" s="180">
        <v>0.04</v>
      </c>
      <c r="O630" s="180">
        <f>ROUND(E630*N630,2)</f>
        <v>0.8</v>
      </c>
      <c r="P630" s="180">
        <v>0</v>
      </c>
      <c r="Q630" s="180">
        <f>ROUND(E630*P630,2)</f>
        <v>0</v>
      </c>
      <c r="R630" s="182" t="s">
        <v>410</v>
      </c>
      <c r="S630" s="182" t="s">
        <v>294</v>
      </c>
      <c r="T630" s="183" t="s">
        <v>294</v>
      </c>
      <c r="U630" s="159">
        <v>2.7</v>
      </c>
      <c r="V630" s="159">
        <f>ROUND(E630*U630,2)</f>
        <v>53.67</v>
      </c>
      <c r="W630" s="159"/>
      <c r="X630" s="159" t="s">
        <v>295</v>
      </c>
      <c r="Y630" s="159" t="s">
        <v>296</v>
      </c>
      <c r="Z630" s="148"/>
      <c r="AA630" s="148"/>
      <c r="AB630" s="148"/>
      <c r="AC630" s="148"/>
      <c r="AD630" s="148"/>
      <c r="AE630" s="148"/>
      <c r="AF630" s="148"/>
      <c r="AG630" s="148" t="s">
        <v>297</v>
      </c>
      <c r="AH630" s="148"/>
      <c r="AI630" s="148"/>
      <c r="AJ630" s="148"/>
      <c r="AK630" s="148"/>
      <c r="AL630" s="148"/>
      <c r="AM630" s="148"/>
      <c r="AN630" s="148"/>
      <c r="AO630" s="148"/>
      <c r="AP630" s="148"/>
      <c r="AQ630" s="148"/>
      <c r="AR630" s="148"/>
      <c r="AS630" s="148"/>
      <c r="AT630" s="148"/>
      <c r="AU630" s="148"/>
      <c r="AV630" s="148"/>
      <c r="AW630" s="148"/>
      <c r="AX630" s="148"/>
      <c r="AY630" s="148"/>
      <c r="AZ630" s="148"/>
      <c r="BA630" s="148"/>
      <c r="BB630" s="148"/>
      <c r="BC630" s="148"/>
      <c r="BD630" s="148"/>
      <c r="BE630" s="148"/>
      <c r="BF630" s="148"/>
      <c r="BG630" s="148"/>
      <c r="BH630" s="148"/>
    </row>
    <row r="631" spans="1:60" outlineLevel="2" x14ac:dyDescent="0.25">
      <c r="A631" s="155"/>
      <c r="B631" s="156"/>
      <c r="C631" s="276" t="s">
        <v>906</v>
      </c>
      <c r="D631" s="276"/>
      <c r="E631" s="276"/>
      <c r="F631" s="276"/>
      <c r="G631" s="276"/>
      <c r="H631" s="159"/>
      <c r="I631" s="159"/>
      <c r="J631" s="159"/>
      <c r="K631" s="159"/>
      <c r="L631" s="159"/>
      <c r="M631" s="159"/>
      <c r="N631" s="158"/>
      <c r="O631" s="158"/>
      <c r="P631" s="158"/>
      <c r="Q631" s="158"/>
      <c r="R631" s="159"/>
      <c r="S631" s="159"/>
      <c r="T631" s="159"/>
      <c r="U631" s="159"/>
      <c r="V631" s="159"/>
      <c r="W631" s="159"/>
      <c r="X631" s="159"/>
      <c r="Y631" s="159"/>
      <c r="Z631" s="148"/>
      <c r="AA631" s="148"/>
      <c r="AB631" s="148"/>
      <c r="AC631" s="148"/>
      <c r="AD631" s="148"/>
      <c r="AE631" s="148"/>
      <c r="AF631" s="148"/>
      <c r="AG631" s="148" t="s">
        <v>299</v>
      </c>
      <c r="AH631" s="148"/>
      <c r="AI631" s="148"/>
      <c r="AJ631" s="148"/>
      <c r="AK631" s="148"/>
      <c r="AL631" s="148"/>
      <c r="AM631" s="148"/>
      <c r="AN631" s="148"/>
      <c r="AO631" s="148"/>
      <c r="AP631" s="148"/>
      <c r="AQ631" s="148"/>
      <c r="AR631" s="148"/>
      <c r="AS631" s="148"/>
      <c r="AT631" s="148"/>
      <c r="AU631" s="148"/>
      <c r="AV631" s="148"/>
      <c r="AW631" s="148"/>
      <c r="AX631" s="148"/>
      <c r="AY631" s="148"/>
      <c r="AZ631" s="148"/>
      <c r="BA631" s="148"/>
      <c r="BB631" s="148"/>
      <c r="BC631" s="148"/>
      <c r="BD631" s="148"/>
      <c r="BE631" s="148"/>
      <c r="BF631" s="148"/>
      <c r="BG631" s="148"/>
      <c r="BH631" s="148"/>
    </row>
    <row r="632" spans="1:60" outlineLevel="2" x14ac:dyDescent="0.25">
      <c r="A632" s="155"/>
      <c r="B632" s="156"/>
      <c r="C632" s="270" t="s">
        <v>906</v>
      </c>
      <c r="D632" s="270"/>
      <c r="E632" s="270"/>
      <c r="F632" s="270"/>
      <c r="G632" s="270"/>
      <c r="H632" s="159"/>
      <c r="I632" s="159"/>
      <c r="J632" s="159"/>
      <c r="K632" s="159"/>
      <c r="L632" s="159"/>
      <c r="M632" s="159"/>
      <c r="N632" s="158"/>
      <c r="O632" s="158"/>
      <c r="P632" s="158"/>
      <c r="Q632" s="158"/>
      <c r="R632" s="159"/>
      <c r="S632" s="159"/>
      <c r="T632" s="159"/>
      <c r="U632" s="159"/>
      <c r="V632" s="159"/>
      <c r="W632" s="159"/>
      <c r="X632" s="159"/>
      <c r="Y632" s="159"/>
      <c r="Z632" s="148"/>
      <c r="AA632" s="148"/>
      <c r="AB632" s="148"/>
      <c r="AC632" s="148"/>
      <c r="AD632" s="148"/>
      <c r="AE632" s="148"/>
      <c r="AF632" s="148"/>
      <c r="AG632" s="148" t="s">
        <v>300</v>
      </c>
      <c r="AH632" s="148"/>
      <c r="AI632" s="148"/>
      <c r="AJ632" s="148"/>
      <c r="AK632" s="148"/>
      <c r="AL632" s="148"/>
      <c r="AM632" s="148"/>
      <c r="AN632" s="148"/>
      <c r="AO632" s="148"/>
      <c r="AP632" s="148"/>
      <c r="AQ632" s="148"/>
      <c r="AR632" s="148"/>
      <c r="AS632" s="148"/>
      <c r="AT632" s="148"/>
      <c r="AU632" s="148"/>
      <c r="AV632" s="148"/>
      <c r="AW632" s="148"/>
      <c r="AX632" s="148"/>
      <c r="AY632" s="148"/>
      <c r="AZ632" s="148"/>
      <c r="BA632" s="148"/>
      <c r="BB632" s="148"/>
      <c r="BC632" s="148"/>
      <c r="BD632" s="148"/>
      <c r="BE632" s="148"/>
      <c r="BF632" s="148"/>
      <c r="BG632" s="148"/>
      <c r="BH632" s="148"/>
    </row>
    <row r="633" spans="1:60" outlineLevel="2" x14ac:dyDescent="0.25">
      <c r="A633" s="155"/>
      <c r="B633" s="156"/>
      <c r="C633" s="195" t="s">
        <v>907</v>
      </c>
      <c r="D633" s="161"/>
      <c r="E633" s="162">
        <v>19.87642</v>
      </c>
      <c r="F633" s="159"/>
      <c r="G633" s="159"/>
      <c r="H633" s="159"/>
      <c r="I633" s="159"/>
      <c r="J633" s="159"/>
      <c r="K633" s="159"/>
      <c r="L633" s="159"/>
      <c r="M633" s="159"/>
      <c r="N633" s="158"/>
      <c r="O633" s="158"/>
      <c r="P633" s="158"/>
      <c r="Q633" s="158"/>
      <c r="R633" s="159"/>
      <c r="S633" s="159"/>
      <c r="T633" s="159"/>
      <c r="U633" s="159"/>
      <c r="V633" s="159"/>
      <c r="W633" s="159"/>
      <c r="X633" s="159"/>
      <c r="Y633" s="159"/>
      <c r="Z633" s="148"/>
      <c r="AA633" s="148"/>
      <c r="AB633" s="148"/>
      <c r="AC633" s="148"/>
      <c r="AD633" s="148"/>
      <c r="AE633" s="148"/>
      <c r="AF633" s="148"/>
      <c r="AG633" s="148" t="s">
        <v>314</v>
      </c>
      <c r="AH633" s="148">
        <v>0</v>
      </c>
      <c r="AI633" s="148"/>
      <c r="AJ633" s="148"/>
      <c r="AK633" s="148"/>
      <c r="AL633" s="148"/>
      <c r="AM633" s="148"/>
      <c r="AN633" s="148"/>
      <c r="AO633" s="148"/>
      <c r="AP633" s="148"/>
      <c r="AQ633" s="148"/>
      <c r="AR633" s="148"/>
      <c r="AS633" s="148"/>
      <c r="AT633" s="148"/>
      <c r="AU633" s="148"/>
      <c r="AV633" s="148"/>
      <c r="AW633" s="148"/>
      <c r="AX633" s="148"/>
      <c r="AY633" s="148"/>
      <c r="AZ633" s="148"/>
      <c r="BA633" s="148"/>
      <c r="BB633" s="148"/>
      <c r="BC633" s="148"/>
      <c r="BD633" s="148"/>
      <c r="BE633" s="148"/>
      <c r="BF633" s="148"/>
      <c r="BG633" s="148"/>
      <c r="BH633" s="148"/>
    </row>
    <row r="634" spans="1:60" outlineLevel="1" x14ac:dyDescent="0.25">
      <c r="A634" s="177">
        <v>111</v>
      </c>
      <c r="B634" s="178" t="s">
        <v>908</v>
      </c>
      <c r="C634" s="194" t="s">
        <v>909</v>
      </c>
      <c r="D634" s="179" t="s">
        <v>338</v>
      </c>
      <c r="E634" s="180">
        <v>1.17578</v>
      </c>
      <c r="F634" s="181"/>
      <c r="G634" s="182">
        <f>ROUND(E634*F634,2)</f>
        <v>0</v>
      </c>
      <c r="H634" s="181"/>
      <c r="I634" s="182">
        <f>ROUND(E634*H634,2)</f>
        <v>0</v>
      </c>
      <c r="J634" s="181"/>
      <c r="K634" s="182">
        <f>ROUND(E634*J634,2)</f>
        <v>0</v>
      </c>
      <c r="L634" s="182">
        <v>21</v>
      </c>
      <c r="M634" s="182">
        <f>G634*(1+L634/100)</f>
        <v>0</v>
      </c>
      <c r="N634" s="180">
        <v>0</v>
      </c>
      <c r="O634" s="180">
        <f>ROUND(E634*N634,2)</f>
        <v>0</v>
      </c>
      <c r="P634" s="180">
        <v>0</v>
      </c>
      <c r="Q634" s="180">
        <f>ROUND(E634*P634,2)</f>
        <v>0</v>
      </c>
      <c r="R634" s="182" t="s">
        <v>410</v>
      </c>
      <c r="S634" s="182" t="s">
        <v>294</v>
      </c>
      <c r="T634" s="183" t="s">
        <v>294</v>
      </c>
      <c r="U634" s="159">
        <v>0.20499999999999999</v>
      </c>
      <c r="V634" s="159">
        <f>ROUND(E634*U634,2)</f>
        <v>0.24</v>
      </c>
      <c r="W634" s="159"/>
      <c r="X634" s="159" t="s">
        <v>295</v>
      </c>
      <c r="Y634" s="159" t="s">
        <v>296</v>
      </c>
      <c r="Z634" s="148"/>
      <c r="AA634" s="148"/>
      <c r="AB634" s="148"/>
      <c r="AC634" s="148"/>
      <c r="AD634" s="148"/>
      <c r="AE634" s="148"/>
      <c r="AF634" s="148"/>
      <c r="AG634" s="148" t="s">
        <v>297</v>
      </c>
      <c r="AH634" s="148"/>
      <c r="AI634" s="148"/>
      <c r="AJ634" s="148"/>
      <c r="AK634" s="148"/>
      <c r="AL634" s="148"/>
      <c r="AM634" s="148"/>
      <c r="AN634" s="148"/>
      <c r="AO634" s="148"/>
      <c r="AP634" s="148"/>
      <c r="AQ634" s="148"/>
      <c r="AR634" s="148"/>
      <c r="AS634" s="148"/>
      <c r="AT634" s="148"/>
      <c r="AU634" s="148"/>
      <c r="AV634" s="148"/>
      <c r="AW634" s="148"/>
      <c r="AX634" s="148"/>
      <c r="AY634" s="148"/>
      <c r="AZ634" s="148"/>
      <c r="BA634" s="148"/>
      <c r="BB634" s="148"/>
      <c r="BC634" s="148"/>
      <c r="BD634" s="148"/>
      <c r="BE634" s="148"/>
      <c r="BF634" s="148"/>
      <c r="BG634" s="148"/>
      <c r="BH634" s="148"/>
    </row>
    <row r="635" spans="1:60" outlineLevel="2" x14ac:dyDescent="0.25">
      <c r="A635" s="155"/>
      <c r="B635" s="156"/>
      <c r="C635" s="276" t="s">
        <v>910</v>
      </c>
      <c r="D635" s="277"/>
      <c r="E635" s="277"/>
      <c r="F635" s="277"/>
      <c r="G635" s="277"/>
      <c r="H635" s="159"/>
      <c r="I635" s="159"/>
      <c r="J635" s="159"/>
      <c r="K635" s="159"/>
      <c r="L635" s="159"/>
      <c r="M635" s="159"/>
      <c r="N635" s="158"/>
      <c r="O635" s="158"/>
      <c r="P635" s="158"/>
      <c r="Q635" s="158"/>
      <c r="R635" s="159"/>
      <c r="S635" s="159"/>
      <c r="T635" s="159"/>
      <c r="U635" s="159"/>
      <c r="V635" s="159"/>
      <c r="W635" s="159"/>
      <c r="X635" s="159"/>
      <c r="Y635" s="159"/>
      <c r="Z635" s="148"/>
      <c r="AA635" s="148"/>
      <c r="AB635" s="148"/>
      <c r="AC635" s="148"/>
      <c r="AD635" s="148"/>
      <c r="AE635" s="148"/>
      <c r="AF635" s="148"/>
      <c r="AG635" s="148" t="s">
        <v>299</v>
      </c>
      <c r="AH635" s="148"/>
      <c r="AI635" s="148"/>
      <c r="AJ635" s="148"/>
      <c r="AK635" s="148"/>
      <c r="AL635" s="148"/>
      <c r="AM635" s="148"/>
      <c r="AN635" s="148"/>
      <c r="AO635" s="148"/>
      <c r="AP635" s="148"/>
      <c r="AQ635" s="148"/>
      <c r="AR635" s="148"/>
      <c r="AS635" s="148"/>
      <c r="AT635" s="148"/>
      <c r="AU635" s="148"/>
      <c r="AV635" s="148"/>
      <c r="AW635" s="148"/>
      <c r="AX635" s="148"/>
      <c r="AY635" s="148"/>
      <c r="AZ635" s="148"/>
      <c r="BA635" s="148"/>
      <c r="BB635" s="148"/>
      <c r="BC635" s="148"/>
      <c r="BD635" s="148"/>
      <c r="BE635" s="148"/>
      <c r="BF635" s="148"/>
      <c r="BG635" s="148"/>
      <c r="BH635" s="148"/>
    </row>
    <row r="636" spans="1:60" outlineLevel="2" x14ac:dyDescent="0.25">
      <c r="A636" s="155"/>
      <c r="B636" s="156"/>
      <c r="C636" s="270" t="s">
        <v>910</v>
      </c>
      <c r="D636" s="271"/>
      <c r="E636" s="271"/>
      <c r="F636" s="271"/>
      <c r="G636" s="271"/>
      <c r="H636" s="159"/>
      <c r="I636" s="159"/>
      <c r="J636" s="159"/>
      <c r="K636" s="159"/>
      <c r="L636" s="159"/>
      <c r="M636" s="159"/>
      <c r="N636" s="158"/>
      <c r="O636" s="158"/>
      <c r="P636" s="158"/>
      <c r="Q636" s="158"/>
      <c r="R636" s="159"/>
      <c r="S636" s="159"/>
      <c r="T636" s="159"/>
      <c r="U636" s="159"/>
      <c r="V636" s="159"/>
      <c r="W636" s="159"/>
      <c r="X636" s="159"/>
      <c r="Y636" s="159"/>
      <c r="Z636" s="148"/>
      <c r="AA636" s="148"/>
      <c r="AB636" s="148"/>
      <c r="AC636" s="148"/>
      <c r="AD636" s="148"/>
      <c r="AE636" s="148"/>
      <c r="AF636" s="148"/>
      <c r="AG636" s="148" t="s">
        <v>300</v>
      </c>
      <c r="AH636" s="148"/>
      <c r="AI636" s="148"/>
      <c r="AJ636" s="148"/>
      <c r="AK636" s="148"/>
      <c r="AL636" s="148"/>
      <c r="AM636" s="148"/>
      <c r="AN636" s="148"/>
      <c r="AO636" s="148"/>
      <c r="AP636" s="148"/>
      <c r="AQ636" s="148"/>
      <c r="AR636" s="148"/>
      <c r="AS636" s="148"/>
      <c r="AT636" s="148"/>
      <c r="AU636" s="148"/>
      <c r="AV636" s="148"/>
      <c r="AW636" s="148"/>
      <c r="AX636" s="148"/>
      <c r="AY636" s="148"/>
      <c r="AZ636" s="148"/>
      <c r="BA636" s="148"/>
      <c r="BB636" s="148"/>
      <c r="BC636" s="148"/>
      <c r="BD636" s="148"/>
      <c r="BE636" s="148"/>
      <c r="BF636" s="148"/>
      <c r="BG636" s="148"/>
      <c r="BH636" s="148"/>
    </row>
    <row r="637" spans="1:60" outlineLevel="2" x14ac:dyDescent="0.25">
      <c r="A637" s="155"/>
      <c r="B637" s="156"/>
      <c r="C637" s="195" t="s">
        <v>911</v>
      </c>
      <c r="D637" s="161"/>
      <c r="E637" s="162">
        <v>1.18</v>
      </c>
      <c r="F637" s="159"/>
      <c r="G637" s="159"/>
      <c r="H637" s="159"/>
      <c r="I637" s="159"/>
      <c r="J637" s="159"/>
      <c r="K637" s="159"/>
      <c r="L637" s="159"/>
      <c r="M637" s="159"/>
      <c r="N637" s="158"/>
      <c r="O637" s="158"/>
      <c r="P637" s="158"/>
      <c r="Q637" s="158"/>
      <c r="R637" s="159"/>
      <c r="S637" s="159"/>
      <c r="T637" s="159"/>
      <c r="U637" s="159"/>
      <c r="V637" s="159"/>
      <c r="W637" s="159"/>
      <c r="X637" s="159"/>
      <c r="Y637" s="159"/>
      <c r="Z637" s="148"/>
      <c r="AA637" s="148"/>
      <c r="AB637" s="148"/>
      <c r="AC637" s="148"/>
      <c r="AD637" s="148"/>
      <c r="AE637" s="148"/>
      <c r="AF637" s="148"/>
      <c r="AG637" s="148" t="s">
        <v>314</v>
      </c>
      <c r="AH637" s="148">
        <v>0</v>
      </c>
      <c r="AI637" s="148"/>
      <c r="AJ637" s="148"/>
      <c r="AK637" s="148"/>
      <c r="AL637" s="148"/>
      <c r="AM637" s="148"/>
      <c r="AN637" s="148"/>
      <c r="AO637" s="148"/>
      <c r="AP637" s="148"/>
      <c r="AQ637" s="148"/>
      <c r="AR637" s="148"/>
      <c r="AS637" s="148"/>
      <c r="AT637" s="148"/>
      <c r="AU637" s="148"/>
      <c r="AV637" s="148"/>
      <c r="AW637" s="148"/>
      <c r="AX637" s="148"/>
      <c r="AY637" s="148"/>
      <c r="AZ637" s="148"/>
      <c r="BA637" s="148"/>
      <c r="BB637" s="148"/>
      <c r="BC637" s="148"/>
      <c r="BD637" s="148"/>
      <c r="BE637" s="148"/>
      <c r="BF637" s="148"/>
      <c r="BG637" s="148"/>
      <c r="BH637" s="148"/>
    </row>
    <row r="638" spans="1:60" ht="20" outlineLevel="1" x14ac:dyDescent="0.25">
      <c r="A638" s="177">
        <v>112</v>
      </c>
      <c r="B638" s="178" t="s">
        <v>912</v>
      </c>
      <c r="C638" s="194" t="s">
        <v>913</v>
      </c>
      <c r="D638" s="179" t="s">
        <v>424</v>
      </c>
      <c r="E638" s="180">
        <v>1.02705</v>
      </c>
      <c r="F638" s="181"/>
      <c r="G638" s="182">
        <f>ROUND(E638*F638,2)</f>
        <v>0</v>
      </c>
      <c r="H638" s="181"/>
      <c r="I638" s="182">
        <f>ROUND(E638*H638,2)</f>
        <v>0</v>
      </c>
      <c r="J638" s="181"/>
      <c r="K638" s="182">
        <f>ROUND(E638*J638,2)</f>
        <v>0</v>
      </c>
      <c r="L638" s="182">
        <v>21</v>
      </c>
      <c r="M638" s="182">
        <f>G638*(1+L638/100)</f>
        <v>0</v>
      </c>
      <c r="N638" s="180">
        <v>1.0800399999999999</v>
      </c>
      <c r="O638" s="180">
        <f>ROUND(E638*N638,2)</f>
        <v>1.1100000000000001</v>
      </c>
      <c r="P638" s="180">
        <v>0</v>
      </c>
      <c r="Q638" s="180">
        <f>ROUND(E638*P638,2)</f>
        <v>0</v>
      </c>
      <c r="R638" s="182" t="s">
        <v>410</v>
      </c>
      <c r="S638" s="182" t="s">
        <v>294</v>
      </c>
      <c r="T638" s="183" t="s">
        <v>294</v>
      </c>
      <c r="U638" s="159">
        <v>15.231</v>
      </c>
      <c r="V638" s="159">
        <f>ROUND(E638*U638,2)</f>
        <v>15.64</v>
      </c>
      <c r="W638" s="159"/>
      <c r="X638" s="159" t="s">
        <v>295</v>
      </c>
      <c r="Y638" s="159" t="s">
        <v>296</v>
      </c>
      <c r="Z638" s="148"/>
      <c r="AA638" s="148"/>
      <c r="AB638" s="148"/>
      <c r="AC638" s="148"/>
      <c r="AD638" s="148"/>
      <c r="AE638" s="148"/>
      <c r="AF638" s="148"/>
      <c r="AG638" s="148" t="s">
        <v>297</v>
      </c>
      <c r="AH638" s="148"/>
      <c r="AI638" s="148"/>
      <c r="AJ638" s="148"/>
      <c r="AK638" s="148"/>
      <c r="AL638" s="148"/>
      <c r="AM638" s="148"/>
      <c r="AN638" s="148"/>
      <c r="AO638" s="148"/>
      <c r="AP638" s="148"/>
      <c r="AQ638" s="148"/>
      <c r="AR638" s="148"/>
      <c r="AS638" s="148"/>
      <c r="AT638" s="148"/>
      <c r="AU638" s="148"/>
      <c r="AV638" s="148"/>
      <c r="AW638" s="148"/>
      <c r="AX638" s="148"/>
      <c r="AY638" s="148"/>
      <c r="AZ638" s="148"/>
      <c r="BA638" s="148"/>
      <c r="BB638" s="148"/>
      <c r="BC638" s="148"/>
      <c r="BD638" s="148"/>
      <c r="BE638" s="148"/>
      <c r="BF638" s="148"/>
      <c r="BG638" s="148"/>
      <c r="BH638" s="148"/>
    </row>
    <row r="639" spans="1:60" outlineLevel="2" x14ac:dyDescent="0.25">
      <c r="A639" s="155"/>
      <c r="B639" s="156"/>
      <c r="C639" s="276" t="s">
        <v>443</v>
      </c>
      <c r="D639" s="277"/>
      <c r="E639" s="277"/>
      <c r="F639" s="277"/>
      <c r="G639" s="277"/>
      <c r="H639" s="159"/>
      <c r="I639" s="159"/>
      <c r="J639" s="159"/>
      <c r="K639" s="159"/>
      <c r="L639" s="159"/>
      <c r="M639" s="159"/>
      <c r="N639" s="158"/>
      <c r="O639" s="158"/>
      <c r="P639" s="158"/>
      <c r="Q639" s="158"/>
      <c r="R639" s="159"/>
      <c r="S639" s="159"/>
      <c r="T639" s="159"/>
      <c r="U639" s="159"/>
      <c r="V639" s="159"/>
      <c r="W639" s="159"/>
      <c r="X639" s="159"/>
      <c r="Y639" s="159"/>
      <c r="Z639" s="148"/>
      <c r="AA639" s="148"/>
      <c r="AB639" s="148"/>
      <c r="AC639" s="148"/>
      <c r="AD639" s="148"/>
      <c r="AE639" s="148"/>
      <c r="AF639" s="148"/>
      <c r="AG639" s="148" t="s">
        <v>299</v>
      </c>
      <c r="AH639" s="148"/>
      <c r="AI639" s="148"/>
      <c r="AJ639" s="148"/>
      <c r="AK639" s="148"/>
      <c r="AL639" s="148"/>
      <c r="AM639" s="148"/>
      <c r="AN639" s="148"/>
      <c r="AO639" s="148"/>
      <c r="AP639" s="148"/>
      <c r="AQ639" s="148"/>
      <c r="AR639" s="148"/>
      <c r="AS639" s="148"/>
      <c r="AT639" s="148"/>
      <c r="AU639" s="148"/>
      <c r="AV639" s="148"/>
      <c r="AW639" s="148"/>
      <c r="AX639" s="148"/>
      <c r="AY639" s="148"/>
      <c r="AZ639" s="148"/>
      <c r="BA639" s="148"/>
      <c r="BB639" s="148"/>
      <c r="BC639" s="148"/>
      <c r="BD639" s="148"/>
      <c r="BE639" s="148"/>
      <c r="BF639" s="148"/>
      <c r="BG639" s="148"/>
      <c r="BH639" s="148"/>
    </row>
    <row r="640" spans="1:60" outlineLevel="2" x14ac:dyDescent="0.25">
      <c r="A640" s="155"/>
      <c r="B640" s="156"/>
      <c r="C640" s="270" t="s">
        <v>443</v>
      </c>
      <c r="D640" s="271"/>
      <c r="E640" s="271"/>
      <c r="F640" s="271"/>
      <c r="G640" s="271"/>
      <c r="H640" s="159"/>
      <c r="I640" s="159"/>
      <c r="J640" s="159"/>
      <c r="K640" s="159"/>
      <c r="L640" s="159"/>
      <c r="M640" s="159"/>
      <c r="N640" s="158"/>
      <c r="O640" s="158"/>
      <c r="P640" s="158"/>
      <c r="Q640" s="158"/>
      <c r="R640" s="159"/>
      <c r="S640" s="159"/>
      <c r="T640" s="159"/>
      <c r="U640" s="159"/>
      <c r="V640" s="159"/>
      <c r="W640" s="159"/>
      <c r="X640" s="159"/>
      <c r="Y640" s="159"/>
      <c r="Z640" s="148"/>
      <c r="AA640" s="148"/>
      <c r="AB640" s="148"/>
      <c r="AC640" s="148"/>
      <c r="AD640" s="148"/>
      <c r="AE640" s="148"/>
      <c r="AF640" s="148"/>
      <c r="AG640" s="148" t="s">
        <v>300</v>
      </c>
      <c r="AH640" s="148"/>
      <c r="AI640" s="148"/>
      <c r="AJ640" s="148"/>
      <c r="AK640" s="148"/>
      <c r="AL640" s="148"/>
      <c r="AM640" s="148"/>
      <c r="AN640" s="148"/>
      <c r="AO640" s="148"/>
      <c r="AP640" s="148"/>
      <c r="AQ640" s="148"/>
      <c r="AR640" s="148"/>
      <c r="AS640" s="148"/>
      <c r="AT640" s="148"/>
      <c r="AU640" s="148"/>
      <c r="AV640" s="148"/>
      <c r="AW640" s="148"/>
      <c r="AX640" s="148"/>
      <c r="AY640" s="148"/>
      <c r="AZ640" s="148"/>
      <c r="BA640" s="148"/>
      <c r="BB640" s="148"/>
      <c r="BC640" s="148"/>
      <c r="BD640" s="148"/>
      <c r="BE640" s="148"/>
      <c r="BF640" s="148"/>
      <c r="BG640" s="148"/>
      <c r="BH640" s="148"/>
    </row>
    <row r="641" spans="1:60" outlineLevel="2" x14ac:dyDescent="0.25">
      <c r="A641" s="155"/>
      <c r="B641" s="156"/>
      <c r="C641" s="199" t="s">
        <v>845</v>
      </c>
      <c r="D641" s="167"/>
      <c r="E641" s="168"/>
      <c r="F641" s="159"/>
      <c r="G641" s="159"/>
      <c r="H641" s="159"/>
      <c r="I641" s="159"/>
      <c r="J641" s="159"/>
      <c r="K641" s="159"/>
      <c r="L641" s="159"/>
      <c r="M641" s="159"/>
      <c r="N641" s="158"/>
      <c r="O641" s="158"/>
      <c r="P641" s="158"/>
      <c r="Q641" s="158"/>
      <c r="R641" s="159"/>
      <c r="S641" s="159"/>
      <c r="T641" s="159"/>
      <c r="U641" s="159"/>
      <c r="V641" s="159"/>
      <c r="W641" s="159"/>
      <c r="X641" s="159"/>
      <c r="Y641" s="159"/>
      <c r="Z641" s="148"/>
      <c r="AA641" s="148"/>
      <c r="AB641" s="148"/>
      <c r="AC641" s="148"/>
      <c r="AD641" s="148"/>
      <c r="AE641" s="148"/>
      <c r="AF641" s="148"/>
      <c r="AG641" s="148" t="s">
        <v>314</v>
      </c>
      <c r="AH641" s="148"/>
      <c r="AI641" s="148"/>
      <c r="AJ641" s="148"/>
      <c r="AK641" s="148"/>
      <c r="AL641" s="148"/>
      <c r="AM641" s="148"/>
      <c r="AN641" s="148"/>
      <c r="AO641" s="148"/>
      <c r="AP641" s="148"/>
      <c r="AQ641" s="148"/>
      <c r="AR641" s="148"/>
      <c r="AS641" s="148"/>
      <c r="AT641" s="148"/>
      <c r="AU641" s="148"/>
      <c r="AV641" s="148"/>
      <c r="AW641" s="148"/>
      <c r="AX641" s="148"/>
      <c r="AY641" s="148"/>
      <c r="AZ641" s="148"/>
      <c r="BA641" s="148"/>
      <c r="BB641" s="148"/>
      <c r="BC641" s="148"/>
      <c r="BD641" s="148"/>
      <c r="BE641" s="148"/>
      <c r="BF641" s="148"/>
      <c r="BG641" s="148"/>
      <c r="BH641" s="148"/>
    </row>
    <row r="642" spans="1:60" ht="30" outlineLevel="3" x14ac:dyDescent="0.25">
      <c r="A642" s="155"/>
      <c r="B642" s="156"/>
      <c r="C642" s="200" t="s">
        <v>914</v>
      </c>
      <c r="D642" s="167"/>
      <c r="E642" s="168">
        <v>225.46</v>
      </c>
      <c r="F642" s="159"/>
      <c r="G642" s="159"/>
      <c r="H642" s="159"/>
      <c r="I642" s="159"/>
      <c r="J642" s="159"/>
      <c r="K642" s="159"/>
      <c r="L642" s="159"/>
      <c r="M642" s="159"/>
      <c r="N642" s="158"/>
      <c r="O642" s="158"/>
      <c r="P642" s="158"/>
      <c r="Q642" s="158"/>
      <c r="R642" s="159"/>
      <c r="S642" s="159"/>
      <c r="T642" s="159"/>
      <c r="U642" s="159"/>
      <c r="V642" s="159"/>
      <c r="W642" s="159"/>
      <c r="X642" s="159"/>
      <c r="Y642" s="159"/>
      <c r="Z642" s="148"/>
      <c r="AA642" s="148"/>
      <c r="AB642" s="148"/>
      <c r="AC642" s="148"/>
      <c r="AD642" s="148"/>
      <c r="AE642" s="148"/>
      <c r="AF642" s="148"/>
      <c r="AG642" s="148" t="s">
        <v>314</v>
      </c>
      <c r="AH642" s="148">
        <v>2</v>
      </c>
      <c r="AI642" s="148"/>
      <c r="AJ642" s="148"/>
      <c r="AK642" s="148"/>
      <c r="AL642" s="148"/>
      <c r="AM642" s="148"/>
      <c r="AN642" s="148"/>
      <c r="AO642" s="148"/>
      <c r="AP642" s="148"/>
      <c r="AQ642" s="148"/>
      <c r="AR642" s="148"/>
      <c r="AS642" s="148"/>
      <c r="AT642" s="148"/>
      <c r="AU642" s="148"/>
      <c r="AV642" s="148"/>
      <c r="AW642" s="148"/>
      <c r="AX642" s="148"/>
      <c r="AY642" s="148"/>
      <c r="AZ642" s="148"/>
      <c r="BA642" s="148"/>
      <c r="BB642" s="148"/>
      <c r="BC642" s="148"/>
      <c r="BD642" s="148"/>
      <c r="BE642" s="148"/>
      <c r="BF642" s="148"/>
      <c r="BG642" s="148"/>
      <c r="BH642" s="148"/>
    </row>
    <row r="643" spans="1:60" outlineLevel="3" x14ac:dyDescent="0.25">
      <c r="A643" s="155"/>
      <c r="B643" s="156"/>
      <c r="C643" s="200" t="s">
        <v>915</v>
      </c>
      <c r="D643" s="167"/>
      <c r="E643" s="168">
        <v>71.260000000000005</v>
      </c>
      <c r="F643" s="159"/>
      <c r="G643" s="159"/>
      <c r="H643" s="159"/>
      <c r="I643" s="159"/>
      <c r="J643" s="159"/>
      <c r="K643" s="159"/>
      <c r="L643" s="159"/>
      <c r="M643" s="159"/>
      <c r="N643" s="158"/>
      <c r="O643" s="158"/>
      <c r="P643" s="158"/>
      <c r="Q643" s="158"/>
      <c r="R643" s="159"/>
      <c r="S643" s="159"/>
      <c r="T643" s="159"/>
      <c r="U643" s="159"/>
      <c r="V643" s="159"/>
      <c r="W643" s="159"/>
      <c r="X643" s="159"/>
      <c r="Y643" s="159"/>
      <c r="Z643" s="148"/>
      <c r="AA643" s="148"/>
      <c r="AB643" s="148"/>
      <c r="AC643" s="148"/>
      <c r="AD643" s="148"/>
      <c r="AE643" s="148"/>
      <c r="AF643" s="148"/>
      <c r="AG643" s="148" t="s">
        <v>314</v>
      </c>
      <c r="AH643" s="148">
        <v>2</v>
      </c>
      <c r="AI643" s="148"/>
      <c r="AJ643" s="148"/>
      <c r="AK643" s="148"/>
      <c r="AL643" s="148"/>
      <c r="AM643" s="148"/>
      <c r="AN643" s="148"/>
      <c r="AO643" s="148"/>
      <c r="AP643" s="148"/>
      <c r="AQ643" s="148"/>
      <c r="AR643" s="148"/>
      <c r="AS643" s="148"/>
      <c r="AT643" s="148"/>
      <c r="AU643" s="148"/>
      <c r="AV643" s="148"/>
      <c r="AW643" s="148"/>
      <c r="AX643" s="148"/>
      <c r="AY643" s="148"/>
      <c r="AZ643" s="148"/>
      <c r="BA643" s="148"/>
      <c r="BB643" s="148"/>
      <c r="BC643" s="148"/>
      <c r="BD643" s="148"/>
      <c r="BE643" s="148"/>
      <c r="BF643" s="148"/>
      <c r="BG643" s="148"/>
      <c r="BH643" s="148"/>
    </row>
    <row r="644" spans="1:60" outlineLevel="3" x14ac:dyDescent="0.25">
      <c r="A644" s="155"/>
      <c r="B644" s="156"/>
      <c r="C644" s="200" t="s">
        <v>916</v>
      </c>
      <c r="D644" s="167"/>
      <c r="E644" s="168">
        <v>9.6159999999999997</v>
      </c>
      <c r="F644" s="159"/>
      <c r="G644" s="159"/>
      <c r="H644" s="159"/>
      <c r="I644" s="159"/>
      <c r="J644" s="159"/>
      <c r="K644" s="159"/>
      <c r="L644" s="159"/>
      <c r="M644" s="159"/>
      <c r="N644" s="158"/>
      <c r="O644" s="158"/>
      <c r="P644" s="158"/>
      <c r="Q644" s="158"/>
      <c r="R644" s="159"/>
      <c r="S644" s="159"/>
      <c r="T644" s="159"/>
      <c r="U644" s="159"/>
      <c r="V644" s="159"/>
      <c r="W644" s="159"/>
      <c r="X644" s="159"/>
      <c r="Y644" s="159"/>
      <c r="Z644" s="148"/>
      <c r="AA644" s="148"/>
      <c r="AB644" s="148"/>
      <c r="AC644" s="148"/>
      <c r="AD644" s="148"/>
      <c r="AE644" s="148"/>
      <c r="AF644" s="148"/>
      <c r="AG644" s="148" t="s">
        <v>314</v>
      </c>
      <c r="AH644" s="148">
        <v>2</v>
      </c>
      <c r="AI644" s="148"/>
      <c r="AJ644" s="148"/>
      <c r="AK644" s="148"/>
      <c r="AL644" s="148"/>
      <c r="AM644" s="148"/>
      <c r="AN644" s="148"/>
      <c r="AO644" s="148"/>
      <c r="AP644" s="148"/>
      <c r="AQ644" s="148"/>
      <c r="AR644" s="148"/>
      <c r="AS644" s="148"/>
      <c r="AT644" s="148"/>
      <c r="AU644" s="148"/>
      <c r="AV644" s="148"/>
      <c r="AW644" s="148"/>
      <c r="AX644" s="148"/>
      <c r="AY644" s="148"/>
      <c r="AZ644" s="148"/>
      <c r="BA644" s="148"/>
      <c r="BB644" s="148"/>
      <c r="BC644" s="148"/>
      <c r="BD644" s="148"/>
      <c r="BE644" s="148"/>
      <c r="BF644" s="148"/>
      <c r="BG644" s="148"/>
      <c r="BH644" s="148"/>
    </row>
    <row r="645" spans="1:60" outlineLevel="3" x14ac:dyDescent="0.25">
      <c r="A645" s="155"/>
      <c r="B645" s="156"/>
      <c r="C645" s="200" t="s">
        <v>917</v>
      </c>
      <c r="D645" s="167"/>
      <c r="E645" s="168">
        <v>66.849999999999994</v>
      </c>
      <c r="F645" s="159"/>
      <c r="G645" s="159"/>
      <c r="H645" s="159"/>
      <c r="I645" s="159"/>
      <c r="J645" s="159"/>
      <c r="K645" s="159"/>
      <c r="L645" s="159"/>
      <c r="M645" s="159"/>
      <c r="N645" s="158"/>
      <c r="O645" s="158"/>
      <c r="P645" s="158"/>
      <c r="Q645" s="158"/>
      <c r="R645" s="159"/>
      <c r="S645" s="159"/>
      <c r="T645" s="159"/>
      <c r="U645" s="159"/>
      <c r="V645" s="159"/>
      <c r="W645" s="159"/>
      <c r="X645" s="159"/>
      <c r="Y645" s="159"/>
      <c r="Z645" s="148"/>
      <c r="AA645" s="148"/>
      <c r="AB645" s="148"/>
      <c r="AC645" s="148"/>
      <c r="AD645" s="148"/>
      <c r="AE645" s="148"/>
      <c r="AF645" s="148"/>
      <c r="AG645" s="148" t="s">
        <v>314</v>
      </c>
      <c r="AH645" s="148">
        <v>2</v>
      </c>
      <c r="AI645" s="148"/>
      <c r="AJ645" s="148"/>
      <c r="AK645" s="148"/>
      <c r="AL645" s="148"/>
      <c r="AM645" s="148"/>
      <c r="AN645" s="148"/>
      <c r="AO645" s="148"/>
      <c r="AP645" s="148"/>
      <c r="AQ645" s="148"/>
      <c r="AR645" s="148"/>
      <c r="AS645" s="148"/>
      <c r="AT645" s="148"/>
      <c r="AU645" s="148"/>
      <c r="AV645" s="148"/>
      <c r="AW645" s="148"/>
      <c r="AX645" s="148"/>
      <c r="AY645" s="148"/>
      <c r="AZ645" s="148"/>
      <c r="BA645" s="148"/>
      <c r="BB645" s="148"/>
      <c r="BC645" s="148"/>
      <c r="BD645" s="148"/>
      <c r="BE645" s="148"/>
      <c r="BF645" s="148"/>
      <c r="BG645" s="148"/>
      <c r="BH645" s="148"/>
    </row>
    <row r="646" spans="1:60" outlineLevel="3" x14ac:dyDescent="0.25">
      <c r="A646" s="155"/>
      <c r="B646" s="156"/>
      <c r="C646" s="199" t="s">
        <v>848</v>
      </c>
      <c r="D646" s="167"/>
      <c r="E646" s="168"/>
      <c r="F646" s="159"/>
      <c r="G646" s="159"/>
      <c r="H646" s="159"/>
      <c r="I646" s="159"/>
      <c r="J646" s="159"/>
      <c r="K646" s="159"/>
      <c r="L646" s="159"/>
      <c r="M646" s="159"/>
      <c r="N646" s="158"/>
      <c r="O646" s="158"/>
      <c r="P646" s="158"/>
      <c r="Q646" s="158"/>
      <c r="R646" s="159"/>
      <c r="S646" s="159"/>
      <c r="T646" s="159"/>
      <c r="U646" s="159"/>
      <c r="V646" s="159"/>
      <c r="W646" s="159"/>
      <c r="X646" s="159"/>
      <c r="Y646" s="159"/>
      <c r="Z646" s="148"/>
      <c r="AA646" s="148"/>
      <c r="AB646" s="148"/>
      <c r="AC646" s="148"/>
      <c r="AD646" s="148"/>
      <c r="AE646" s="148"/>
      <c r="AF646" s="148"/>
      <c r="AG646" s="148" t="s">
        <v>314</v>
      </c>
      <c r="AH646" s="148"/>
      <c r="AI646" s="148"/>
      <c r="AJ646" s="148"/>
      <c r="AK646" s="148"/>
      <c r="AL646" s="148"/>
      <c r="AM646" s="148"/>
      <c r="AN646" s="148"/>
      <c r="AO646" s="148"/>
      <c r="AP646" s="148"/>
      <c r="AQ646" s="148"/>
      <c r="AR646" s="148"/>
      <c r="AS646" s="148"/>
      <c r="AT646" s="148"/>
      <c r="AU646" s="148"/>
      <c r="AV646" s="148"/>
      <c r="AW646" s="148"/>
      <c r="AX646" s="148"/>
      <c r="AY646" s="148"/>
      <c r="AZ646" s="148"/>
      <c r="BA646" s="148"/>
      <c r="BB646" s="148"/>
      <c r="BC646" s="148"/>
      <c r="BD646" s="148"/>
      <c r="BE646" s="148"/>
      <c r="BF646" s="148"/>
      <c r="BG646" s="148"/>
      <c r="BH646" s="148"/>
    </row>
    <row r="647" spans="1:60" outlineLevel="3" x14ac:dyDescent="0.25">
      <c r="A647" s="155"/>
      <c r="B647" s="156"/>
      <c r="C647" s="195" t="s">
        <v>918</v>
      </c>
      <c r="D647" s="161"/>
      <c r="E647" s="162">
        <v>1.02705</v>
      </c>
      <c r="F647" s="159"/>
      <c r="G647" s="159"/>
      <c r="H647" s="159"/>
      <c r="I647" s="159"/>
      <c r="J647" s="159"/>
      <c r="K647" s="159"/>
      <c r="L647" s="159"/>
      <c r="M647" s="159"/>
      <c r="N647" s="158"/>
      <c r="O647" s="158"/>
      <c r="P647" s="158"/>
      <c r="Q647" s="158"/>
      <c r="R647" s="159"/>
      <c r="S647" s="159"/>
      <c r="T647" s="159"/>
      <c r="U647" s="159"/>
      <c r="V647" s="159"/>
      <c r="W647" s="159"/>
      <c r="X647" s="159"/>
      <c r="Y647" s="159"/>
      <c r="Z647" s="148"/>
      <c r="AA647" s="148"/>
      <c r="AB647" s="148"/>
      <c r="AC647" s="148"/>
      <c r="AD647" s="148"/>
      <c r="AE647" s="148"/>
      <c r="AF647" s="148"/>
      <c r="AG647" s="148" t="s">
        <v>314</v>
      </c>
      <c r="AH647" s="148">
        <v>0</v>
      </c>
      <c r="AI647" s="148"/>
      <c r="AJ647" s="148"/>
      <c r="AK647" s="148"/>
      <c r="AL647" s="148"/>
      <c r="AM647" s="148"/>
      <c r="AN647" s="148"/>
      <c r="AO647" s="148"/>
      <c r="AP647" s="148"/>
      <c r="AQ647" s="148"/>
      <c r="AR647" s="148"/>
      <c r="AS647" s="148"/>
      <c r="AT647" s="148"/>
      <c r="AU647" s="148"/>
      <c r="AV647" s="148"/>
      <c r="AW647" s="148"/>
      <c r="AX647" s="148"/>
      <c r="AY647" s="148"/>
      <c r="AZ647" s="148"/>
      <c r="BA647" s="148"/>
      <c r="BB647" s="148"/>
      <c r="BC647" s="148"/>
      <c r="BD647" s="148"/>
      <c r="BE647" s="148"/>
      <c r="BF647" s="148"/>
      <c r="BG647" s="148"/>
      <c r="BH647" s="148"/>
    </row>
    <row r="648" spans="1:60" ht="20" outlineLevel="1" x14ac:dyDescent="0.25">
      <c r="A648" s="177">
        <v>113</v>
      </c>
      <c r="B648" s="178" t="s">
        <v>919</v>
      </c>
      <c r="C648" s="194" t="s">
        <v>920</v>
      </c>
      <c r="D648" s="179" t="s">
        <v>310</v>
      </c>
      <c r="E648" s="180">
        <v>98.1</v>
      </c>
      <c r="F648" s="181"/>
      <c r="G648" s="182">
        <f>ROUND(E648*F648,2)</f>
        <v>0</v>
      </c>
      <c r="H648" s="181"/>
      <c r="I648" s="182">
        <f>ROUND(E648*H648,2)</f>
        <v>0</v>
      </c>
      <c r="J648" s="181"/>
      <c r="K648" s="182">
        <f>ROUND(E648*J648,2)</f>
        <v>0</v>
      </c>
      <c r="L648" s="182">
        <v>21</v>
      </c>
      <c r="M648" s="182">
        <f>G648*(1+L648/100)</f>
        <v>0</v>
      </c>
      <c r="N648" s="180">
        <v>5.5700000000000003E-3</v>
      </c>
      <c r="O648" s="180">
        <f>ROUND(E648*N648,2)</f>
        <v>0.55000000000000004</v>
      </c>
      <c r="P648" s="180">
        <v>0</v>
      </c>
      <c r="Q648" s="180">
        <f>ROUND(E648*P648,2)</f>
        <v>0</v>
      </c>
      <c r="R648" s="182" t="s">
        <v>410</v>
      </c>
      <c r="S648" s="182" t="s">
        <v>294</v>
      </c>
      <c r="T648" s="183" t="s">
        <v>294</v>
      </c>
      <c r="U648" s="159">
        <v>0.34300000000000003</v>
      </c>
      <c r="V648" s="159">
        <f>ROUND(E648*U648,2)</f>
        <v>33.65</v>
      </c>
      <c r="W648" s="159"/>
      <c r="X648" s="159" t="s">
        <v>295</v>
      </c>
      <c r="Y648" s="159" t="s">
        <v>296</v>
      </c>
      <c r="Z648" s="148"/>
      <c r="AA648" s="148"/>
      <c r="AB648" s="148"/>
      <c r="AC648" s="148"/>
      <c r="AD648" s="148"/>
      <c r="AE648" s="148"/>
      <c r="AF648" s="148"/>
      <c r="AG648" s="148" t="s">
        <v>297</v>
      </c>
      <c r="AH648" s="148"/>
      <c r="AI648" s="148"/>
      <c r="AJ648" s="148"/>
      <c r="AK648" s="148"/>
      <c r="AL648" s="148"/>
      <c r="AM648" s="148"/>
      <c r="AN648" s="148"/>
      <c r="AO648" s="148"/>
      <c r="AP648" s="148"/>
      <c r="AQ648" s="148"/>
      <c r="AR648" s="148"/>
      <c r="AS648" s="148"/>
      <c r="AT648" s="148"/>
      <c r="AU648" s="148"/>
      <c r="AV648" s="148"/>
      <c r="AW648" s="148"/>
      <c r="AX648" s="148"/>
      <c r="AY648" s="148"/>
      <c r="AZ648" s="148"/>
      <c r="BA648" s="148"/>
      <c r="BB648" s="148"/>
      <c r="BC648" s="148"/>
      <c r="BD648" s="148"/>
      <c r="BE648" s="148"/>
      <c r="BF648" s="148"/>
      <c r="BG648" s="148"/>
      <c r="BH648" s="148"/>
    </row>
    <row r="649" spans="1:60" outlineLevel="2" x14ac:dyDescent="0.25">
      <c r="A649" s="155"/>
      <c r="B649" s="156"/>
      <c r="C649" s="276" t="s">
        <v>921</v>
      </c>
      <c r="D649" s="277"/>
      <c r="E649" s="277"/>
      <c r="F649" s="277"/>
      <c r="G649" s="277"/>
      <c r="H649" s="159"/>
      <c r="I649" s="159"/>
      <c r="J649" s="159"/>
      <c r="K649" s="159"/>
      <c r="L649" s="159"/>
      <c r="M649" s="159"/>
      <c r="N649" s="158"/>
      <c r="O649" s="158"/>
      <c r="P649" s="158"/>
      <c r="Q649" s="158"/>
      <c r="R649" s="159"/>
      <c r="S649" s="159"/>
      <c r="T649" s="159"/>
      <c r="U649" s="159"/>
      <c r="V649" s="159"/>
      <c r="W649" s="159"/>
      <c r="X649" s="159"/>
      <c r="Y649" s="159"/>
      <c r="Z649" s="148"/>
      <c r="AA649" s="148"/>
      <c r="AB649" s="148"/>
      <c r="AC649" s="148"/>
      <c r="AD649" s="148"/>
      <c r="AE649" s="148"/>
      <c r="AF649" s="148"/>
      <c r="AG649" s="148" t="s">
        <v>299</v>
      </c>
      <c r="AH649" s="148"/>
      <c r="AI649" s="148"/>
      <c r="AJ649" s="148"/>
      <c r="AK649" s="148"/>
      <c r="AL649" s="148"/>
      <c r="AM649" s="148"/>
      <c r="AN649" s="148"/>
      <c r="AO649" s="148"/>
      <c r="AP649" s="148"/>
      <c r="AQ649" s="148"/>
      <c r="AR649" s="148"/>
      <c r="AS649" s="148"/>
      <c r="AT649" s="148"/>
      <c r="AU649" s="148"/>
      <c r="AV649" s="148"/>
      <c r="AW649" s="148"/>
      <c r="AX649" s="148"/>
      <c r="AY649" s="148"/>
      <c r="AZ649" s="148"/>
      <c r="BA649" s="148"/>
      <c r="BB649" s="148"/>
      <c r="BC649" s="148"/>
      <c r="BD649" s="148"/>
      <c r="BE649" s="148"/>
      <c r="BF649" s="148"/>
      <c r="BG649" s="148"/>
      <c r="BH649" s="148"/>
    </row>
    <row r="650" spans="1:60" outlineLevel="2" x14ac:dyDescent="0.25">
      <c r="A650" s="155"/>
      <c r="B650" s="156"/>
      <c r="C650" s="270" t="s">
        <v>921</v>
      </c>
      <c r="D650" s="271"/>
      <c r="E650" s="271"/>
      <c r="F650" s="271"/>
      <c r="G650" s="271"/>
      <c r="H650" s="159"/>
      <c r="I650" s="159"/>
      <c r="J650" s="159"/>
      <c r="K650" s="159"/>
      <c r="L650" s="159"/>
      <c r="M650" s="159"/>
      <c r="N650" s="158"/>
      <c r="O650" s="158"/>
      <c r="P650" s="158"/>
      <c r="Q650" s="158"/>
      <c r="R650" s="159"/>
      <c r="S650" s="159"/>
      <c r="T650" s="159"/>
      <c r="U650" s="159"/>
      <c r="V650" s="159"/>
      <c r="W650" s="159"/>
      <c r="X650" s="159"/>
      <c r="Y650" s="159"/>
      <c r="Z650" s="148"/>
      <c r="AA650" s="148"/>
      <c r="AB650" s="148"/>
      <c r="AC650" s="148"/>
      <c r="AD650" s="148"/>
      <c r="AE650" s="148"/>
      <c r="AF650" s="148"/>
      <c r="AG650" s="148" t="s">
        <v>300</v>
      </c>
      <c r="AH650" s="148"/>
      <c r="AI650" s="148"/>
      <c r="AJ650" s="148"/>
      <c r="AK650" s="148"/>
      <c r="AL650" s="148"/>
      <c r="AM650" s="148"/>
      <c r="AN650" s="148"/>
      <c r="AO650" s="148"/>
      <c r="AP650" s="148"/>
      <c r="AQ650" s="148"/>
      <c r="AR650" s="148"/>
      <c r="AS650" s="148"/>
      <c r="AT650" s="148"/>
      <c r="AU650" s="148"/>
      <c r="AV650" s="148"/>
      <c r="AW650" s="148"/>
      <c r="AX650" s="148"/>
      <c r="AY650" s="148"/>
      <c r="AZ650" s="148"/>
      <c r="BA650" s="148"/>
      <c r="BB650" s="148"/>
      <c r="BC650" s="148"/>
      <c r="BD650" s="148"/>
      <c r="BE650" s="148"/>
      <c r="BF650" s="148"/>
      <c r="BG650" s="148"/>
      <c r="BH650" s="148"/>
    </row>
    <row r="651" spans="1:60" outlineLevel="2" x14ac:dyDescent="0.25">
      <c r="A651" s="155"/>
      <c r="B651" s="156"/>
      <c r="C651" s="195" t="s">
        <v>922</v>
      </c>
      <c r="D651" s="161"/>
      <c r="E651" s="162">
        <v>98.1</v>
      </c>
      <c r="F651" s="159"/>
      <c r="G651" s="159"/>
      <c r="H651" s="159"/>
      <c r="I651" s="159"/>
      <c r="J651" s="159"/>
      <c r="K651" s="159"/>
      <c r="L651" s="159"/>
      <c r="M651" s="159"/>
      <c r="N651" s="158"/>
      <c r="O651" s="158"/>
      <c r="P651" s="158"/>
      <c r="Q651" s="158"/>
      <c r="R651" s="159"/>
      <c r="S651" s="159"/>
      <c r="T651" s="159"/>
      <c r="U651" s="159"/>
      <c r="V651" s="159"/>
      <c r="W651" s="159"/>
      <c r="X651" s="159"/>
      <c r="Y651" s="159"/>
      <c r="Z651" s="148"/>
      <c r="AA651" s="148"/>
      <c r="AB651" s="148"/>
      <c r="AC651" s="148"/>
      <c r="AD651" s="148"/>
      <c r="AE651" s="148"/>
      <c r="AF651" s="148"/>
      <c r="AG651" s="148" t="s">
        <v>314</v>
      </c>
      <c r="AH651" s="148">
        <v>0</v>
      </c>
      <c r="AI651" s="148"/>
      <c r="AJ651" s="148"/>
      <c r="AK651" s="148"/>
      <c r="AL651" s="148"/>
      <c r="AM651" s="148"/>
      <c r="AN651" s="148"/>
      <c r="AO651" s="148"/>
      <c r="AP651" s="148"/>
      <c r="AQ651" s="148"/>
      <c r="AR651" s="148"/>
      <c r="AS651" s="148"/>
      <c r="AT651" s="148"/>
      <c r="AU651" s="148"/>
      <c r="AV651" s="148"/>
      <c r="AW651" s="148"/>
      <c r="AX651" s="148"/>
      <c r="AY651" s="148"/>
      <c r="AZ651" s="148"/>
      <c r="BA651" s="148"/>
      <c r="BB651" s="148"/>
      <c r="BC651" s="148"/>
      <c r="BD651" s="148"/>
      <c r="BE651" s="148"/>
      <c r="BF651" s="148"/>
      <c r="BG651" s="148"/>
      <c r="BH651" s="148"/>
    </row>
    <row r="652" spans="1:60" ht="20" outlineLevel="1" x14ac:dyDescent="0.25">
      <c r="A652" s="177">
        <v>114</v>
      </c>
      <c r="B652" s="178" t="s">
        <v>923</v>
      </c>
      <c r="C652" s="194" t="s">
        <v>924</v>
      </c>
      <c r="D652" s="179" t="s">
        <v>310</v>
      </c>
      <c r="E652" s="180">
        <v>136.12</v>
      </c>
      <c r="F652" s="181"/>
      <c r="G652" s="182">
        <f>ROUND(E652*F652,2)</f>
        <v>0</v>
      </c>
      <c r="H652" s="181"/>
      <c r="I652" s="182">
        <f>ROUND(E652*H652,2)</f>
        <v>0</v>
      </c>
      <c r="J652" s="181"/>
      <c r="K652" s="182">
        <f>ROUND(E652*J652,2)</f>
        <v>0</v>
      </c>
      <c r="L652" s="182">
        <v>21</v>
      </c>
      <c r="M652" s="182">
        <f>G652*(1+L652/100)</f>
        <v>0</v>
      </c>
      <c r="N652" s="180">
        <v>9.1400000000000006E-3</v>
      </c>
      <c r="O652" s="180">
        <f>ROUND(E652*N652,2)</f>
        <v>1.24</v>
      </c>
      <c r="P652" s="180">
        <v>0</v>
      </c>
      <c r="Q652" s="180">
        <f>ROUND(E652*P652,2)</f>
        <v>0</v>
      </c>
      <c r="R652" s="182" t="s">
        <v>410</v>
      </c>
      <c r="S652" s="182" t="s">
        <v>294</v>
      </c>
      <c r="T652" s="183" t="s">
        <v>294</v>
      </c>
      <c r="U652" s="159">
        <v>0.34775</v>
      </c>
      <c r="V652" s="159">
        <f>ROUND(E652*U652,2)</f>
        <v>47.34</v>
      </c>
      <c r="W652" s="159"/>
      <c r="X652" s="159" t="s">
        <v>295</v>
      </c>
      <c r="Y652" s="159" t="s">
        <v>296</v>
      </c>
      <c r="Z652" s="148"/>
      <c r="AA652" s="148"/>
      <c r="AB652" s="148"/>
      <c r="AC652" s="148"/>
      <c r="AD652" s="148"/>
      <c r="AE652" s="148"/>
      <c r="AF652" s="148"/>
      <c r="AG652" s="148" t="s">
        <v>297</v>
      </c>
      <c r="AH652" s="148"/>
      <c r="AI652" s="148"/>
      <c r="AJ652" s="148"/>
      <c r="AK652" s="148"/>
      <c r="AL652" s="148"/>
      <c r="AM652" s="148"/>
      <c r="AN652" s="148"/>
      <c r="AO652" s="148"/>
      <c r="AP652" s="148"/>
      <c r="AQ652" s="148"/>
      <c r="AR652" s="148"/>
      <c r="AS652" s="148"/>
      <c r="AT652" s="148"/>
      <c r="AU652" s="148"/>
      <c r="AV652" s="148"/>
      <c r="AW652" s="148"/>
      <c r="AX652" s="148"/>
      <c r="AY652" s="148"/>
      <c r="AZ652" s="148"/>
      <c r="BA652" s="148"/>
      <c r="BB652" s="148"/>
      <c r="BC652" s="148"/>
      <c r="BD652" s="148"/>
      <c r="BE652" s="148"/>
      <c r="BF652" s="148"/>
      <c r="BG652" s="148"/>
      <c r="BH652" s="148"/>
    </row>
    <row r="653" spans="1:60" outlineLevel="2" x14ac:dyDescent="0.25">
      <c r="A653" s="155"/>
      <c r="B653" s="156"/>
      <c r="C653" s="276" t="s">
        <v>921</v>
      </c>
      <c r="D653" s="277"/>
      <c r="E653" s="277"/>
      <c r="F653" s="277"/>
      <c r="G653" s="277"/>
      <c r="H653" s="159"/>
      <c r="I653" s="159"/>
      <c r="J653" s="159"/>
      <c r="K653" s="159"/>
      <c r="L653" s="159"/>
      <c r="M653" s="159"/>
      <c r="N653" s="158"/>
      <c r="O653" s="158"/>
      <c r="P653" s="158"/>
      <c r="Q653" s="158"/>
      <c r="R653" s="159"/>
      <c r="S653" s="159"/>
      <c r="T653" s="159"/>
      <c r="U653" s="159"/>
      <c r="V653" s="159"/>
      <c r="W653" s="159"/>
      <c r="X653" s="159"/>
      <c r="Y653" s="159"/>
      <c r="Z653" s="148"/>
      <c r="AA653" s="148"/>
      <c r="AB653" s="148"/>
      <c r="AC653" s="148"/>
      <c r="AD653" s="148"/>
      <c r="AE653" s="148"/>
      <c r="AF653" s="148"/>
      <c r="AG653" s="148" t="s">
        <v>299</v>
      </c>
      <c r="AH653" s="148"/>
      <c r="AI653" s="148"/>
      <c r="AJ653" s="148"/>
      <c r="AK653" s="148"/>
      <c r="AL653" s="148"/>
      <c r="AM653" s="148"/>
      <c r="AN653" s="148"/>
      <c r="AO653" s="148"/>
      <c r="AP653" s="148"/>
      <c r="AQ653" s="148"/>
      <c r="AR653" s="148"/>
      <c r="AS653" s="148"/>
      <c r="AT653" s="148"/>
      <c r="AU653" s="148"/>
      <c r="AV653" s="148"/>
      <c r="AW653" s="148"/>
      <c r="AX653" s="148"/>
      <c r="AY653" s="148"/>
      <c r="AZ653" s="148"/>
      <c r="BA653" s="148"/>
      <c r="BB653" s="148"/>
      <c r="BC653" s="148"/>
      <c r="BD653" s="148"/>
      <c r="BE653" s="148"/>
      <c r="BF653" s="148"/>
      <c r="BG653" s="148"/>
      <c r="BH653" s="148"/>
    </row>
    <row r="654" spans="1:60" outlineLevel="2" x14ac:dyDescent="0.25">
      <c r="A654" s="155"/>
      <c r="B654" s="156"/>
      <c r="C654" s="270" t="s">
        <v>921</v>
      </c>
      <c r="D654" s="271"/>
      <c r="E654" s="271"/>
      <c r="F654" s="271"/>
      <c r="G654" s="271"/>
      <c r="H654" s="159"/>
      <c r="I654" s="159"/>
      <c r="J654" s="159"/>
      <c r="K654" s="159"/>
      <c r="L654" s="159"/>
      <c r="M654" s="159"/>
      <c r="N654" s="158"/>
      <c r="O654" s="158"/>
      <c r="P654" s="158"/>
      <c r="Q654" s="158"/>
      <c r="R654" s="159"/>
      <c r="S654" s="159"/>
      <c r="T654" s="159"/>
      <c r="U654" s="159"/>
      <c r="V654" s="159"/>
      <c r="W654" s="159"/>
      <c r="X654" s="159"/>
      <c r="Y654" s="159"/>
      <c r="Z654" s="148"/>
      <c r="AA654" s="148"/>
      <c r="AB654" s="148"/>
      <c r="AC654" s="148"/>
      <c r="AD654" s="148"/>
      <c r="AE654" s="148"/>
      <c r="AF654" s="148"/>
      <c r="AG654" s="148" t="s">
        <v>300</v>
      </c>
      <c r="AH654" s="148"/>
      <c r="AI654" s="148"/>
      <c r="AJ654" s="148"/>
      <c r="AK654" s="148"/>
      <c r="AL654" s="148"/>
      <c r="AM654" s="148"/>
      <c r="AN654" s="148"/>
      <c r="AO654" s="148"/>
      <c r="AP654" s="148"/>
      <c r="AQ654" s="148"/>
      <c r="AR654" s="148"/>
      <c r="AS654" s="148"/>
      <c r="AT654" s="148"/>
      <c r="AU654" s="148"/>
      <c r="AV654" s="148"/>
      <c r="AW654" s="148"/>
      <c r="AX654" s="148"/>
      <c r="AY654" s="148"/>
      <c r="AZ654" s="148"/>
      <c r="BA654" s="148"/>
      <c r="BB654" s="148"/>
      <c r="BC654" s="148"/>
      <c r="BD654" s="148"/>
      <c r="BE654" s="148"/>
      <c r="BF654" s="148"/>
      <c r="BG654" s="148"/>
      <c r="BH654" s="148"/>
    </row>
    <row r="655" spans="1:60" outlineLevel="2" x14ac:dyDescent="0.25">
      <c r="A655" s="155"/>
      <c r="B655" s="156"/>
      <c r="C655" s="195" t="s">
        <v>925</v>
      </c>
      <c r="D655" s="161"/>
      <c r="E655" s="162">
        <v>136.12</v>
      </c>
      <c r="F655" s="159"/>
      <c r="G655" s="159"/>
      <c r="H655" s="159"/>
      <c r="I655" s="159"/>
      <c r="J655" s="159"/>
      <c r="K655" s="159"/>
      <c r="L655" s="159"/>
      <c r="M655" s="159"/>
      <c r="N655" s="158"/>
      <c r="O655" s="158"/>
      <c r="P655" s="158"/>
      <c r="Q655" s="158"/>
      <c r="R655" s="159"/>
      <c r="S655" s="159"/>
      <c r="T655" s="159"/>
      <c r="U655" s="159"/>
      <c r="V655" s="159"/>
      <c r="W655" s="159"/>
      <c r="X655" s="159"/>
      <c r="Y655" s="159"/>
      <c r="Z655" s="148"/>
      <c r="AA655" s="148"/>
      <c r="AB655" s="148"/>
      <c r="AC655" s="148"/>
      <c r="AD655" s="148"/>
      <c r="AE655" s="148"/>
      <c r="AF655" s="148"/>
      <c r="AG655" s="148" t="s">
        <v>314</v>
      </c>
      <c r="AH655" s="148">
        <v>0</v>
      </c>
      <c r="AI655" s="148"/>
      <c r="AJ655" s="148"/>
      <c r="AK655" s="148"/>
      <c r="AL655" s="148"/>
      <c r="AM655" s="148"/>
      <c r="AN655" s="148"/>
      <c r="AO655" s="148"/>
      <c r="AP655" s="148"/>
      <c r="AQ655" s="148"/>
      <c r="AR655" s="148"/>
      <c r="AS655" s="148"/>
      <c r="AT655" s="148"/>
      <c r="AU655" s="148"/>
      <c r="AV655" s="148"/>
      <c r="AW655" s="148"/>
      <c r="AX655" s="148"/>
      <c r="AY655" s="148"/>
      <c r="AZ655" s="148"/>
      <c r="BA655" s="148"/>
      <c r="BB655" s="148"/>
      <c r="BC655" s="148"/>
      <c r="BD655" s="148"/>
      <c r="BE655" s="148"/>
      <c r="BF655" s="148"/>
      <c r="BG655" s="148"/>
      <c r="BH655" s="148"/>
    </row>
    <row r="656" spans="1:60" ht="20" outlineLevel="1" x14ac:dyDescent="0.25">
      <c r="A656" s="177">
        <v>115</v>
      </c>
      <c r="B656" s="178" t="s">
        <v>926</v>
      </c>
      <c r="C656" s="194" t="s">
        <v>927</v>
      </c>
      <c r="D656" s="179" t="s">
        <v>331</v>
      </c>
      <c r="E656" s="180">
        <v>31.3</v>
      </c>
      <c r="F656" s="181"/>
      <c r="G656" s="182">
        <f>ROUND(E656*F656,2)</f>
        <v>0</v>
      </c>
      <c r="H656" s="181"/>
      <c r="I656" s="182">
        <f>ROUND(E656*H656,2)</f>
        <v>0</v>
      </c>
      <c r="J656" s="181"/>
      <c r="K656" s="182">
        <f>ROUND(E656*J656,2)</f>
        <v>0</v>
      </c>
      <c r="L656" s="182">
        <v>21</v>
      </c>
      <c r="M656" s="182">
        <f>G656*(1+L656/100)</f>
        <v>0</v>
      </c>
      <c r="N656" s="180">
        <v>0.35381000000000001</v>
      </c>
      <c r="O656" s="180">
        <f>ROUND(E656*N656,2)</f>
        <v>11.07</v>
      </c>
      <c r="P656" s="180">
        <v>0</v>
      </c>
      <c r="Q656" s="180">
        <f>ROUND(E656*P656,2)</f>
        <v>0</v>
      </c>
      <c r="R656" s="182" t="s">
        <v>674</v>
      </c>
      <c r="S656" s="182" t="s">
        <v>294</v>
      </c>
      <c r="T656" s="183" t="s">
        <v>294</v>
      </c>
      <c r="U656" s="159">
        <v>0.72394999999999998</v>
      </c>
      <c r="V656" s="159">
        <f>ROUND(E656*U656,2)</f>
        <v>22.66</v>
      </c>
      <c r="W656" s="159"/>
      <c r="X656" s="159" t="s">
        <v>675</v>
      </c>
      <c r="Y656" s="159" t="s">
        <v>296</v>
      </c>
      <c r="Z656" s="148"/>
      <c r="AA656" s="148"/>
      <c r="AB656" s="148"/>
      <c r="AC656" s="148"/>
      <c r="AD656" s="148"/>
      <c r="AE656" s="148"/>
      <c r="AF656" s="148"/>
      <c r="AG656" s="148" t="s">
        <v>676</v>
      </c>
      <c r="AH656" s="148"/>
      <c r="AI656" s="148"/>
      <c r="AJ656" s="148"/>
      <c r="AK656" s="148"/>
      <c r="AL656" s="148"/>
      <c r="AM656" s="148"/>
      <c r="AN656" s="148"/>
      <c r="AO656" s="148"/>
      <c r="AP656" s="148"/>
      <c r="AQ656" s="148"/>
      <c r="AR656" s="148"/>
      <c r="AS656" s="148"/>
      <c r="AT656" s="148"/>
      <c r="AU656" s="148"/>
      <c r="AV656" s="148"/>
      <c r="AW656" s="148"/>
      <c r="AX656" s="148"/>
      <c r="AY656" s="148"/>
      <c r="AZ656" s="148"/>
      <c r="BA656" s="148"/>
      <c r="BB656" s="148"/>
      <c r="BC656" s="148"/>
      <c r="BD656" s="148"/>
      <c r="BE656" s="148"/>
      <c r="BF656" s="148"/>
      <c r="BG656" s="148"/>
      <c r="BH656" s="148"/>
    </row>
    <row r="657" spans="1:60" outlineLevel="2" x14ac:dyDescent="0.25">
      <c r="A657" s="155"/>
      <c r="B657" s="156"/>
      <c r="C657" s="276" t="s">
        <v>928</v>
      </c>
      <c r="D657" s="277"/>
      <c r="E657" s="277"/>
      <c r="F657" s="277"/>
      <c r="G657" s="277"/>
      <c r="H657" s="159"/>
      <c r="I657" s="159"/>
      <c r="J657" s="159"/>
      <c r="K657" s="159"/>
      <c r="L657" s="159"/>
      <c r="M657" s="159"/>
      <c r="N657" s="158"/>
      <c r="O657" s="158"/>
      <c r="P657" s="158"/>
      <c r="Q657" s="158"/>
      <c r="R657" s="159"/>
      <c r="S657" s="159"/>
      <c r="T657" s="159"/>
      <c r="U657" s="159"/>
      <c r="V657" s="159"/>
      <c r="W657" s="159"/>
      <c r="X657" s="159"/>
      <c r="Y657" s="159"/>
      <c r="Z657" s="148"/>
      <c r="AA657" s="148"/>
      <c r="AB657" s="148"/>
      <c r="AC657" s="148"/>
      <c r="AD657" s="148"/>
      <c r="AE657" s="148"/>
      <c r="AF657" s="148"/>
      <c r="AG657" s="148" t="s">
        <v>299</v>
      </c>
      <c r="AH657" s="148"/>
      <c r="AI657" s="148"/>
      <c r="AJ657" s="148"/>
      <c r="AK657" s="148"/>
      <c r="AL657" s="148"/>
      <c r="AM657" s="148"/>
      <c r="AN657" s="148"/>
      <c r="AO657" s="148"/>
      <c r="AP657" s="148"/>
      <c r="AQ657" s="148"/>
      <c r="AR657" s="148"/>
      <c r="AS657" s="148"/>
      <c r="AT657" s="148"/>
      <c r="AU657" s="148"/>
      <c r="AV657" s="148"/>
      <c r="AW657" s="148"/>
      <c r="AX657" s="148"/>
      <c r="AY657" s="148"/>
      <c r="AZ657" s="148"/>
      <c r="BA657" s="148"/>
      <c r="BB657" s="148"/>
      <c r="BC657" s="148"/>
      <c r="BD657" s="148"/>
      <c r="BE657" s="148"/>
      <c r="BF657" s="148"/>
      <c r="BG657" s="148"/>
      <c r="BH657" s="148"/>
    </row>
    <row r="658" spans="1:60" outlineLevel="2" x14ac:dyDescent="0.25">
      <c r="A658" s="155"/>
      <c r="B658" s="156"/>
      <c r="C658" s="270" t="s">
        <v>928</v>
      </c>
      <c r="D658" s="271"/>
      <c r="E658" s="271"/>
      <c r="F658" s="271"/>
      <c r="G658" s="271"/>
      <c r="H658" s="159"/>
      <c r="I658" s="159"/>
      <c r="J658" s="159"/>
      <c r="K658" s="159"/>
      <c r="L658" s="159"/>
      <c r="M658" s="159"/>
      <c r="N658" s="158"/>
      <c r="O658" s="158"/>
      <c r="P658" s="158"/>
      <c r="Q658" s="158"/>
      <c r="R658" s="159"/>
      <c r="S658" s="159"/>
      <c r="T658" s="159"/>
      <c r="U658" s="159"/>
      <c r="V658" s="159"/>
      <c r="W658" s="159"/>
      <c r="X658" s="159"/>
      <c r="Y658" s="159"/>
      <c r="Z658" s="148"/>
      <c r="AA658" s="148"/>
      <c r="AB658" s="148"/>
      <c r="AC658" s="148"/>
      <c r="AD658" s="148"/>
      <c r="AE658" s="148"/>
      <c r="AF658" s="148"/>
      <c r="AG658" s="148" t="s">
        <v>300</v>
      </c>
      <c r="AH658" s="148"/>
      <c r="AI658" s="148"/>
      <c r="AJ658" s="148"/>
      <c r="AK658" s="148"/>
      <c r="AL658" s="148"/>
      <c r="AM658" s="148"/>
      <c r="AN658" s="148"/>
      <c r="AO658" s="148"/>
      <c r="AP658" s="148"/>
      <c r="AQ658" s="148"/>
      <c r="AR658" s="148"/>
      <c r="AS658" s="148"/>
      <c r="AT658" s="148"/>
      <c r="AU658" s="148"/>
      <c r="AV658" s="148"/>
      <c r="AW658" s="148"/>
      <c r="AX658" s="148"/>
      <c r="AY658" s="148"/>
      <c r="AZ658" s="148"/>
      <c r="BA658" s="148"/>
      <c r="BB658" s="148"/>
      <c r="BC658" s="148"/>
      <c r="BD658" s="148"/>
      <c r="BE658" s="148"/>
      <c r="BF658" s="148"/>
      <c r="BG658" s="148"/>
      <c r="BH658" s="148"/>
    </row>
    <row r="659" spans="1:60" ht="20" outlineLevel="1" x14ac:dyDescent="0.25">
      <c r="A659" s="177">
        <v>116</v>
      </c>
      <c r="B659" s="178" t="s">
        <v>929</v>
      </c>
      <c r="C659" s="194" t="s">
        <v>930</v>
      </c>
      <c r="D659" s="179" t="s">
        <v>310</v>
      </c>
      <c r="E659" s="180">
        <v>27.62</v>
      </c>
      <c r="F659" s="181"/>
      <c r="G659" s="182">
        <f>ROUND(E659*F659,2)</f>
        <v>0</v>
      </c>
      <c r="H659" s="181"/>
      <c r="I659" s="182">
        <f>ROUND(E659*H659,2)</f>
        <v>0</v>
      </c>
      <c r="J659" s="181"/>
      <c r="K659" s="182">
        <f>ROUND(E659*J659,2)</f>
        <v>0</v>
      </c>
      <c r="L659" s="182">
        <v>21</v>
      </c>
      <c r="M659" s="182">
        <f>G659*(1+L659/100)</f>
        <v>0</v>
      </c>
      <c r="N659" s="180">
        <v>9.2000000000000003E-4</v>
      </c>
      <c r="O659" s="180">
        <f>ROUND(E659*N659,2)</f>
        <v>0.03</v>
      </c>
      <c r="P659" s="180">
        <v>0</v>
      </c>
      <c r="Q659" s="180">
        <f>ROUND(E659*P659,2)</f>
        <v>0</v>
      </c>
      <c r="R659" s="182" t="s">
        <v>410</v>
      </c>
      <c r="S659" s="182" t="s">
        <v>294</v>
      </c>
      <c r="T659" s="183" t="s">
        <v>294</v>
      </c>
      <c r="U659" s="159">
        <v>0.45</v>
      </c>
      <c r="V659" s="159">
        <f>ROUND(E659*U659,2)</f>
        <v>12.43</v>
      </c>
      <c r="W659" s="159"/>
      <c r="X659" s="159" t="s">
        <v>295</v>
      </c>
      <c r="Y659" s="159" t="s">
        <v>296</v>
      </c>
      <c r="Z659" s="148"/>
      <c r="AA659" s="148"/>
      <c r="AB659" s="148"/>
      <c r="AC659" s="148"/>
      <c r="AD659" s="148"/>
      <c r="AE659" s="148"/>
      <c r="AF659" s="148"/>
      <c r="AG659" s="148" t="s">
        <v>297</v>
      </c>
      <c r="AH659" s="148"/>
      <c r="AI659" s="148"/>
      <c r="AJ659" s="148"/>
      <c r="AK659" s="148"/>
      <c r="AL659" s="148"/>
      <c r="AM659" s="148"/>
      <c r="AN659" s="148"/>
      <c r="AO659" s="148"/>
      <c r="AP659" s="148"/>
      <c r="AQ659" s="148"/>
      <c r="AR659" s="148"/>
      <c r="AS659" s="148"/>
      <c r="AT659" s="148"/>
      <c r="AU659" s="148"/>
      <c r="AV659" s="148"/>
      <c r="AW659" s="148"/>
      <c r="AX659" s="148"/>
      <c r="AY659" s="148"/>
      <c r="AZ659" s="148"/>
      <c r="BA659" s="148"/>
      <c r="BB659" s="148"/>
      <c r="BC659" s="148"/>
      <c r="BD659" s="148"/>
      <c r="BE659" s="148"/>
      <c r="BF659" s="148"/>
      <c r="BG659" s="148"/>
      <c r="BH659" s="148"/>
    </row>
    <row r="660" spans="1:60" outlineLevel="2" x14ac:dyDescent="0.25">
      <c r="A660" s="155"/>
      <c r="B660" s="156"/>
      <c r="C660" s="195" t="s">
        <v>931</v>
      </c>
      <c r="D660" s="161"/>
      <c r="E660" s="162">
        <v>27.62</v>
      </c>
      <c r="F660" s="159"/>
      <c r="G660" s="159"/>
      <c r="H660" s="159"/>
      <c r="I660" s="159"/>
      <c r="J660" s="159"/>
      <c r="K660" s="159"/>
      <c r="L660" s="159"/>
      <c r="M660" s="159"/>
      <c r="N660" s="158"/>
      <c r="O660" s="158"/>
      <c r="P660" s="158"/>
      <c r="Q660" s="158"/>
      <c r="R660" s="159"/>
      <c r="S660" s="159"/>
      <c r="T660" s="159"/>
      <c r="U660" s="159"/>
      <c r="V660" s="159"/>
      <c r="W660" s="159"/>
      <c r="X660" s="159"/>
      <c r="Y660" s="159"/>
      <c r="Z660" s="148"/>
      <c r="AA660" s="148"/>
      <c r="AB660" s="148"/>
      <c r="AC660" s="148"/>
      <c r="AD660" s="148"/>
      <c r="AE660" s="148"/>
      <c r="AF660" s="148"/>
      <c r="AG660" s="148" t="s">
        <v>314</v>
      </c>
      <c r="AH660" s="148">
        <v>0</v>
      </c>
      <c r="AI660" s="148"/>
      <c r="AJ660" s="148"/>
      <c r="AK660" s="148"/>
      <c r="AL660" s="148"/>
      <c r="AM660" s="148"/>
      <c r="AN660" s="148"/>
      <c r="AO660" s="148"/>
      <c r="AP660" s="148"/>
      <c r="AQ660" s="148"/>
      <c r="AR660" s="148"/>
      <c r="AS660" s="148"/>
      <c r="AT660" s="148"/>
      <c r="AU660" s="148"/>
      <c r="AV660" s="148"/>
      <c r="AW660" s="148"/>
      <c r="AX660" s="148"/>
      <c r="AY660" s="148"/>
      <c r="AZ660" s="148"/>
      <c r="BA660" s="148"/>
      <c r="BB660" s="148"/>
      <c r="BC660" s="148"/>
      <c r="BD660" s="148"/>
      <c r="BE660" s="148"/>
      <c r="BF660" s="148"/>
      <c r="BG660" s="148"/>
      <c r="BH660" s="148"/>
    </row>
    <row r="661" spans="1:60" outlineLevel="1" x14ac:dyDescent="0.25">
      <c r="A661" s="177">
        <v>117</v>
      </c>
      <c r="B661" s="178" t="s">
        <v>932</v>
      </c>
      <c r="C661" s="194" t="s">
        <v>933</v>
      </c>
      <c r="D661" s="179" t="s">
        <v>310</v>
      </c>
      <c r="E661" s="180">
        <v>29.001000000000001</v>
      </c>
      <c r="F661" s="181"/>
      <c r="G661" s="182">
        <f>ROUND(E661*F661,2)</f>
        <v>0</v>
      </c>
      <c r="H661" s="181"/>
      <c r="I661" s="182">
        <f>ROUND(E661*H661,2)</f>
        <v>0</v>
      </c>
      <c r="J661" s="181"/>
      <c r="K661" s="182">
        <f>ROUND(E661*J661,2)</f>
        <v>0</v>
      </c>
      <c r="L661" s="182">
        <v>21</v>
      </c>
      <c r="M661" s="182">
        <f>G661*(1+L661/100)</f>
        <v>0</v>
      </c>
      <c r="N661" s="180">
        <v>2.904E-2</v>
      </c>
      <c r="O661" s="180">
        <f>ROUND(E661*N661,2)</f>
        <v>0.84</v>
      </c>
      <c r="P661" s="180">
        <v>0</v>
      </c>
      <c r="Q661" s="180">
        <f>ROUND(E661*P661,2)</f>
        <v>0</v>
      </c>
      <c r="R661" s="182"/>
      <c r="S661" s="182" t="s">
        <v>878</v>
      </c>
      <c r="T661" s="183" t="s">
        <v>879</v>
      </c>
      <c r="U661" s="159">
        <v>0.09</v>
      </c>
      <c r="V661" s="159">
        <f>ROUND(E661*U661,2)</f>
        <v>2.61</v>
      </c>
      <c r="W661" s="159"/>
      <c r="X661" s="159" t="s">
        <v>295</v>
      </c>
      <c r="Y661" s="159" t="s">
        <v>296</v>
      </c>
      <c r="Z661" s="148"/>
      <c r="AA661" s="148"/>
      <c r="AB661" s="148"/>
      <c r="AC661" s="148"/>
      <c r="AD661" s="148"/>
      <c r="AE661" s="148"/>
      <c r="AF661" s="148"/>
      <c r="AG661" s="148" t="s">
        <v>297</v>
      </c>
      <c r="AH661" s="148"/>
      <c r="AI661" s="148"/>
      <c r="AJ661" s="148"/>
      <c r="AK661" s="148"/>
      <c r="AL661" s="148"/>
      <c r="AM661" s="148"/>
      <c r="AN661" s="148"/>
      <c r="AO661" s="148"/>
      <c r="AP661" s="148"/>
      <c r="AQ661" s="148"/>
      <c r="AR661" s="148"/>
      <c r="AS661" s="148"/>
      <c r="AT661" s="148"/>
      <c r="AU661" s="148"/>
      <c r="AV661" s="148"/>
      <c r="AW661" s="148"/>
      <c r="AX661" s="148"/>
      <c r="AY661" s="148"/>
      <c r="AZ661" s="148"/>
      <c r="BA661" s="148"/>
      <c r="BB661" s="148"/>
      <c r="BC661" s="148"/>
      <c r="BD661" s="148"/>
      <c r="BE661" s="148"/>
      <c r="BF661" s="148"/>
      <c r="BG661" s="148"/>
      <c r="BH661" s="148"/>
    </row>
    <row r="662" spans="1:60" outlineLevel="2" x14ac:dyDescent="0.25">
      <c r="A662" s="155"/>
      <c r="B662" s="156"/>
      <c r="C662" s="195" t="s">
        <v>934</v>
      </c>
      <c r="D662" s="161"/>
      <c r="E662" s="162">
        <v>29.001000000000001</v>
      </c>
      <c r="F662" s="159"/>
      <c r="G662" s="159"/>
      <c r="H662" s="159"/>
      <c r="I662" s="159"/>
      <c r="J662" s="159"/>
      <c r="K662" s="159"/>
      <c r="L662" s="159"/>
      <c r="M662" s="159"/>
      <c r="N662" s="158"/>
      <c r="O662" s="158"/>
      <c r="P662" s="158"/>
      <c r="Q662" s="158"/>
      <c r="R662" s="159"/>
      <c r="S662" s="159"/>
      <c r="T662" s="159"/>
      <c r="U662" s="159"/>
      <c r="V662" s="159"/>
      <c r="W662" s="159"/>
      <c r="X662" s="159"/>
      <c r="Y662" s="159"/>
      <c r="Z662" s="148"/>
      <c r="AA662" s="148"/>
      <c r="AB662" s="148"/>
      <c r="AC662" s="148"/>
      <c r="AD662" s="148"/>
      <c r="AE662" s="148"/>
      <c r="AF662" s="148"/>
      <c r="AG662" s="148" t="s">
        <v>314</v>
      </c>
      <c r="AH662" s="148">
        <v>0</v>
      </c>
      <c r="AI662" s="148"/>
      <c r="AJ662" s="148"/>
      <c r="AK662" s="148"/>
      <c r="AL662" s="148"/>
      <c r="AM662" s="148"/>
      <c r="AN662" s="148"/>
      <c r="AO662" s="148"/>
      <c r="AP662" s="148"/>
      <c r="AQ662" s="148"/>
      <c r="AR662" s="148"/>
      <c r="AS662" s="148"/>
      <c r="AT662" s="148"/>
      <c r="AU662" s="148"/>
      <c r="AV662" s="148"/>
      <c r="AW662" s="148"/>
      <c r="AX662" s="148"/>
      <c r="AY662" s="148"/>
      <c r="AZ662" s="148"/>
      <c r="BA662" s="148"/>
      <c r="BB662" s="148"/>
      <c r="BC662" s="148"/>
      <c r="BD662" s="148"/>
      <c r="BE662" s="148"/>
      <c r="BF662" s="148"/>
      <c r="BG662" s="148"/>
      <c r="BH662" s="148"/>
    </row>
    <row r="663" spans="1:60" ht="13" x14ac:dyDescent="0.25">
      <c r="A663" s="170" t="s">
        <v>288</v>
      </c>
      <c r="B663" s="171" t="s">
        <v>156</v>
      </c>
      <c r="C663" s="193" t="s">
        <v>157</v>
      </c>
      <c r="D663" s="172"/>
      <c r="E663" s="173"/>
      <c r="F663" s="174"/>
      <c r="G663" s="174">
        <f>SUMIF(AG666:AG705,"&lt;&gt;NOR",G666:G705)</f>
        <v>0</v>
      </c>
      <c r="H663" s="174"/>
      <c r="I663" s="174">
        <f>SUM(I666:I705)</f>
        <v>0</v>
      </c>
      <c r="J663" s="174"/>
      <c r="K663" s="174">
        <f>SUM(K666:K705)</f>
        <v>0</v>
      </c>
      <c r="L663" s="174"/>
      <c r="M663" s="174">
        <f>SUM(M666:M705)</f>
        <v>0</v>
      </c>
      <c r="N663" s="173"/>
      <c r="O663" s="173">
        <f>SUM(O666:O705)</f>
        <v>0.74</v>
      </c>
      <c r="P663" s="173"/>
      <c r="Q663" s="173">
        <f>SUM(Q666:Q705)</f>
        <v>0</v>
      </c>
      <c r="R663" s="174"/>
      <c r="S663" s="174"/>
      <c r="T663" s="175"/>
      <c r="U663" s="169"/>
      <c r="V663" s="169">
        <f>SUM(V666:V705)</f>
        <v>32.880000000000003</v>
      </c>
      <c r="W663" s="169"/>
      <c r="X663" s="169"/>
      <c r="Y663" s="169"/>
      <c r="AG663" t="s">
        <v>289</v>
      </c>
    </row>
    <row r="664" spans="1:60" outlineLevel="1" x14ac:dyDescent="0.25">
      <c r="A664" s="177">
        <v>118</v>
      </c>
      <c r="B664" s="178" t="s">
        <v>3754</v>
      </c>
      <c r="C664" s="194" t="s">
        <v>3755</v>
      </c>
      <c r="D664" s="179" t="s">
        <v>292</v>
      </c>
      <c r="E664" s="180">
        <v>4</v>
      </c>
      <c r="F664" s="181"/>
      <c r="G664" s="182">
        <f>ROUND(E664*F664,2)</f>
        <v>0</v>
      </c>
      <c r="H664" s="181"/>
      <c r="I664" s="182">
        <f>ROUND(E664*H664,2)</f>
        <v>0</v>
      </c>
      <c r="J664" s="181"/>
      <c r="K664" s="182">
        <f>ROUND(E664*J664,2)</f>
        <v>0</v>
      </c>
      <c r="L664" s="182">
        <v>21</v>
      </c>
      <c r="M664" s="182">
        <f>G664*(1+L664/100)</f>
        <v>0</v>
      </c>
      <c r="N664" s="180">
        <v>8.4159999999999999E-2</v>
      </c>
      <c r="O664" s="180">
        <f>ROUND(E664*N664,2)</f>
        <v>0.34</v>
      </c>
      <c r="P664" s="180">
        <v>0</v>
      </c>
      <c r="Q664" s="180">
        <f>ROUND(E664*P664,2)</f>
        <v>0</v>
      </c>
      <c r="R664" s="182" t="s">
        <v>550</v>
      </c>
      <c r="S664" s="182" t="s">
        <v>294</v>
      </c>
      <c r="T664" s="183" t="s">
        <v>294</v>
      </c>
      <c r="U664" s="159">
        <v>2.4900000000000002</v>
      </c>
      <c r="V664" s="159">
        <f>ROUND(E664*U664,2)</f>
        <v>9.9600000000000009</v>
      </c>
      <c r="W664" s="159"/>
      <c r="X664" s="159" t="s">
        <v>295</v>
      </c>
      <c r="Y664" s="159" t="s">
        <v>296</v>
      </c>
      <c r="Z664" s="148"/>
      <c r="AA664" s="148"/>
      <c r="AB664" s="148"/>
      <c r="AC664" s="148"/>
      <c r="AD664" s="148"/>
      <c r="AE664" s="148"/>
      <c r="AF664" s="148"/>
      <c r="AG664" s="148" t="s">
        <v>297</v>
      </c>
      <c r="AH664" s="148"/>
      <c r="AI664" s="148"/>
      <c r="AJ664" s="148"/>
      <c r="AK664" s="148"/>
      <c r="AL664" s="148"/>
      <c r="AM664" s="148"/>
      <c r="AN664" s="148"/>
      <c r="AO664" s="148"/>
      <c r="AP664" s="148"/>
      <c r="AQ664" s="148"/>
      <c r="AR664" s="148"/>
      <c r="AS664" s="148"/>
      <c r="AT664" s="148"/>
      <c r="AU664" s="148"/>
      <c r="AV664" s="148"/>
      <c r="AW664" s="148"/>
      <c r="AX664" s="148"/>
      <c r="AY664" s="148"/>
      <c r="AZ664" s="148"/>
      <c r="BA664" s="148"/>
      <c r="BB664" s="148"/>
      <c r="BC664" s="148"/>
      <c r="BD664" s="148"/>
      <c r="BE664" s="148"/>
      <c r="BF664" s="148"/>
      <c r="BG664" s="148"/>
      <c r="BH664" s="148"/>
    </row>
    <row r="665" spans="1:60" outlineLevel="2" x14ac:dyDescent="0.25">
      <c r="A665" s="155"/>
      <c r="B665" s="156"/>
      <c r="C665" s="276" t="s">
        <v>937</v>
      </c>
      <c r="D665" s="277"/>
      <c r="E665" s="277"/>
      <c r="F665" s="277"/>
      <c r="G665" s="277"/>
      <c r="H665" s="159"/>
      <c r="I665" s="159"/>
      <c r="J665" s="159"/>
      <c r="K665" s="159"/>
      <c r="L665" s="159"/>
      <c r="M665" s="159"/>
      <c r="N665" s="158"/>
      <c r="O665" s="158"/>
      <c r="P665" s="158"/>
      <c r="Q665" s="158"/>
      <c r="R665" s="159"/>
      <c r="S665" s="159"/>
      <c r="T665" s="159"/>
      <c r="U665" s="159"/>
      <c r="V665" s="159"/>
      <c r="W665" s="159"/>
      <c r="X665" s="159"/>
      <c r="Y665" s="159"/>
      <c r="Z665" s="148"/>
      <c r="AA665" s="148"/>
      <c r="AB665" s="148"/>
      <c r="AC665" s="148"/>
      <c r="AD665" s="148"/>
      <c r="AE665" s="148"/>
      <c r="AF665" s="148"/>
      <c r="AG665" s="148" t="s">
        <v>299</v>
      </c>
      <c r="AH665" s="148"/>
      <c r="AI665" s="148"/>
      <c r="AJ665" s="148"/>
      <c r="AK665" s="148"/>
      <c r="AL665" s="148"/>
      <c r="AM665" s="148"/>
      <c r="AN665" s="148"/>
      <c r="AO665" s="148"/>
      <c r="AP665" s="148"/>
      <c r="AQ665" s="148"/>
      <c r="AR665" s="148"/>
      <c r="AS665" s="148"/>
      <c r="AT665" s="148"/>
      <c r="AU665" s="148"/>
      <c r="AV665" s="148"/>
      <c r="AW665" s="148"/>
      <c r="AX665" s="148"/>
      <c r="AY665" s="148"/>
      <c r="AZ665" s="148"/>
      <c r="BA665" s="148"/>
      <c r="BB665" s="148"/>
      <c r="BC665" s="148"/>
      <c r="BD665" s="148"/>
      <c r="BE665" s="148"/>
      <c r="BF665" s="148"/>
      <c r="BG665" s="148"/>
      <c r="BH665" s="148"/>
    </row>
    <row r="666" spans="1:60" outlineLevel="1" x14ac:dyDescent="0.25">
      <c r="A666" s="177">
        <v>118</v>
      </c>
      <c r="B666" s="178" t="s">
        <v>935</v>
      </c>
      <c r="C666" s="194" t="s">
        <v>936</v>
      </c>
      <c r="D666" s="179" t="s">
        <v>292</v>
      </c>
      <c r="E666" s="180">
        <v>2</v>
      </c>
      <c r="F666" s="181"/>
      <c r="G666" s="182">
        <f>ROUND(E666*F666,2)</f>
        <v>0</v>
      </c>
      <c r="H666" s="181"/>
      <c r="I666" s="182">
        <f>ROUND(E666*H666,2)</f>
        <v>0</v>
      </c>
      <c r="J666" s="181"/>
      <c r="K666" s="182">
        <f>ROUND(E666*J666,2)</f>
        <v>0</v>
      </c>
      <c r="L666" s="182">
        <v>21</v>
      </c>
      <c r="M666" s="182">
        <f>G666*(1+L666/100)</f>
        <v>0</v>
      </c>
      <c r="N666" s="180">
        <v>8.4159999999999999E-2</v>
      </c>
      <c r="O666" s="180">
        <f>ROUND(E666*N666,2)</f>
        <v>0.17</v>
      </c>
      <c r="P666" s="180">
        <v>0</v>
      </c>
      <c r="Q666" s="180">
        <f>ROUND(E666*P666,2)</f>
        <v>0</v>
      </c>
      <c r="R666" s="182" t="s">
        <v>550</v>
      </c>
      <c r="S666" s="182" t="s">
        <v>294</v>
      </c>
      <c r="T666" s="183" t="s">
        <v>294</v>
      </c>
      <c r="U666" s="159">
        <v>2.4900000000000002</v>
      </c>
      <c r="V666" s="159">
        <f>ROUND(E666*U666,2)</f>
        <v>4.9800000000000004</v>
      </c>
      <c r="W666" s="159"/>
      <c r="X666" s="159" t="s">
        <v>295</v>
      </c>
      <c r="Y666" s="159" t="s">
        <v>296</v>
      </c>
      <c r="Z666" s="148"/>
      <c r="AA666" s="148"/>
      <c r="AB666" s="148"/>
      <c r="AC666" s="148"/>
      <c r="AD666" s="148"/>
      <c r="AE666" s="148"/>
      <c r="AF666" s="148"/>
      <c r="AG666" s="148" t="s">
        <v>297</v>
      </c>
      <c r="AH666" s="148"/>
      <c r="AI666" s="148"/>
      <c r="AJ666" s="148"/>
      <c r="AK666" s="148"/>
      <c r="AL666" s="148"/>
      <c r="AM666" s="148"/>
      <c r="AN666" s="148"/>
      <c r="AO666" s="148"/>
      <c r="AP666" s="148"/>
      <c r="AQ666" s="148"/>
      <c r="AR666" s="148"/>
      <c r="AS666" s="148"/>
      <c r="AT666" s="148"/>
      <c r="AU666" s="148"/>
      <c r="AV666" s="148"/>
      <c r="AW666" s="148"/>
      <c r="AX666" s="148"/>
      <c r="AY666" s="148"/>
      <c r="AZ666" s="148"/>
      <c r="BA666" s="148"/>
      <c r="BB666" s="148"/>
      <c r="BC666" s="148"/>
      <c r="BD666" s="148"/>
      <c r="BE666" s="148"/>
      <c r="BF666" s="148"/>
      <c r="BG666" s="148"/>
      <c r="BH666" s="148"/>
    </row>
    <row r="667" spans="1:60" outlineLevel="2" x14ac:dyDescent="0.25">
      <c r="A667" s="155"/>
      <c r="B667" s="156"/>
      <c r="C667" s="276" t="s">
        <v>937</v>
      </c>
      <c r="D667" s="277"/>
      <c r="E667" s="277"/>
      <c r="F667" s="277"/>
      <c r="G667" s="277"/>
      <c r="H667" s="159"/>
      <c r="I667" s="159"/>
      <c r="J667" s="159"/>
      <c r="K667" s="159"/>
      <c r="L667" s="159"/>
      <c r="M667" s="159"/>
      <c r="N667" s="158"/>
      <c r="O667" s="158"/>
      <c r="P667" s="158"/>
      <c r="Q667" s="158"/>
      <c r="R667" s="159"/>
      <c r="S667" s="159"/>
      <c r="T667" s="159"/>
      <c r="U667" s="159"/>
      <c r="V667" s="159"/>
      <c r="W667" s="159"/>
      <c r="X667" s="159"/>
      <c r="Y667" s="159"/>
      <c r="Z667" s="148"/>
      <c r="AA667" s="148"/>
      <c r="AB667" s="148"/>
      <c r="AC667" s="148"/>
      <c r="AD667" s="148"/>
      <c r="AE667" s="148"/>
      <c r="AF667" s="148"/>
      <c r="AG667" s="148" t="s">
        <v>299</v>
      </c>
      <c r="AH667" s="148"/>
      <c r="AI667" s="148"/>
      <c r="AJ667" s="148"/>
      <c r="AK667" s="148"/>
      <c r="AL667" s="148"/>
      <c r="AM667" s="148"/>
      <c r="AN667" s="148"/>
      <c r="AO667" s="148"/>
      <c r="AP667" s="148"/>
      <c r="AQ667" s="148"/>
      <c r="AR667" s="148"/>
      <c r="AS667" s="148"/>
      <c r="AT667" s="148"/>
      <c r="AU667" s="148"/>
      <c r="AV667" s="148"/>
      <c r="AW667" s="148"/>
      <c r="AX667" s="148"/>
      <c r="AY667" s="148"/>
      <c r="AZ667" s="148"/>
      <c r="BA667" s="148"/>
      <c r="BB667" s="148"/>
      <c r="BC667" s="148"/>
      <c r="BD667" s="148"/>
      <c r="BE667" s="148"/>
      <c r="BF667" s="148"/>
      <c r="BG667" s="148"/>
      <c r="BH667" s="148"/>
    </row>
    <row r="668" spans="1:60" outlineLevel="2" x14ac:dyDescent="0.25">
      <c r="A668" s="155"/>
      <c r="B668" s="156"/>
      <c r="C668" s="270" t="s">
        <v>937</v>
      </c>
      <c r="D668" s="271"/>
      <c r="E668" s="271"/>
      <c r="F668" s="271"/>
      <c r="G668" s="271"/>
      <c r="H668" s="159"/>
      <c r="I668" s="159"/>
      <c r="J668" s="159"/>
      <c r="K668" s="159"/>
      <c r="L668" s="159"/>
      <c r="M668" s="159"/>
      <c r="N668" s="158"/>
      <c r="O668" s="158"/>
      <c r="P668" s="158"/>
      <c r="Q668" s="158"/>
      <c r="R668" s="159"/>
      <c r="S668" s="159"/>
      <c r="T668" s="159"/>
      <c r="U668" s="159"/>
      <c r="V668" s="159"/>
      <c r="W668" s="159"/>
      <c r="X668" s="159"/>
      <c r="Y668" s="159"/>
      <c r="Z668" s="148"/>
      <c r="AA668" s="148"/>
      <c r="AB668" s="148"/>
      <c r="AC668" s="148"/>
      <c r="AD668" s="148"/>
      <c r="AE668" s="148"/>
      <c r="AF668" s="148"/>
      <c r="AG668" s="148" t="s">
        <v>300</v>
      </c>
      <c r="AH668" s="148"/>
      <c r="AI668" s="148"/>
      <c r="AJ668" s="148"/>
      <c r="AK668" s="148"/>
      <c r="AL668" s="148"/>
      <c r="AM668" s="148"/>
      <c r="AN668" s="148"/>
      <c r="AO668" s="148"/>
      <c r="AP668" s="148"/>
      <c r="AQ668" s="148"/>
      <c r="AR668" s="148"/>
      <c r="AS668" s="148"/>
      <c r="AT668" s="148"/>
      <c r="AU668" s="148"/>
      <c r="AV668" s="148"/>
      <c r="AW668" s="148"/>
      <c r="AX668" s="148"/>
      <c r="AY668" s="148"/>
      <c r="AZ668" s="148"/>
      <c r="BA668" s="148"/>
      <c r="BB668" s="148"/>
      <c r="BC668" s="148"/>
      <c r="BD668" s="148"/>
      <c r="BE668" s="148"/>
      <c r="BF668" s="148"/>
      <c r="BG668" s="148"/>
      <c r="BH668" s="148"/>
    </row>
    <row r="669" spans="1:60" ht="30" outlineLevel="1" x14ac:dyDescent="0.25">
      <c r="A669" s="177">
        <v>119</v>
      </c>
      <c r="B669" s="178" t="s">
        <v>938</v>
      </c>
      <c r="C669" s="194" t="s">
        <v>939</v>
      </c>
      <c r="D669" s="179" t="s">
        <v>292</v>
      </c>
      <c r="E669" s="180">
        <v>10</v>
      </c>
      <c r="F669" s="181"/>
      <c r="G669" s="182">
        <f>ROUND(E669*F669,2)</f>
        <v>0</v>
      </c>
      <c r="H669" s="181"/>
      <c r="I669" s="182">
        <f>ROUND(E669*H669,2)</f>
        <v>0</v>
      </c>
      <c r="J669" s="181"/>
      <c r="K669" s="182">
        <f>ROUND(E669*J669,2)</f>
        <v>0</v>
      </c>
      <c r="L669" s="182">
        <v>21</v>
      </c>
      <c r="M669" s="182">
        <f>G669*(1+L669/100)</f>
        <v>0</v>
      </c>
      <c r="N669" s="180">
        <v>3.1269999999999999E-2</v>
      </c>
      <c r="O669" s="180">
        <f>ROUND(E669*N669,2)</f>
        <v>0.31</v>
      </c>
      <c r="P669" s="180">
        <v>0</v>
      </c>
      <c r="Q669" s="180">
        <f>ROUND(E669*P669,2)</f>
        <v>0</v>
      </c>
      <c r="R669" s="182" t="s">
        <v>410</v>
      </c>
      <c r="S669" s="182" t="s">
        <v>294</v>
      </c>
      <c r="T669" s="183" t="s">
        <v>294</v>
      </c>
      <c r="U669" s="159">
        <v>1.86</v>
      </c>
      <c r="V669" s="159">
        <f>ROUND(E669*U669,2)</f>
        <v>18.600000000000001</v>
      </c>
      <c r="W669" s="159"/>
      <c r="X669" s="159" t="s">
        <v>295</v>
      </c>
      <c r="Y669" s="159" t="s">
        <v>296</v>
      </c>
      <c r="Z669" s="148"/>
      <c r="AA669" s="148"/>
      <c r="AB669" s="148"/>
      <c r="AC669" s="148"/>
      <c r="AD669" s="148"/>
      <c r="AE669" s="148"/>
      <c r="AF669" s="148"/>
      <c r="AG669" s="148" t="s">
        <v>297</v>
      </c>
      <c r="AH669" s="148"/>
      <c r="AI669" s="148"/>
      <c r="AJ669" s="148"/>
      <c r="AK669" s="148"/>
      <c r="AL669" s="148"/>
      <c r="AM669" s="148"/>
      <c r="AN669" s="148"/>
      <c r="AO669" s="148"/>
      <c r="AP669" s="148"/>
      <c r="AQ669" s="148"/>
      <c r="AR669" s="148"/>
      <c r="AS669" s="148"/>
      <c r="AT669" s="148"/>
      <c r="AU669" s="148"/>
      <c r="AV669" s="148"/>
      <c r="AW669" s="148"/>
      <c r="AX669" s="148"/>
      <c r="AY669" s="148"/>
      <c r="AZ669" s="148"/>
      <c r="BA669" s="148"/>
      <c r="BB669" s="148"/>
      <c r="BC669" s="148"/>
      <c r="BD669" s="148"/>
      <c r="BE669" s="148"/>
      <c r="BF669" s="148"/>
      <c r="BG669" s="148"/>
      <c r="BH669" s="148"/>
    </row>
    <row r="670" spans="1:60" outlineLevel="2" x14ac:dyDescent="0.25">
      <c r="A670" s="155"/>
      <c r="B670" s="156"/>
      <c r="C670" s="272" t="s">
        <v>940</v>
      </c>
      <c r="D670" s="273"/>
      <c r="E670" s="273"/>
      <c r="F670" s="273"/>
      <c r="G670" s="273"/>
      <c r="H670" s="159"/>
      <c r="I670" s="159"/>
      <c r="J670" s="159"/>
      <c r="K670" s="159"/>
      <c r="L670" s="159"/>
      <c r="M670" s="159"/>
      <c r="N670" s="158"/>
      <c r="O670" s="158"/>
      <c r="P670" s="158"/>
      <c r="Q670" s="158"/>
      <c r="R670" s="159"/>
      <c r="S670" s="159"/>
      <c r="T670" s="159"/>
      <c r="U670" s="159"/>
      <c r="V670" s="159"/>
      <c r="W670" s="159"/>
      <c r="X670" s="159"/>
      <c r="Y670" s="159"/>
      <c r="Z670" s="148"/>
      <c r="AA670" s="148"/>
      <c r="AB670" s="148"/>
      <c r="AC670" s="148"/>
      <c r="AD670" s="148"/>
      <c r="AE670" s="148"/>
      <c r="AF670" s="148"/>
      <c r="AG670" s="148" t="s">
        <v>300</v>
      </c>
      <c r="AH670" s="148"/>
      <c r="AI670" s="148"/>
      <c r="AJ670" s="148"/>
      <c r="AK670" s="148"/>
      <c r="AL670" s="148"/>
      <c r="AM670" s="148"/>
      <c r="AN670" s="148"/>
      <c r="AO670" s="148"/>
      <c r="AP670" s="148"/>
      <c r="AQ670" s="148"/>
      <c r="AR670" s="148"/>
      <c r="AS670" s="148"/>
      <c r="AT670" s="148"/>
      <c r="AU670" s="148"/>
      <c r="AV670" s="148"/>
      <c r="AW670" s="148"/>
      <c r="AX670" s="148"/>
      <c r="AY670" s="148"/>
      <c r="AZ670" s="148"/>
      <c r="BA670" s="148"/>
      <c r="BB670" s="148"/>
      <c r="BC670" s="148"/>
      <c r="BD670" s="148"/>
      <c r="BE670" s="148"/>
      <c r="BF670" s="148"/>
      <c r="BG670" s="148"/>
      <c r="BH670" s="148"/>
    </row>
    <row r="671" spans="1:60" outlineLevel="3" x14ac:dyDescent="0.25">
      <c r="A671" s="155"/>
      <c r="B671" s="156"/>
      <c r="C671" s="270" t="s">
        <v>941</v>
      </c>
      <c r="D671" s="271"/>
      <c r="E671" s="271"/>
      <c r="F671" s="271"/>
      <c r="G671" s="271"/>
      <c r="H671" s="159"/>
      <c r="I671" s="159"/>
      <c r="J671" s="159"/>
      <c r="K671" s="159"/>
      <c r="L671" s="159"/>
      <c r="M671" s="159"/>
      <c r="N671" s="158"/>
      <c r="O671" s="158"/>
      <c r="P671" s="158"/>
      <c r="Q671" s="158"/>
      <c r="R671" s="159"/>
      <c r="S671" s="159"/>
      <c r="T671" s="159"/>
      <c r="U671" s="159"/>
      <c r="V671" s="159"/>
      <c r="W671" s="159"/>
      <c r="X671" s="159"/>
      <c r="Y671" s="159"/>
      <c r="Z671" s="148"/>
      <c r="AA671" s="148"/>
      <c r="AB671" s="148"/>
      <c r="AC671" s="148"/>
      <c r="AD671" s="148"/>
      <c r="AE671" s="148"/>
      <c r="AF671" s="148"/>
      <c r="AG671" s="148" t="s">
        <v>300</v>
      </c>
      <c r="AH671" s="148"/>
      <c r="AI671" s="148"/>
      <c r="AJ671" s="148"/>
      <c r="AK671" s="148"/>
      <c r="AL671" s="148"/>
      <c r="AM671" s="148"/>
      <c r="AN671" s="148"/>
      <c r="AO671" s="148"/>
      <c r="AP671" s="148"/>
      <c r="AQ671" s="148"/>
      <c r="AR671" s="148"/>
      <c r="AS671" s="148"/>
      <c r="AT671" s="148"/>
      <c r="AU671" s="148"/>
      <c r="AV671" s="148"/>
      <c r="AW671" s="148"/>
      <c r="AX671" s="148"/>
      <c r="AY671" s="148"/>
      <c r="AZ671" s="148"/>
      <c r="BA671" s="148"/>
      <c r="BB671" s="148"/>
      <c r="BC671" s="148"/>
      <c r="BD671" s="148"/>
      <c r="BE671" s="148"/>
      <c r="BF671" s="148"/>
      <c r="BG671" s="148"/>
      <c r="BH671" s="148"/>
    </row>
    <row r="672" spans="1:60" outlineLevel="2" x14ac:dyDescent="0.25">
      <c r="A672" s="155"/>
      <c r="B672" s="156"/>
      <c r="C672" s="195" t="s">
        <v>942</v>
      </c>
      <c r="D672" s="161"/>
      <c r="E672" s="162">
        <v>5</v>
      </c>
      <c r="F672" s="159"/>
      <c r="G672" s="159"/>
      <c r="H672" s="159"/>
      <c r="I672" s="159"/>
      <c r="J672" s="159"/>
      <c r="K672" s="159"/>
      <c r="L672" s="159"/>
      <c r="M672" s="159"/>
      <c r="N672" s="158"/>
      <c r="O672" s="158"/>
      <c r="P672" s="158"/>
      <c r="Q672" s="158"/>
      <c r="R672" s="159"/>
      <c r="S672" s="159"/>
      <c r="T672" s="159"/>
      <c r="U672" s="159"/>
      <c r="V672" s="159"/>
      <c r="W672" s="159"/>
      <c r="X672" s="159"/>
      <c r="Y672" s="159"/>
      <c r="Z672" s="148"/>
      <c r="AA672" s="148"/>
      <c r="AB672" s="148"/>
      <c r="AC672" s="148"/>
      <c r="AD672" s="148"/>
      <c r="AE672" s="148"/>
      <c r="AF672" s="148"/>
      <c r="AG672" s="148" t="s">
        <v>314</v>
      </c>
      <c r="AH672" s="148">
        <v>0</v>
      </c>
      <c r="AI672" s="148"/>
      <c r="AJ672" s="148"/>
      <c r="AK672" s="148"/>
      <c r="AL672" s="148"/>
      <c r="AM672" s="148"/>
      <c r="AN672" s="148"/>
      <c r="AO672" s="148"/>
      <c r="AP672" s="148"/>
      <c r="AQ672" s="148"/>
      <c r="AR672" s="148"/>
      <c r="AS672" s="148"/>
      <c r="AT672" s="148"/>
      <c r="AU672" s="148"/>
      <c r="AV672" s="148"/>
      <c r="AW672" s="148"/>
      <c r="AX672" s="148"/>
      <c r="AY672" s="148"/>
      <c r="AZ672" s="148"/>
      <c r="BA672" s="148"/>
      <c r="BB672" s="148"/>
      <c r="BC672" s="148"/>
      <c r="BD672" s="148"/>
      <c r="BE672" s="148"/>
      <c r="BF672" s="148"/>
      <c r="BG672" s="148"/>
      <c r="BH672" s="148"/>
    </row>
    <row r="673" spans="1:60" outlineLevel="3" x14ac:dyDescent="0.25">
      <c r="A673" s="155"/>
      <c r="B673" s="156"/>
      <c r="C673" s="195" t="s">
        <v>943</v>
      </c>
      <c r="D673" s="161"/>
      <c r="E673" s="162">
        <v>5</v>
      </c>
      <c r="F673" s="159"/>
      <c r="G673" s="159"/>
      <c r="H673" s="159"/>
      <c r="I673" s="159"/>
      <c r="J673" s="159"/>
      <c r="K673" s="159"/>
      <c r="L673" s="159"/>
      <c r="M673" s="159"/>
      <c r="N673" s="158"/>
      <c r="O673" s="158"/>
      <c r="P673" s="158"/>
      <c r="Q673" s="158"/>
      <c r="R673" s="159"/>
      <c r="S673" s="159"/>
      <c r="T673" s="159"/>
      <c r="U673" s="159"/>
      <c r="V673" s="159"/>
      <c r="W673" s="159"/>
      <c r="X673" s="159"/>
      <c r="Y673" s="159"/>
      <c r="Z673" s="148"/>
      <c r="AA673" s="148"/>
      <c r="AB673" s="148"/>
      <c r="AC673" s="148"/>
      <c r="AD673" s="148"/>
      <c r="AE673" s="148"/>
      <c r="AF673" s="148"/>
      <c r="AG673" s="148" t="s">
        <v>314</v>
      </c>
      <c r="AH673" s="148">
        <v>0</v>
      </c>
      <c r="AI673" s="148"/>
      <c r="AJ673" s="148"/>
      <c r="AK673" s="148"/>
      <c r="AL673" s="148"/>
      <c r="AM673" s="148"/>
      <c r="AN673" s="148"/>
      <c r="AO673" s="148"/>
      <c r="AP673" s="148"/>
      <c r="AQ673" s="148"/>
      <c r="AR673" s="148"/>
      <c r="AS673" s="148"/>
      <c r="AT673" s="148"/>
      <c r="AU673" s="148"/>
      <c r="AV673" s="148"/>
      <c r="AW673" s="148"/>
      <c r="AX673" s="148"/>
      <c r="AY673" s="148"/>
      <c r="AZ673" s="148"/>
      <c r="BA673" s="148"/>
      <c r="BB673" s="148"/>
      <c r="BC673" s="148"/>
      <c r="BD673" s="148"/>
      <c r="BE673" s="148"/>
      <c r="BF673" s="148"/>
      <c r="BG673" s="148"/>
      <c r="BH673" s="148"/>
    </row>
    <row r="674" spans="1:60" ht="30" outlineLevel="1" x14ac:dyDescent="0.25">
      <c r="A674" s="177">
        <v>120</v>
      </c>
      <c r="B674" s="178" t="s">
        <v>944</v>
      </c>
      <c r="C674" s="194" t="s">
        <v>945</v>
      </c>
      <c r="D674" s="179" t="s">
        <v>292</v>
      </c>
      <c r="E674" s="180">
        <v>5</v>
      </c>
      <c r="F674" s="181"/>
      <c r="G674" s="182">
        <f>ROUND(E674*F674,2)</f>
        <v>0</v>
      </c>
      <c r="H674" s="181"/>
      <c r="I674" s="182">
        <f>ROUND(E674*H674,2)</f>
        <v>0</v>
      </c>
      <c r="J674" s="181"/>
      <c r="K674" s="182">
        <f>ROUND(E674*J674,2)</f>
        <v>0</v>
      </c>
      <c r="L674" s="182">
        <v>21</v>
      </c>
      <c r="M674" s="182">
        <f>G674*(1+L674/100)</f>
        <v>0</v>
      </c>
      <c r="N674" s="180">
        <v>3.1469999999999998E-2</v>
      </c>
      <c r="O674" s="180">
        <f>ROUND(E674*N674,2)</f>
        <v>0.16</v>
      </c>
      <c r="P674" s="180">
        <v>0</v>
      </c>
      <c r="Q674" s="180">
        <f>ROUND(E674*P674,2)</f>
        <v>0</v>
      </c>
      <c r="R674" s="182" t="s">
        <v>410</v>
      </c>
      <c r="S674" s="182" t="s">
        <v>294</v>
      </c>
      <c r="T674" s="183" t="s">
        <v>294</v>
      </c>
      <c r="U674" s="159">
        <v>1.86</v>
      </c>
      <c r="V674" s="159">
        <f>ROUND(E674*U674,2)</f>
        <v>9.3000000000000007</v>
      </c>
      <c r="W674" s="159"/>
      <c r="X674" s="159" t="s">
        <v>295</v>
      </c>
      <c r="Y674" s="159" t="s">
        <v>296</v>
      </c>
      <c r="Z674" s="148"/>
      <c r="AA674" s="148"/>
      <c r="AB674" s="148"/>
      <c r="AC674" s="148"/>
      <c r="AD674" s="148"/>
      <c r="AE674" s="148"/>
      <c r="AF674" s="148"/>
      <c r="AG674" s="148" t="s">
        <v>297</v>
      </c>
      <c r="AH674" s="148"/>
      <c r="AI674" s="148"/>
      <c r="AJ674" s="148"/>
      <c r="AK674" s="148"/>
      <c r="AL674" s="148"/>
      <c r="AM674" s="148"/>
      <c r="AN674" s="148"/>
      <c r="AO674" s="148"/>
      <c r="AP674" s="148"/>
      <c r="AQ674" s="148"/>
      <c r="AR674" s="148"/>
      <c r="AS674" s="148"/>
      <c r="AT674" s="148"/>
      <c r="AU674" s="148"/>
      <c r="AV674" s="148"/>
      <c r="AW674" s="148"/>
      <c r="AX674" s="148"/>
      <c r="AY674" s="148"/>
      <c r="AZ674" s="148"/>
      <c r="BA674" s="148"/>
      <c r="BB674" s="148"/>
      <c r="BC674" s="148"/>
      <c r="BD674" s="148"/>
      <c r="BE674" s="148"/>
      <c r="BF674" s="148"/>
      <c r="BG674" s="148"/>
      <c r="BH674" s="148"/>
    </row>
    <row r="675" spans="1:60" outlineLevel="2" x14ac:dyDescent="0.25">
      <c r="A675" s="155"/>
      <c r="B675" s="156"/>
      <c r="C675" s="272" t="s">
        <v>946</v>
      </c>
      <c r="D675" s="273"/>
      <c r="E675" s="273"/>
      <c r="F675" s="273"/>
      <c r="G675" s="273"/>
      <c r="H675" s="159"/>
      <c r="I675" s="159"/>
      <c r="J675" s="159"/>
      <c r="K675" s="159"/>
      <c r="L675" s="159"/>
      <c r="M675" s="159"/>
      <c r="N675" s="158"/>
      <c r="O675" s="158"/>
      <c r="P675" s="158"/>
      <c r="Q675" s="158"/>
      <c r="R675" s="159"/>
      <c r="S675" s="159"/>
      <c r="T675" s="159"/>
      <c r="U675" s="159"/>
      <c r="V675" s="159"/>
      <c r="W675" s="159"/>
      <c r="X675" s="159"/>
      <c r="Y675" s="159"/>
      <c r="Z675" s="148"/>
      <c r="AA675" s="148"/>
      <c r="AB675" s="148"/>
      <c r="AC675" s="148"/>
      <c r="AD675" s="148"/>
      <c r="AE675" s="148"/>
      <c r="AF675" s="148"/>
      <c r="AG675" s="148" t="s">
        <v>300</v>
      </c>
      <c r="AH675" s="148"/>
      <c r="AI675" s="148"/>
      <c r="AJ675" s="148"/>
      <c r="AK675" s="148"/>
      <c r="AL675" s="148"/>
      <c r="AM675" s="148"/>
      <c r="AN675" s="148"/>
      <c r="AO675" s="148"/>
      <c r="AP675" s="148"/>
      <c r="AQ675" s="148"/>
      <c r="AR675" s="148"/>
      <c r="AS675" s="148"/>
      <c r="AT675" s="148"/>
      <c r="AU675" s="148"/>
      <c r="AV675" s="148"/>
      <c r="AW675" s="148"/>
      <c r="AX675" s="148"/>
      <c r="AY675" s="148"/>
      <c r="AZ675" s="148"/>
      <c r="BA675" s="148"/>
      <c r="BB675" s="148"/>
      <c r="BC675" s="148"/>
      <c r="BD675" s="148"/>
      <c r="BE675" s="148"/>
      <c r="BF675" s="148"/>
      <c r="BG675" s="148"/>
      <c r="BH675" s="148"/>
    </row>
    <row r="676" spans="1:60" outlineLevel="3" x14ac:dyDescent="0.25">
      <c r="A676" s="155"/>
      <c r="B676" s="156"/>
      <c r="C676" s="270" t="s">
        <v>941</v>
      </c>
      <c r="D676" s="271"/>
      <c r="E676" s="271"/>
      <c r="F676" s="271"/>
      <c r="G676" s="271"/>
      <c r="H676" s="159"/>
      <c r="I676" s="159"/>
      <c r="J676" s="159"/>
      <c r="K676" s="159"/>
      <c r="L676" s="159"/>
      <c r="M676" s="159"/>
      <c r="N676" s="158"/>
      <c r="O676" s="158"/>
      <c r="P676" s="158"/>
      <c r="Q676" s="158"/>
      <c r="R676" s="159"/>
      <c r="S676" s="159"/>
      <c r="T676" s="159"/>
      <c r="U676" s="159"/>
      <c r="V676" s="159"/>
      <c r="W676" s="159"/>
      <c r="X676" s="159"/>
      <c r="Y676" s="159"/>
      <c r="Z676" s="148"/>
      <c r="AA676" s="148"/>
      <c r="AB676" s="148"/>
      <c r="AC676" s="148"/>
      <c r="AD676" s="148"/>
      <c r="AE676" s="148"/>
      <c r="AF676" s="148"/>
      <c r="AG676" s="148" t="s">
        <v>300</v>
      </c>
      <c r="AH676" s="148"/>
      <c r="AI676" s="148"/>
      <c r="AJ676" s="148"/>
      <c r="AK676" s="148"/>
      <c r="AL676" s="148"/>
      <c r="AM676" s="148"/>
      <c r="AN676" s="148"/>
      <c r="AO676" s="148"/>
      <c r="AP676" s="148"/>
      <c r="AQ676" s="148"/>
      <c r="AR676" s="148"/>
      <c r="AS676" s="148"/>
      <c r="AT676" s="148"/>
      <c r="AU676" s="148"/>
      <c r="AV676" s="148"/>
      <c r="AW676" s="148"/>
      <c r="AX676" s="148"/>
      <c r="AY676" s="148"/>
      <c r="AZ676" s="148"/>
      <c r="BA676" s="148"/>
      <c r="BB676" s="148"/>
      <c r="BC676" s="148"/>
      <c r="BD676" s="148"/>
      <c r="BE676" s="148"/>
      <c r="BF676" s="148"/>
      <c r="BG676" s="148"/>
      <c r="BH676" s="148"/>
    </row>
    <row r="677" spans="1:60" outlineLevel="2" x14ac:dyDescent="0.25">
      <c r="A677" s="155"/>
      <c r="B677" s="156"/>
      <c r="C677" s="195" t="s">
        <v>947</v>
      </c>
      <c r="D677" s="161"/>
      <c r="E677" s="162">
        <v>2</v>
      </c>
      <c r="F677" s="159"/>
      <c r="G677" s="159"/>
      <c r="H677" s="159"/>
      <c r="I677" s="159"/>
      <c r="J677" s="159"/>
      <c r="K677" s="159"/>
      <c r="L677" s="159"/>
      <c r="M677" s="159"/>
      <c r="N677" s="158"/>
      <c r="O677" s="158"/>
      <c r="P677" s="158"/>
      <c r="Q677" s="158"/>
      <c r="R677" s="159"/>
      <c r="S677" s="159"/>
      <c r="T677" s="159"/>
      <c r="U677" s="159"/>
      <c r="V677" s="159"/>
      <c r="W677" s="159"/>
      <c r="X677" s="159"/>
      <c r="Y677" s="159"/>
      <c r="Z677" s="148"/>
      <c r="AA677" s="148"/>
      <c r="AB677" s="148"/>
      <c r="AC677" s="148"/>
      <c r="AD677" s="148"/>
      <c r="AE677" s="148"/>
      <c r="AF677" s="148"/>
      <c r="AG677" s="148" t="s">
        <v>314</v>
      </c>
      <c r="AH677" s="148">
        <v>0</v>
      </c>
      <c r="AI677" s="148"/>
      <c r="AJ677" s="148"/>
      <c r="AK677" s="148"/>
      <c r="AL677" s="148"/>
      <c r="AM677" s="148"/>
      <c r="AN677" s="148"/>
      <c r="AO677" s="148"/>
      <c r="AP677" s="148"/>
      <c r="AQ677" s="148"/>
      <c r="AR677" s="148"/>
      <c r="AS677" s="148"/>
      <c r="AT677" s="148"/>
      <c r="AU677" s="148"/>
      <c r="AV677" s="148"/>
      <c r="AW677" s="148"/>
      <c r="AX677" s="148"/>
      <c r="AY677" s="148"/>
      <c r="AZ677" s="148"/>
      <c r="BA677" s="148"/>
      <c r="BB677" s="148"/>
      <c r="BC677" s="148"/>
      <c r="BD677" s="148"/>
      <c r="BE677" s="148"/>
      <c r="BF677" s="148"/>
      <c r="BG677" s="148"/>
      <c r="BH677" s="148"/>
    </row>
    <row r="678" spans="1:60" outlineLevel="3" x14ac:dyDescent="0.25">
      <c r="A678" s="155"/>
      <c r="B678" s="156"/>
      <c r="C678" s="195" t="s">
        <v>948</v>
      </c>
      <c r="D678" s="161"/>
      <c r="E678" s="162">
        <v>1</v>
      </c>
      <c r="F678" s="159"/>
      <c r="G678" s="159"/>
      <c r="H678" s="159"/>
      <c r="I678" s="159"/>
      <c r="J678" s="159"/>
      <c r="K678" s="159"/>
      <c r="L678" s="159"/>
      <c r="M678" s="159"/>
      <c r="N678" s="158"/>
      <c r="O678" s="158"/>
      <c r="P678" s="158"/>
      <c r="Q678" s="158"/>
      <c r="R678" s="159"/>
      <c r="S678" s="159"/>
      <c r="T678" s="159"/>
      <c r="U678" s="159"/>
      <c r="V678" s="159"/>
      <c r="W678" s="159"/>
      <c r="X678" s="159"/>
      <c r="Y678" s="159"/>
      <c r="Z678" s="148"/>
      <c r="AA678" s="148"/>
      <c r="AB678" s="148"/>
      <c r="AC678" s="148"/>
      <c r="AD678" s="148"/>
      <c r="AE678" s="148"/>
      <c r="AF678" s="148"/>
      <c r="AG678" s="148" t="s">
        <v>314</v>
      </c>
      <c r="AH678" s="148">
        <v>0</v>
      </c>
      <c r="AI678" s="148"/>
      <c r="AJ678" s="148"/>
      <c r="AK678" s="148"/>
      <c r="AL678" s="148"/>
      <c r="AM678" s="148"/>
      <c r="AN678" s="148"/>
      <c r="AO678" s="148"/>
      <c r="AP678" s="148"/>
      <c r="AQ678" s="148"/>
      <c r="AR678" s="148"/>
      <c r="AS678" s="148"/>
      <c r="AT678" s="148"/>
      <c r="AU678" s="148"/>
      <c r="AV678" s="148"/>
      <c r="AW678" s="148"/>
      <c r="AX678" s="148"/>
      <c r="AY678" s="148"/>
      <c r="AZ678" s="148"/>
      <c r="BA678" s="148"/>
      <c r="BB678" s="148"/>
      <c r="BC678" s="148"/>
      <c r="BD678" s="148"/>
      <c r="BE678" s="148"/>
      <c r="BF678" s="148"/>
      <c r="BG678" s="148"/>
      <c r="BH678" s="148"/>
    </row>
    <row r="679" spans="1:60" outlineLevel="3" x14ac:dyDescent="0.25">
      <c r="A679" s="155"/>
      <c r="B679" s="156"/>
      <c r="C679" s="195" t="s">
        <v>947</v>
      </c>
      <c r="D679" s="161"/>
      <c r="E679" s="162">
        <v>2</v>
      </c>
      <c r="F679" s="159"/>
      <c r="G679" s="159"/>
      <c r="H679" s="159"/>
      <c r="I679" s="159"/>
      <c r="J679" s="159"/>
      <c r="K679" s="159"/>
      <c r="L679" s="159"/>
      <c r="M679" s="159"/>
      <c r="N679" s="158"/>
      <c r="O679" s="158"/>
      <c r="P679" s="158"/>
      <c r="Q679" s="158"/>
      <c r="R679" s="159"/>
      <c r="S679" s="159"/>
      <c r="T679" s="159"/>
      <c r="U679" s="159"/>
      <c r="V679" s="159"/>
      <c r="W679" s="159"/>
      <c r="X679" s="159"/>
      <c r="Y679" s="159"/>
      <c r="Z679" s="148"/>
      <c r="AA679" s="148"/>
      <c r="AB679" s="148"/>
      <c r="AC679" s="148"/>
      <c r="AD679" s="148"/>
      <c r="AE679" s="148"/>
      <c r="AF679" s="148"/>
      <c r="AG679" s="148" t="s">
        <v>314</v>
      </c>
      <c r="AH679" s="148">
        <v>0</v>
      </c>
      <c r="AI679" s="148"/>
      <c r="AJ679" s="148"/>
      <c r="AK679" s="148"/>
      <c r="AL679" s="148"/>
      <c r="AM679" s="148"/>
      <c r="AN679" s="148"/>
      <c r="AO679" s="148"/>
      <c r="AP679" s="148"/>
      <c r="AQ679" s="148"/>
      <c r="AR679" s="148"/>
      <c r="AS679" s="148"/>
      <c r="AT679" s="148"/>
      <c r="AU679" s="148"/>
      <c r="AV679" s="148"/>
      <c r="AW679" s="148"/>
      <c r="AX679" s="148"/>
      <c r="AY679" s="148"/>
      <c r="AZ679" s="148"/>
      <c r="BA679" s="148"/>
      <c r="BB679" s="148"/>
      <c r="BC679" s="148"/>
      <c r="BD679" s="148"/>
      <c r="BE679" s="148"/>
      <c r="BF679" s="148"/>
      <c r="BG679" s="148"/>
      <c r="BH679" s="148"/>
    </row>
    <row r="680" spans="1:60" outlineLevel="1" x14ac:dyDescent="0.25">
      <c r="A680" s="185">
        <v>121</v>
      </c>
      <c r="B680" s="186" t="s">
        <v>949</v>
      </c>
      <c r="C680" s="198" t="s">
        <v>950</v>
      </c>
      <c r="D680" s="187" t="s">
        <v>292</v>
      </c>
      <c r="E680" s="188">
        <v>1</v>
      </c>
      <c r="F680" s="189"/>
      <c r="G680" s="190">
        <f t="shared" ref="G680:G696" si="0">ROUND(E680*F680,2)</f>
        <v>0</v>
      </c>
      <c r="H680" s="189"/>
      <c r="I680" s="190">
        <f t="shared" ref="I680:I696" si="1">ROUND(E680*H680,2)</f>
        <v>0</v>
      </c>
      <c r="J680" s="189"/>
      <c r="K680" s="190">
        <f t="shared" ref="K680:K696" si="2">ROUND(E680*J680,2)</f>
        <v>0</v>
      </c>
      <c r="L680" s="190">
        <v>21</v>
      </c>
      <c r="M680" s="190">
        <f t="shared" ref="M680:M696" si="3">G680*(1+L680/100)</f>
        <v>0</v>
      </c>
      <c r="N680" s="188">
        <v>0</v>
      </c>
      <c r="O680" s="188">
        <f t="shared" ref="O680:O696" si="4">ROUND(E680*N680,2)</f>
        <v>0</v>
      </c>
      <c r="P680" s="188">
        <v>0</v>
      </c>
      <c r="Q680" s="188">
        <f t="shared" ref="Q680:Q696" si="5">ROUND(E680*P680,2)</f>
        <v>0</v>
      </c>
      <c r="R680" s="190"/>
      <c r="S680" s="190" t="s">
        <v>878</v>
      </c>
      <c r="T680" s="191" t="s">
        <v>879</v>
      </c>
      <c r="U680" s="159">
        <v>0</v>
      </c>
      <c r="V680" s="159">
        <f t="shared" ref="V680:V696" si="6">ROUND(E680*U680,2)</f>
        <v>0</v>
      </c>
      <c r="W680" s="159"/>
      <c r="X680" s="159" t="s">
        <v>295</v>
      </c>
      <c r="Y680" s="159" t="s">
        <v>296</v>
      </c>
      <c r="Z680" s="148"/>
      <c r="AA680" s="148"/>
      <c r="AB680" s="148"/>
      <c r="AC680" s="148"/>
      <c r="AD680" s="148"/>
      <c r="AE680" s="148"/>
      <c r="AF680" s="148"/>
      <c r="AG680" s="148" t="s">
        <v>297</v>
      </c>
      <c r="AH680" s="148"/>
      <c r="AI680" s="148"/>
      <c r="AJ680" s="148"/>
      <c r="AK680" s="148"/>
      <c r="AL680" s="148"/>
      <c r="AM680" s="148"/>
      <c r="AN680" s="148"/>
      <c r="AO680" s="148"/>
      <c r="AP680" s="148"/>
      <c r="AQ680" s="148"/>
      <c r="AR680" s="148"/>
      <c r="AS680" s="148"/>
      <c r="AT680" s="148"/>
      <c r="AU680" s="148"/>
      <c r="AV680" s="148"/>
      <c r="AW680" s="148"/>
      <c r="AX680" s="148"/>
      <c r="AY680" s="148"/>
      <c r="AZ680" s="148"/>
      <c r="BA680" s="148"/>
      <c r="BB680" s="148"/>
      <c r="BC680" s="148"/>
      <c r="BD680" s="148"/>
      <c r="BE680" s="148"/>
      <c r="BF680" s="148"/>
      <c r="BG680" s="148"/>
      <c r="BH680" s="148"/>
    </row>
    <row r="681" spans="1:60" ht="20" outlineLevel="1" x14ac:dyDescent="0.25">
      <c r="A681" s="185">
        <v>122</v>
      </c>
      <c r="B681" s="186" t="s">
        <v>951</v>
      </c>
      <c r="C681" s="198" t="s">
        <v>952</v>
      </c>
      <c r="D681" s="187" t="s">
        <v>292</v>
      </c>
      <c r="E681" s="188">
        <v>1</v>
      </c>
      <c r="F681" s="189"/>
      <c r="G681" s="190">
        <f t="shared" si="0"/>
        <v>0</v>
      </c>
      <c r="H681" s="189"/>
      <c r="I681" s="190">
        <f t="shared" si="1"/>
        <v>0</v>
      </c>
      <c r="J681" s="189"/>
      <c r="K681" s="190">
        <f t="shared" si="2"/>
        <v>0</v>
      </c>
      <c r="L681" s="190">
        <v>21</v>
      </c>
      <c r="M681" s="190">
        <f t="shared" si="3"/>
        <v>0</v>
      </c>
      <c r="N681" s="188">
        <v>0</v>
      </c>
      <c r="O681" s="188">
        <f t="shared" si="4"/>
        <v>0</v>
      </c>
      <c r="P681" s="188">
        <v>0</v>
      </c>
      <c r="Q681" s="188">
        <f t="shared" si="5"/>
        <v>0</v>
      </c>
      <c r="R681" s="190"/>
      <c r="S681" s="190" t="s">
        <v>878</v>
      </c>
      <c r="T681" s="191" t="s">
        <v>879</v>
      </c>
      <c r="U681" s="159">
        <v>0</v>
      </c>
      <c r="V681" s="159">
        <f t="shared" si="6"/>
        <v>0</v>
      </c>
      <c r="W681" s="159"/>
      <c r="X681" s="159" t="s">
        <v>295</v>
      </c>
      <c r="Y681" s="159" t="s">
        <v>296</v>
      </c>
      <c r="Z681" s="148"/>
      <c r="AA681" s="148"/>
      <c r="AB681" s="148"/>
      <c r="AC681" s="148"/>
      <c r="AD681" s="148"/>
      <c r="AE681" s="148"/>
      <c r="AF681" s="148"/>
      <c r="AG681" s="148" t="s">
        <v>297</v>
      </c>
      <c r="AH681" s="148"/>
      <c r="AI681" s="148"/>
      <c r="AJ681" s="148"/>
      <c r="AK681" s="148"/>
      <c r="AL681" s="148"/>
      <c r="AM681" s="148"/>
      <c r="AN681" s="148"/>
      <c r="AO681" s="148"/>
      <c r="AP681" s="148"/>
      <c r="AQ681" s="148"/>
      <c r="AR681" s="148"/>
      <c r="AS681" s="148"/>
      <c r="AT681" s="148"/>
      <c r="AU681" s="148"/>
      <c r="AV681" s="148"/>
      <c r="AW681" s="148"/>
      <c r="AX681" s="148"/>
      <c r="AY681" s="148"/>
      <c r="AZ681" s="148"/>
      <c r="BA681" s="148"/>
      <c r="BB681" s="148"/>
      <c r="BC681" s="148"/>
      <c r="BD681" s="148"/>
      <c r="BE681" s="148"/>
      <c r="BF681" s="148"/>
      <c r="BG681" s="148"/>
      <c r="BH681" s="148"/>
    </row>
    <row r="682" spans="1:60" ht="20" outlineLevel="1" x14ac:dyDescent="0.25">
      <c r="A682" s="185">
        <v>123</v>
      </c>
      <c r="B682" s="186" t="s">
        <v>953</v>
      </c>
      <c r="C682" s="198" t="s">
        <v>3758</v>
      </c>
      <c r="D682" s="187" t="s">
        <v>292</v>
      </c>
      <c r="E682" s="188">
        <v>11</v>
      </c>
      <c r="F682" s="189"/>
      <c r="G682" s="190">
        <f t="shared" si="0"/>
        <v>0</v>
      </c>
      <c r="H682" s="189"/>
      <c r="I682" s="190">
        <f t="shared" si="1"/>
        <v>0</v>
      </c>
      <c r="J682" s="189"/>
      <c r="K682" s="190">
        <f t="shared" si="2"/>
        <v>0</v>
      </c>
      <c r="L682" s="190">
        <v>21</v>
      </c>
      <c r="M682" s="190">
        <f t="shared" si="3"/>
        <v>0</v>
      </c>
      <c r="N682" s="188">
        <v>0</v>
      </c>
      <c r="O682" s="188">
        <f t="shared" si="4"/>
        <v>0</v>
      </c>
      <c r="P682" s="188">
        <v>0</v>
      </c>
      <c r="Q682" s="188">
        <f t="shared" si="5"/>
        <v>0</v>
      </c>
      <c r="R682" s="190"/>
      <c r="S682" s="190" t="s">
        <v>878</v>
      </c>
      <c r="T682" s="191" t="s">
        <v>879</v>
      </c>
      <c r="U682" s="159">
        <v>0</v>
      </c>
      <c r="V682" s="159">
        <f t="shared" si="6"/>
        <v>0</v>
      </c>
      <c r="W682" s="159"/>
      <c r="X682" s="159" t="s">
        <v>295</v>
      </c>
      <c r="Y682" s="159" t="s">
        <v>296</v>
      </c>
      <c r="Z682" s="148"/>
      <c r="AA682" s="148"/>
      <c r="AB682" s="148"/>
      <c r="AC682" s="148"/>
      <c r="AD682" s="148"/>
      <c r="AE682" s="148"/>
      <c r="AF682" s="148"/>
      <c r="AG682" s="148" t="s">
        <v>297</v>
      </c>
      <c r="AH682" s="148"/>
      <c r="AI682" s="148"/>
      <c r="AJ682" s="148"/>
      <c r="AK682" s="148"/>
      <c r="AL682" s="148"/>
      <c r="AM682" s="148"/>
      <c r="AN682" s="148"/>
      <c r="AO682" s="148"/>
      <c r="AP682" s="148"/>
      <c r="AQ682" s="148"/>
      <c r="AR682" s="148"/>
      <c r="AS682" s="148"/>
      <c r="AT682" s="148"/>
      <c r="AU682" s="148"/>
      <c r="AV682" s="148"/>
      <c r="AW682" s="148"/>
      <c r="AX682" s="148"/>
      <c r="AY682" s="148"/>
      <c r="AZ682" s="148"/>
      <c r="BA682" s="148"/>
      <c r="BB682" s="148"/>
      <c r="BC682" s="148"/>
      <c r="BD682" s="148"/>
      <c r="BE682" s="148"/>
      <c r="BF682" s="148"/>
      <c r="BG682" s="148"/>
      <c r="BH682" s="148"/>
    </row>
    <row r="683" spans="1:60" outlineLevel="1" x14ac:dyDescent="0.25">
      <c r="A683" s="185">
        <v>124</v>
      </c>
      <c r="B683" s="186" t="s">
        <v>955</v>
      </c>
      <c r="C683" s="198" t="s">
        <v>3768</v>
      </c>
      <c r="D683" s="187" t="s">
        <v>292</v>
      </c>
      <c r="E683" s="188">
        <v>1</v>
      </c>
      <c r="F683" s="189"/>
      <c r="G683" s="190">
        <f t="shared" si="0"/>
        <v>0</v>
      </c>
      <c r="H683" s="189"/>
      <c r="I683" s="190">
        <f t="shared" si="1"/>
        <v>0</v>
      </c>
      <c r="J683" s="189"/>
      <c r="K683" s="190">
        <f t="shared" si="2"/>
        <v>0</v>
      </c>
      <c r="L683" s="190">
        <v>21</v>
      </c>
      <c r="M683" s="190">
        <f t="shared" si="3"/>
        <v>0</v>
      </c>
      <c r="N683" s="188">
        <v>0</v>
      </c>
      <c r="O683" s="188">
        <f t="shared" si="4"/>
        <v>0</v>
      </c>
      <c r="P683" s="188">
        <v>0</v>
      </c>
      <c r="Q683" s="188">
        <f t="shared" si="5"/>
        <v>0</v>
      </c>
      <c r="R683" s="190"/>
      <c r="S683" s="190" t="s">
        <v>878</v>
      </c>
      <c r="T683" s="191" t="s">
        <v>879</v>
      </c>
      <c r="U683" s="159">
        <v>0</v>
      </c>
      <c r="V683" s="159">
        <f t="shared" si="6"/>
        <v>0</v>
      </c>
      <c r="W683" s="159"/>
      <c r="X683" s="159" t="s">
        <v>295</v>
      </c>
      <c r="Y683" s="159" t="s">
        <v>296</v>
      </c>
      <c r="Z683" s="148"/>
      <c r="AA683" s="148"/>
      <c r="AB683" s="148"/>
      <c r="AC683" s="148"/>
      <c r="AD683" s="148"/>
      <c r="AE683" s="148"/>
      <c r="AF683" s="148"/>
      <c r="AG683" s="148" t="s">
        <v>297</v>
      </c>
      <c r="AH683" s="148"/>
      <c r="AI683" s="148"/>
      <c r="AJ683" s="148"/>
      <c r="AK683" s="148"/>
      <c r="AL683" s="148"/>
      <c r="AM683" s="148"/>
      <c r="AN683" s="148"/>
      <c r="AO683" s="148"/>
      <c r="AP683" s="148"/>
      <c r="AQ683" s="148"/>
      <c r="AR683" s="148"/>
      <c r="AS683" s="148"/>
      <c r="AT683" s="148"/>
      <c r="AU683" s="148"/>
      <c r="AV683" s="148"/>
      <c r="AW683" s="148"/>
      <c r="AX683" s="148"/>
      <c r="AY683" s="148"/>
      <c r="AZ683" s="148"/>
      <c r="BA683" s="148"/>
      <c r="BB683" s="148"/>
      <c r="BC683" s="148"/>
      <c r="BD683" s="148"/>
      <c r="BE683" s="148"/>
      <c r="BF683" s="148"/>
      <c r="BG683" s="148"/>
      <c r="BH683" s="148"/>
    </row>
    <row r="684" spans="1:60" outlineLevel="1" x14ac:dyDescent="0.25">
      <c r="A684" s="185">
        <v>125</v>
      </c>
      <c r="B684" s="186" t="s">
        <v>956</v>
      </c>
      <c r="C684" s="198" t="s">
        <v>3769</v>
      </c>
      <c r="D684" s="187" t="s">
        <v>292</v>
      </c>
      <c r="E684" s="188">
        <v>1</v>
      </c>
      <c r="F684" s="189"/>
      <c r="G684" s="190">
        <f t="shared" si="0"/>
        <v>0</v>
      </c>
      <c r="H684" s="189"/>
      <c r="I684" s="190">
        <f t="shared" si="1"/>
        <v>0</v>
      </c>
      <c r="J684" s="189"/>
      <c r="K684" s="190">
        <f t="shared" si="2"/>
        <v>0</v>
      </c>
      <c r="L684" s="190">
        <v>21</v>
      </c>
      <c r="M684" s="190">
        <f t="shared" si="3"/>
        <v>0</v>
      </c>
      <c r="N684" s="188">
        <v>0</v>
      </c>
      <c r="O684" s="188">
        <f t="shared" si="4"/>
        <v>0</v>
      </c>
      <c r="P684" s="188">
        <v>0</v>
      </c>
      <c r="Q684" s="188">
        <f t="shared" si="5"/>
        <v>0</v>
      </c>
      <c r="R684" s="190"/>
      <c r="S684" s="190" t="s">
        <v>878</v>
      </c>
      <c r="T684" s="191" t="s">
        <v>879</v>
      </c>
      <c r="U684" s="159">
        <v>0</v>
      </c>
      <c r="V684" s="159">
        <f t="shared" si="6"/>
        <v>0</v>
      </c>
      <c r="W684" s="159"/>
      <c r="X684" s="159" t="s">
        <v>295</v>
      </c>
      <c r="Y684" s="159" t="s">
        <v>296</v>
      </c>
      <c r="Z684" s="148"/>
      <c r="AA684" s="148"/>
      <c r="AB684" s="148"/>
      <c r="AC684" s="148"/>
      <c r="AD684" s="148"/>
      <c r="AE684" s="148"/>
      <c r="AF684" s="148"/>
      <c r="AG684" s="148" t="s">
        <v>297</v>
      </c>
      <c r="AH684" s="148"/>
      <c r="AI684" s="148"/>
      <c r="AJ684" s="148"/>
      <c r="AK684" s="148"/>
      <c r="AL684" s="148"/>
      <c r="AM684" s="148"/>
      <c r="AN684" s="148"/>
      <c r="AO684" s="148"/>
      <c r="AP684" s="148"/>
      <c r="AQ684" s="148"/>
      <c r="AR684" s="148"/>
      <c r="AS684" s="148"/>
      <c r="AT684" s="148"/>
      <c r="AU684" s="148"/>
      <c r="AV684" s="148"/>
      <c r="AW684" s="148"/>
      <c r="AX684" s="148"/>
      <c r="AY684" s="148"/>
      <c r="AZ684" s="148"/>
      <c r="BA684" s="148"/>
      <c r="BB684" s="148"/>
      <c r="BC684" s="148"/>
      <c r="BD684" s="148"/>
      <c r="BE684" s="148"/>
      <c r="BF684" s="148"/>
      <c r="BG684" s="148"/>
      <c r="BH684" s="148"/>
    </row>
    <row r="685" spans="1:60" ht="20" outlineLevel="1" x14ac:dyDescent="0.25">
      <c r="A685" s="185">
        <v>126</v>
      </c>
      <c r="B685" s="186" t="s">
        <v>3770</v>
      </c>
      <c r="C685" s="198" t="s">
        <v>3771</v>
      </c>
      <c r="D685" s="187" t="s">
        <v>292</v>
      </c>
      <c r="E685" s="188">
        <v>1</v>
      </c>
      <c r="F685" s="189"/>
      <c r="G685" s="190">
        <f t="shared" si="0"/>
        <v>0</v>
      </c>
      <c r="H685" s="189"/>
      <c r="I685" s="190">
        <f t="shared" si="1"/>
        <v>0</v>
      </c>
      <c r="J685" s="189"/>
      <c r="K685" s="190">
        <f t="shared" si="2"/>
        <v>0</v>
      </c>
      <c r="L685" s="190">
        <v>21</v>
      </c>
      <c r="M685" s="190">
        <f t="shared" si="3"/>
        <v>0</v>
      </c>
      <c r="N685" s="188">
        <v>0</v>
      </c>
      <c r="O685" s="188">
        <f t="shared" si="4"/>
        <v>0</v>
      </c>
      <c r="P685" s="188">
        <v>0</v>
      </c>
      <c r="Q685" s="188">
        <f t="shared" si="5"/>
        <v>0</v>
      </c>
      <c r="R685" s="190"/>
      <c r="S685" s="190" t="s">
        <v>878</v>
      </c>
      <c r="T685" s="191" t="s">
        <v>879</v>
      </c>
      <c r="U685" s="159">
        <v>0</v>
      </c>
      <c r="V685" s="159">
        <f t="shared" si="6"/>
        <v>0</v>
      </c>
      <c r="W685" s="159"/>
      <c r="X685" s="159" t="s">
        <v>295</v>
      </c>
      <c r="Y685" s="159" t="s">
        <v>296</v>
      </c>
      <c r="Z685" s="148"/>
      <c r="AA685" s="148"/>
      <c r="AB685" s="148"/>
      <c r="AC685" s="148"/>
      <c r="AD685" s="148"/>
      <c r="AE685" s="148"/>
      <c r="AF685" s="148"/>
      <c r="AG685" s="148" t="s">
        <v>297</v>
      </c>
      <c r="AH685" s="148"/>
      <c r="AI685" s="148"/>
      <c r="AJ685" s="148"/>
      <c r="AK685" s="148"/>
      <c r="AL685" s="148"/>
      <c r="AM685" s="148"/>
      <c r="AN685" s="148"/>
      <c r="AO685" s="148"/>
      <c r="AP685" s="148"/>
      <c r="AQ685" s="148"/>
      <c r="AR685" s="148"/>
      <c r="AS685" s="148"/>
      <c r="AT685" s="148"/>
      <c r="AU685" s="148"/>
      <c r="AV685" s="148"/>
      <c r="AW685" s="148"/>
      <c r="AX685" s="148"/>
      <c r="AY685" s="148"/>
      <c r="AZ685" s="148"/>
      <c r="BA685" s="148"/>
      <c r="BB685" s="148"/>
      <c r="BC685" s="148"/>
      <c r="BD685" s="148"/>
      <c r="BE685" s="148"/>
      <c r="BF685" s="148"/>
      <c r="BG685" s="148"/>
      <c r="BH685" s="148"/>
    </row>
    <row r="686" spans="1:60" outlineLevel="1" x14ac:dyDescent="0.25">
      <c r="A686" s="185">
        <v>127</v>
      </c>
      <c r="B686" s="186" t="s">
        <v>957</v>
      </c>
      <c r="C686" s="198" t="s">
        <v>3759</v>
      </c>
      <c r="D686" s="187" t="s">
        <v>292</v>
      </c>
      <c r="E686" s="188">
        <v>2</v>
      </c>
      <c r="F686" s="189"/>
      <c r="G686" s="190">
        <f t="shared" si="0"/>
        <v>0</v>
      </c>
      <c r="H686" s="189"/>
      <c r="I686" s="190">
        <f t="shared" si="1"/>
        <v>0</v>
      </c>
      <c r="J686" s="189"/>
      <c r="K686" s="190">
        <f t="shared" si="2"/>
        <v>0</v>
      </c>
      <c r="L686" s="190">
        <v>21</v>
      </c>
      <c r="M686" s="190">
        <f t="shared" si="3"/>
        <v>0</v>
      </c>
      <c r="N686" s="188">
        <v>0</v>
      </c>
      <c r="O686" s="188">
        <f t="shared" si="4"/>
        <v>0</v>
      </c>
      <c r="P686" s="188">
        <v>0</v>
      </c>
      <c r="Q686" s="188">
        <f t="shared" si="5"/>
        <v>0</v>
      </c>
      <c r="R686" s="190"/>
      <c r="S686" s="190" t="s">
        <v>878</v>
      </c>
      <c r="T686" s="191" t="s">
        <v>879</v>
      </c>
      <c r="U686" s="159">
        <v>0</v>
      </c>
      <c r="V686" s="159">
        <f t="shared" si="6"/>
        <v>0</v>
      </c>
      <c r="W686" s="159"/>
      <c r="X686" s="159" t="s">
        <v>295</v>
      </c>
      <c r="Y686" s="159" t="s">
        <v>296</v>
      </c>
      <c r="Z686" s="148"/>
      <c r="AA686" s="148"/>
      <c r="AB686" s="148"/>
      <c r="AC686" s="148"/>
      <c r="AD686" s="148"/>
      <c r="AE686" s="148"/>
      <c r="AF686" s="148"/>
      <c r="AG686" s="148" t="s">
        <v>297</v>
      </c>
      <c r="AH686" s="148"/>
      <c r="AI686" s="148"/>
      <c r="AJ686" s="148"/>
      <c r="AK686" s="148"/>
      <c r="AL686" s="148"/>
      <c r="AM686" s="148"/>
      <c r="AN686" s="148"/>
      <c r="AO686" s="148"/>
      <c r="AP686" s="148"/>
      <c r="AQ686" s="148"/>
      <c r="AR686" s="148"/>
      <c r="AS686" s="148"/>
      <c r="AT686" s="148"/>
      <c r="AU686" s="148"/>
      <c r="AV686" s="148"/>
      <c r="AW686" s="148"/>
      <c r="AX686" s="148"/>
      <c r="AY686" s="148"/>
      <c r="AZ686" s="148"/>
      <c r="BA686" s="148"/>
      <c r="BB686" s="148"/>
      <c r="BC686" s="148"/>
      <c r="BD686" s="148"/>
      <c r="BE686" s="148"/>
      <c r="BF686" s="148"/>
      <c r="BG686" s="148"/>
      <c r="BH686" s="148"/>
    </row>
    <row r="687" spans="1:60" outlineLevel="1" x14ac:dyDescent="0.25">
      <c r="A687" s="185">
        <v>128</v>
      </c>
      <c r="B687" s="186" t="s">
        <v>3772</v>
      </c>
      <c r="C687" s="198" t="s">
        <v>3773</v>
      </c>
      <c r="D687" s="187" t="s">
        <v>292</v>
      </c>
      <c r="E687" s="188">
        <v>1</v>
      </c>
      <c r="F687" s="189"/>
      <c r="G687" s="190">
        <f t="shared" si="0"/>
        <v>0</v>
      </c>
      <c r="H687" s="189"/>
      <c r="I687" s="190">
        <f t="shared" si="1"/>
        <v>0</v>
      </c>
      <c r="J687" s="189"/>
      <c r="K687" s="190">
        <f t="shared" si="2"/>
        <v>0</v>
      </c>
      <c r="L687" s="190">
        <v>21</v>
      </c>
      <c r="M687" s="190">
        <f t="shared" si="3"/>
        <v>0</v>
      </c>
      <c r="N687" s="188">
        <v>0</v>
      </c>
      <c r="O687" s="188">
        <f t="shared" si="4"/>
        <v>0</v>
      </c>
      <c r="P687" s="188">
        <v>0</v>
      </c>
      <c r="Q687" s="188">
        <f t="shared" si="5"/>
        <v>0</v>
      </c>
      <c r="R687" s="190"/>
      <c r="S687" s="190" t="s">
        <v>878</v>
      </c>
      <c r="T687" s="191" t="s">
        <v>879</v>
      </c>
      <c r="U687" s="159">
        <v>0</v>
      </c>
      <c r="V687" s="159">
        <f t="shared" si="6"/>
        <v>0</v>
      </c>
      <c r="W687" s="159"/>
      <c r="X687" s="159" t="s">
        <v>295</v>
      </c>
      <c r="Y687" s="159" t="s">
        <v>296</v>
      </c>
      <c r="Z687" s="148"/>
      <c r="AA687" s="148"/>
      <c r="AB687" s="148"/>
      <c r="AC687" s="148"/>
      <c r="AD687" s="148"/>
      <c r="AE687" s="148"/>
      <c r="AF687" s="148"/>
      <c r="AG687" s="148" t="s">
        <v>297</v>
      </c>
      <c r="AH687" s="148"/>
      <c r="AI687" s="148"/>
      <c r="AJ687" s="148"/>
      <c r="AK687" s="148"/>
      <c r="AL687" s="148"/>
      <c r="AM687" s="148"/>
      <c r="AN687" s="148"/>
      <c r="AO687" s="148"/>
      <c r="AP687" s="148"/>
      <c r="AQ687" s="148"/>
      <c r="AR687" s="148"/>
      <c r="AS687" s="148"/>
      <c r="AT687" s="148"/>
      <c r="AU687" s="148"/>
      <c r="AV687" s="148"/>
      <c r="AW687" s="148"/>
      <c r="AX687" s="148"/>
      <c r="AY687" s="148"/>
      <c r="AZ687" s="148"/>
      <c r="BA687" s="148"/>
      <c r="BB687" s="148"/>
      <c r="BC687" s="148"/>
      <c r="BD687" s="148"/>
      <c r="BE687" s="148"/>
      <c r="BF687" s="148"/>
      <c r="BG687" s="148"/>
      <c r="BH687" s="148"/>
    </row>
    <row r="688" spans="1:60" outlineLevel="1" x14ac:dyDescent="0.25">
      <c r="A688" s="185">
        <v>129</v>
      </c>
      <c r="B688" s="186" t="s">
        <v>958</v>
      </c>
      <c r="C688" s="198" t="s">
        <v>3760</v>
      </c>
      <c r="D688" s="187" t="s">
        <v>292</v>
      </c>
      <c r="E688" s="188">
        <v>2</v>
      </c>
      <c r="F688" s="189"/>
      <c r="G688" s="190">
        <f t="shared" si="0"/>
        <v>0</v>
      </c>
      <c r="H688" s="189"/>
      <c r="I688" s="190">
        <f t="shared" si="1"/>
        <v>0</v>
      </c>
      <c r="J688" s="189"/>
      <c r="K688" s="190">
        <f t="shared" si="2"/>
        <v>0</v>
      </c>
      <c r="L688" s="190">
        <v>21</v>
      </c>
      <c r="M688" s="190">
        <f t="shared" si="3"/>
        <v>0</v>
      </c>
      <c r="N688" s="188">
        <v>0</v>
      </c>
      <c r="O688" s="188">
        <f t="shared" si="4"/>
        <v>0</v>
      </c>
      <c r="P688" s="188">
        <v>0</v>
      </c>
      <c r="Q688" s="188">
        <f t="shared" si="5"/>
        <v>0</v>
      </c>
      <c r="R688" s="190"/>
      <c r="S688" s="190" t="s">
        <v>878</v>
      </c>
      <c r="T688" s="191" t="s">
        <v>879</v>
      </c>
      <c r="U688" s="159">
        <v>0</v>
      </c>
      <c r="V688" s="159">
        <f t="shared" si="6"/>
        <v>0</v>
      </c>
      <c r="W688" s="159"/>
      <c r="X688" s="159" t="s">
        <v>295</v>
      </c>
      <c r="Y688" s="159" t="s">
        <v>296</v>
      </c>
      <c r="Z688" s="148"/>
      <c r="AA688" s="148"/>
      <c r="AB688" s="148"/>
      <c r="AC688" s="148"/>
      <c r="AD688" s="148"/>
      <c r="AE688" s="148"/>
      <c r="AF688" s="148"/>
      <c r="AG688" s="148" t="s">
        <v>297</v>
      </c>
      <c r="AH688" s="148"/>
      <c r="AI688" s="148"/>
      <c r="AJ688" s="148"/>
      <c r="AK688" s="148"/>
      <c r="AL688" s="148"/>
      <c r="AM688" s="148"/>
      <c r="AN688" s="148"/>
      <c r="AO688" s="148"/>
      <c r="AP688" s="148"/>
      <c r="AQ688" s="148"/>
      <c r="AR688" s="148"/>
      <c r="AS688" s="148"/>
      <c r="AT688" s="148"/>
      <c r="AU688" s="148"/>
      <c r="AV688" s="148"/>
      <c r="AW688" s="148"/>
      <c r="AX688" s="148"/>
      <c r="AY688" s="148"/>
      <c r="AZ688" s="148"/>
      <c r="BA688" s="148"/>
      <c r="BB688" s="148"/>
      <c r="BC688" s="148"/>
      <c r="BD688" s="148"/>
      <c r="BE688" s="148"/>
      <c r="BF688" s="148"/>
      <c r="BG688" s="148"/>
      <c r="BH688" s="148"/>
    </row>
    <row r="689" spans="1:60" outlineLevel="1" x14ac:dyDescent="0.25">
      <c r="A689" s="185">
        <v>130</v>
      </c>
      <c r="B689" s="186" t="s">
        <v>959</v>
      </c>
      <c r="C689" s="198" t="s">
        <v>3761</v>
      </c>
      <c r="D689" s="187" t="s">
        <v>292</v>
      </c>
      <c r="E689" s="188">
        <v>6</v>
      </c>
      <c r="F689" s="189"/>
      <c r="G689" s="190">
        <f t="shared" si="0"/>
        <v>0</v>
      </c>
      <c r="H689" s="189"/>
      <c r="I689" s="190">
        <f t="shared" si="1"/>
        <v>0</v>
      </c>
      <c r="J689" s="189"/>
      <c r="K689" s="190">
        <f t="shared" si="2"/>
        <v>0</v>
      </c>
      <c r="L689" s="190">
        <v>21</v>
      </c>
      <c r="M689" s="190">
        <f t="shared" si="3"/>
        <v>0</v>
      </c>
      <c r="N689" s="188">
        <v>0</v>
      </c>
      <c r="O689" s="188">
        <f t="shared" si="4"/>
        <v>0</v>
      </c>
      <c r="P689" s="188">
        <v>0</v>
      </c>
      <c r="Q689" s="188">
        <f t="shared" si="5"/>
        <v>0</v>
      </c>
      <c r="R689" s="190"/>
      <c r="S689" s="190" t="s">
        <v>878</v>
      </c>
      <c r="T689" s="191" t="s">
        <v>879</v>
      </c>
      <c r="U689" s="159">
        <v>0</v>
      </c>
      <c r="V689" s="159">
        <f t="shared" si="6"/>
        <v>0</v>
      </c>
      <c r="W689" s="159"/>
      <c r="X689" s="159" t="s">
        <v>295</v>
      </c>
      <c r="Y689" s="159" t="s">
        <v>296</v>
      </c>
      <c r="Z689" s="148"/>
      <c r="AA689" s="148"/>
      <c r="AB689" s="148"/>
      <c r="AC689" s="148"/>
      <c r="AD689" s="148"/>
      <c r="AE689" s="148"/>
      <c r="AF689" s="148"/>
      <c r="AG689" s="148" t="s">
        <v>297</v>
      </c>
      <c r="AH689" s="148"/>
      <c r="AI689" s="148"/>
      <c r="AJ689" s="148"/>
      <c r="AK689" s="148"/>
      <c r="AL689" s="148"/>
      <c r="AM689" s="148"/>
      <c r="AN689" s="148"/>
      <c r="AO689" s="148"/>
      <c r="AP689" s="148"/>
      <c r="AQ689" s="148"/>
      <c r="AR689" s="148"/>
      <c r="AS689" s="148"/>
      <c r="AT689" s="148"/>
      <c r="AU689" s="148"/>
      <c r="AV689" s="148"/>
      <c r="AW689" s="148"/>
      <c r="AX689" s="148"/>
      <c r="AY689" s="148"/>
      <c r="AZ689" s="148"/>
      <c r="BA689" s="148"/>
      <c r="BB689" s="148"/>
      <c r="BC689" s="148"/>
      <c r="BD689" s="148"/>
      <c r="BE689" s="148"/>
      <c r="BF689" s="148"/>
      <c r="BG689" s="148"/>
      <c r="BH689" s="148"/>
    </row>
    <row r="690" spans="1:60" outlineLevel="1" x14ac:dyDescent="0.25">
      <c r="A690" s="185">
        <v>131</v>
      </c>
      <c r="B690" s="186" t="s">
        <v>960</v>
      </c>
      <c r="C690" s="198" t="s">
        <v>3762</v>
      </c>
      <c r="D690" s="187" t="s">
        <v>292</v>
      </c>
      <c r="E690" s="188">
        <v>1</v>
      </c>
      <c r="F690" s="189"/>
      <c r="G690" s="190">
        <f t="shared" si="0"/>
        <v>0</v>
      </c>
      <c r="H690" s="189"/>
      <c r="I690" s="190">
        <f t="shared" si="1"/>
        <v>0</v>
      </c>
      <c r="J690" s="189"/>
      <c r="K690" s="190">
        <f t="shared" si="2"/>
        <v>0</v>
      </c>
      <c r="L690" s="190">
        <v>21</v>
      </c>
      <c r="M690" s="190">
        <f t="shared" si="3"/>
        <v>0</v>
      </c>
      <c r="N690" s="188">
        <v>0</v>
      </c>
      <c r="O690" s="188">
        <f t="shared" si="4"/>
        <v>0</v>
      </c>
      <c r="P690" s="188">
        <v>0</v>
      </c>
      <c r="Q690" s="188">
        <f t="shared" si="5"/>
        <v>0</v>
      </c>
      <c r="R690" s="190"/>
      <c r="S690" s="190" t="s">
        <v>878</v>
      </c>
      <c r="T690" s="191" t="s">
        <v>879</v>
      </c>
      <c r="U690" s="159">
        <v>0</v>
      </c>
      <c r="V690" s="159">
        <f t="shared" si="6"/>
        <v>0</v>
      </c>
      <c r="W690" s="159"/>
      <c r="X690" s="159" t="s">
        <v>295</v>
      </c>
      <c r="Y690" s="159" t="s">
        <v>296</v>
      </c>
      <c r="Z690" s="148"/>
      <c r="AA690" s="148"/>
      <c r="AB690" s="148"/>
      <c r="AC690" s="148"/>
      <c r="AD690" s="148"/>
      <c r="AE690" s="148"/>
      <c r="AF690" s="148"/>
      <c r="AG690" s="148" t="s">
        <v>297</v>
      </c>
      <c r="AH690" s="148"/>
      <c r="AI690" s="148"/>
      <c r="AJ690" s="148"/>
      <c r="AK690" s="148"/>
      <c r="AL690" s="148"/>
      <c r="AM690" s="148"/>
      <c r="AN690" s="148"/>
      <c r="AO690" s="148"/>
      <c r="AP690" s="148"/>
      <c r="AQ690" s="148"/>
      <c r="AR690" s="148"/>
      <c r="AS690" s="148"/>
      <c r="AT690" s="148"/>
      <c r="AU690" s="148"/>
      <c r="AV690" s="148"/>
      <c r="AW690" s="148"/>
      <c r="AX690" s="148"/>
      <c r="AY690" s="148"/>
      <c r="AZ690" s="148"/>
      <c r="BA690" s="148"/>
      <c r="BB690" s="148"/>
      <c r="BC690" s="148"/>
      <c r="BD690" s="148"/>
      <c r="BE690" s="148"/>
      <c r="BF690" s="148"/>
      <c r="BG690" s="148"/>
      <c r="BH690" s="148"/>
    </row>
    <row r="691" spans="1:60" outlineLevel="1" x14ac:dyDescent="0.25">
      <c r="A691" s="185">
        <v>132</v>
      </c>
      <c r="B691" s="186" t="s">
        <v>961</v>
      </c>
      <c r="C691" s="198" t="s">
        <v>3763</v>
      </c>
      <c r="D691" s="187" t="s">
        <v>292</v>
      </c>
      <c r="E691" s="188">
        <v>3</v>
      </c>
      <c r="F691" s="189"/>
      <c r="G691" s="190">
        <f t="shared" si="0"/>
        <v>0</v>
      </c>
      <c r="H691" s="189"/>
      <c r="I691" s="190">
        <f t="shared" si="1"/>
        <v>0</v>
      </c>
      <c r="J691" s="189"/>
      <c r="K691" s="190">
        <f t="shared" si="2"/>
        <v>0</v>
      </c>
      <c r="L691" s="190">
        <v>21</v>
      </c>
      <c r="M691" s="190">
        <f t="shared" si="3"/>
        <v>0</v>
      </c>
      <c r="N691" s="188">
        <v>0</v>
      </c>
      <c r="O691" s="188">
        <f t="shared" si="4"/>
        <v>0</v>
      </c>
      <c r="P691" s="188">
        <v>0</v>
      </c>
      <c r="Q691" s="188">
        <f t="shared" si="5"/>
        <v>0</v>
      </c>
      <c r="R691" s="190"/>
      <c r="S691" s="190" t="s">
        <v>878</v>
      </c>
      <c r="T691" s="191" t="s">
        <v>879</v>
      </c>
      <c r="U691" s="159">
        <v>0</v>
      </c>
      <c r="V691" s="159">
        <f t="shared" si="6"/>
        <v>0</v>
      </c>
      <c r="W691" s="159"/>
      <c r="X691" s="159" t="s">
        <v>295</v>
      </c>
      <c r="Y691" s="159" t="s">
        <v>296</v>
      </c>
      <c r="Z691" s="148"/>
      <c r="AA691" s="148"/>
      <c r="AB691" s="148"/>
      <c r="AC691" s="148"/>
      <c r="AD691" s="148"/>
      <c r="AE691" s="148"/>
      <c r="AF691" s="148"/>
      <c r="AG691" s="148" t="s">
        <v>297</v>
      </c>
      <c r="AH691" s="148"/>
      <c r="AI691" s="148"/>
      <c r="AJ691" s="148"/>
      <c r="AK691" s="148"/>
      <c r="AL691" s="148"/>
      <c r="AM691" s="148"/>
      <c r="AN691" s="148"/>
      <c r="AO691" s="148"/>
      <c r="AP691" s="148"/>
      <c r="AQ691" s="148"/>
      <c r="AR691" s="148"/>
      <c r="AS691" s="148"/>
      <c r="AT691" s="148"/>
      <c r="AU691" s="148"/>
      <c r="AV691" s="148"/>
      <c r="AW691" s="148"/>
      <c r="AX691" s="148"/>
      <c r="AY691" s="148"/>
      <c r="AZ691" s="148"/>
      <c r="BA691" s="148"/>
      <c r="BB691" s="148"/>
      <c r="BC691" s="148"/>
      <c r="BD691" s="148"/>
      <c r="BE691" s="148"/>
      <c r="BF691" s="148"/>
      <c r="BG691" s="148"/>
      <c r="BH691" s="148"/>
    </row>
    <row r="692" spans="1:60" outlineLevel="1" x14ac:dyDescent="0.25">
      <c r="A692" s="185">
        <v>133</v>
      </c>
      <c r="B692" s="186" t="s">
        <v>962</v>
      </c>
      <c r="C692" s="198" t="s">
        <v>3764</v>
      </c>
      <c r="D692" s="187" t="s">
        <v>292</v>
      </c>
      <c r="E692" s="188">
        <v>6</v>
      </c>
      <c r="F692" s="189"/>
      <c r="G692" s="190">
        <f t="shared" si="0"/>
        <v>0</v>
      </c>
      <c r="H692" s="189"/>
      <c r="I692" s="190">
        <f t="shared" si="1"/>
        <v>0</v>
      </c>
      <c r="J692" s="189"/>
      <c r="K692" s="190">
        <f t="shared" si="2"/>
        <v>0</v>
      </c>
      <c r="L692" s="190">
        <v>21</v>
      </c>
      <c r="M692" s="190">
        <f t="shared" si="3"/>
        <v>0</v>
      </c>
      <c r="N692" s="188">
        <v>0</v>
      </c>
      <c r="O692" s="188">
        <f t="shared" si="4"/>
        <v>0</v>
      </c>
      <c r="P692" s="188">
        <v>0</v>
      </c>
      <c r="Q692" s="188">
        <f t="shared" si="5"/>
        <v>0</v>
      </c>
      <c r="R692" s="190"/>
      <c r="S692" s="190" t="s">
        <v>878</v>
      </c>
      <c r="T692" s="191" t="s">
        <v>879</v>
      </c>
      <c r="U692" s="159">
        <v>0</v>
      </c>
      <c r="V692" s="159">
        <f t="shared" si="6"/>
        <v>0</v>
      </c>
      <c r="W692" s="159"/>
      <c r="X692" s="159" t="s">
        <v>295</v>
      </c>
      <c r="Y692" s="159" t="s">
        <v>296</v>
      </c>
      <c r="Z692" s="148"/>
      <c r="AA692" s="148"/>
      <c r="AB692" s="148"/>
      <c r="AC692" s="148"/>
      <c r="AD692" s="148"/>
      <c r="AE692" s="148"/>
      <c r="AF692" s="148"/>
      <c r="AG692" s="148" t="s">
        <v>297</v>
      </c>
      <c r="AH692" s="148"/>
      <c r="AI692" s="148"/>
      <c r="AJ692" s="148"/>
      <c r="AK692" s="148"/>
      <c r="AL692" s="148"/>
      <c r="AM692" s="148"/>
      <c r="AN692" s="148"/>
      <c r="AO692" s="148"/>
      <c r="AP692" s="148"/>
      <c r="AQ692" s="148"/>
      <c r="AR692" s="148"/>
      <c r="AS692" s="148"/>
      <c r="AT692" s="148"/>
      <c r="AU692" s="148"/>
      <c r="AV692" s="148"/>
      <c r="AW692" s="148"/>
      <c r="AX692" s="148"/>
      <c r="AY692" s="148"/>
      <c r="AZ692" s="148"/>
      <c r="BA692" s="148"/>
      <c r="BB692" s="148"/>
      <c r="BC692" s="148"/>
      <c r="BD692" s="148"/>
      <c r="BE692" s="148"/>
      <c r="BF692" s="148"/>
      <c r="BG692" s="148"/>
      <c r="BH692" s="148"/>
    </row>
    <row r="693" spans="1:60" outlineLevel="1" x14ac:dyDescent="0.25">
      <c r="A693" s="185">
        <v>135</v>
      </c>
      <c r="B693" s="186" t="s">
        <v>963</v>
      </c>
      <c r="C693" s="198" t="s">
        <v>3765</v>
      </c>
      <c r="D693" s="187" t="s">
        <v>292</v>
      </c>
      <c r="E693" s="188">
        <v>1</v>
      </c>
      <c r="F693" s="189"/>
      <c r="G693" s="190">
        <f t="shared" si="0"/>
        <v>0</v>
      </c>
      <c r="H693" s="189"/>
      <c r="I693" s="190">
        <f t="shared" si="1"/>
        <v>0</v>
      </c>
      <c r="J693" s="189"/>
      <c r="K693" s="190">
        <f t="shared" si="2"/>
        <v>0</v>
      </c>
      <c r="L693" s="190">
        <v>21</v>
      </c>
      <c r="M693" s="190">
        <f t="shared" si="3"/>
        <v>0</v>
      </c>
      <c r="N693" s="188">
        <v>0</v>
      </c>
      <c r="O693" s="188">
        <f t="shared" si="4"/>
        <v>0</v>
      </c>
      <c r="P693" s="188">
        <v>0</v>
      </c>
      <c r="Q693" s="188">
        <f t="shared" si="5"/>
        <v>0</v>
      </c>
      <c r="R693" s="190"/>
      <c r="S693" s="190" t="s">
        <v>878</v>
      </c>
      <c r="T693" s="191" t="s">
        <v>879</v>
      </c>
      <c r="U693" s="159">
        <v>0</v>
      </c>
      <c r="V693" s="159">
        <f t="shared" si="6"/>
        <v>0</v>
      </c>
      <c r="W693" s="159"/>
      <c r="X693" s="159" t="s">
        <v>295</v>
      </c>
      <c r="Y693" s="159" t="s">
        <v>296</v>
      </c>
      <c r="Z693" s="148"/>
      <c r="AA693" s="148"/>
      <c r="AB693" s="148"/>
      <c r="AC693" s="148"/>
      <c r="AD693" s="148"/>
      <c r="AE693" s="148"/>
      <c r="AF693" s="148"/>
      <c r="AG693" s="148" t="s">
        <v>297</v>
      </c>
      <c r="AH693" s="148"/>
      <c r="AI693" s="148"/>
      <c r="AJ693" s="148"/>
      <c r="AK693" s="148"/>
      <c r="AL693" s="148"/>
      <c r="AM693" s="148"/>
      <c r="AN693" s="148"/>
      <c r="AO693" s="148"/>
      <c r="AP693" s="148"/>
      <c r="AQ693" s="148"/>
      <c r="AR693" s="148"/>
      <c r="AS693" s="148"/>
      <c r="AT693" s="148"/>
      <c r="AU693" s="148"/>
      <c r="AV693" s="148"/>
      <c r="AW693" s="148"/>
      <c r="AX693" s="148"/>
      <c r="AY693" s="148"/>
      <c r="AZ693" s="148"/>
      <c r="BA693" s="148"/>
      <c r="BB693" s="148"/>
      <c r="BC693" s="148"/>
      <c r="BD693" s="148"/>
      <c r="BE693" s="148"/>
      <c r="BF693" s="148"/>
      <c r="BG693" s="148"/>
      <c r="BH693" s="148"/>
    </row>
    <row r="694" spans="1:60" ht="20" outlineLevel="1" x14ac:dyDescent="0.25">
      <c r="A694" s="185">
        <v>136</v>
      </c>
      <c r="B694" s="186" t="s">
        <v>954</v>
      </c>
      <c r="C694" s="198" t="s">
        <v>3767</v>
      </c>
      <c r="D694" s="187" t="s">
        <v>292</v>
      </c>
      <c r="E694" s="188">
        <v>2</v>
      </c>
      <c r="F694" s="189"/>
      <c r="G694" s="190">
        <f t="shared" si="0"/>
        <v>0</v>
      </c>
      <c r="H694" s="189"/>
      <c r="I694" s="190">
        <f t="shared" si="1"/>
        <v>0</v>
      </c>
      <c r="J694" s="189"/>
      <c r="K694" s="190">
        <f t="shared" si="2"/>
        <v>0</v>
      </c>
      <c r="L694" s="190">
        <v>21</v>
      </c>
      <c r="M694" s="190">
        <f t="shared" si="3"/>
        <v>0</v>
      </c>
      <c r="N694" s="188">
        <v>0</v>
      </c>
      <c r="O694" s="188">
        <f t="shared" si="4"/>
        <v>0</v>
      </c>
      <c r="P694" s="188">
        <v>0</v>
      </c>
      <c r="Q694" s="188">
        <f t="shared" si="5"/>
        <v>0</v>
      </c>
      <c r="R694" s="190"/>
      <c r="S694" s="190" t="s">
        <v>878</v>
      </c>
      <c r="T694" s="191" t="s">
        <v>879</v>
      </c>
      <c r="U694" s="159">
        <v>0</v>
      </c>
      <c r="V694" s="159">
        <f t="shared" si="6"/>
        <v>0</v>
      </c>
      <c r="W694" s="159"/>
      <c r="X694" s="159" t="s">
        <v>295</v>
      </c>
      <c r="Y694" s="159" t="s">
        <v>296</v>
      </c>
      <c r="Z694" s="148"/>
      <c r="AA694" s="148"/>
      <c r="AB694" s="148"/>
      <c r="AC694" s="148"/>
      <c r="AD694" s="148"/>
      <c r="AE694" s="148"/>
      <c r="AF694" s="148"/>
      <c r="AG694" s="148" t="s">
        <v>297</v>
      </c>
      <c r="AH694" s="148"/>
      <c r="AI694" s="148"/>
      <c r="AJ694" s="148"/>
      <c r="AK694" s="148"/>
      <c r="AL694" s="148"/>
      <c r="AM694" s="148"/>
      <c r="AN694" s="148"/>
      <c r="AO694" s="148"/>
      <c r="AP694" s="148"/>
      <c r="AQ694" s="148"/>
      <c r="AR694" s="148"/>
      <c r="AS694" s="148"/>
      <c r="AT694" s="148"/>
      <c r="AU694" s="148"/>
      <c r="AV694" s="148"/>
      <c r="AW694" s="148"/>
      <c r="AX694" s="148"/>
      <c r="AY694" s="148"/>
      <c r="AZ694" s="148"/>
      <c r="BA694" s="148"/>
      <c r="BB694" s="148"/>
      <c r="BC694" s="148"/>
      <c r="BD694" s="148"/>
      <c r="BE694" s="148"/>
      <c r="BF694" s="148"/>
      <c r="BG694" s="148"/>
      <c r="BH694" s="148"/>
    </row>
    <row r="695" spans="1:60" ht="20" outlineLevel="1" x14ac:dyDescent="0.25">
      <c r="A695" s="185">
        <v>137</v>
      </c>
      <c r="B695" s="186" t="s">
        <v>964</v>
      </c>
      <c r="C695" s="198" t="s">
        <v>3766</v>
      </c>
      <c r="D695" s="187" t="s">
        <v>292</v>
      </c>
      <c r="E695" s="188">
        <v>2</v>
      </c>
      <c r="F695" s="189"/>
      <c r="G695" s="190">
        <f t="shared" si="0"/>
        <v>0</v>
      </c>
      <c r="H695" s="189"/>
      <c r="I695" s="190">
        <f t="shared" si="1"/>
        <v>0</v>
      </c>
      <c r="J695" s="189"/>
      <c r="K695" s="190">
        <f t="shared" si="2"/>
        <v>0</v>
      </c>
      <c r="L695" s="190">
        <v>21</v>
      </c>
      <c r="M695" s="190">
        <f t="shared" si="3"/>
        <v>0</v>
      </c>
      <c r="N695" s="188">
        <v>0</v>
      </c>
      <c r="O695" s="188">
        <f t="shared" si="4"/>
        <v>0</v>
      </c>
      <c r="P695" s="188">
        <v>0</v>
      </c>
      <c r="Q695" s="188">
        <f t="shared" si="5"/>
        <v>0</v>
      </c>
      <c r="R695" s="190"/>
      <c r="S695" s="190" t="s">
        <v>878</v>
      </c>
      <c r="T695" s="191" t="s">
        <v>879</v>
      </c>
      <c r="U695" s="159">
        <v>0</v>
      </c>
      <c r="V695" s="159">
        <f t="shared" si="6"/>
        <v>0</v>
      </c>
      <c r="W695" s="159"/>
      <c r="X695" s="159" t="s">
        <v>295</v>
      </c>
      <c r="Y695" s="159" t="s">
        <v>296</v>
      </c>
      <c r="Z695" s="148"/>
      <c r="AA695" s="148"/>
      <c r="AB695" s="148"/>
      <c r="AC695" s="148"/>
      <c r="AD695" s="148"/>
      <c r="AE695" s="148"/>
      <c r="AF695" s="148"/>
      <c r="AG695" s="148" t="s">
        <v>297</v>
      </c>
      <c r="AH695" s="148"/>
      <c r="AI695" s="148"/>
      <c r="AJ695" s="148"/>
      <c r="AK695" s="148"/>
      <c r="AL695" s="148"/>
      <c r="AM695" s="148"/>
      <c r="AN695" s="148"/>
      <c r="AO695" s="148"/>
      <c r="AP695" s="148"/>
      <c r="AQ695" s="148"/>
      <c r="AR695" s="148"/>
      <c r="AS695" s="148"/>
      <c r="AT695" s="148"/>
      <c r="AU695" s="148"/>
      <c r="AV695" s="148"/>
      <c r="AW695" s="148"/>
      <c r="AX695" s="148"/>
      <c r="AY695" s="148"/>
      <c r="AZ695" s="148"/>
      <c r="BA695" s="148"/>
      <c r="BB695" s="148"/>
      <c r="BC695" s="148"/>
      <c r="BD695" s="148"/>
      <c r="BE695" s="148"/>
      <c r="BF695" s="148"/>
      <c r="BG695" s="148"/>
      <c r="BH695" s="148"/>
    </row>
    <row r="696" spans="1:60" outlineLevel="1" x14ac:dyDescent="0.25">
      <c r="A696" s="177">
        <v>138</v>
      </c>
      <c r="B696" s="178" t="s">
        <v>965</v>
      </c>
      <c r="C696" s="194" t="s">
        <v>966</v>
      </c>
      <c r="D696" s="179" t="s">
        <v>310</v>
      </c>
      <c r="E696" s="180">
        <v>89.724999999999994</v>
      </c>
      <c r="F696" s="181"/>
      <c r="G696" s="182">
        <f t="shared" si="0"/>
        <v>0</v>
      </c>
      <c r="H696" s="181"/>
      <c r="I696" s="182">
        <f t="shared" si="1"/>
        <v>0</v>
      </c>
      <c r="J696" s="181"/>
      <c r="K696" s="182">
        <f t="shared" si="2"/>
        <v>0</v>
      </c>
      <c r="L696" s="182">
        <v>21</v>
      </c>
      <c r="M696" s="182">
        <f t="shared" si="3"/>
        <v>0</v>
      </c>
      <c r="N696" s="180">
        <v>0</v>
      </c>
      <c r="O696" s="180">
        <f t="shared" si="4"/>
        <v>0</v>
      </c>
      <c r="P696" s="180">
        <v>0</v>
      </c>
      <c r="Q696" s="180">
        <f t="shared" si="5"/>
        <v>0</v>
      </c>
      <c r="R696" s="182"/>
      <c r="S696" s="182" t="s">
        <v>878</v>
      </c>
      <c r="T696" s="183" t="s">
        <v>879</v>
      </c>
      <c r="U696" s="159">
        <v>0</v>
      </c>
      <c r="V696" s="159">
        <f t="shared" si="6"/>
        <v>0</v>
      </c>
      <c r="W696" s="159"/>
      <c r="X696" s="159" t="s">
        <v>295</v>
      </c>
      <c r="Y696" s="159" t="s">
        <v>296</v>
      </c>
      <c r="Z696" s="148"/>
      <c r="AA696" s="148"/>
      <c r="AB696" s="148"/>
      <c r="AC696" s="148"/>
      <c r="AD696" s="148"/>
      <c r="AE696" s="148"/>
      <c r="AF696" s="148"/>
      <c r="AG696" s="148" t="s">
        <v>297</v>
      </c>
      <c r="AH696" s="148"/>
      <c r="AI696" s="148"/>
      <c r="AJ696" s="148"/>
      <c r="AK696" s="148"/>
      <c r="AL696" s="148"/>
      <c r="AM696" s="148"/>
      <c r="AN696" s="148"/>
      <c r="AO696" s="148"/>
      <c r="AP696" s="148"/>
      <c r="AQ696" s="148"/>
      <c r="AR696" s="148"/>
      <c r="AS696" s="148"/>
      <c r="AT696" s="148"/>
      <c r="AU696" s="148"/>
      <c r="AV696" s="148"/>
      <c r="AW696" s="148"/>
      <c r="AX696" s="148"/>
      <c r="AY696" s="148"/>
      <c r="AZ696" s="148"/>
      <c r="BA696" s="148"/>
      <c r="BB696" s="148"/>
      <c r="BC696" s="148"/>
      <c r="BD696" s="148"/>
      <c r="BE696" s="148"/>
      <c r="BF696" s="148"/>
      <c r="BG696" s="148"/>
      <c r="BH696" s="148"/>
    </row>
    <row r="697" spans="1:60" outlineLevel="2" x14ac:dyDescent="0.25">
      <c r="A697" s="155"/>
      <c r="B697" s="156"/>
      <c r="C697" s="195" t="s">
        <v>967</v>
      </c>
      <c r="D697" s="161"/>
      <c r="E697" s="162">
        <v>43.89</v>
      </c>
      <c r="F697" s="159"/>
      <c r="G697" s="159"/>
      <c r="H697" s="159"/>
      <c r="I697" s="159"/>
      <c r="J697" s="159"/>
      <c r="K697" s="159"/>
      <c r="L697" s="159"/>
      <c r="M697" s="159"/>
      <c r="N697" s="158"/>
      <c r="O697" s="158"/>
      <c r="P697" s="158"/>
      <c r="Q697" s="158"/>
      <c r="R697" s="159"/>
      <c r="S697" s="159"/>
      <c r="T697" s="159"/>
      <c r="U697" s="159"/>
      <c r="V697" s="159"/>
      <c r="W697" s="159"/>
      <c r="X697" s="159"/>
      <c r="Y697" s="159"/>
      <c r="Z697" s="148"/>
      <c r="AA697" s="148"/>
      <c r="AB697" s="148"/>
      <c r="AC697" s="148"/>
      <c r="AD697" s="148"/>
      <c r="AE697" s="148"/>
      <c r="AF697" s="148"/>
      <c r="AG697" s="148" t="s">
        <v>314</v>
      </c>
      <c r="AH697" s="148">
        <v>0</v>
      </c>
      <c r="AI697" s="148"/>
      <c r="AJ697" s="148"/>
      <c r="AK697" s="148"/>
      <c r="AL697" s="148"/>
      <c r="AM697" s="148"/>
      <c r="AN697" s="148"/>
      <c r="AO697" s="148"/>
      <c r="AP697" s="148"/>
      <c r="AQ697" s="148"/>
      <c r="AR697" s="148"/>
      <c r="AS697" s="148"/>
      <c r="AT697" s="148"/>
      <c r="AU697" s="148"/>
      <c r="AV697" s="148"/>
      <c r="AW697" s="148"/>
      <c r="AX697" s="148"/>
      <c r="AY697" s="148"/>
      <c r="AZ697" s="148"/>
      <c r="BA697" s="148"/>
      <c r="BB697" s="148"/>
      <c r="BC697" s="148"/>
      <c r="BD697" s="148"/>
      <c r="BE697" s="148"/>
      <c r="BF697" s="148"/>
      <c r="BG697" s="148"/>
      <c r="BH697" s="148"/>
    </row>
    <row r="698" spans="1:60" outlineLevel="3" x14ac:dyDescent="0.25">
      <c r="A698" s="155"/>
      <c r="B698" s="156"/>
      <c r="C698" s="195" t="s">
        <v>968</v>
      </c>
      <c r="D698" s="161"/>
      <c r="E698" s="162">
        <v>7.98</v>
      </c>
      <c r="F698" s="159"/>
      <c r="G698" s="159"/>
      <c r="H698" s="159"/>
      <c r="I698" s="159"/>
      <c r="J698" s="159"/>
      <c r="K698" s="159"/>
      <c r="L698" s="159"/>
      <c r="M698" s="159"/>
      <c r="N698" s="158"/>
      <c r="O698" s="158"/>
      <c r="P698" s="158"/>
      <c r="Q698" s="158"/>
      <c r="R698" s="159"/>
      <c r="S698" s="159"/>
      <c r="T698" s="159"/>
      <c r="U698" s="159"/>
      <c r="V698" s="159"/>
      <c r="W698" s="159"/>
      <c r="X698" s="159"/>
      <c r="Y698" s="159"/>
      <c r="Z698" s="148"/>
      <c r="AA698" s="148"/>
      <c r="AB698" s="148"/>
      <c r="AC698" s="148"/>
      <c r="AD698" s="148"/>
      <c r="AE698" s="148"/>
      <c r="AF698" s="148"/>
      <c r="AG698" s="148" t="s">
        <v>314</v>
      </c>
      <c r="AH698" s="148">
        <v>0</v>
      </c>
      <c r="AI698" s="148"/>
      <c r="AJ698" s="148"/>
      <c r="AK698" s="148"/>
      <c r="AL698" s="148"/>
      <c r="AM698" s="148"/>
      <c r="AN698" s="148"/>
      <c r="AO698" s="148"/>
      <c r="AP698" s="148"/>
      <c r="AQ698" s="148"/>
      <c r="AR698" s="148"/>
      <c r="AS698" s="148"/>
      <c r="AT698" s="148"/>
      <c r="AU698" s="148"/>
      <c r="AV698" s="148"/>
      <c r="AW698" s="148"/>
      <c r="AX698" s="148"/>
      <c r="AY698" s="148"/>
      <c r="AZ698" s="148"/>
      <c r="BA698" s="148"/>
      <c r="BB698" s="148"/>
      <c r="BC698" s="148"/>
      <c r="BD698" s="148"/>
      <c r="BE698" s="148"/>
      <c r="BF698" s="148"/>
      <c r="BG698" s="148"/>
      <c r="BH698" s="148"/>
    </row>
    <row r="699" spans="1:60" outlineLevel="3" x14ac:dyDescent="0.25">
      <c r="A699" s="155"/>
      <c r="B699" s="156"/>
      <c r="C699" s="195" t="s">
        <v>969</v>
      </c>
      <c r="D699" s="161"/>
      <c r="E699" s="162">
        <v>7.98</v>
      </c>
      <c r="F699" s="159"/>
      <c r="G699" s="159"/>
      <c r="H699" s="159"/>
      <c r="I699" s="159"/>
      <c r="J699" s="159"/>
      <c r="K699" s="159"/>
      <c r="L699" s="159"/>
      <c r="M699" s="159"/>
      <c r="N699" s="158"/>
      <c r="O699" s="158"/>
      <c r="P699" s="158"/>
      <c r="Q699" s="158"/>
      <c r="R699" s="159"/>
      <c r="S699" s="159"/>
      <c r="T699" s="159"/>
      <c r="U699" s="159"/>
      <c r="V699" s="159"/>
      <c r="W699" s="159"/>
      <c r="X699" s="159"/>
      <c r="Y699" s="159"/>
      <c r="Z699" s="148"/>
      <c r="AA699" s="148"/>
      <c r="AB699" s="148"/>
      <c r="AC699" s="148"/>
      <c r="AD699" s="148"/>
      <c r="AE699" s="148"/>
      <c r="AF699" s="148"/>
      <c r="AG699" s="148" t="s">
        <v>314</v>
      </c>
      <c r="AH699" s="148">
        <v>0</v>
      </c>
      <c r="AI699" s="148"/>
      <c r="AJ699" s="148"/>
      <c r="AK699" s="148"/>
      <c r="AL699" s="148"/>
      <c r="AM699" s="148"/>
      <c r="AN699" s="148"/>
      <c r="AO699" s="148"/>
      <c r="AP699" s="148"/>
      <c r="AQ699" s="148"/>
      <c r="AR699" s="148"/>
      <c r="AS699" s="148"/>
      <c r="AT699" s="148"/>
      <c r="AU699" s="148"/>
      <c r="AV699" s="148"/>
      <c r="AW699" s="148"/>
      <c r="AX699" s="148"/>
      <c r="AY699" s="148"/>
      <c r="AZ699" s="148"/>
      <c r="BA699" s="148"/>
      <c r="BB699" s="148"/>
      <c r="BC699" s="148"/>
      <c r="BD699" s="148"/>
      <c r="BE699" s="148"/>
      <c r="BF699" s="148"/>
      <c r="BG699" s="148"/>
      <c r="BH699" s="148"/>
    </row>
    <row r="700" spans="1:60" outlineLevel="3" x14ac:dyDescent="0.25">
      <c r="A700" s="155"/>
      <c r="B700" s="156"/>
      <c r="C700" s="195" t="s">
        <v>970</v>
      </c>
      <c r="D700" s="161"/>
      <c r="E700" s="162">
        <v>8.5500000000000007</v>
      </c>
      <c r="F700" s="159"/>
      <c r="G700" s="159"/>
      <c r="H700" s="159"/>
      <c r="I700" s="159"/>
      <c r="J700" s="159"/>
      <c r="K700" s="159"/>
      <c r="L700" s="159"/>
      <c r="M700" s="159"/>
      <c r="N700" s="158"/>
      <c r="O700" s="158"/>
      <c r="P700" s="158"/>
      <c r="Q700" s="158"/>
      <c r="R700" s="159"/>
      <c r="S700" s="159"/>
      <c r="T700" s="159"/>
      <c r="U700" s="159"/>
      <c r="V700" s="159"/>
      <c r="W700" s="159"/>
      <c r="X700" s="159"/>
      <c r="Y700" s="159"/>
      <c r="Z700" s="148"/>
      <c r="AA700" s="148"/>
      <c r="AB700" s="148"/>
      <c r="AC700" s="148"/>
      <c r="AD700" s="148"/>
      <c r="AE700" s="148"/>
      <c r="AF700" s="148"/>
      <c r="AG700" s="148" t="s">
        <v>314</v>
      </c>
      <c r="AH700" s="148">
        <v>0</v>
      </c>
      <c r="AI700" s="148"/>
      <c r="AJ700" s="148"/>
      <c r="AK700" s="148"/>
      <c r="AL700" s="148"/>
      <c r="AM700" s="148"/>
      <c r="AN700" s="148"/>
      <c r="AO700" s="148"/>
      <c r="AP700" s="148"/>
      <c r="AQ700" s="148"/>
      <c r="AR700" s="148"/>
      <c r="AS700" s="148"/>
      <c r="AT700" s="148"/>
      <c r="AU700" s="148"/>
      <c r="AV700" s="148"/>
      <c r="AW700" s="148"/>
      <c r="AX700" s="148"/>
      <c r="AY700" s="148"/>
      <c r="AZ700" s="148"/>
      <c r="BA700" s="148"/>
      <c r="BB700" s="148"/>
      <c r="BC700" s="148"/>
      <c r="BD700" s="148"/>
      <c r="BE700" s="148"/>
      <c r="BF700" s="148"/>
      <c r="BG700" s="148"/>
      <c r="BH700" s="148"/>
    </row>
    <row r="701" spans="1:60" outlineLevel="3" x14ac:dyDescent="0.25">
      <c r="A701" s="155"/>
      <c r="B701" s="156"/>
      <c r="C701" s="195" t="s">
        <v>971</v>
      </c>
      <c r="D701" s="161"/>
      <c r="E701" s="162">
        <v>1.43</v>
      </c>
      <c r="F701" s="159"/>
      <c r="G701" s="159"/>
      <c r="H701" s="159"/>
      <c r="I701" s="159"/>
      <c r="J701" s="159"/>
      <c r="K701" s="159"/>
      <c r="L701" s="159"/>
      <c r="M701" s="159"/>
      <c r="N701" s="158"/>
      <c r="O701" s="158"/>
      <c r="P701" s="158"/>
      <c r="Q701" s="158"/>
      <c r="R701" s="159"/>
      <c r="S701" s="159"/>
      <c r="T701" s="159"/>
      <c r="U701" s="159"/>
      <c r="V701" s="159"/>
      <c r="W701" s="159"/>
      <c r="X701" s="159"/>
      <c r="Y701" s="159"/>
      <c r="Z701" s="148"/>
      <c r="AA701" s="148"/>
      <c r="AB701" s="148"/>
      <c r="AC701" s="148"/>
      <c r="AD701" s="148"/>
      <c r="AE701" s="148"/>
      <c r="AF701" s="148"/>
      <c r="AG701" s="148" t="s">
        <v>314</v>
      </c>
      <c r="AH701" s="148">
        <v>0</v>
      </c>
      <c r="AI701" s="148"/>
      <c r="AJ701" s="148"/>
      <c r="AK701" s="148"/>
      <c r="AL701" s="148"/>
      <c r="AM701" s="148"/>
      <c r="AN701" s="148"/>
      <c r="AO701" s="148"/>
      <c r="AP701" s="148"/>
      <c r="AQ701" s="148"/>
      <c r="AR701" s="148"/>
      <c r="AS701" s="148"/>
      <c r="AT701" s="148"/>
      <c r="AU701" s="148"/>
      <c r="AV701" s="148"/>
      <c r="AW701" s="148"/>
      <c r="AX701" s="148"/>
      <c r="AY701" s="148"/>
      <c r="AZ701" s="148"/>
      <c r="BA701" s="148"/>
      <c r="BB701" s="148"/>
      <c r="BC701" s="148"/>
      <c r="BD701" s="148"/>
      <c r="BE701" s="148"/>
      <c r="BF701" s="148"/>
      <c r="BG701" s="148"/>
      <c r="BH701" s="148"/>
    </row>
    <row r="702" spans="1:60" outlineLevel="3" x14ac:dyDescent="0.25">
      <c r="A702" s="155"/>
      <c r="B702" s="156"/>
      <c r="C702" s="195" t="s">
        <v>972</v>
      </c>
      <c r="D702" s="161"/>
      <c r="E702" s="162">
        <v>2.85</v>
      </c>
      <c r="F702" s="159"/>
      <c r="G702" s="159"/>
      <c r="H702" s="159"/>
      <c r="I702" s="159"/>
      <c r="J702" s="159"/>
      <c r="K702" s="159"/>
      <c r="L702" s="159"/>
      <c r="M702" s="159"/>
      <c r="N702" s="158"/>
      <c r="O702" s="158"/>
      <c r="P702" s="158"/>
      <c r="Q702" s="158"/>
      <c r="R702" s="159"/>
      <c r="S702" s="159"/>
      <c r="T702" s="159"/>
      <c r="U702" s="159"/>
      <c r="V702" s="159"/>
      <c r="W702" s="159"/>
      <c r="X702" s="159"/>
      <c r="Y702" s="159"/>
      <c r="Z702" s="148"/>
      <c r="AA702" s="148"/>
      <c r="AB702" s="148"/>
      <c r="AC702" s="148"/>
      <c r="AD702" s="148"/>
      <c r="AE702" s="148"/>
      <c r="AF702" s="148"/>
      <c r="AG702" s="148" t="s">
        <v>314</v>
      </c>
      <c r="AH702" s="148">
        <v>0</v>
      </c>
      <c r="AI702" s="148"/>
      <c r="AJ702" s="148"/>
      <c r="AK702" s="148"/>
      <c r="AL702" s="148"/>
      <c r="AM702" s="148"/>
      <c r="AN702" s="148"/>
      <c r="AO702" s="148"/>
      <c r="AP702" s="148"/>
      <c r="AQ702" s="148"/>
      <c r="AR702" s="148"/>
      <c r="AS702" s="148"/>
      <c r="AT702" s="148"/>
      <c r="AU702" s="148"/>
      <c r="AV702" s="148"/>
      <c r="AW702" s="148"/>
      <c r="AX702" s="148"/>
      <c r="AY702" s="148"/>
      <c r="AZ702" s="148"/>
      <c r="BA702" s="148"/>
      <c r="BB702" s="148"/>
      <c r="BC702" s="148"/>
      <c r="BD702" s="148"/>
      <c r="BE702" s="148"/>
      <c r="BF702" s="148"/>
      <c r="BG702" s="148"/>
      <c r="BH702" s="148"/>
    </row>
    <row r="703" spans="1:60" outlineLevel="3" x14ac:dyDescent="0.25">
      <c r="A703" s="155"/>
      <c r="B703" s="156"/>
      <c r="C703" s="195" t="s">
        <v>973</v>
      </c>
      <c r="D703" s="161"/>
      <c r="E703" s="162">
        <v>17.05</v>
      </c>
      <c r="F703" s="159"/>
      <c r="G703" s="159"/>
      <c r="H703" s="159"/>
      <c r="I703" s="159"/>
      <c r="J703" s="159"/>
      <c r="K703" s="159"/>
      <c r="L703" s="159"/>
      <c r="M703" s="159"/>
      <c r="N703" s="158"/>
      <c r="O703" s="158"/>
      <c r="P703" s="158"/>
      <c r="Q703" s="158"/>
      <c r="R703" s="159"/>
      <c r="S703" s="159"/>
      <c r="T703" s="159"/>
      <c r="U703" s="159"/>
      <c r="V703" s="159"/>
      <c r="W703" s="159"/>
      <c r="X703" s="159"/>
      <c r="Y703" s="159"/>
      <c r="Z703" s="148"/>
      <c r="AA703" s="148"/>
      <c r="AB703" s="148"/>
      <c r="AC703" s="148"/>
      <c r="AD703" s="148"/>
      <c r="AE703" s="148"/>
      <c r="AF703" s="148"/>
      <c r="AG703" s="148" t="s">
        <v>314</v>
      </c>
      <c r="AH703" s="148">
        <v>0</v>
      </c>
      <c r="AI703" s="148"/>
      <c r="AJ703" s="148"/>
      <c r="AK703" s="148"/>
      <c r="AL703" s="148"/>
      <c r="AM703" s="148"/>
      <c r="AN703" s="148"/>
      <c r="AO703" s="148"/>
      <c r="AP703" s="148"/>
      <c r="AQ703" s="148"/>
      <c r="AR703" s="148"/>
      <c r="AS703" s="148"/>
      <c r="AT703" s="148"/>
      <c r="AU703" s="148"/>
      <c r="AV703" s="148"/>
      <c r="AW703" s="148"/>
      <c r="AX703" s="148"/>
      <c r="AY703" s="148"/>
      <c r="AZ703" s="148"/>
      <c r="BA703" s="148"/>
      <c r="BB703" s="148"/>
      <c r="BC703" s="148"/>
      <c r="BD703" s="148"/>
      <c r="BE703" s="148"/>
      <c r="BF703" s="148"/>
      <c r="BG703" s="148"/>
      <c r="BH703" s="148"/>
    </row>
    <row r="704" spans="1:60" outlineLevel="1" x14ac:dyDescent="0.25">
      <c r="A704" s="185">
        <v>139</v>
      </c>
      <c r="B704" s="186" t="s">
        <v>974</v>
      </c>
      <c r="C704" s="198" t="s">
        <v>975</v>
      </c>
      <c r="D704" s="187" t="s">
        <v>292</v>
      </c>
      <c r="E704" s="188">
        <v>2</v>
      </c>
      <c r="F704" s="189"/>
      <c r="G704" s="190">
        <f>ROUND(E704*F704,2)</f>
        <v>0</v>
      </c>
      <c r="H704" s="189"/>
      <c r="I704" s="190">
        <f>ROUND(E704*H704,2)</f>
        <v>0</v>
      </c>
      <c r="J704" s="189"/>
      <c r="K704" s="190">
        <f>ROUND(E704*J704,2)</f>
        <v>0</v>
      </c>
      <c r="L704" s="190">
        <v>21</v>
      </c>
      <c r="M704" s="190">
        <f>G704*(1+L704/100)</f>
        <v>0</v>
      </c>
      <c r="N704" s="188">
        <v>1.8970000000000001E-2</v>
      </c>
      <c r="O704" s="188">
        <f>ROUND(E704*N704,2)</f>
        <v>0.04</v>
      </c>
      <c r="P704" s="188">
        <v>0</v>
      </c>
      <c r="Q704" s="188">
        <f>ROUND(E704*P704,2)</f>
        <v>0</v>
      </c>
      <c r="R704" s="190" t="s">
        <v>621</v>
      </c>
      <c r="S704" s="190" t="s">
        <v>294</v>
      </c>
      <c r="T704" s="191" t="s">
        <v>294</v>
      </c>
      <c r="U704" s="159">
        <v>0</v>
      </c>
      <c r="V704" s="159">
        <f>ROUND(E704*U704,2)</f>
        <v>0</v>
      </c>
      <c r="W704" s="159"/>
      <c r="X704" s="159" t="s">
        <v>622</v>
      </c>
      <c r="Y704" s="159" t="s">
        <v>296</v>
      </c>
      <c r="Z704" s="148"/>
      <c r="AA704" s="148"/>
      <c r="AB704" s="148"/>
      <c r="AC704" s="148"/>
      <c r="AD704" s="148"/>
      <c r="AE704" s="148"/>
      <c r="AF704" s="148"/>
      <c r="AG704" s="148" t="s">
        <v>623</v>
      </c>
      <c r="AH704" s="148"/>
      <c r="AI704" s="148"/>
      <c r="AJ704" s="148"/>
      <c r="AK704" s="148"/>
      <c r="AL704" s="148"/>
      <c r="AM704" s="148"/>
      <c r="AN704" s="148"/>
      <c r="AO704" s="148"/>
      <c r="AP704" s="148"/>
      <c r="AQ704" s="148"/>
      <c r="AR704" s="148"/>
      <c r="AS704" s="148"/>
      <c r="AT704" s="148"/>
      <c r="AU704" s="148"/>
      <c r="AV704" s="148"/>
      <c r="AW704" s="148"/>
      <c r="AX704" s="148"/>
      <c r="AY704" s="148"/>
      <c r="AZ704" s="148"/>
      <c r="BA704" s="148"/>
      <c r="BB704" s="148"/>
      <c r="BC704" s="148"/>
      <c r="BD704" s="148"/>
      <c r="BE704" s="148"/>
      <c r="BF704" s="148"/>
      <c r="BG704" s="148"/>
      <c r="BH704" s="148"/>
    </row>
    <row r="705" spans="1:60" ht="20" outlineLevel="1" x14ac:dyDescent="0.25">
      <c r="A705" s="185">
        <v>140</v>
      </c>
      <c r="B705" s="186" t="s">
        <v>976</v>
      </c>
      <c r="C705" s="198" t="s">
        <v>977</v>
      </c>
      <c r="D705" s="187" t="s">
        <v>292</v>
      </c>
      <c r="E705" s="188">
        <v>4</v>
      </c>
      <c r="F705" s="189"/>
      <c r="G705" s="190">
        <f>ROUND(E705*F705,2)</f>
        <v>0</v>
      </c>
      <c r="H705" s="189"/>
      <c r="I705" s="190">
        <f>ROUND(E705*H705,2)</f>
        <v>0</v>
      </c>
      <c r="J705" s="189"/>
      <c r="K705" s="190">
        <f>ROUND(E705*J705,2)</f>
        <v>0</v>
      </c>
      <c r="L705" s="190">
        <v>21</v>
      </c>
      <c r="M705" s="190">
        <f>G705*(1+L705/100)</f>
        <v>0</v>
      </c>
      <c r="N705" s="188">
        <v>1.6E-2</v>
      </c>
      <c r="O705" s="188">
        <f>ROUND(E705*N705,2)</f>
        <v>0.06</v>
      </c>
      <c r="P705" s="188">
        <v>0</v>
      </c>
      <c r="Q705" s="188">
        <f>ROUND(E705*P705,2)</f>
        <v>0</v>
      </c>
      <c r="R705" s="190" t="s">
        <v>621</v>
      </c>
      <c r="S705" s="190" t="s">
        <v>853</v>
      </c>
      <c r="T705" s="191" t="s">
        <v>853</v>
      </c>
      <c r="U705" s="159">
        <v>0</v>
      </c>
      <c r="V705" s="159">
        <f>ROUND(E705*U705,2)</f>
        <v>0</v>
      </c>
      <c r="W705" s="159"/>
      <c r="X705" s="159" t="s">
        <v>622</v>
      </c>
      <c r="Y705" s="159" t="s">
        <v>296</v>
      </c>
      <c r="Z705" s="148"/>
      <c r="AA705" s="148"/>
      <c r="AB705" s="148"/>
      <c r="AC705" s="148"/>
      <c r="AD705" s="148"/>
      <c r="AE705" s="148"/>
      <c r="AF705" s="148"/>
      <c r="AG705" s="148" t="s">
        <v>623</v>
      </c>
      <c r="AH705" s="148"/>
      <c r="AI705" s="148"/>
      <c r="AJ705" s="148"/>
      <c r="AK705" s="148"/>
      <c r="AL705" s="148"/>
      <c r="AM705" s="148"/>
      <c r="AN705" s="148"/>
      <c r="AO705" s="148"/>
      <c r="AP705" s="148"/>
      <c r="AQ705" s="148"/>
      <c r="AR705" s="148"/>
      <c r="AS705" s="148"/>
      <c r="AT705" s="148"/>
      <c r="AU705" s="148"/>
      <c r="AV705" s="148"/>
      <c r="AW705" s="148"/>
      <c r="AX705" s="148"/>
      <c r="AY705" s="148"/>
      <c r="AZ705" s="148"/>
      <c r="BA705" s="148"/>
      <c r="BB705" s="148"/>
      <c r="BC705" s="148"/>
      <c r="BD705" s="148"/>
      <c r="BE705" s="148"/>
      <c r="BF705" s="148"/>
      <c r="BG705" s="148"/>
      <c r="BH705" s="148"/>
    </row>
    <row r="706" spans="1:60" ht="13" x14ac:dyDescent="0.25">
      <c r="A706" s="170" t="s">
        <v>288</v>
      </c>
      <c r="B706" s="171" t="s">
        <v>160</v>
      </c>
      <c r="C706" s="193" t="s">
        <v>161</v>
      </c>
      <c r="D706" s="172"/>
      <c r="E706" s="173"/>
      <c r="F706" s="174"/>
      <c r="G706" s="174">
        <f>SUMIF(AG707:AG708,"&lt;&gt;NOR",G707:G708)</f>
        <v>0</v>
      </c>
      <c r="H706" s="174"/>
      <c r="I706" s="174">
        <f>SUM(I707:I708)</f>
        <v>0</v>
      </c>
      <c r="J706" s="174"/>
      <c r="K706" s="174">
        <f>SUM(K707:K708)</f>
        <v>0</v>
      </c>
      <c r="L706" s="174"/>
      <c r="M706" s="174">
        <f>SUM(M707:M708)</f>
        <v>0</v>
      </c>
      <c r="N706" s="173"/>
      <c r="O706" s="173">
        <f>SUM(O707:O708)</f>
        <v>0</v>
      </c>
      <c r="P706" s="173"/>
      <c r="Q706" s="173">
        <f>SUM(Q707:Q708)</f>
        <v>0</v>
      </c>
      <c r="R706" s="174"/>
      <c r="S706" s="174"/>
      <c r="T706" s="175"/>
      <c r="U706" s="169"/>
      <c r="V706" s="169">
        <f>SUM(V707:V708)</f>
        <v>0</v>
      </c>
      <c r="W706" s="169"/>
      <c r="X706" s="169"/>
      <c r="Y706" s="169"/>
      <c r="AG706" t="s">
        <v>289</v>
      </c>
    </row>
    <row r="707" spans="1:60" outlineLevel="1" x14ac:dyDescent="0.25">
      <c r="A707" s="177">
        <v>141</v>
      </c>
      <c r="B707" s="178" t="s">
        <v>978</v>
      </c>
      <c r="C707" s="194" t="s">
        <v>979</v>
      </c>
      <c r="D707" s="179" t="s">
        <v>338</v>
      </c>
      <c r="E707" s="180">
        <v>60</v>
      </c>
      <c r="F707" s="181"/>
      <c r="G707" s="182">
        <f>ROUND(E707*F707,2)</f>
        <v>0</v>
      </c>
      <c r="H707" s="181"/>
      <c r="I707" s="182">
        <f>ROUND(E707*H707,2)</f>
        <v>0</v>
      </c>
      <c r="J707" s="181"/>
      <c r="K707" s="182">
        <f>ROUND(E707*J707,2)</f>
        <v>0</v>
      </c>
      <c r="L707" s="182">
        <v>21</v>
      </c>
      <c r="M707" s="182">
        <f>G707*(1+L707/100)</f>
        <v>0</v>
      </c>
      <c r="N707" s="180">
        <v>0</v>
      </c>
      <c r="O707" s="180">
        <f>ROUND(E707*N707,2)</f>
        <v>0</v>
      </c>
      <c r="P707" s="180">
        <v>0</v>
      </c>
      <c r="Q707" s="180">
        <f>ROUND(E707*P707,2)</f>
        <v>0</v>
      </c>
      <c r="R707" s="182"/>
      <c r="S707" s="182" t="s">
        <v>878</v>
      </c>
      <c r="T707" s="183" t="s">
        <v>879</v>
      </c>
      <c r="U707" s="159">
        <v>0</v>
      </c>
      <c r="V707" s="159">
        <f>ROUND(E707*U707,2)</f>
        <v>0</v>
      </c>
      <c r="W707" s="159"/>
      <c r="X707" s="159" t="s">
        <v>295</v>
      </c>
      <c r="Y707" s="159" t="s">
        <v>296</v>
      </c>
      <c r="Z707" s="148"/>
      <c r="AA707" s="148"/>
      <c r="AB707" s="148"/>
      <c r="AC707" s="148"/>
      <c r="AD707" s="148"/>
      <c r="AE707" s="148"/>
      <c r="AF707" s="148"/>
      <c r="AG707" s="148" t="s">
        <v>297</v>
      </c>
      <c r="AH707" s="148"/>
      <c r="AI707" s="148"/>
      <c r="AJ707" s="148"/>
      <c r="AK707" s="148"/>
      <c r="AL707" s="148"/>
      <c r="AM707" s="148"/>
      <c r="AN707" s="148"/>
      <c r="AO707" s="148"/>
      <c r="AP707" s="148"/>
      <c r="AQ707" s="148"/>
      <c r="AR707" s="148"/>
      <c r="AS707" s="148"/>
      <c r="AT707" s="148"/>
      <c r="AU707" s="148"/>
      <c r="AV707" s="148"/>
      <c r="AW707" s="148"/>
      <c r="AX707" s="148"/>
      <c r="AY707" s="148"/>
      <c r="AZ707" s="148"/>
      <c r="BA707" s="148"/>
      <c r="BB707" s="148"/>
      <c r="BC707" s="148"/>
      <c r="BD707" s="148"/>
      <c r="BE707" s="148"/>
      <c r="BF707" s="148"/>
      <c r="BG707" s="148"/>
      <c r="BH707" s="148"/>
    </row>
    <row r="708" spans="1:60" outlineLevel="2" x14ac:dyDescent="0.25">
      <c r="A708" s="155"/>
      <c r="B708" s="156"/>
      <c r="C708" s="195" t="s">
        <v>980</v>
      </c>
      <c r="D708" s="161"/>
      <c r="E708" s="162">
        <v>60</v>
      </c>
      <c r="F708" s="159"/>
      <c r="G708" s="159"/>
      <c r="H708" s="159"/>
      <c r="I708" s="159"/>
      <c r="J708" s="159"/>
      <c r="K708" s="159"/>
      <c r="L708" s="159"/>
      <c r="M708" s="159"/>
      <c r="N708" s="158"/>
      <c r="O708" s="158"/>
      <c r="P708" s="158"/>
      <c r="Q708" s="158"/>
      <c r="R708" s="159"/>
      <c r="S708" s="159"/>
      <c r="T708" s="159"/>
      <c r="U708" s="159"/>
      <c r="V708" s="159"/>
      <c r="W708" s="159"/>
      <c r="X708" s="159"/>
      <c r="Y708" s="159"/>
      <c r="Z708" s="148"/>
      <c r="AA708" s="148"/>
      <c r="AB708" s="148"/>
      <c r="AC708" s="148"/>
      <c r="AD708" s="148"/>
      <c r="AE708" s="148"/>
      <c r="AF708" s="148"/>
      <c r="AG708" s="148" t="s">
        <v>314</v>
      </c>
      <c r="AH708" s="148">
        <v>0</v>
      </c>
      <c r="AI708" s="148"/>
      <c r="AJ708" s="148"/>
      <c r="AK708" s="148"/>
      <c r="AL708" s="148"/>
      <c r="AM708" s="148"/>
      <c r="AN708" s="148"/>
      <c r="AO708" s="148"/>
      <c r="AP708" s="148"/>
      <c r="AQ708" s="148"/>
      <c r="AR708" s="148"/>
      <c r="AS708" s="148"/>
      <c r="AT708" s="148"/>
      <c r="AU708" s="148"/>
      <c r="AV708" s="148"/>
      <c r="AW708" s="148"/>
      <c r="AX708" s="148"/>
      <c r="AY708" s="148"/>
      <c r="AZ708" s="148"/>
      <c r="BA708" s="148"/>
      <c r="BB708" s="148"/>
      <c r="BC708" s="148"/>
      <c r="BD708" s="148"/>
      <c r="BE708" s="148"/>
      <c r="BF708" s="148"/>
      <c r="BG708" s="148"/>
      <c r="BH708" s="148"/>
    </row>
    <row r="709" spans="1:60" ht="13" x14ac:dyDescent="0.25">
      <c r="A709" s="170" t="s">
        <v>288</v>
      </c>
      <c r="B709" s="171" t="s">
        <v>162</v>
      </c>
      <c r="C709" s="193" t="s">
        <v>163</v>
      </c>
      <c r="D709" s="172"/>
      <c r="E709" s="173"/>
      <c r="F709" s="174"/>
      <c r="G709" s="174">
        <f>SUMIF(AG710:AG711,"&lt;&gt;NOR",G710:G711)</f>
        <v>0</v>
      </c>
      <c r="H709" s="174"/>
      <c r="I709" s="174">
        <f>SUM(I710:I711)</f>
        <v>0</v>
      </c>
      <c r="J709" s="174"/>
      <c r="K709" s="174">
        <f>SUM(K710:K711)</f>
        <v>0</v>
      </c>
      <c r="L709" s="174"/>
      <c r="M709" s="174">
        <f>SUM(M710:M711)</f>
        <v>0</v>
      </c>
      <c r="N709" s="173"/>
      <c r="O709" s="173">
        <f>SUM(O710:O711)</f>
        <v>1.42</v>
      </c>
      <c r="P709" s="173"/>
      <c r="Q709" s="173">
        <f>SUM(Q710:Q711)</f>
        <v>0</v>
      </c>
      <c r="R709" s="174"/>
      <c r="S709" s="174"/>
      <c r="T709" s="175"/>
      <c r="U709" s="169"/>
      <c r="V709" s="169">
        <f>SUM(V710:V711)</f>
        <v>3.84</v>
      </c>
      <c r="W709" s="169"/>
      <c r="X709" s="169"/>
      <c r="Y709" s="169"/>
      <c r="AG709" t="s">
        <v>289</v>
      </c>
    </row>
    <row r="710" spans="1:60" ht="20" outlineLevel="1" x14ac:dyDescent="0.25">
      <c r="A710" s="177">
        <v>142</v>
      </c>
      <c r="B710" s="178" t="s">
        <v>981</v>
      </c>
      <c r="C710" s="194" t="s">
        <v>982</v>
      </c>
      <c r="D710" s="179" t="s">
        <v>331</v>
      </c>
      <c r="E710" s="180">
        <v>12</v>
      </c>
      <c r="F710" s="181"/>
      <c r="G710" s="182">
        <f>ROUND(E710*F710,2)</f>
        <v>0</v>
      </c>
      <c r="H710" s="181"/>
      <c r="I710" s="182">
        <f>ROUND(E710*H710,2)</f>
        <v>0</v>
      </c>
      <c r="J710" s="181"/>
      <c r="K710" s="182">
        <f>ROUND(E710*J710,2)</f>
        <v>0</v>
      </c>
      <c r="L710" s="182">
        <v>21</v>
      </c>
      <c r="M710" s="182">
        <f>G710*(1+L710/100)</f>
        <v>0</v>
      </c>
      <c r="N710" s="180">
        <v>0.11813</v>
      </c>
      <c r="O710" s="180">
        <f>ROUND(E710*N710,2)</f>
        <v>1.42</v>
      </c>
      <c r="P710" s="180">
        <v>0</v>
      </c>
      <c r="Q710" s="180">
        <f>ROUND(E710*P710,2)</f>
        <v>0</v>
      </c>
      <c r="R710" s="182" t="s">
        <v>311</v>
      </c>
      <c r="S710" s="182" t="s">
        <v>294</v>
      </c>
      <c r="T710" s="183" t="s">
        <v>294</v>
      </c>
      <c r="U710" s="159">
        <v>0.32</v>
      </c>
      <c r="V710" s="159">
        <f>ROUND(E710*U710,2)</f>
        <v>3.84</v>
      </c>
      <c r="W710" s="159"/>
      <c r="X710" s="159" t="s">
        <v>295</v>
      </c>
      <c r="Y710" s="159" t="s">
        <v>296</v>
      </c>
      <c r="Z710" s="148"/>
      <c r="AA710" s="148"/>
      <c r="AB710" s="148"/>
      <c r="AC710" s="148"/>
      <c r="AD710" s="148"/>
      <c r="AE710" s="148"/>
      <c r="AF710" s="148"/>
      <c r="AG710" s="148" t="s">
        <v>297</v>
      </c>
      <c r="AH710" s="148"/>
      <c r="AI710" s="148"/>
      <c r="AJ710" s="148"/>
      <c r="AK710" s="148"/>
      <c r="AL710" s="148"/>
      <c r="AM710" s="148"/>
      <c r="AN710" s="148"/>
      <c r="AO710" s="148"/>
      <c r="AP710" s="148"/>
      <c r="AQ710" s="148"/>
      <c r="AR710" s="148"/>
      <c r="AS710" s="148"/>
      <c r="AT710" s="148"/>
      <c r="AU710" s="148"/>
      <c r="AV710" s="148"/>
      <c r="AW710" s="148"/>
      <c r="AX710" s="148"/>
      <c r="AY710" s="148"/>
      <c r="AZ710" s="148"/>
      <c r="BA710" s="148"/>
      <c r="BB710" s="148"/>
      <c r="BC710" s="148"/>
      <c r="BD710" s="148"/>
      <c r="BE710" s="148"/>
      <c r="BF710" s="148"/>
      <c r="BG710" s="148"/>
      <c r="BH710" s="148"/>
    </row>
    <row r="711" spans="1:60" outlineLevel="2" x14ac:dyDescent="0.25">
      <c r="A711" s="155"/>
      <c r="B711" s="156"/>
      <c r="C711" s="272" t="s">
        <v>983</v>
      </c>
      <c r="D711" s="273"/>
      <c r="E711" s="273"/>
      <c r="F711" s="273"/>
      <c r="G711" s="273"/>
      <c r="H711" s="159"/>
      <c r="I711" s="159"/>
      <c r="J711" s="159"/>
      <c r="K711" s="159"/>
      <c r="L711" s="159"/>
      <c r="M711" s="159"/>
      <c r="N711" s="158"/>
      <c r="O711" s="158"/>
      <c r="P711" s="158"/>
      <c r="Q711" s="158"/>
      <c r="R711" s="159"/>
      <c r="S711" s="159"/>
      <c r="T711" s="159"/>
      <c r="U711" s="159"/>
      <c r="V711" s="159"/>
      <c r="W711" s="159"/>
      <c r="X711" s="159"/>
      <c r="Y711" s="159"/>
      <c r="Z711" s="148"/>
      <c r="AA711" s="148"/>
      <c r="AB711" s="148"/>
      <c r="AC711" s="148"/>
      <c r="AD711" s="148"/>
      <c r="AE711" s="148"/>
      <c r="AF711" s="148"/>
      <c r="AG711" s="148" t="s">
        <v>300</v>
      </c>
      <c r="AH711" s="148"/>
      <c r="AI711" s="148"/>
      <c r="AJ711" s="148"/>
      <c r="AK711" s="148"/>
      <c r="AL711" s="148"/>
      <c r="AM711" s="148"/>
      <c r="AN711" s="148"/>
      <c r="AO711" s="148"/>
      <c r="AP711" s="148"/>
      <c r="AQ711" s="148"/>
      <c r="AR711" s="148"/>
      <c r="AS711" s="148"/>
      <c r="AT711" s="148"/>
      <c r="AU711" s="148"/>
      <c r="AV711" s="148"/>
      <c r="AW711" s="148"/>
      <c r="AX711" s="148"/>
      <c r="AY711" s="148"/>
      <c r="AZ711" s="148"/>
      <c r="BA711" s="148"/>
      <c r="BB711" s="148"/>
      <c r="BC711" s="148"/>
      <c r="BD711" s="148"/>
      <c r="BE711" s="148"/>
      <c r="BF711" s="148"/>
      <c r="BG711" s="148"/>
      <c r="BH711" s="148"/>
    </row>
    <row r="712" spans="1:60" ht="13" x14ac:dyDescent="0.25">
      <c r="A712" s="170" t="s">
        <v>288</v>
      </c>
      <c r="B712" s="171" t="s">
        <v>164</v>
      </c>
      <c r="C712" s="193" t="s">
        <v>165</v>
      </c>
      <c r="D712" s="172"/>
      <c r="E712" s="173"/>
      <c r="F712" s="174"/>
      <c r="G712" s="174">
        <f>SUMIF(AG713:AG731,"&lt;&gt;NOR",G713:G731)</f>
        <v>0</v>
      </c>
      <c r="H712" s="174"/>
      <c r="I712" s="174">
        <f>SUM(I713:I731)</f>
        <v>0</v>
      </c>
      <c r="J712" s="174"/>
      <c r="K712" s="174">
        <f>SUM(K713:K731)</f>
        <v>0</v>
      </c>
      <c r="L712" s="174"/>
      <c r="M712" s="174">
        <f>SUM(M713:M731)</f>
        <v>0</v>
      </c>
      <c r="N712" s="173"/>
      <c r="O712" s="173">
        <f>SUM(O713:O731)</f>
        <v>19.920000000000002</v>
      </c>
      <c r="P712" s="173"/>
      <c r="Q712" s="173">
        <f>SUM(Q713:Q731)</f>
        <v>0</v>
      </c>
      <c r="R712" s="174"/>
      <c r="S712" s="174"/>
      <c r="T712" s="175"/>
      <c r="U712" s="169"/>
      <c r="V712" s="169">
        <f>SUM(V713:V731)</f>
        <v>417.77</v>
      </c>
      <c r="W712" s="169"/>
      <c r="X712" s="169"/>
      <c r="Y712" s="169"/>
      <c r="AG712" t="s">
        <v>289</v>
      </c>
    </row>
    <row r="713" spans="1:60" outlineLevel="1" x14ac:dyDescent="0.25">
      <c r="A713" s="177">
        <v>143</v>
      </c>
      <c r="B713" s="178" t="s">
        <v>984</v>
      </c>
      <c r="C713" s="194" t="s">
        <v>985</v>
      </c>
      <c r="D713" s="179" t="s">
        <v>310</v>
      </c>
      <c r="E713" s="180">
        <v>740</v>
      </c>
      <c r="F713" s="181"/>
      <c r="G713" s="182">
        <f>ROUND(E713*F713,2)</f>
        <v>0</v>
      </c>
      <c r="H713" s="181"/>
      <c r="I713" s="182">
        <f>ROUND(E713*H713,2)</f>
        <v>0</v>
      </c>
      <c r="J713" s="181"/>
      <c r="K713" s="182">
        <f>ROUND(E713*J713,2)</f>
        <v>0</v>
      </c>
      <c r="L713" s="182">
        <v>21</v>
      </c>
      <c r="M713" s="182">
        <f>G713*(1+L713/100)</f>
        <v>0</v>
      </c>
      <c r="N713" s="180">
        <v>1.8380000000000001E-2</v>
      </c>
      <c r="O713" s="180">
        <f>ROUND(E713*N713,2)</f>
        <v>13.6</v>
      </c>
      <c r="P713" s="180">
        <v>0</v>
      </c>
      <c r="Q713" s="180">
        <f>ROUND(E713*P713,2)</f>
        <v>0</v>
      </c>
      <c r="R713" s="182" t="s">
        <v>986</v>
      </c>
      <c r="S713" s="182" t="s">
        <v>294</v>
      </c>
      <c r="T713" s="183" t="s">
        <v>294</v>
      </c>
      <c r="U713" s="159">
        <v>0.14399999999999999</v>
      </c>
      <c r="V713" s="159">
        <f>ROUND(E713*U713,2)</f>
        <v>106.56</v>
      </c>
      <c r="W713" s="159"/>
      <c r="X713" s="159" t="s">
        <v>295</v>
      </c>
      <c r="Y713" s="159" t="s">
        <v>296</v>
      </c>
      <c r="Z713" s="148"/>
      <c r="AA713" s="148"/>
      <c r="AB713" s="148"/>
      <c r="AC713" s="148"/>
      <c r="AD713" s="148"/>
      <c r="AE713" s="148"/>
      <c r="AF713" s="148"/>
      <c r="AG713" s="148" t="s">
        <v>297</v>
      </c>
      <c r="AH713" s="148"/>
      <c r="AI713" s="148"/>
      <c r="AJ713" s="148"/>
      <c r="AK713" s="148"/>
      <c r="AL713" s="148"/>
      <c r="AM713" s="148"/>
      <c r="AN713" s="148"/>
      <c r="AO713" s="148"/>
      <c r="AP713" s="148"/>
      <c r="AQ713" s="148"/>
      <c r="AR713" s="148"/>
      <c r="AS713" s="148"/>
      <c r="AT713" s="148"/>
      <c r="AU713" s="148"/>
      <c r="AV713" s="148"/>
      <c r="AW713" s="148"/>
      <c r="AX713" s="148"/>
      <c r="AY713" s="148"/>
      <c r="AZ713" s="148"/>
      <c r="BA713" s="148"/>
      <c r="BB713" s="148"/>
      <c r="BC713" s="148"/>
      <c r="BD713" s="148"/>
      <c r="BE713" s="148"/>
      <c r="BF713" s="148"/>
      <c r="BG713" s="148"/>
      <c r="BH713" s="148"/>
    </row>
    <row r="714" spans="1:60" outlineLevel="2" x14ac:dyDescent="0.25">
      <c r="A714" s="155"/>
      <c r="B714" s="156"/>
      <c r="C714" s="276" t="s">
        <v>987</v>
      </c>
      <c r="D714" s="277"/>
      <c r="E714" s="277"/>
      <c r="F714" s="277"/>
      <c r="G714" s="277"/>
      <c r="H714" s="159"/>
      <c r="I714" s="159"/>
      <c r="J714" s="159"/>
      <c r="K714" s="159"/>
      <c r="L714" s="159"/>
      <c r="M714" s="159"/>
      <c r="N714" s="158"/>
      <c r="O714" s="158"/>
      <c r="P714" s="158"/>
      <c r="Q714" s="158"/>
      <c r="R714" s="159"/>
      <c r="S714" s="159"/>
      <c r="T714" s="159"/>
      <c r="U714" s="159"/>
      <c r="V714" s="159"/>
      <c r="W714" s="159"/>
      <c r="X714" s="159"/>
      <c r="Y714" s="159"/>
      <c r="Z714" s="148"/>
      <c r="AA714" s="148"/>
      <c r="AB714" s="148"/>
      <c r="AC714" s="148"/>
      <c r="AD714" s="148"/>
      <c r="AE714" s="148"/>
      <c r="AF714" s="148"/>
      <c r="AG714" s="148" t="s">
        <v>299</v>
      </c>
      <c r="AH714" s="148"/>
      <c r="AI714" s="148"/>
      <c r="AJ714" s="148"/>
      <c r="AK714" s="148"/>
      <c r="AL714" s="148"/>
      <c r="AM714" s="148"/>
      <c r="AN714" s="148"/>
      <c r="AO714" s="148"/>
      <c r="AP714" s="148"/>
      <c r="AQ714" s="148"/>
      <c r="AR714" s="148"/>
      <c r="AS714" s="148"/>
      <c r="AT714" s="148"/>
      <c r="AU714" s="148"/>
      <c r="AV714" s="148"/>
      <c r="AW714" s="148"/>
      <c r="AX714" s="148"/>
      <c r="AY714" s="148"/>
      <c r="AZ714" s="148"/>
      <c r="BA714" s="148"/>
      <c r="BB714" s="148"/>
      <c r="BC714" s="148"/>
      <c r="BD714" s="148"/>
      <c r="BE714" s="148"/>
      <c r="BF714" s="148"/>
      <c r="BG714" s="148"/>
      <c r="BH714" s="148"/>
    </row>
    <row r="715" spans="1:60" outlineLevel="2" x14ac:dyDescent="0.25">
      <c r="A715" s="155"/>
      <c r="B715" s="156"/>
      <c r="C715" s="270" t="s">
        <v>987</v>
      </c>
      <c r="D715" s="271"/>
      <c r="E715" s="271"/>
      <c r="F715" s="271"/>
      <c r="G715" s="271"/>
      <c r="H715" s="159"/>
      <c r="I715" s="159"/>
      <c r="J715" s="159"/>
      <c r="K715" s="159"/>
      <c r="L715" s="159"/>
      <c r="M715" s="159"/>
      <c r="N715" s="158"/>
      <c r="O715" s="158"/>
      <c r="P715" s="158"/>
      <c r="Q715" s="158"/>
      <c r="R715" s="159"/>
      <c r="S715" s="159"/>
      <c r="T715" s="159"/>
      <c r="U715" s="159"/>
      <c r="V715" s="159"/>
      <c r="W715" s="159"/>
      <c r="X715" s="159"/>
      <c r="Y715" s="159"/>
      <c r="Z715" s="148"/>
      <c r="AA715" s="148"/>
      <c r="AB715" s="148"/>
      <c r="AC715" s="148"/>
      <c r="AD715" s="148"/>
      <c r="AE715" s="148"/>
      <c r="AF715" s="148"/>
      <c r="AG715" s="148" t="s">
        <v>300</v>
      </c>
      <c r="AH715" s="148"/>
      <c r="AI715" s="148"/>
      <c r="AJ715" s="148"/>
      <c r="AK715" s="148"/>
      <c r="AL715" s="148"/>
      <c r="AM715" s="148"/>
      <c r="AN715" s="148"/>
      <c r="AO715" s="148"/>
      <c r="AP715" s="148"/>
      <c r="AQ715" s="148"/>
      <c r="AR715" s="148"/>
      <c r="AS715" s="148"/>
      <c r="AT715" s="148"/>
      <c r="AU715" s="148"/>
      <c r="AV715" s="148"/>
      <c r="AW715" s="148"/>
      <c r="AX715" s="148"/>
      <c r="AY715" s="148"/>
      <c r="AZ715" s="148"/>
      <c r="BA715" s="148"/>
      <c r="BB715" s="148"/>
      <c r="BC715" s="148"/>
      <c r="BD715" s="148"/>
      <c r="BE715" s="148"/>
      <c r="BF715" s="148"/>
      <c r="BG715" s="148"/>
      <c r="BH715" s="148"/>
    </row>
    <row r="716" spans="1:60" outlineLevel="2" x14ac:dyDescent="0.25">
      <c r="A716" s="155"/>
      <c r="B716" s="156"/>
      <c r="C716" s="195" t="s">
        <v>988</v>
      </c>
      <c r="D716" s="161"/>
      <c r="E716" s="162">
        <v>474</v>
      </c>
      <c r="F716" s="159"/>
      <c r="G716" s="159"/>
      <c r="H716" s="159"/>
      <c r="I716" s="159"/>
      <c r="J716" s="159"/>
      <c r="K716" s="159"/>
      <c r="L716" s="159"/>
      <c r="M716" s="159"/>
      <c r="N716" s="158"/>
      <c r="O716" s="158"/>
      <c r="P716" s="158"/>
      <c r="Q716" s="158"/>
      <c r="R716" s="159"/>
      <c r="S716" s="159"/>
      <c r="T716" s="159"/>
      <c r="U716" s="159"/>
      <c r="V716" s="159"/>
      <c r="W716" s="159"/>
      <c r="X716" s="159"/>
      <c r="Y716" s="159"/>
      <c r="Z716" s="148"/>
      <c r="AA716" s="148"/>
      <c r="AB716" s="148"/>
      <c r="AC716" s="148"/>
      <c r="AD716" s="148"/>
      <c r="AE716" s="148"/>
      <c r="AF716" s="148"/>
      <c r="AG716" s="148" t="s">
        <v>314</v>
      </c>
      <c r="AH716" s="148">
        <v>0</v>
      </c>
      <c r="AI716" s="148"/>
      <c r="AJ716" s="148"/>
      <c r="AK716" s="148"/>
      <c r="AL716" s="148"/>
      <c r="AM716" s="148"/>
      <c r="AN716" s="148"/>
      <c r="AO716" s="148"/>
      <c r="AP716" s="148"/>
      <c r="AQ716" s="148"/>
      <c r="AR716" s="148"/>
      <c r="AS716" s="148"/>
      <c r="AT716" s="148"/>
      <c r="AU716" s="148"/>
      <c r="AV716" s="148"/>
      <c r="AW716" s="148"/>
      <c r="AX716" s="148"/>
      <c r="AY716" s="148"/>
      <c r="AZ716" s="148"/>
      <c r="BA716" s="148"/>
      <c r="BB716" s="148"/>
      <c r="BC716" s="148"/>
      <c r="BD716" s="148"/>
      <c r="BE716" s="148"/>
      <c r="BF716" s="148"/>
      <c r="BG716" s="148"/>
      <c r="BH716" s="148"/>
    </row>
    <row r="717" spans="1:60" outlineLevel="3" x14ac:dyDescent="0.25">
      <c r="A717" s="155"/>
      <c r="B717" s="156"/>
      <c r="C717" s="195" t="s">
        <v>989</v>
      </c>
      <c r="D717" s="161"/>
      <c r="E717" s="162">
        <v>161</v>
      </c>
      <c r="F717" s="159"/>
      <c r="G717" s="159"/>
      <c r="H717" s="159"/>
      <c r="I717" s="159"/>
      <c r="J717" s="159"/>
      <c r="K717" s="159"/>
      <c r="L717" s="159"/>
      <c r="M717" s="159"/>
      <c r="N717" s="158"/>
      <c r="O717" s="158"/>
      <c r="P717" s="158"/>
      <c r="Q717" s="158"/>
      <c r="R717" s="159"/>
      <c r="S717" s="159"/>
      <c r="T717" s="159"/>
      <c r="U717" s="159"/>
      <c r="V717" s="159"/>
      <c r="W717" s="159"/>
      <c r="X717" s="159"/>
      <c r="Y717" s="159"/>
      <c r="Z717" s="148"/>
      <c r="AA717" s="148"/>
      <c r="AB717" s="148"/>
      <c r="AC717" s="148"/>
      <c r="AD717" s="148"/>
      <c r="AE717" s="148"/>
      <c r="AF717" s="148"/>
      <c r="AG717" s="148" t="s">
        <v>314</v>
      </c>
      <c r="AH717" s="148">
        <v>0</v>
      </c>
      <c r="AI717" s="148"/>
      <c r="AJ717" s="148"/>
      <c r="AK717" s="148"/>
      <c r="AL717" s="148"/>
      <c r="AM717" s="148"/>
      <c r="AN717" s="148"/>
      <c r="AO717" s="148"/>
      <c r="AP717" s="148"/>
      <c r="AQ717" s="148"/>
      <c r="AR717" s="148"/>
      <c r="AS717" s="148"/>
      <c r="AT717" s="148"/>
      <c r="AU717" s="148"/>
      <c r="AV717" s="148"/>
      <c r="AW717" s="148"/>
      <c r="AX717" s="148"/>
      <c r="AY717" s="148"/>
      <c r="AZ717" s="148"/>
      <c r="BA717" s="148"/>
      <c r="BB717" s="148"/>
      <c r="BC717" s="148"/>
      <c r="BD717" s="148"/>
      <c r="BE717" s="148"/>
      <c r="BF717" s="148"/>
      <c r="BG717" s="148"/>
      <c r="BH717" s="148"/>
    </row>
    <row r="718" spans="1:60" outlineLevel="3" x14ac:dyDescent="0.25">
      <c r="A718" s="155"/>
      <c r="B718" s="156"/>
      <c r="C718" s="195" t="s">
        <v>990</v>
      </c>
      <c r="D718" s="161"/>
      <c r="E718" s="162">
        <v>105</v>
      </c>
      <c r="F718" s="159"/>
      <c r="G718" s="159"/>
      <c r="H718" s="159"/>
      <c r="I718" s="159"/>
      <c r="J718" s="159"/>
      <c r="K718" s="159"/>
      <c r="L718" s="159"/>
      <c r="M718" s="159"/>
      <c r="N718" s="158"/>
      <c r="O718" s="158"/>
      <c r="P718" s="158"/>
      <c r="Q718" s="158"/>
      <c r="R718" s="159"/>
      <c r="S718" s="159"/>
      <c r="T718" s="159"/>
      <c r="U718" s="159"/>
      <c r="V718" s="159"/>
      <c r="W718" s="159"/>
      <c r="X718" s="159"/>
      <c r="Y718" s="159"/>
      <c r="Z718" s="148"/>
      <c r="AA718" s="148"/>
      <c r="AB718" s="148"/>
      <c r="AC718" s="148"/>
      <c r="AD718" s="148"/>
      <c r="AE718" s="148"/>
      <c r="AF718" s="148"/>
      <c r="AG718" s="148" t="s">
        <v>314</v>
      </c>
      <c r="AH718" s="148">
        <v>0</v>
      </c>
      <c r="AI718" s="148"/>
      <c r="AJ718" s="148"/>
      <c r="AK718" s="148"/>
      <c r="AL718" s="148"/>
      <c r="AM718" s="148"/>
      <c r="AN718" s="148"/>
      <c r="AO718" s="148"/>
      <c r="AP718" s="148"/>
      <c r="AQ718" s="148"/>
      <c r="AR718" s="148"/>
      <c r="AS718" s="148"/>
      <c r="AT718" s="148"/>
      <c r="AU718" s="148"/>
      <c r="AV718" s="148"/>
      <c r="AW718" s="148"/>
      <c r="AX718" s="148"/>
      <c r="AY718" s="148"/>
      <c r="AZ718" s="148"/>
      <c r="BA718" s="148"/>
      <c r="BB718" s="148"/>
      <c r="BC718" s="148"/>
      <c r="BD718" s="148"/>
      <c r="BE718" s="148"/>
      <c r="BF718" s="148"/>
      <c r="BG718" s="148"/>
      <c r="BH718" s="148"/>
    </row>
    <row r="719" spans="1:60" ht="20" outlineLevel="1" x14ac:dyDescent="0.25">
      <c r="A719" s="177">
        <v>144</v>
      </c>
      <c r="B719" s="178" t="s">
        <v>991</v>
      </c>
      <c r="C719" s="194" t="s">
        <v>992</v>
      </c>
      <c r="D719" s="179" t="s">
        <v>310</v>
      </c>
      <c r="E719" s="180">
        <v>2960</v>
      </c>
      <c r="F719" s="181"/>
      <c r="G719" s="182">
        <f>ROUND(E719*F719,2)</f>
        <v>0</v>
      </c>
      <c r="H719" s="181"/>
      <c r="I719" s="182">
        <f>ROUND(E719*H719,2)</f>
        <v>0</v>
      </c>
      <c r="J719" s="181"/>
      <c r="K719" s="182">
        <f>ROUND(E719*J719,2)</f>
        <v>0</v>
      </c>
      <c r="L719" s="182">
        <v>21</v>
      </c>
      <c r="M719" s="182">
        <f>G719*(1+L719/100)</f>
        <v>0</v>
      </c>
      <c r="N719" s="180">
        <v>1.6000000000000001E-3</v>
      </c>
      <c r="O719" s="180">
        <f>ROUND(E719*N719,2)</f>
        <v>4.74</v>
      </c>
      <c r="P719" s="180">
        <v>0</v>
      </c>
      <c r="Q719" s="180">
        <f>ROUND(E719*P719,2)</f>
        <v>0</v>
      </c>
      <c r="R719" s="182" t="s">
        <v>986</v>
      </c>
      <c r="S719" s="182" t="s">
        <v>294</v>
      </c>
      <c r="T719" s="183" t="s">
        <v>294</v>
      </c>
      <c r="U719" s="159">
        <v>6.0000000000000001E-3</v>
      </c>
      <c r="V719" s="159">
        <f>ROUND(E719*U719,2)</f>
        <v>17.760000000000002</v>
      </c>
      <c r="W719" s="159"/>
      <c r="X719" s="159" t="s">
        <v>295</v>
      </c>
      <c r="Y719" s="159" t="s">
        <v>296</v>
      </c>
      <c r="Z719" s="148"/>
      <c r="AA719" s="148"/>
      <c r="AB719" s="148"/>
      <c r="AC719" s="148"/>
      <c r="AD719" s="148"/>
      <c r="AE719" s="148"/>
      <c r="AF719" s="148"/>
      <c r="AG719" s="148" t="s">
        <v>297</v>
      </c>
      <c r="AH719" s="148"/>
      <c r="AI719" s="148"/>
      <c r="AJ719" s="148"/>
      <c r="AK719" s="148"/>
      <c r="AL719" s="148"/>
      <c r="AM719" s="148"/>
      <c r="AN719" s="148"/>
      <c r="AO719" s="148"/>
      <c r="AP719" s="148"/>
      <c r="AQ719" s="148"/>
      <c r="AR719" s="148"/>
      <c r="AS719" s="148"/>
      <c r="AT719" s="148"/>
      <c r="AU719" s="148"/>
      <c r="AV719" s="148"/>
      <c r="AW719" s="148"/>
      <c r="AX719" s="148"/>
      <c r="AY719" s="148"/>
      <c r="AZ719" s="148"/>
      <c r="BA719" s="148"/>
      <c r="BB719" s="148"/>
      <c r="BC719" s="148"/>
      <c r="BD719" s="148"/>
      <c r="BE719" s="148"/>
      <c r="BF719" s="148"/>
      <c r="BG719" s="148"/>
      <c r="BH719" s="148"/>
    </row>
    <row r="720" spans="1:60" outlineLevel="2" x14ac:dyDescent="0.25">
      <c r="A720" s="155"/>
      <c r="B720" s="156"/>
      <c r="C720" s="276" t="s">
        <v>987</v>
      </c>
      <c r="D720" s="277"/>
      <c r="E720" s="277"/>
      <c r="F720" s="277"/>
      <c r="G720" s="277"/>
      <c r="H720" s="159"/>
      <c r="I720" s="159"/>
      <c r="J720" s="159"/>
      <c r="K720" s="159"/>
      <c r="L720" s="159"/>
      <c r="M720" s="159"/>
      <c r="N720" s="158"/>
      <c r="O720" s="158"/>
      <c r="P720" s="158"/>
      <c r="Q720" s="158"/>
      <c r="R720" s="159"/>
      <c r="S720" s="159"/>
      <c r="T720" s="159"/>
      <c r="U720" s="159"/>
      <c r="V720" s="159"/>
      <c r="W720" s="159"/>
      <c r="X720" s="159"/>
      <c r="Y720" s="159"/>
      <c r="Z720" s="148"/>
      <c r="AA720" s="148"/>
      <c r="AB720" s="148"/>
      <c r="AC720" s="148"/>
      <c r="AD720" s="148"/>
      <c r="AE720" s="148"/>
      <c r="AF720" s="148"/>
      <c r="AG720" s="148" t="s">
        <v>299</v>
      </c>
      <c r="AH720" s="148"/>
      <c r="AI720" s="148"/>
      <c r="AJ720" s="148"/>
      <c r="AK720" s="148"/>
      <c r="AL720" s="148"/>
      <c r="AM720" s="148"/>
      <c r="AN720" s="148"/>
      <c r="AO720" s="148"/>
      <c r="AP720" s="148"/>
      <c r="AQ720" s="148"/>
      <c r="AR720" s="148"/>
      <c r="AS720" s="148"/>
      <c r="AT720" s="148"/>
      <c r="AU720" s="148"/>
      <c r="AV720" s="148"/>
      <c r="AW720" s="148"/>
      <c r="AX720" s="148"/>
      <c r="AY720" s="148"/>
      <c r="AZ720" s="148"/>
      <c r="BA720" s="148"/>
      <c r="BB720" s="148"/>
      <c r="BC720" s="148"/>
      <c r="BD720" s="148"/>
      <c r="BE720" s="148"/>
      <c r="BF720" s="148"/>
      <c r="BG720" s="148"/>
      <c r="BH720" s="148"/>
    </row>
    <row r="721" spans="1:60" outlineLevel="2" x14ac:dyDescent="0.25">
      <c r="A721" s="155"/>
      <c r="B721" s="156"/>
      <c r="C721" s="270" t="s">
        <v>987</v>
      </c>
      <c r="D721" s="271"/>
      <c r="E721" s="271"/>
      <c r="F721" s="271"/>
      <c r="G721" s="271"/>
      <c r="H721" s="159"/>
      <c r="I721" s="159"/>
      <c r="J721" s="159"/>
      <c r="K721" s="159"/>
      <c r="L721" s="159"/>
      <c r="M721" s="159"/>
      <c r="N721" s="158"/>
      <c r="O721" s="158"/>
      <c r="P721" s="158"/>
      <c r="Q721" s="158"/>
      <c r="R721" s="159"/>
      <c r="S721" s="159"/>
      <c r="T721" s="159"/>
      <c r="U721" s="159"/>
      <c r="V721" s="159"/>
      <c r="W721" s="159"/>
      <c r="X721" s="159"/>
      <c r="Y721" s="159"/>
      <c r="Z721" s="148"/>
      <c r="AA721" s="148"/>
      <c r="AB721" s="148"/>
      <c r="AC721" s="148"/>
      <c r="AD721" s="148"/>
      <c r="AE721" s="148"/>
      <c r="AF721" s="148"/>
      <c r="AG721" s="148" t="s">
        <v>300</v>
      </c>
      <c r="AH721" s="148"/>
      <c r="AI721" s="148"/>
      <c r="AJ721" s="148"/>
      <c r="AK721" s="148"/>
      <c r="AL721" s="148"/>
      <c r="AM721" s="148"/>
      <c r="AN721" s="148"/>
      <c r="AO721" s="148"/>
      <c r="AP721" s="148"/>
      <c r="AQ721" s="148"/>
      <c r="AR721" s="148"/>
      <c r="AS721" s="148"/>
      <c r="AT721" s="148"/>
      <c r="AU721" s="148"/>
      <c r="AV721" s="148"/>
      <c r="AW721" s="148"/>
      <c r="AX721" s="148"/>
      <c r="AY721" s="148"/>
      <c r="AZ721" s="148"/>
      <c r="BA721" s="148"/>
      <c r="BB721" s="148"/>
      <c r="BC721" s="148"/>
      <c r="BD721" s="148"/>
      <c r="BE721" s="148"/>
      <c r="BF721" s="148"/>
      <c r="BG721" s="148"/>
      <c r="BH721" s="148"/>
    </row>
    <row r="722" spans="1:60" outlineLevel="2" x14ac:dyDescent="0.25">
      <c r="A722" s="155"/>
      <c r="B722" s="156"/>
      <c r="C722" s="195" t="s">
        <v>993</v>
      </c>
      <c r="D722" s="161"/>
      <c r="E722" s="162">
        <v>2960</v>
      </c>
      <c r="F722" s="159"/>
      <c r="G722" s="159"/>
      <c r="H722" s="159"/>
      <c r="I722" s="159"/>
      <c r="J722" s="159"/>
      <c r="K722" s="159"/>
      <c r="L722" s="159"/>
      <c r="M722" s="159"/>
      <c r="N722" s="158"/>
      <c r="O722" s="158"/>
      <c r="P722" s="158"/>
      <c r="Q722" s="158"/>
      <c r="R722" s="159"/>
      <c r="S722" s="159"/>
      <c r="T722" s="159"/>
      <c r="U722" s="159"/>
      <c r="V722" s="159"/>
      <c r="W722" s="159"/>
      <c r="X722" s="159"/>
      <c r="Y722" s="159"/>
      <c r="Z722" s="148"/>
      <c r="AA722" s="148"/>
      <c r="AB722" s="148"/>
      <c r="AC722" s="148"/>
      <c r="AD722" s="148"/>
      <c r="AE722" s="148"/>
      <c r="AF722" s="148"/>
      <c r="AG722" s="148" t="s">
        <v>314</v>
      </c>
      <c r="AH722" s="148">
        <v>0</v>
      </c>
      <c r="AI722" s="148"/>
      <c r="AJ722" s="148"/>
      <c r="AK722" s="148"/>
      <c r="AL722" s="148"/>
      <c r="AM722" s="148"/>
      <c r="AN722" s="148"/>
      <c r="AO722" s="148"/>
      <c r="AP722" s="148"/>
      <c r="AQ722" s="148"/>
      <c r="AR722" s="148"/>
      <c r="AS722" s="148"/>
      <c r="AT722" s="148"/>
      <c r="AU722" s="148"/>
      <c r="AV722" s="148"/>
      <c r="AW722" s="148"/>
      <c r="AX722" s="148"/>
      <c r="AY722" s="148"/>
      <c r="AZ722" s="148"/>
      <c r="BA722" s="148"/>
      <c r="BB722" s="148"/>
      <c r="BC722" s="148"/>
      <c r="BD722" s="148"/>
      <c r="BE722" s="148"/>
      <c r="BF722" s="148"/>
      <c r="BG722" s="148"/>
      <c r="BH722" s="148"/>
    </row>
    <row r="723" spans="1:60" outlineLevel="1" x14ac:dyDescent="0.25">
      <c r="A723" s="177">
        <v>145</v>
      </c>
      <c r="B723" s="178" t="s">
        <v>994</v>
      </c>
      <c r="C723" s="194" t="s">
        <v>995</v>
      </c>
      <c r="D723" s="179" t="s">
        <v>310</v>
      </c>
      <c r="E723" s="180">
        <v>740</v>
      </c>
      <c r="F723" s="181"/>
      <c r="G723" s="182">
        <f>ROUND(E723*F723,2)</f>
        <v>0</v>
      </c>
      <c r="H723" s="181"/>
      <c r="I723" s="182">
        <f>ROUND(E723*H723,2)</f>
        <v>0</v>
      </c>
      <c r="J723" s="181"/>
      <c r="K723" s="182">
        <f>ROUND(E723*J723,2)</f>
        <v>0</v>
      </c>
      <c r="L723" s="182">
        <v>21</v>
      </c>
      <c r="M723" s="182">
        <f>G723*(1+L723/100)</f>
        <v>0</v>
      </c>
      <c r="N723" s="180">
        <v>0</v>
      </c>
      <c r="O723" s="180">
        <f>ROUND(E723*N723,2)</f>
        <v>0</v>
      </c>
      <c r="P723" s="180">
        <v>0</v>
      </c>
      <c r="Q723" s="180">
        <f>ROUND(E723*P723,2)</f>
        <v>0</v>
      </c>
      <c r="R723" s="182" t="s">
        <v>986</v>
      </c>
      <c r="S723" s="182" t="s">
        <v>294</v>
      </c>
      <c r="T723" s="183" t="s">
        <v>294</v>
      </c>
      <c r="U723" s="159">
        <v>0.107</v>
      </c>
      <c r="V723" s="159">
        <f>ROUND(E723*U723,2)</f>
        <v>79.180000000000007</v>
      </c>
      <c r="W723" s="159"/>
      <c r="X723" s="159" t="s">
        <v>295</v>
      </c>
      <c r="Y723" s="159" t="s">
        <v>296</v>
      </c>
      <c r="Z723" s="148"/>
      <c r="AA723" s="148"/>
      <c r="AB723" s="148"/>
      <c r="AC723" s="148"/>
      <c r="AD723" s="148"/>
      <c r="AE723" s="148"/>
      <c r="AF723" s="148"/>
      <c r="AG723" s="148" t="s">
        <v>297</v>
      </c>
      <c r="AH723" s="148"/>
      <c r="AI723" s="148"/>
      <c r="AJ723" s="148"/>
      <c r="AK723" s="148"/>
      <c r="AL723" s="148"/>
      <c r="AM723" s="148"/>
      <c r="AN723" s="148"/>
      <c r="AO723" s="148"/>
      <c r="AP723" s="148"/>
      <c r="AQ723" s="148"/>
      <c r="AR723" s="148"/>
      <c r="AS723" s="148"/>
      <c r="AT723" s="148"/>
      <c r="AU723" s="148"/>
      <c r="AV723" s="148"/>
      <c r="AW723" s="148"/>
      <c r="AX723" s="148"/>
      <c r="AY723" s="148"/>
      <c r="AZ723" s="148"/>
      <c r="BA723" s="148"/>
      <c r="BB723" s="148"/>
      <c r="BC723" s="148"/>
      <c r="BD723" s="148"/>
      <c r="BE723" s="148"/>
      <c r="BF723" s="148"/>
      <c r="BG723" s="148"/>
      <c r="BH723" s="148"/>
    </row>
    <row r="724" spans="1:60" outlineLevel="2" x14ac:dyDescent="0.25">
      <c r="A724" s="155"/>
      <c r="B724" s="156"/>
      <c r="C724" s="195" t="s">
        <v>996</v>
      </c>
      <c r="D724" s="161"/>
      <c r="E724" s="162">
        <v>740</v>
      </c>
      <c r="F724" s="159"/>
      <c r="G724" s="159"/>
      <c r="H724" s="159"/>
      <c r="I724" s="159"/>
      <c r="J724" s="159"/>
      <c r="K724" s="159"/>
      <c r="L724" s="159"/>
      <c r="M724" s="159"/>
      <c r="N724" s="158"/>
      <c r="O724" s="158"/>
      <c r="P724" s="158"/>
      <c r="Q724" s="158"/>
      <c r="R724" s="159"/>
      <c r="S724" s="159"/>
      <c r="T724" s="159"/>
      <c r="U724" s="159"/>
      <c r="V724" s="159"/>
      <c r="W724" s="159"/>
      <c r="X724" s="159"/>
      <c r="Y724" s="159"/>
      <c r="Z724" s="148"/>
      <c r="AA724" s="148"/>
      <c r="AB724" s="148"/>
      <c r="AC724" s="148"/>
      <c r="AD724" s="148"/>
      <c r="AE724" s="148"/>
      <c r="AF724" s="148"/>
      <c r="AG724" s="148" t="s">
        <v>314</v>
      </c>
      <c r="AH724" s="148">
        <v>0</v>
      </c>
      <c r="AI724" s="148"/>
      <c r="AJ724" s="148"/>
      <c r="AK724" s="148"/>
      <c r="AL724" s="148"/>
      <c r="AM724" s="148"/>
      <c r="AN724" s="148"/>
      <c r="AO724" s="148"/>
      <c r="AP724" s="148"/>
      <c r="AQ724" s="148"/>
      <c r="AR724" s="148"/>
      <c r="AS724" s="148"/>
      <c r="AT724" s="148"/>
      <c r="AU724" s="148"/>
      <c r="AV724" s="148"/>
      <c r="AW724" s="148"/>
      <c r="AX724" s="148"/>
      <c r="AY724" s="148"/>
      <c r="AZ724" s="148"/>
      <c r="BA724" s="148"/>
      <c r="BB724" s="148"/>
      <c r="BC724" s="148"/>
      <c r="BD724" s="148"/>
      <c r="BE724" s="148"/>
      <c r="BF724" s="148"/>
      <c r="BG724" s="148"/>
      <c r="BH724" s="148"/>
    </row>
    <row r="725" spans="1:60" outlineLevel="1" x14ac:dyDescent="0.25">
      <c r="A725" s="177">
        <v>146</v>
      </c>
      <c r="B725" s="178" t="s">
        <v>997</v>
      </c>
      <c r="C725" s="194" t="s">
        <v>998</v>
      </c>
      <c r="D725" s="179" t="s">
        <v>310</v>
      </c>
      <c r="E725" s="180">
        <v>1001.2761</v>
      </c>
      <c r="F725" s="181"/>
      <c r="G725" s="182">
        <f>ROUND(E725*F725,2)</f>
        <v>0</v>
      </c>
      <c r="H725" s="181"/>
      <c r="I725" s="182">
        <f>ROUND(E725*H725,2)</f>
        <v>0</v>
      </c>
      <c r="J725" s="181"/>
      <c r="K725" s="182">
        <f>ROUND(E725*J725,2)</f>
        <v>0</v>
      </c>
      <c r="L725" s="182">
        <v>21</v>
      </c>
      <c r="M725" s="182">
        <f>G725*(1+L725/100)</f>
        <v>0</v>
      </c>
      <c r="N725" s="180">
        <v>1.58E-3</v>
      </c>
      <c r="O725" s="180">
        <f>ROUND(E725*N725,2)</f>
        <v>1.58</v>
      </c>
      <c r="P725" s="180">
        <v>0</v>
      </c>
      <c r="Q725" s="180">
        <f>ROUND(E725*P725,2)</f>
        <v>0</v>
      </c>
      <c r="R725" s="182" t="s">
        <v>986</v>
      </c>
      <c r="S725" s="182" t="s">
        <v>294</v>
      </c>
      <c r="T725" s="183" t="s">
        <v>294</v>
      </c>
      <c r="U725" s="159">
        <v>0.214</v>
      </c>
      <c r="V725" s="159">
        <f>ROUND(E725*U725,2)</f>
        <v>214.27</v>
      </c>
      <c r="W725" s="159"/>
      <c r="X725" s="159" t="s">
        <v>295</v>
      </c>
      <c r="Y725" s="159" t="s">
        <v>296</v>
      </c>
      <c r="Z725" s="148"/>
      <c r="AA725" s="148"/>
      <c r="AB725" s="148"/>
      <c r="AC725" s="148"/>
      <c r="AD725" s="148"/>
      <c r="AE725" s="148"/>
      <c r="AF725" s="148"/>
      <c r="AG725" s="148" t="s">
        <v>297</v>
      </c>
      <c r="AH725" s="148"/>
      <c r="AI725" s="148"/>
      <c r="AJ725" s="148"/>
      <c r="AK725" s="148"/>
      <c r="AL725" s="148"/>
      <c r="AM725" s="148"/>
      <c r="AN725" s="148"/>
      <c r="AO725" s="148"/>
      <c r="AP725" s="148"/>
      <c r="AQ725" s="148"/>
      <c r="AR725" s="148"/>
      <c r="AS725" s="148"/>
      <c r="AT725" s="148"/>
      <c r="AU725" s="148"/>
      <c r="AV725" s="148"/>
      <c r="AW725" s="148"/>
      <c r="AX725" s="148"/>
      <c r="AY725" s="148"/>
      <c r="AZ725" s="148"/>
      <c r="BA725" s="148"/>
      <c r="BB725" s="148"/>
      <c r="BC725" s="148"/>
      <c r="BD725" s="148"/>
      <c r="BE725" s="148"/>
      <c r="BF725" s="148"/>
      <c r="BG725" s="148"/>
      <c r="BH725" s="148"/>
    </row>
    <row r="726" spans="1:60" outlineLevel="2" x14ac:dyDescent="0.25">
      <c r="A726" s="155"/>
      <c r="B726" s="156"/>
      <c r="C726" s="195" t="s">
        <v>999</v>
      </c>
      <c r="D726" s="161"/>
      <c r="E726" s="162">
        <v>38.36</v>
      </c>
      <c r="F726" s="159"/>
      <c r="G726" s="159"/>
      <c r="H726" s="159"/>
      <c r="I726" s="159"/>
      <c r="J726" s="159"/>
      <c r="K726" s="159"/>
      <c r="L726" s="159"/>
      <c r="M726" s="159"/>
      <c r="N726" s="158"/>
      <c r="O726" s="158"/>
      <c r="P726" s="158"/>
      <c r="Q726" s="158"/>
      <c r="R726" s="159"/>
      <c r="S726" s="159"/>
      <c r="T726" s="159"/>
      <c r="U726" s="159"/>
      <c r="V726" s="159"/>
      <c r="W726" s="159"/>
      <c r="X726" s="159"/>
      <c r="Y726" s="159"/>
      <c r="Z726" s="148"/>
      <c r="AA726" s="148"/>
      <c r="AB726" s="148"/>
      <c r="AC726" s="148"/>
      <c r="AD726" s="148"/>
      <c r="AE726" s="148"/>
      <c r="AF726" s="148"/>
      <c r="AG726" s="148" t="s">
        <v>314</v>
      </c>
      <c r="AH726" s="148">
        <v>0</v>
      </c>
      <c r="AI726" s="148"/>
      <c r="AJ726" s="148"/>
      <c r="AK726" s="148"/>
      <c r="AL726" s="148"/>
      <c r="AM726" s="148"/>
      <c r="AN726" s="148"/>
      <c r="AO726" s="148"/>
      <c r="AP726" s="148"/>
      <c r="AQ726" s="148"/>
      <c r="AR726" s="148"/>
      <c r="AS726" s="148"/>
      <c r="AT726" s="148"/>
      <c r="AU726" s="148"/>
      <c r="AV726" s="148"/>
      <c r="AW726" s="148"/>
      <c r="AX726" s="148"/>
      <c r="AY726" s="148"/>
      <c r="AZ726" s="148"/>
      <c r="BA726" s="148"/>
      <c r="BB726" s="148"/>
      <c r="BC726" s="148"/>
      <c r="BD726" s="148"/>
      <c r="BE726" s="148"/>
      <c r="BF726" s="148"/>
      <c r="BG726" s="148"/>
      <c r="BH726" s="148"/>
    </row>
    <row r="727" spans="1:60" outlineLevel="3" x14ac:dyDescent="0.25">
      <c r="A727" s="155"/>
      <c r="B727" s="156"/>
      <c r="C727" s="195" t="s">
        <v>1000</v>
      </c>
      <c r="D727" s="161"/>
      <c r="E727" s="162">
        <v>64.67</v>
      </c>
      <c r="F727" s="159"/>
      <c r="G727" s="159"/>
      <c r="H727" s="159"/>
      <c r="I727" s="159"/>
      <c r="J727" s="159"/>
      <c r="K727" s="159"/>
      <c r="L727" s="159"/>
      <c r="M727" s="159"/>
      <c r="N727" s="158"/>
      <c r="O727" s="158"/>
      <c r="P727" s="158"/>
      <c r="Q727" s="158"/>
      <c r="R727" s="159"/>
      <c r="S727" s="159"/>
      <c r="T727" s="159"/>
      <c r="U727" s="159"/>
      <c r="V727" s="159"/>
      <c r="W727" s="159"/>
      <c r="X727" s="159"/>
      <c r="Y727" s="159"/>
      <c r="Z727" s="148"/>
      <c r="AA727" s="148"/>
      <c r="AB727" s="148"/>
      <c r="AC727" s="148"/>
      <c r="AD727" s="148"/>
      <c r="AE727" s="148"/>
      <c r="AF727" s="148"/>
      <c r="AG727" s="148" t="s">
        <v>314</v>
      </c>
      <c r="AH727" s="148">
        <v>0</v>
      </c>
      <c r="AI727" s="148"/>
      <c r="AJ727" s="148"/>
      <c r="AK727" s="148"/>
      <c r="AL727" s="148"/>
      <c r="AM727" s="148"/>
      <c r="AN727" s="148"/>
      <c r="AO727" s="148"/>
      <c r="AP727" s="148"/>
      <c r="AQ727" s="148"/>
      <c r="AR727" s="148"/>
      <c r="AS727" s="148"/>
      <c r="AT727" s="148"/>
      <c r="AU727" s="148"/>
      <c r="AV727" s="148"/>
      <c r="AW727" s="148"/>
      <c r="AX727" s="148"/>
      <c r="AY727" s="148"/>
      <c r="AZ727" s="148"/>
      <c r="BA727" s="148"/>
      <c r="BB727" s="148"/>
      <c r="BC727" s="148"/>
      <c r="BD727" s="148"/>
      <c r="BE727" s="148"/>
      <c r="BF727" s="148"/>
      <c r="BG727" s="148"/>
      <c r="BH727" s="148"/>
    </row>
    <row r="728" spans="1:60" outlineLevel="3" x14ac:dyDescent="0.25">
      <c r="A728" s="155"/>
      <c r="B728" s="156"/>
      <c r="C728" s="195" t="s">
        <v>1001</v>
      </c>
      <c r="D728" s="161"/>
      <c r="E728" s="162">
        <v>4.62</v>
      </c>
      <c r="F728" s="159"/>
      <c r="G728" s="159"/>
      <c r="H728" s="159"/>
      <c r="I728" s="159"/>
      <c r="J728" s="159"/>
      <c r="K728" s="159"/>
      <c r="L728" s="159"/>
      <c r="M728" s="159"/>
      <c r="N728" s="158"/>
      <c r="O728" s="158"/>
      <c r="P728" s="158"/>
      <c r="Q728" s="158"/>
      <c r="R728" s="159"/>
      <c r="S728" s="159"/>
      <c r="T728" s="159"/>
      <c r="U728" s="159"/>
      <c r="V728" s="159"/>
      <c r="W728" s="159"/>
      <c r="X728" s="159"/>
      <c r="Y728" s="159"/>
      <c r="Z728" s="148"/>
      <c r="AA728" s="148"/>
      <c r="AB728" s="148"/>
      <c r="AC728" s="148"/>
      <c r="AD728" s="148"/>
      <c r="AE728" s="148"/>
      <c r="AF728" s="148"/>
      <c r="AG728" s="148" t="s">
        <v>314</v>
      </c>
      <c r="AH728" s="148">
        <v>0</v>
      </c>
      <c r="AI728" s="148"/>
      <c r="AJ728" s="148"/>
      <c r="AK728" s="148"/>
      <c r="AL728" s="148"/>
      <c r="AM728" s="148"/>
      <c r="AN728" s="148"/>
      <c r="AO728" s="148"/>
      <c r="AP728" s="148"/>
      <c r="AQ728" s="148"/>
      <c r="AR728" s="148"/>
      <c r="AS728" s="148"/>
      <c r="AT728" s="148"/>
      <c r="AU728" s="148"/>
      <c r="AV728" s="148"/>
      <c r="AW728" s="148"/>
      <c r="AX728" s="148"/>
      <c r="AY728" s="148"/>
      <c r="AZ728" s="148"/>
      <c r="BA728" s="148"/>
      <c r="BB728" s="148"/>
      <c r="BC728" s="148"/>
      <c r="BD728" s="148"/>
      <c r="BE728" s="148"/>
      <c r="BF728" s="148"/>
      <c r="BG728" s="148"/>
      <c r="BH728" s="148"/>
    </row>
    <row r="729" spans="1:60" outlineLevel="3" x14ac:dyDescent="0.25">
      <c r="A729" s="155"/>
      <c r="B729" s="156"/>
      <c r="C729" s="195" t="s">
        <v>1002</v>
      </c>
      <c r="D729" s="161"/>
      <c r="E729" s="162">
        <v>14</v>
      </c>
      <c r="F729" s="159"/>
      <c r="G729" s="159"/>
      <c r="H729" s="159"/>
      <c r="I729" s="159"/>
      <c r="J729" s="159"/>
      <c r="K729" s="159"/>
      <c r="L729" s="159"/>
      <c r="M729" s="159"/>
      <c r="N729" s="158"/>
      <c r="O729" s="158"/>
      <c r="P729" s="158"/>
      <c r="Q729" s="158"/>
      <c r="R729" s="159"/>
      <c r="S729" s="159"/>
      <c r="T729" s="159"/>
      <c r="U729" s="159"/>
      <c r="V729" s="159"/>
      <c r="W729" s="159"/>
      <c r="X729" s="159"/>
      <c r="Y729" s="159"/>
      <c r="Z729" s="148"/>
      <c r="AA729" s="148"/>
      <c r="AB729" s="148"/>
      <c r="AC729" s="148"/>
      <c r="AD729" s="148"/>
      <c r="AE729" s="148"/>
      <c r="AF729" s="148"/>
      <c r="AG729" s="148" t="s">
        <v>314</v>
      </c>
      <c r="AH729" s="148">
        <v>0</v>
      </c>
      <c r="AI729" s="148"/>
      <c r="AJ729" s="148"/>
      <c r="AK729" s="148"/>
      <c r="AL729" s="148"/>
      <c r="AM729" s="148"/>
      <c r="AN729" s="148"/>
      <c r="AO729" s="148"/>
      <c r="AP729" s="148"/>
      <c r="AQ729" s="148"/>
      <c r="AR729" s="148"/>
      <c r="AS729" s="148"/>
      <c r="AT729" s="148"/>
      <c r="AU729" s="148"/>
      <c r="AV729" s="148"/>
      <c r="AW729" s="148"/>
      <c r="AX729" s="148"/>
      <c r="AY729" s="148"/>
      <c r="AZ729" s="148"/>
      <c r="BA729" s="148"/>
      <c r="BB729" s="148"/>
      <c r="BC729" s="148"/>
      <c r="BD729" s="148"/>
      <c r="BE729" s="148"/>
      <c r="BF729" s="148"/>
      <c r="BG729" s="148"/>
      <c r="BH729" s="148"/>
    </row>
    <row r="730" spans="1:60" outlineLevel="3" x14ac:dyDescent="0.25">
      <c r="A730" s="155"/>
      <c r="B730" s="156"/>
      <c r="C730" s="195" t="s">
        <v>1003</v>
      </c>
      <c r="D730" s="161"/>
      <c r="E730" s="162">
        <v>109.06699999999999</v>
      </c>
      <c r="F730" s="159"/>
      <c r="G730" s="159"/>
      <c r="H730" s="159"/>
      <c r="I730" s="159"/>
      <c r="J730" s="159"/>
      <c r="K730" s="159"/>
      <c r="L730" s="159"/>
      <c r="M730" s="159"/>
      <c r="N730" s="158"/>
      <c r="O730" s="158"/>
      <c r="P730" s="158"/>
      <c r="Q730" s="158"/>
      <c r="R730" s="159"/>
      <c r="S730" s="159"/>
      <c r="T730" s="159"/>
      <c r="U730" s="159"/>
      <c r="V730" s="159"/>
      <c r="W730" s="159"/>
      <c r="X730" s="159"/>
      <c r="Y730" s="159"/>
      <c r="Z730" s="148"/>
      <c r="AA730" s="148"/>
      <c r="AB730" s="148"/>
      <c r="AC730" s="148"/>
      <c r="AD730" s="148"/>
      <c r="AE730" s="148"/>
      <c r="AF730" s="148"/>
      <c r="AG730" s="148" t="s">
        <v>314</v>
      </c>
      <c r="AH730" s="148">
        <v>0</v>
      </c>
      <c r="AI730" s="148"/>
      <c r="AJ730" s="148"/>
      <c r="AK730" s="148"/>
      <c r="AL730" s="148"/>
      <c r="AM730" s="148"/>
      <c r="AN730" s="148"/>
      <c r="AO730" s="148"/>
      <c r="AP730" s="148"/>
      <c r="AQ730" s="148"/>
      <c r="AR730" s="148"/>
      <c r="AS730" s="148"/>
      <c r="AT730" s="148"/>
      <c r="AU730" s="148"/>
      <c r="AV730" s="148"/>
      <c r="AW730" s="148"/>
      <c r="AX730" s="148"/>
      <c r="AY730" s="148"/>
      <c r="AZ730" s="148"/>
      <c r="BA730" s="148"/>
      <c r="BB730" s="148"/>
      <c r="BC730" s="148"/>
      <c r="BD730" s="148"/>
      <c r="BE730" s="148"/>
      <c r="BF730" s="148"/>
      <c r="BG730" s="148"/>
      <c r="BH730" s="148"/>
    </row>
    <row r="731" spans="1:60" outlineLevel="3" x14ac:dyDescent="0.25">
      <c r="A731" s="155"/>
      <c r="B731" s="156"/>
      <c r="C731" s="195" t="s">
        <v>1004</v>
      </c>
      <c r="D731" s="161"/>
      <c r="E731" s="162">
        <v>770.55909999999994</v>
      </c>
      <c r="F731" s="159"/>
      <c r="G731" s="159"/>
      <c r="H731" s="159"/>
      <c r="I731" s="159"/>
      <c r="J731" s="159"/>
      <c r="K731" s="159"/>
      <c r="L731" s="159"/>
      <c r="M731" s="159"/>
      <c r="N731" s="158"/>
      <c r="O731" s="158"/>
      <c r="P731" s="158"/>
      <c r="Q731" s="158"/>
      <c r="R731" s="159"/>
      <c r="S731" s="159"/>
      <c r="T731" s="159"/>
      <c r="U731" s="159"/>
      <c r="V731" s="159"/>
      <c r="W731" s="159"/>
      <c r="X731" s="159"/>
      <c r="Y731" s="159"/>
      <c r="Z731" s="148"/>
      <c r="AA731" s="148"/>
      <c r="AB731" s="148"/>
      <c r="AC731" s="148"/>
      <c r="AD731" s="148"/>
      <c r="AE731" s="148"/>
      <c r="AF731" s="148"/>
      <c r="AG731" s="148" t="s">
        <v>314</v>
      </c>
      <c r="AH731" s="148">
        <v>0</v>
      </c>
      <c r="AI731" s="148"/>
      <c r="AJ731" s="148"/>
      <c r="AK731" s="148"/>
      <c r="AL731" s="148"/>
      <c r="AM731" s="148"/>
      <c r="AN731" s="148"/>
      <c r="AO731" s="148"/>
      <c r="AP731" s="148"/>
      <c r="AQ731" s="148"/>
      <c r="AR731" s="148"/>
      <c r="AS731" s="148"/>
      <c r="AT731" s="148"/>
      <c r="AU731" s="148"/>
      <c r="AV731" s="148"/>
      <c r="AW731" s="148"/>
      <c r="AX731" s="148"/>
      <c r="AY731" s="148"/>
      <c r="AZ731" s="148"/>
      <c r="BA731" s="148"/>
      <c r="BB731" s="148"/>
      <c r="BC731" s="148"/>
      <c r="BD731" s="148"/>
      <c r="BE731" s="148"/>
      <c r="BF731" s="148"/>
      <c r="BG731" s="148"/>
      <c r="BH731" s="148"/>
    </row>
    <row r="732" spans="1:60" outlineLevel="3" x14ac:dyDescent="0.25">
      <c r="A732" s="177">
        <v>145</v>
      </c>
      <c r="B732" s="178" t="s">
        <v>3820</v>
      </c>
      <c r="C732" s="194" t="s">
        <v>3821</v>
      </c>
      <c r="D732" s="179" t="s">
        <v>310</v>
      </c>
      <c r="E732" s="180">
        <v>740</v>
      </c>
      <c r="F732" s="181"/>
      <c r="G732" s="182">
        <f>ROUND(E732*F732,2)</f>
        <v>0</v>
      </c>
      <c r="H732" s="181"/>
      <c r="I732" s="182">
        <f>ROUND(E732*H732,2)</f>
        <v>0</v>
      </c>
      <c r="J732" s="181"/>
      <c r="K732" s="182">
        <f>ROUND(E732*J732,2)</f>
        <v>0</v>
      </c>
      <c r="L732" s="182">
        <v>21</v>
      </c>
      <c r="M732" s="182">
        <f>G732*(1+L732/100)</f>
        <v>0</v>
      </c>
      <c r="N732" s="180">
        <v>0</v>
      </c>
      <c r="O732" s="180">
        <f>ROUND(E732*N732,2)</f>
        <v>0</v>
      </c>
      <c r="P732" s="180">
        <v>0</v>
      </c>
      <c r="Q732" s="180">
        <f>ROUND(E732*P732,2)</f>
        <v>0</v>
      </c>
      <c r="R732" s="182" t="s">
        <v>986</v>
      </c>
      <c r="S732" s="182" t="s">
        <v>294</v>
      </c>
      <c r="T732" s="159"/>
      <c r="U732" s="159"/>
      <c r="V732" s="159"/>
      <c r="W732" s="159"/>
      <c r="X732" s="159"/>
      <c r="Y732" s="159"/>
      <c r="Z732" s="148"/>
      <c r="AA732" s="148"/>
      <c r="AB732" s="148"/>
      <c r="AC732" s="148"/>
      <c r="AD732" s="148"/>
      <c r="AE732" s="148"/>
      <c r="AF732" s="148"/>
      <c r="AG732" s="148"/>
      <c r="AH732" s="148"/>
      <c r="AI732" s="148"/>
      <c r="AJ732" s="148"/>
      <c r="AK732" s="148"/>
      <c r="AL732" s="148"/>
      <c r="AM732" s="148"/>
      <c r="AN732" s="148"/>
      <c r="AO732" s="148"/>
      <c r="AP732" s="148"/>
      <c r="AQ732" s="148"/>
      <c r="AR732" s="148"/>
      <c r="AS732" s="148"/>
      <c r="AT732" s="148"/>
      <c r="AU732" s="148"/>
      <c r="AV732" s="148"/>
      <c r="AW732" s="148"/>
      <c r="AX732" s="148"/>
      <c r="AY732" s="148"/>
      <c r="AZ732" s="148"/>
      <c r="BA732" s="148"/>
      <c r="BB732" s="148"/>
      <c r="BC732" s="148"/>
      <c r="BD732" s="148"/>
      <c r="BE732" s="148"/>
      <c r="BF732" s="148"/>
      <c r="BG732" s="148"/>
      <c r="BH732" s="148"/>
    </row>
    <row r="733" spans="1:60" outlineLevel="3" x14ac:dyDescent="0.25">
      <c r="A733" s="155"/>
      <c r="B733" s="156"/>
      <c r="C733" s="195">
        <v>740</v>
      </c>
      <c r="D733" s="161"/>
      <c r="E733" s="162">
        <v>740</v>
      </c>
      <c r="F733" s="159"/>
      <c r="G733" s="159"/>
      <c r="H733" s="159"/>
      <c r="I733" s="159"/>
      <c r="J733" s="159"/>
      <c r="K733" s="159"/>
      <c r="L733" s="159"/>
      <c r="M733" s="159"/>
      <c r="N733" s="158"/>
      <c r="O733" s="158"/>
      <c r="P733" s="158"/>
      <c r="Q733" s="158"/>
      <c r="R733" s="159"/>
      <c r="S733" s="159"/>
      <c r="T733" s="159"/>
      <c r="U733" s="159"/>
      <c r="V733" s="159"/>
      <c r="W733" s="159"/>
      <c r="X733" s="159"/>
      <c r="Y733" s="159"/>
      <c r="Z733" s="148"/>
      <c r="AA733" s="148"/>
      <c r="AB733" s="148"/>
      <c r="AC733" s="148"/>
      <c r="AD733" s="148"/>
      <c r="AE733" s="148"/>
      <c r="AF733" s="148"/>
      <c r="AG733" s="148"/>
      <c r="AH733" s="148"/>
      <c r="AI733" s="148"/>
      <c r="AJ733" s="148"/>
      <c r="AK733" s="148"/>
      <c r="AL733" s="148"/>
      <c r="AM733" s="148"/>
      <c r="AN733" s="148"/>
      <c r="AO733" s="148"/>
      <c r="AP733" s="148"/>
      <c r="AQ733" s="148"/>
      <c r="AR733" s="148"/>
      <c r="AS733" s="148"/>
      <c r="AT733" s="148"/>
      <c r="AU733" s="148"/>
      <c r="AV733" s="148"/>
      <c r="AW733" s="148"/>
      <c r="AX733" s="148"/>
      <c r="AY733" s="148"/>
      <c r="AZ733" s="148"/>
      <c r="BA733" s="148"/>
      <c r="BB733" s="148"/>
      <c r="BC733" s="148"/>
      <c r="BD733" s="148"/>
      <c r="BE733" s="148"/>
      <c r="BF733" s="148"/>
      <c r="BG733" s="148"/>
      <c r="BH733" s="148"/>
    </row>
    <row r="734" spans="1:60" outlineLevel="3" x14ac:dyDescent="0.25">
      <c r="A734" s="177">
        <v>145</v>
      </c>
      <c r="B734" s="178" t="s">
        <v>3822</v>
      </c>
      <c r="C734" s="194" t="s">
        <v>3823</v>
      </c>
      <c r="D734" s="179" t="s">
        <v>310</v>
      </c>
      <c r="E734" s="180">
        <v>2960</v>
      </c>
      <c r="F734" s="181"/>
      <c r="G734" s="182">
        <f>ROUND(E734*F734,2)</f>
        <v>0</v>
      </c>
      <c r="H734" s="181"/>
      <c r="I734" s="182">
        <f>ROUND(E734*H734,2)</f>
        <v>0</v>
      </c>
      <c r="J734" s="181"/>
      <c r="K734" s="182">
        <f>ROUND(E734*J734,2)</f>
        <v>0</v>
      </c>
      <c r="L734" s="182">
        <v>21</v>
      </c>
      <c r="M734" s="182">
        <f>G734*(1+L734/100)</f>
        <v>0</v>
      </c>
      <c r="N734" s="180">
        <v>0</v>
      </c>
      <c r="O734" s="180">
        <f>ROUND(E734*N734,2)</f>
        <v>0</v>
      </c>
      <c r="P734" s="180">
        <v>0</v>
      </c>
      <c r="Q734" s="180">
        <f>ROUND(E734*P734,2)</f>
        <v>0</v>
      </c>
      <c r="R734" s="182" t="s">
        <v>986</v>
      </c>
      <c r="S734" s="182" t="s">
        <v>294</v>
      </c>
      <c r="T734" s="159"/>
      <c r="U734" s="159"/>
      <c r="V734" s="159"/>
      <c r="W734" s="159"/>
      <c r="X734" s="159"/>
      <c r="Y734" s="159"/>
      <c r="Z734" s="148"/>
      <c r="AA734" s="148"/>
      <c r="AB734" s="148"/>
      <c r="AC734" s="148"/>
      <c r="AD734" s="148"/>
      <c r="AE734" s="148"/>
      <c r="AF734" s="148"/>
      <c r="AG734" s="148"/>
      <c r="AH734" s="148"/>
      <c r="AI734" s="148"/>
      <c r="AJ734" s="148"/>
      <c r="AK734" s="148"/>
      <c r="AL734" s="148"/>
      <c r="AM734" s="148"/>
      <c r="AN734" s="148"/>
      <c r="AO734" s="148"/>
      <c r="AP734" s="148"/>
      <c r="AQ734" s="148"/>
      <c r="AR734" s="148"/>
      <c r="AS734" s="148"/>
      <c r="AT734" s="148"/>
      <c r="AU734" s="148"/>
      <c r="AV734" s="148"/>
      <c r="AW734" s="148"/>
      <c r="AX734" s="148"/>
      <c r="AY734" s="148"/>
      <c r="AZ734" s="148"/>
      <c r="BA734" s="148"/>
      <c r="BB734" s="148"/>
      <c r="BC734" s="148"/>
      <c r="BD734" s="148"/>
      <c r="BE734" s="148"/>
      <c r="BF734" s="148"/>
      <c r="BG734" s="148"/>
      <c r="BH734" s="148"/>
    </row>
    <row r="735" spans="1:60" outlineLevel="3" x14ac:dyDescent="0.25">
      <c r="A735" s="155"/>
      <c r="B735" s="156"/>
      <c r="C735" s="195" t="s">
        <v>3824</v>
      </c>
      <c r="D735" s="161"/>
      <c r="E735" s="162">
        <v>2960</v>
      </c>
      <c r="F735" s="159"/>
      <c r="G735" s="159"/>
      <c r="H735" s="159"/>
      <c r="I735" s="159"/>
      <c r="J735" s="159"/>
      <c r="K735" s="159"/>
      <c r="L735" s="159"/>
      <c r="M735" s="159"/>
      <c r="N735" s="158"/>
      <c r="O735" s="158"/>
      <c r="P735" s="158"/>
      <c r="Q735" s="158"/>
      <c r="R735" s="159"/>
      <c r="S735" s="159"/>
      <c r="T735" s="159"/>
      <c r="U735" s="159"/>
      <c r="V735" s="159"/>
      <c r="W735" s="159"/>
      <c r="X735" s="159"/>
      <c r="Y735" s="159"/>
      <c r="Z735" s="148"/>
      <c r="AA735" s="148"/>
      <c r="AB735" s="148"/>
      <c r="AC735" s="148"/>
      <c r="AD735" s="148"/>
      <c r="AE735" s="148"/>
      <c r="AF735" s="148"/>
      <c r="AG735" s="148"/>
      <c r="AH735" s="148"/>
      <c r="AI735" s="148"/>
      <c r="AJ735" s="148"/>
      <c r="AK735" s="148"/>
      <c r="AL735" s="148"/>
      <c r="AM735" s="148"/>
      <c r="AN735" s="148"/>
      <c r="AO735" s="148"/>
      <c r="AP735" s="148"/>
      <c r="AQ735" s="148"/>
      <c r="AR735" s="148"/>
      <c r="AS735" s="148"/>
      <c r="AT735" s="148"/>
      <c r="AU735" s="148"/>
      <c r="AV735" s="148"/>
      <c r="AW735" s="148"/>
      <c r="AX735" s="148"/>
      <c r="AY735" s="148"/>
      <c r="AZ735" s="148"/>
      <c r="BA735" s="148"/>
      <c r="BB735" s="148"/>
      <c r="BC735" s="148"/>
      <c r="BD735" s="148"/>
      <c r="BE735" s="148"/>
      <c r="BF735" s="148"/>
      <c r="BG735" s="148"/>
      <c r="BH735" s="148"/>
    </row>
    <row r="736" spans="1:60" outlineLevel="3" x14ac:dyDescent="0.25">
      <c r="A736" s="177">
        <v>145</v>
      </c>
      <c r="B736" s="178" t="s">
        <v>3825</v>
      </c>
      <c r="C736" s="194" t="s">
        <v>3826</v>
      </c>
      <c r="D736" s="179" t="s">
        <v>310</v>
      </c>
      <c r="E736" s="180">
        <v>740</v>
      </c>
      <c r="F736" s="181"/>
      <c r="G736" s="182">
        <f>ROUND(E736*F736,2)</f>
        <v>0</v>
      </c>
      <c r="H736" s="181"/>
      <c r="I736" s="182">
        <f>ROUND(E736*H736,2)</f>
        <v>0</v>
      </c>
      <c r="J736" s="181"/>
      <c r="K736" s="182">
        <f>ROUND(E736*J736,2)</f>
        <v>0</v>
      </c>
      <c r="L736" s="182">
        <v>21</v>
      </c>
      <c r="M736" s="182">
        <f>G736*(1+L736/100)</f>
        <v>0</v>
      </c>
      <c r="N736" s="180">
        <v>0</v>
      </c>
      <c r="O736" s="180">
        <f>ROUND(E736*N736,2)</f>
        <v>0</v>
      </c>
      <c r="P736" s="180">
        <v>0</v>
      </c>
      <c r="Q736" s="180">
        <f>ROUND(E736*P736,2)</f>
        <v>0</v>
      </c>
      <c r="R736" s="182" t="s">
        <v>986</v>
      </c>
      <c r="S736" s="182" t="s">
        <v>294</v>
      </c>
      <c r="T736" s="159"/>
      <c r="U736" s="159"/>
      <c r="V736" s="159"/>
      <c r="W736" s="159"/>
      <c r="X736" s="159"/>
      <c r="Y736" s="159"/>
      <c r="Z736" s="148"/>
      <c r="AA736" s="148"/>
      <c r="AB736" s="148"/>
      <c r="AC736" s="148"/>
      <c r="AD736" s="148"/>
      <c r="AE736" s="148"/>
      <c r="AF736" s="148"/>
      <c r="AG736" s="148"/>
      <c r="AH736" s="148"/>
      <c r="AI736" s="148"/>
      <c r="AJ736" s="148"/>
      <c r="AK736" s="148"/>
      <c r="AL736" s="148"/>
      <c r="AM736" s="148"/>
      <c r="AN736" s="148"/>
      <c r="AO736" s="148"/>
      <c r="AP736" s="148"/>
      <c r="AQ736" s="148"/>
      <c r="AR736" s="148"/>
      <c r="AS736" s="148"/>
      <c r="AT736" s="148"/>
      <c r="AU736" s="148"/>
      <c r="AV736" s="148"/>
      <c r="AW736" s="148"/>
      <c r="AX736" s="148"/>
      <c r="AY736" s="148"/>
      <c r="AZ736" s="148"/>
      <c r="BA736" s="148"/>
      <c r="BB736" s="148"/>
      <c r="BC736" s="148"/>
      <c r="BD736" s="148"/>
      <c r="BE736" s="148"/>
      <c r="BF736" s="148"/>
      <c r="BG736" s="148"/>
      <c r="BH736" s="148"/>
    </row>
    <row r="737" spans="1:60" outlineLevel="3" x14ac:dyDescent="0.25">
      <c r="A737" s="155"/>
      <c r="B737" s="156"/>
      <c r="C737" s="195">
        <v>740</v>
      </c>
      <c r="D737" s="161"/>
      <c r="E737" s="162">
        <v>740</v>
      </c>
      <c r="F737" s="159"/>
      <c r="G737" s="159"/>
      <c r="H737" s="159"/>
      <c r="I737" s="159"/>
      <c r="J737" s="159"/>
      <c r="K737" s="159"/>
      <c r="L737" s="159"/>
      <c r="M737" s="159"/>
      <c r="N737" s="158"/>
      <c r="O737" s="158"/>
      <c r="P737" s="158"/>
      <c r="Q737" s="158"/>
      <c r="R737" s="159"/>
      <c r="S737" s="159"/>
      <c r="T737" s="159"/>
      <c r="U737" s="159"/>
      <c r="V737" s="159"/>
      <c r="W737" s="159"/>
      <c r="X737" s="159"/>
      <c r="Y737" s="159"/>
      <c r="Z737" s="148"/>
      <c r="AA737" s="148"/>
      <c r="AB737" s="148"/>
      <c r="AC737" s="148"/>
      <c r="AD737" s="148"/>
      <c r="AE737" s="148"/>
      <c r="AF737" s="148"/>
      <c r="AG737" s="148"/>
      <c r="AH737" s="148"/>
      <c r="AI737" s="148"/>
      <c r="AJ737" s="148"/>
      <c r="AK737" s="148"/>
      <c r="AL737" s="148"/>
      <c r="AM737" s="148"/>
      <c r="AN737" s="148"/>
      <c r="AO737" s="148"/>
      <c r="AP737" s="148"/>
      <c r="AQ737" s="148"/>
      <c r="AR737" s="148"/>
      <c r="AS737" s="148"/>
      <c r="AT737" s="148"/>
      <c r="AU737" s="148"/>
      <c r="AV737" s="148"/>
      <c r="AW737" s="148"/>
      <c r="AX737" s="148"/>
      <c r="AY737" s="148"/>
      <c r="AZ737" s="148"/>
      <c r="BA737" s="148"/>
      <c r="BB737" s="148"/>
      <c r="BC737" s="148"/>
      <c r="BD737" s="148"/>
      <c r="BE737" s="148"/>
      <c r="BF737" s="148"/>
      <c r="BG737" s="148"/>
      <c r="BH737" s="148"/>
    </row>
    <row r="738" spans="1:60" outlineLevel="3" x14ac:dyDescent="0.25">
      <c r="A738" s="177">
        <v>145</v>
      </c>
      <c r="B738" s="178" t="s">
        <v>3827</v>
      </c>
      <c r="C738" s="194" t="s">
        <v>3828</v>
      </c>
      <c r="D738" s="179" t="s">
        <v>2122</v>
      </c>
      <c r="E738" s="180">
        <v>1</v>
      </c>
      <c r="F738" s="181"/>
      <c r="G738" s="182">
        <f>ROUND(E738*F738,2)</f>
        <v>0</v>
      </c>
      <c r="H738" s="181"/>
      <c r="I738" s="182">
        <f>ROUND(E738*H738,2)</f>
        <v>0</v>
      </c>
      <c r="J738" s="181"/>
      <c r="K738" s="182">
        <f>ROUND(E738*J738,2)</f>
        <v>0</v>
      </c>
      <c r="L738" s="182">
        <v>21</v>
      </c>
      <c r="M738" s="182">
        <f>G738*(1+L738/100)</f>
        <v>0</v>
      </c>
      <c r="N738" s="180">
        <v>0</v>
      </c>
      <c r="O738" s="180">
        <f>ROUND(E738*N738,2)</f>
        <v>0</v>
      </c>
      <c r="P738" s="180">
        <v>0</v>
      </c>
      <c r="Q738" s="180">
        <f>ROUND(E738*P738,2)</f>
        <v>0</v>
      </c>
      <c r="R738" s="182"/>
      <c r="S738" s="190" t="s">
        <v>878</v>
      </c>
      <c r="T738" s="159"/>
      <c r="U738" s="159"/>
      <c r="V738" s="159"/>
      <c r="W738" s="159"/>
      <c r="X738" s="159"/>
      <c r="Y738" s="159"/>
      <c r="Z738" s="148"/>
      <c r="AA738" s="148"/>
      <c r="AB738" s="148"/>
      <c r="AC738" s="148"/>
      <c r="AD738" s="148"/>
      <c r="AE738" s="148"/>
      <c r="AF738" s="148"/>
      <c r="AG738" s="148"/>
      <c r="AH738" s="148"/>
      <c r="AI738" s="148"/>
      <c r="AJ738" s="148"/>
      <c r="AK738" s="148"/>
      <c r="AL738" s="148"/>
      <c r="AM738" s="148"/>
      <c r="AN738" s="148"/>
      <c r="AO738" s="148"/>
      <c r="AP738" s="148"/>
      <c r="AQ738" s="148"/>
      <c r="AR738" s="148"/>
      <c r="AS738" s="148"/>
      <c r="AT738" s="148"/>
      <c r="AU738" s="148"/>
      <c r="AV738" s="148"/>
      <c r="AW738" s="148"/>
      <c r="AX738" s="148"/>
      <c r="AY738" s="148"/>
      <c r="AZ738" s="148"/>
      <c r="BA738" s="148"/>
      <c r="BB738" s="148"/>
      <c r="BC738" s="148"/>
      <c r="BD738" s="148"/>
      <c r="BE738" s="148"/>
      <c r="BF738" s="148"/>
      <c r="BG738" s="148"/>
      <c r="BH738" s="148"/>
    </row>
    <row r="739" spans="1:60" ht="13" x14ac:dyDescent="0.25">
      <c r="A739" s="170" t="s">
        <v>288</v>
      </c>
      <c r="B739" s="171" t="s">
        <v>166</v>
      </c>
      <c r="C739" s="193" t="s">
        <v>167</v>
      </c>
      <c r="D739" s="172"/>
      <c r="E739" s="173"/>
      <c r="F739" s="174"/>
      <c r="G739" s="174">
        <f>SUMIF(AG740:AG746,"&lt;&gt;NOR",G740:G746)</f>
        <v>0</v>
      </c>
      <c r="H739" s="174"/>
      <c r="I739" s="174">
        <f>SUM(I740:I746)</f>
        <v>0</v>
      </c>
      <c r="J739" s="174"/>
      <c r="K739" s="174">
        <f>SUM(K740:K746)</f>
        <v>0</v>
      </c>
      <c r="L739" s="174"/>
      <c r="M739" s="174">
        <f>SUM(M740:M746)</f>
        <v>0</v>
      </c>
      <c r="N739" s="173"/>
      <c r="O739" s="173">
        <f>SUM(O740:O746)</f>
        <v>0.13999999999999999</v>
      </c>
      <c r="P739" s="173"/>
      <c r="Q739" s="173">
        <f>SUM(Q740:Q746)</f>
        <v>0</v>
      </c>
      <c r="R739" s="174"/>
      <c r="S739" s="174"/>
      <c r="T739" s="175"/>
      <c r="U739" s="169"/>
      <c r="V739" s="169">
        <f>SUM(V740:V746)</f>
        <v>189.38</v>
      </c>
      <c r="W739" s="169"/>
      <c r="X739" s="169"/>
      <c r="Y739" s="169"/>
      <c r="AG739" t="s">
        <v>289</v>
      </c>
    </row>
    <row r="740" spans="1:60" ht="40" outlineLevel="1" x14ac:dyDescent="0.25">
      <c r="A740" s="177">
        <v>147</v>
      </c>
      <c r="B740" s="178" t="s">
        <v>1005</v>
      </c>
      <c r="C740" s="194" t="s">
        <v>1006</v>
      </c>
      <c r="D740" s="179" t="s">
        <v>310</v>
      </c>
      <c r="E740" s="180">
        <v>605.47</v>
      </c>
      <c r="F740" s="181"/>
      <c r="G740" s="182">
        <f>ROUND(E740*F740,2)</f>
        <v>0</v>
      </c>
      <c r="H740" s="181"/>
      <c r="I740" s="182">
        <f>ROUND(E740*H740,2)</f>
        <v>0</v>
      </c>
      <c r="J740" s="181"/>
      <c r="K740" s="182">
        <f>ROUND(E740*J740,2)</f>
        <v>0</v>
      </c>
      <c r="L740" s="182">
        <v>21</v>
      </c>
      <c r="M740" s="182">
        <f>G740*(1+L740/100)</f>
        <v>0</v>
      </c>
      <c r="N740" s="180">
        <v>4.0000000000000003E-5</v>
      </c>
      <c r="O740" s="180">
        <f>ROUND(E740*N740,2)</f>
        <v>0.02</v>
      </c>
      <c r="P740" s="180">
        <v>0</v>
      </c>
      <c r="Q740" s="180">
        <f>ROUND(E740*P740,2)</f>
        <v>0</v>
      </c>
      <c r="R740" s="182" t="s">
        <v>410</v>
      </c>
      <c r="S740" s="182" t="s">
        <v>294</v>
      </c>
      <c r="T740" s="183" t="s">
        <v>294</v>
      </c>
      <c r="U740" s="159">
        <v>0.308</v>
      </c>
      <c r="V740" s="159">
        <f>ROUND(E740*U740,2)</f>
        <v>186.48</v>
      </c>
      <c r="W740" s="159"/>
      <c r="X740" s="159" t="s">
        <v>295</v>
      </c>
      <c r="Y740" s="159" t="s">
        <v>296</v>
      </c>
      <c r="Z740" s="148"/>
      <c r="AA740" s="148"/>
      <c r="AB740" s="148"/>
      <c r="AC740" s="148"/>
      <c r="AD740" s="148"/>
      <c r="AE740" s="148"/>
      <c r="AF740" s="148"/>
      <c r="AG740" s="148" t="s">
        <v>297</v>
      </c>
      <c r="AH740" s="148"/>
      <c r="AI740" s="148"/>
      <c r="AJ740" s="148"/>
      <c r="AK740" s="148"/>
      <c r="AL740" s="148"/>
      <c r="AM740" s="148"/>
      <c r="AN740" s="148"/>
      <c r="AO740" s="148"/>
      <c r="AP740" s="148"/>
      <c r="AQ740" s="148"/>
      <c r="AR740" s="148"/>
      <c r="AS740" s="148"/>
      <c r="AT740" s="148"/>
      <c r="AU740" s="148"/>
      <c r="AV740" s="148"/>
      <c r="AW740" s="148"/>
      <c r="AX740" s="148"/>
      <c r="AY740" s="148"/>
      <c r="AZ740" s="148"/>
      <c r="BA740" s="148"/>
      <c r="BB740" s="148"/>
      <c r="BC740" s="148"/>
      <c r="BD740" s="148"/>
      <c r="BE740" s="148"/>
      <c r="BF740" s="148"/>
      <c r="BG740" s="148"/>
      <c r="BH740" s="148"/>
    </row>
    <row r="741" spans="1:60" outlineLevel="2" x14ac:dyDescent="0.25">
      <c r="A741" s="155"/>
      <c r="B741" s="156"/>
      <c r="C741" s="272" t="s">
        <v>1007</v>
      </c>
      <c r="D741" s="273"/>
      <c r="E741" s="273"/>
      <c r="F741" s="273"/>
      <c r="G741" s="273"/>
      <c r="H741" s="159"/>
      <c r="I741" s="159"/>
      <c r="J741" s="159"/>
      <c r="K741" s="159"/>
      <c r="L741" s="159"/>
      <c r="M741" s="159"/>
      <c r="N741" s="158"/>
      <c r="O741" s="158"/>
      <c r="P741" s="158"/>
      <c r="Q741" s="158"/>
      <c r="R741" s="159"/>
      <c r="S741" s="159"/>
      <c r="T741" s="159"/>
      <c r="U741" s="159"/>
      <c r="V741" s="159"/>
      <c r="W741" s="159"/>
      <c r="X741" s="159"/>
      <c r="Y741" s="159"/>
      <c r="Z741" s="148"/>
      <c r="AA741" s="148"/>
      <c r="AB741" s="148"/>
      <c r="AC741" s="148"/>
      <c r="AD741" s="148"/>
      <c r="AE741" s="148"/>
      <c r="AF741" s="148"/>
      <c r="AG741" s="148" t="s">
        <v>300</v>
      </c>
      <c r="AH741" s="148"/>
      <c r="AI741" s="148"/>
      <c r="AJ741" s="148"/>
      <c r="AK741" s="148"/>
      <c r="AL741" s="148"/>
      <c r="AM741" s="148"/>
      <c r="AN741" s="148"/>
      <c r="AO741" s="148"/>
      <c r="AP741" s="148"/>
      <c r="AQ741" s="148"/>
      <c r="AR741" s="148"/>
      <c r="AS741" s="148"/>
      <c r="AT741" s="148"/>
      <c r="AU741" s="148"/>
      <c r="AV741" s="148"/>
      <c r="AW741" s="148"/>
      <c r="AX741" s="148"/>
      <c r="AY741" s="148"/>
      <c r="AZ741" s="148"/>
      <c r="BA741" s="184" t="str">
        <f>C741</f>
        <v>zárubněmi, umytí a vyčištění jiných zasklených a natíraných ploch a zařizovacích předmětů před předáním do užívání světlá výška podlaží do 4 m</v>
      </c>
      <c r="BB741" s="148"/>
      <c r="BC741" s="148"/>
      <c r="BD741" s="148"/>
      <c r="BE741" s="148"/>
      <c r="BF741" s="148"/>
      <c r="BG741" s="148"/>
      <c r="BH741" s="148"/>
    </row>
    <row r="742" spans="1:60" outlineLevel="2" x14ac:dyDescent="0.25">
      <c r="A742" s="155"/>
      <c r="B742" s="156"/>
      <c r="C742" s="195" t="s">
        <v>1008</v>
      </c>
      <c r="D742" s="161"/>
      <c r="E742" s="162">
        <v>605.47</v>
      </c>
      <c r="F742" s="159"/>
      <c r="G742" s="159"/>
      <c r="H742" s="159"/>
      <c r="I742" s="159"/>
      <c r="J742" s="159"/>
      <c r="K742" s="159"/>
      <c r="L742" s="159"/>
      <c r="M742" s="159"/>
      <c r="N742" s="158"/>
      <c r="O742" s="158"/>
      <c r="P742" s="158"/>
      <c r="Q742" s="158"/>
      <c r="R742" s="159"/>
      <c r="S742" s="159"/>
      <c r="T742" s="159"/>
      <c r="U742" s="159"/>
      <c r="V742" s="159"/>
      <c r="W742" s="159"/>
      <c r="X742" s="159"/>
      <c r="Y742" s="159"/>
      <c r="Z742" s="148"/>
      <c r="AA742" s="148"/>
      <c r="AB742" s="148"/>
      <c r="AC742" s="148"/>
      <c r="AD742" s="148"/>
      <c r="AE742" s="148"/>
      <c r="AF742" s="148"/>
      <c r="AG742" s="148" t="s">
        <v>314</v>
      </c>
      <c r="AH742" s="148">
        <v>0</v>
      </c>
      <c r="AI742" s="148"/>
      <c r="AJ742" s="148"/>
      <c r="AK742" s="148"/>
      <c r="AL742" s="148"/>
      <c r="AM742" s="148"/>
      <c r="AN742" s="148"/>
      <c r="AO742" s="148"/>
      <c r="AP742" s="148"/>
      <c r="AQ742" s="148"/>
      <c r="AR742" s="148"/>
      <c r="AS742" s="148"/>
      <c r="AT742" s="148"/>
      <c r="AU742" s="148"/>
      <c r="AV742" s="148"/>
      <c r="AW742" s="148"/>
      <c r="AX742" s="148"/>
      <c r="AY742" s="148"/>
      <c r="AZ742" s="148"/>
      <c r="BA742" s="148"/>
      <c r="BB742" s="148"/>
      <c r="BC742" s="148"/>
      <c r="BD742" s="148"/>
      <c r="BE742" s="148"/>
      <c r="BF742" s="148"/>
      <c r="BG742" s="148"/>
      <c r="BH742" s="148"/>
    </row>
    <row r="743" spans="1:60" ht="20" outlineLevel="1" x14ac:dyDescent="0.25">
      <c r="A743" s="177">
        <v>148</v>
      </c>
      <c r="B743" s="178" t="s">
        <v>1009</v>
      </c>
      <c r="C743" s="194" t="s">
        <v>1010</v>
      </c>
      <c r="D743" s="179" t="s">
        <v>292</v>
      </c>
      <c r="E743" s="180">
        <v>10</v>
      </c>
      <c r="F743" s="181"/>
      <c r="G743" s="182">
        <f>ROUND(E743*F743,2)</f>
        <v>0</v>
      </c>
      <c r="H743" s="181"/>
      <c r="I743" s="182">
        <f>ROUND(E743*H743,2)</f>
        <v>0</v>
      </c>
      <c r="J743" s="181"/>
      <c r="K743" s="182">
        <f>ROUND(E743*J743,2)</f>
        <v>0</v>
      </c>
      <c r="L743" s="182">
        <v>21</v>
      </c>
      <c r="M743" s="182">
        <f>G743*(1+L743/100)</f>
        <v>0</v>
      </c>
      <c r="N743" s="180">
        <v>1.17E-2</v>
      </c>
      <c r="O743" s="180">
        <f>ROUND(E743*N743,2)</f>
        <v>0.12</v>
      </c>
      <c r="P743" s="180">
        <v>0</v>
      </c>
      <c r="Q743" s="180">
        <f>ROUND(E743*P743,2)</f>
        <v>0</v>
      </c>
      <c r="R743" s="182" t="s">
        <v>410</v>
      </c>
      <c r="S743" s="182" t="s">
        <v>294</v>
      </c>
      <c r="T743" s="183" t="s">
        <v>294</v>
      </c>
      <c r="U743" s="159">
        <v>0.28999999999999998</v>
      </c>
      <c r="V743" s="159">
        <f>ROUND(E743*U743,2)</f>
        <v>2.9</v>
      </c>
      <c r="W743" s="159"/>
      <c r="X743" s="159" t="s">
        <v>295</v>
      </c>
      <c r="Y743" s="159" t="s">
        <v>296</v>
      </c>
      <c r="Z743" s="148"/>
      <c r="AA743" s="148"/>
      <c r="AB743" s="148"/>
      <c r="AC743" s="148"/>
      <c r="AD743" s="148"/>
      <c r="AE743" s="148"/>
      <c r="AF743" s="148"/>
      <c r="AG743" s="148" t="s">
        <v>297</v>
      </c>
      <c r="AH743" s="148"/>
      <c r="AI743" s="148"/>
      <c r="AJ743" s="148"/>
      <c r="AK743" s="148"/>
      <c r="AL743" s="148"/>
      <c r="AM743" s="148"/>
      <c r="AN743" s="148"/>
      <c r="AO743" s="148"/>
      <c r="AP743" s="148"/>
      <c r="AQ743" s="148"/>
      <c r="AR743" s="148"/>
      <c r="AS743" s="148"/>
      <c r="AT743" s="148"/>
      <c r="AU743" s="148"/>
      <c r="AV743" s="148"/>
      <c r="AW743" s="148"/>
      <c r="AX743" s="148"/>
      <c r="AY743" s="148"/>
      <c r="AZ743" s="148"/>
      <c r="BA743" s="148"/>
      <c r="BB743" s="148"/>
      <c r="BC743" s="148"/>
      <c r="BD743" s="148"/>
      <c r="BE743" s="148"/>
      <c r="BF743" s="148"/>
      <c r="BG743" s="148"/>
      <c r="BH743" s="148"/>
    </row>
    <row r="744" spans="1:60" outlineLevel="2" x14ac:dyDescent="0.25">
      <c r="A744" s="155"/>
      <c r="B744" s="156"/>
      <c r="C744" s="276" t="s">
        <v>1011</v>
      </c>
      <c r="D744" s="277"/>
      <c r="E744" s="277"/>
      <c r="F744" s="277"/>
      <c r="G744" s="277"/>
      <c r="H744" s="159"/>
      <c r="I744" s="159"/>
      <c r="J744" s="159"/>
      <c r="K744" s="159"/>
      <c r="L744" s="159"/>
      <c r="M744" s="159"/>
      <c r="N744" s="158"/>
      <c r="O744" s="158"/>
      <c r="P744" s="158"/>
      <c r="Q744" s="158"/>
      <c r="R744" s="159"/>
      <c r="S744" s="159"/>
      <c r="T744" s="159"/>
      <c r="U744" s="159"/>
      <c r="V744" s="159"/>
      <c r="W744" s="159"/>
      <c r="X744" s="159"/>
      <c r="Y744" s="159"/>
      <c r="Z744" s="148"/>
      <c r="AA744" s="148"/>
      <c r="AB744" s="148"/>
      <c r="AC744" s="148"/>
      <c r="AD744" s="148"/>
      <c r="AE744" s="148"/>
      <c r="AF744" s="148"/>
      <c r="AG744" s="148" t="s">
        <v>299</v>
      </c>
      <c r="AH744" s="148"/>
      <c r="AI744" s="148"/>
      <c r="AJ744" s="148"/>
      <c r="AK744" s="148"/>
      <c r="AL744" s="148"/>
      <c r="AM744" s="148"/>
      <c r="AN744" s="148"/>
      <c r="AO744" s="148"/>
      <c r="AP744" s="148"/>
      <c r="AQ744" s="148"/>
      <c r="AR744" s="148"/>
      <c r="AS744" s="148"/>
      <c r="AT744" s="148"/>
      <c r="AU744" s="148"/>
      <c r="AV744" s="148"/>
      <c r="AW744" s="148"/>
      <c r="AX744" s="148"/>
      <c r="AY744" s="148"/>
      <c r="AZ744" s="148"/>
      <c r="BA744" s="148"/>
      <c r="BB744" s="148"/>
      <c r="BC744" s="148"/>
      <c r="BD744" s="148"/>
      <c r="BE744" s="148"/>
      <c r="BF744" s="148"/>
      <c r="BG744" s="148"/>
      <c r="BH744" s="148"/>
    </row>
    <row r="745" spans="1:60" outlineLevel="2" x14ac:dyDescent="0.25">
      <c r="A745" s="155"/>
      <c r="B745" s="156"/>
      <c r="C745" s="270" t="s">
        <v>1011</v>
      </c>
      <c r="D745" s="271"/>
      <c r="E745" s="271"/>
      <c r="F745" s="271"/>
      <c r="G745" s="271"/>
      <c r="H745" s="159"/>
      <c r="I745" s="159"/>
      <c r="J745" s="159"/>
      <c r="K745" s="159"/>
      <c r="L745" s="159"/>
      <c r="M745" s="159"/>
      <c r="N745" s="158"/>
      <c r="O745" s="158"/>
      <c r="P745" s="158"/>
      <c r="Q745" s="158"/>
      <c r="R745" s="159"/>
      <c r="S745" s="159"/>
      <c r="T745" s="159"/>
      <c r="U745" s="159"/>
      <c r="V745" s="159"/>
      <c r="W745" s="159"/>
      <c r="X745" s="159"/>
      <c r="Y745" s="159"/>
      <c r="Z745" s="148"/>
      <c r="AA745" s="148"/>
      <c r="AB745" s="148"/>
      <c r="AC745" s="148"/>
      <c r="AD745" s="148"/>
      <c r="AE745" s="148"/>
      <c r="AF745" s="148"/>
      <c r="AG745" s="148" t="s">
        <v>300</v>
      </c>
      <c r="AH745" s="148"/>
      <c r="AI745" s="148"/>
      <c r="AJ745" s="148"/>
      <c r="AK745" s="148"/>
      <c r="AL745" s="148"/>
      <c r="AM745" s="148"/>
      <c r="AN745" s="148"/>
      <c r="AO745" s="148"/>
      <c r="AP745" s="148"/>
      <c r="AQ745" s="148"/>
      <c r="AR745" s="148"/>
      <c r="AS745" s="148"/>
      <c r="AT745" s="148"/>
      <c r="AU745" s="148"/>
      <c r="AV745" s="148"/>
      <c r="AW745" s="148"/>
      <c r="AX745" s="148"/>
      <c r="AY745" s="148"/>
      <c r="AZ745" s="148"/>
      <c r="BA745" s="148"/>
      <c r="BB745" s="148"/>
      <c r="BC745" s="148"/>
      <c r="BD745" s="148"/>
      <c r="BE745" s="148"/>
      <c r="BF745" s="148"/>
      <c r="BG745" s="148"/>
      <c r="BH745" s="148"/>
    </row>
    <row r="746" spans="1:60" outlineLevel="1" x14ac:dyDescent="0.25">
      <c r="A746" s="185">
        <v>149</v>
      </c>
      <c r="B746" s="186" t="s">
        <v>1012</v>
      </c>
      <c r="C746" s="198" t="s">
        <v>1013</v>
      </c>
      <c r="D746" s="187" t="s">
        <v>292</v>
      </c>
      <c r="E746" s="188">
        <v>10</v>
      </c>
      <c r="F746" s="189"/>
      <c r="G746" s="190">
        <f>ROUND(E746*F746,2)</f>
        <v>0</v>
      </c>
      <c r="H746" s="189"/>
      <c r="I746" s="190">
        <f>ROUND(E746*H746,2)</f>
        <v>0</v>
      </c>
      <c r="J746" s="189"/>
      <c r="K746" s="190">
        <f>ROUND(E746*J746,2)</f>
        <v>0</v>
      </c>
      <c r="L746" s="190">
        <v>21</v>
      </c>
      <c r="M746" s="190">
        <f>G746*(1+L746/100)</f>
        <v>0</v>
      </c>
      <c r="N746" s="188">
        <v>4.0000000000000002E-4</v>
      </c>
      <c r="O746" s="188">
        <f>ROUND(E746*N746,2)</f>
        <v>0</v>
      </c>
      <c r="P746" s="188">
        <v>0</v>
      </c>
      <c r="Q746" s="188">
        <f>ROUND(E746*P746,2)</f>
        <v>0</v>
      </c>
      <c r="R746" s="190" t="s">
        <v>621</v>
      </c>
      <c r="S746" s="190" t="s">
        <v>294</v>
      </c>
      <c r="T746" s="191" t="s">
        <v>294</v>
      </c>
      <c r="U746" s="159">
        <v>0</v>
      </c>
      <c r="V746" s="159">
        <f>ROUND(E746*U746,2)</f>
        <v>0</v>
      </c>
      <c r="W746" s="159"/>
      <c r="X746" s="159" t="s">
        <v>622</v>
      </c>
      <c r="Y746" s="159" t="s">
        <v>296</v>
      </c>
      <c r="Z746" s="148"/>
      <c r="AA746" s="148"/>
      <c r="AB746" s="148"/>
      <c r="AC746" s="148"/>
      <c r="AD746" s="148"/>
      <c r="AE746" s="148"/>
      <c r="AF746" s="148"/>
      <c r="AG746" s="148" t="s">
        <v>623</v>
      </c>
      <c r="AH746" s="148"/>
      <c r="AI746" s="148"/>
      <c r="AJ746" s="148"/>
      <c r="AK746" s="148"/>
      <c r="AL746" s="148"/>
      <c r="AM746" s="148"/>
      <c r="AN746" s="148"/>
      <c r="AO746" s="148"/>
      <c r="AP746" s="148"/>
      <c r="AQ746" s="148"/>
      <c r="AR746" s="148"/>
      <c r="AS746" s="148"/>
      <c r="AT746" s="148"/>
      <c r="AU746" s="148"/>
      <c r="AV746" s="148"/>
      <c r="AW746" s="148"/>
      <c r="AX746" s="148"/>
      <c r="AY746" s="148"/>
      <c r="AZ746" s="148"/>
      <c r="BA746" s="148"/>
      <c r="BB746" s="148"/>
      <c r="BC746" s="148"/>
      <c r="BD746" s="148"/>
      <c r="BE746" s="148"/>
      <c r="BF746" s="148"/>
      <c r="BG746" s="148"/>
      <c r="BH746" s="148"/>
    </row>
    <row r="747" spans="1:60" ht="13" x14ac:dyDescent="0.25">
      <c r="A747" s="170" t="s">
        <v>288</v>
      </c>
      <c r="B747" s="171" t="s">
        <v>168</v>
      </c>
      <c r="C747" s="193" t="s">
        <v>169</v>
      </c>
      <c r="D747" s="172"/>
      <c r="E747" s="173"/>
      <c r="F747" s="174"/>
      <c r="G747" s="174">
        <f>SUMIF(AG748:AG991,"&lt;&gt;NOR",G748:G991)</f>
        <v>0</v>
      </c>
      <c r="H747" s="174"/>
      <c r="I747" s="174">
        <f>SUM(I748:I991)</f>
        <v>0</v>
      </c>
      <c r="J747" s="174"/>
      <c r="K747" s="174">
        <f>SUM(K748:K991)</f>
        <v>0</v>
      </c>
      <c r="L747" s="174"/>
      <c r="M747" s="174">
        <f>SUM(M748:M991)</f>
        <v>0</v>
      </c>
      <c r="N747" s="173"/>
      <c r="O747" s="173">
        <f>SUM(O748:O991)</f>
        <v>0.97</v>
      </c>
      <c r="P747" s="173"/>
      <c r="Q747" s="173">
        <f>SUM(Q748:Q991)</f>
        <v>621.6</v>
      </c>
      <c r="R747" s="174"/>
      <c r="S747" s="174"/>
      <c r="T747" s="175"/>
      <c r="U747" s="169"/>
      <c r="V747" s="169">
        <f>SUM(V748:V991)</f>
        <v>2880.6900000000005</v>
      </c>
      <c r="W747" s="169"/>
      <c r="X747" s="169"/>
      <c r="Y747" s="169"/>
      <c r="AG747" t="s">
        <v>289</v>
      </c>
    </row>
    <row r="748" spans="1:60" outlineLevel="1" x14ac:dyDescent="0.25">
      <c r="A748" s="177">
        <v>150</v>
      </c>
      <c r="B748" s="178" t="s">
        <v>1014</v>
      </c>
      <c r="C748" s="194" t="s">
        <v>1015</v>
      </c>
      <c r="D748" s="179" t="s">
        <v>338</v>
      </c>
      <c r="E748" s="180">
        <v>24.125360000000001</v>
      </c>
      <c r="F748" s="181"/>
      <c r="G748" s="182">
        <f>ROUND(E748*F748,2)</f>
        <v>0</v>
      </c>
      <c r="H748" s="181"/>
      <c r="I748" s="182">
        <f>ROUND(E748*H748,2)</f>
        <v>0</v>
      </c>
      <c r="J748" s="181"/>
      <c r="K748" s="182">
        <f>ROUND(E748*J748,2)</f>
        <v>0</v>
      </c>
      <c r="L748" s="182">
        <v>21</v>
      </c>
      <c r="M748" s="182">
        <f>G748*(1+L748/100)</f>
        <v>0</v>
      </c>
      <c r="N748" s="180">
        <v>0</v>
      </c>
      <c r="O748" s="180">
        <f>ROUND(E748*N748,2)</f>
        <v>0</v>
      </c>
      <c r="P748" s="180">
        <v>2.85</v>
      </c>
      <c r="Q748" s="180">
        <f>ROUND(E748*P748,2)</f>
        <v>68.760000000000005</v>
      </c>
      <c r="R748" s="182"/>
      <c r="S748" s="182" t="s">
        <v>878</v>
      </c>
      <c r="T748" s="183" t="s">
        <v>879</v>
      </c>
      <c r="U748" s="159">
        <v>17.606999999999999</v>
      </c>
      <c r="V748" s="159">
        <f>ROUND(E748*U748,2)</f>
        <v>424.78</v>
      </c>
      <c r="W748" s="159"/>
      <c r="X748" s="159" t="s">
        <v>295</v>
      </c>
      <c r="Y748" s="159" t="s">
        <v>296</v>
      </c>
      <c r="Z748" s="148"/>
      <c r="AA748" s="148"/>
      <c r="AB748" s="148"/>
      <c r="AC748" s="148"/>
      <c r="AD748" s="148"/>
      <c r="AE748" s="148"/>
      <c r="AF748" s="148"/>
      <c r="AG748" s="148" t="s">
        <v>297</v>
      </c>
      <c r="AH748" s="148"/>
      <c r="AI748" s="148"/>
      <c r="AJ748" s="148"/>
      <c r="AK748" s="148"/>
      <c r="AL748" s="148"/>
      <c r="AM748" s="148"/>
      <c r="AN748" s="148"/>
      <c r="AO748" s="148"/>
      <c r="AP748" s="148"/>
      <c r="AQ748" s="148"/>
      <c r="AR748" s="148"/>
      <c r="AS748" s="148"/>
      <c r="AT748" s="148"/>
      <c r="AU748" s="148"/>
      <c r="AV748" s="148"/>
      <c r="AW748" s="148"/>
      <c r="AX748" s="148"/>
      <c r="AY748" s="148"/>
      <c r="AZ748" s="148"/>
      <c r="BA748" s="148"/>
      <c r="BB748" s="148"/>
      <c r="BC748" s="148"/>
      <c r="BD748" s="148"/>
      <c r="BE748" s="148"/>
      <c r="BF748" s="148"/>
      <c r="BG748" s="148"/>
      <c r="BH748" s="148"/>
    </row>
    <row r="749" spans="1:60" outlineLevel="2" x14ac:dyDescent="0.25">
      <c r="A749" s="155"/>
      <c r="B749" s="156"/>
      <c r="C749" s="272" t="s">
        <v>1016</v>
      </c>
      <c r="D749" s="273"/>
      <c r="E749" s="273"/>
      <c r="F749" s="273"/>
      <c r="G749" s="273"/>
      <c r="H749" s="159"/>
      <c r="I749" s="159"/>
      <c r="J749" s="159"/>
      <c r="K749" s="159"/>
      <c r="L749" s="159"/>
      <c r="M749" s="159"/>
      <c r="N749" s="158"/>
      <c r="O749" s="158"/>
      <c r="P749" s="158"/>
      <c r="Q749" s="158"/>
      <c r="R749" s="159"/>
      <c r="S749" s="159"/>
      <c r="T749" s="159"/>
      <c r="U749" s="159"/>
      <c r="V749" s="159"/>
      <c r="W749" s="159"/>
      <c r="X749" s="159"/>
      <c r="Y749" s="159"/>
      <c r="Z749" s="148"/>
      <c r="AA749" s="148"/>
      <c r="AB749" s="148"/>
      <c r="AC749" s="148"/>
      <c r="AD749" s="148"/>
      <c r="AE749" s="148"/>
      <c r="AF749" s="148"/>
      <c r="AG749" s="148" t="s">
        <v>300</v>
      </c>
      <c r="AH749" s="148"/>
      <c r="AI749" s="148"/>
      <c r="AJ749" s="148"/>
      <c r="AK749" s="148"/>
      <c r="AL749" s="148"/>
      <c r="AM749" s="148"/>
      <c r="AN749" s="148"/>
      <c r="AO749" s="148"/>
      <c r="AP749" s="148"/>
      <c r="AQ749" s="148"/>
      <c r="AR749" s="148"/>
      <c r="AS749" s="148"/>
      <c r="AT749" s="148"/>
      <c r="AU749" s="148"/>
      <c r="AV749" s="148"/>
      <c r="AW749" s="148"/>
      <c r="AX749" s="148"/>
      <c r="AY749" s="148"/>
      <c r="AZ749" s="148"/>
      <c r="BA749" s="184" t="str">
        <f>C749</f>
        <v>s naložením vybouraných hmot a suti na dopravní prostředek nebo s odklizením na hromady do vzdálenosti 20 m</v>
      </c>
      <c r="BB749" s="148"/>
      <c r="BC749" s="148"/>
      <c r="BD749" s="148"/>
      <c r="BE749" s="148"/>
      <c r="BF749" s="148"/>
      <c r="BG749" s="148"/>
      <c r="BH749" s="148"/>
    </row>
    <row r="750" spans="1:60" outlineLevel="2" x14ac:dyDescent="0.25">
      <c r="A750" s="155"/>
      <c r="B750" s="156"/>
      <c r="C750" s="195" t="s">
        <v>1017</v>
      </c>
      <c r="D750" s="161"/>
      <c r="E750" s="162">
        <v>0.86</v>
      </c>
      <c r="F750" s="159"/>
      <c r="G750" s="159"/>
      <c r="H750" s="159"/>
      <c r="I750" s="159"/>
      <c r="J750" s="159"/>
      <c r="K750" s="159"/>
      <c r="L750" s="159"/>
      <c r="M750" s="159"/>
      <c r="N750" s="158"/>
      <c r="O750" s="158"/>
      <c r="P750" s="158"/>
      <c r="Q750" s="158"/>
      <c r="R750" s="159"/>
      <c r="S750" s="159"/>
      <c r="T750" s="159"/>
      <c r="U750" s="159"/>
      <c r="V750" s="159"/>
      <c r="W750" s="159"/>
      <c r="X750" s="159"/>
      <c r="Y750" s="159"/>
      <c r="Z750" s="148"/>
      <c r="AA750" s="148"/>
      <c r="AB750" s="148"/>
      <c r="AC750" s="148"/>
      <c r="AD750" s="148"/>
      <c r="AE750" s="148"/>
      <c r="AF750" s="148"/>
      <c r="AG750" s="148" t="s">
        <v>314</v>
      </c>
      <c r="AH750" s="148">
        <v>0</v>
      </c>
      <c r="AI750" s="148"/>
      <c r="AJ750" s="148"/>
      <c r="AK750" s="148"/>
      <c r="AL750" s="148"/>
      <c r="AM750" s="148"/>
      <c r="AN750" s="148"/>
      <c r="AO750" s="148"/>
      <c r="AP750" s="148"/>
      <c r="AQ750" s="148"/>
      <c r="AR750" s="148"/>
      <c r="AS750" s="148"/>
      <c r="AT750" s="148"/>
      <c r="AU750" s="148"/>
      <c r="AV750" s="148"/>
      <c r="AW750" s="148"/>
      <c r="AX750" s="148"/>
      <c r="AY750" s="148"/>
      <c r="AZ750" s="148"/>
      <c r="BA750" s="148"/>
      <c r="BB750" s="148"/>
      <c r="BC750" s="148"/>
      <c r="BD750" s="148"/>
      <c r="BE750" s="148"/>
      <c r="BF750" s="148"/>
      <c r="BG750" s="148"/>
      <c r="BH750" s="148"/>
    </row>
    <row r="751" spans="1:60" outlineLevel="3" x14ac:dyDescent="0.25">
      <c r="A751" s="155"/>
      <c r="B751" s="156"/>
      <c r="C751" s="195" t="s">
        <v>1018</v>
      </c>
      <c r="D751" s="161"/>
      <c r="E751" s="162">
        <v>17.010000000000002</v>
      </c>
      <c r="F751" s="159"/>
      <c r="G751" s="159"/>
      <c r="H751" s="159"/>
      <c r="I751" s="159"/>
      <c r="J751" s="159"/>
      <c r="K751" s="159"/>
      <c r="L751" s="159"/>
      <c r="M751" s="159"/>
      <c r="N751" s="158"/>
      <c r="O751" s="158"/>
      <c r="P751" s="158"/>
      <c r="Q751" s="158"/>
      <c r="R751" s="159"/>
      <c r="S751" s="159"/>
      <c r="T751" s="159"/>
      <c r="U751" s="159"/>
      <c r="V751" s="159"/>
      <c r="W751" s="159"/>
      <c r="X751" s="159"/>
      <c r="Y751" s="159"/>
      <c r="Z751" s="148"/>
      <c r="AA751" s="148"/>
      <c r="AB751" s="148"/>
      <c r="AC751" s="148"/>
      <c r="AD751" s="148"/>
      <c r="AE751" s="148"/>
      <c r="AF751" s="148"/>
      <c r="AG751" s="148" t="s">
        <v>314</v>
      </c>
      <c r="AH751" s="148">
        <v>0</v>
      </c>
      <c r="AI751" s="148"/>
      <c r="AJ751" s="148"/>
      <c r="AK751" s="148"/>
      <c r="AL751" s="148"/>
      <c r="AM751" s="148"/>
      <c r="AN751" s="148"/>
      <c r="AO751" s="148"/>
      <c r="AP751" s="148"/>
      <c r="AQ751" s="148"/>
      <c r="AR751" s="148"/>
      <c r="AS751" s="148"/>
      <c r="AT751" s="148"/>
      <c r="AU751" s="148"/>
      <c r="AV751" s="148"/>
      <c r="AW751" s="148"/>
      <c r="AX751" s="148"/>
      <c r="AY751" s="148"/>
      <c r="AZ751" s="148"/>
      <c r="BA751" s="148"/>
      <c r="BB751" s="148"/>
      <c r="BC751" s="148"/>
      <c r="BD751" s="148"/>
      <c r="BE751" s="148"/>
      <c r="BF751" s="148"/>
      <c r="BG751" s="148"/>
      <c r="BH751" s="148"/>
    </row>
    <row r="752" spans="1:60" outlineLevel="3" x14ac:dyDescent="0.25">
      <c r="A752" s="155"/>
      <c r="B752" s="156"/>
      <c r="C752" s="195" t="s">
        <v>1019</v>
      </c>
      <c r="D752" s="161"/>
      <c r="E752" s="162">
        <v>3.51</v>
      </c>
      <c r="F752" s="159"/>
      <c r="G752" s="159"/>
      <c r="H752" s="159"/>
      <c r="I752" s="159"/>
      <c r="J752" s="159"/>
      <c r="K752" s="159"/>
      <c r="L752" s="159"/>
      <c r="M752" s="159"/>
      <c r="N752" s="158"/>
      <c r="O752" s="158"/>
      <c r="P752" s="158"/>
      <c r="Q752" s="158"/>
      <c r="R752" s="159"/>
      <c r="S752" s="159"/>
      <c r="T752" s="159"/>
      <c r="U752" s="159"/>
      <c r="V752" s="159"/>
      <c r="W752" s="159"/>
      <c r="X752" s="159"/>
      <c r="Y752" s="159"/>
      <c r="Z752" s="148"/>
      <c r="AA752" s="148"/>
      <c r="AB752" s="148"/>
      <c r="AC752" s="148"/>
      <c r="AD752" s="148"/>
      <c r="AE752" s="148"/>
      <c r="AF752" s="148"/>
      <c r="AG752" s="148" t="s">
        <v>314</v>
      </c>
      <c r="AH752" s="148">
        <v>0</v>
      </c>
      <c r="AI752" s="148"/>
      <c r="AJ752" s="148"/>
      <c r="AK752" s="148"/>
      <c r="AL752" s="148"/>
      <c r="AM752" s="148"/>
      <c r="AN752" s="148"/>
      <c r="AO752" s="148"/>
      <c r="AP752" s="148"/>
      <c r="AQ752" s="148"/>
      <c r="AR752" s="148"/>
      <c r="AS752" s="148"/>
      <c r="AT752" s="148"/>
      <c r="AU752" s="148"/>
      <c r="AV752" s="148"/>
      <c r="AW752" s="148"/>
      <c r="AX752" s="148"/>
      <c r="AY752" s="148"/>
      <c r="AZ752" s="148"/>
      <c r="BA752" s="148"/>
      <c r="BB752" s="148"/>
      <c r="BC752" s="148"/>
      <c r="BD752" s="148"/>
      <c r="BE752" s="148"/>
      <c r="BF752" s="148"/>
      <c r="BG752" s="148"/>
      <c r="BH752" s="148"/>
    </row>
    <row r="753" spans="1:60" outlineLevel="3" x14ac:dyDescent="0.25">
      <c r="A753" s="155"/>
      <c r="B753" s="156"/>
      <c r="C753" s="195" t="s">
        <v>1020</v>
      </c>
      <c r="D753" s="161"/>
      <c r="E753" s="162">
        <v>2.74</v>
      </c>
      <c r="F753" s="159"/>
      <c r="G753" s="159"/>
      <c r="H753" s="159"/>
      <c r="I753" s="159"/>
      <c r="J753" s="159"/>
      <c r="K753" s="159"/>
      <c r="L753" s="159"/>
      <c r="M753" s="159"/>
      <c r="N753" s="158"/>
      <c r="O753" s="158"/>
      <c r="P753" s="158"/>
      <c r="Q753" s="158"/>
      <c r="R753" s="159"/>
      <c r="S753" s="159"/>
      <c r="T753" s="159"/>
      <c r="U753" s="159"/>
      <c r="V753" s="159"/>
      <c r="W753" s="159"/>
      <c r="X753" s="159"/>
      <c r="Y753" s="159"/>
      <c r="Z753" s="148"/>
      <c r="AA753" s="148"/>
      <c r="AB753" s="148"/>
      <c r="AC753" s="148"/>
      <c r="AD753" s="148"/>
      <c r="AE753" s="148"/>
      <c r="AF753" s="148"/>
      <c r="AG753" s="148" t="s">
        <v>314</v>
      </c>
      <c r="AH753" s="148">
        <v>0</v>
      </c>
      <c r="AI753" s="148"/>
      <c r="AJ753" s="148"/>
      <c r="AK753" s="148"/>
      <c r="AL753" s="148"/>
      <c r="AM753" s="148"/>
      <c r="AN753" s="148"/>
      <c r="AO753" s="148"/>
      <c r="AP753" s="148"/>
      <c r="AQ753" s="148"/>
      <c r="AR753" s="148"/>
      <c r="AS753" s="148"/>
      <c r="AT753" s="148"/>
      <c r="AU753" s="148"/>
      <c r="AV753" s="148"/>
      <c r="AW753" s="148"/>
      <c r="AX753" s="148"/>
      <c r="AY753" s="148"/>
      <c r="AZ753" s="148"/>
      <c r="BA753" s="148"/>
      <c r="BB753" s="148"/>
      <c r="BC753" s="148"/>
      <c r="BD753" s="148"/>
      <c r="BE753" s="148"/>
      <c r="BF753" s="148"/>
      <c r="BG753" s="148"/>
      <c r="BH753" s="148"/>
    </row>
    <row r="754" spans="1:60" outlineLevel="1" x14ac:dyDescent="0.25">
      <c r="A754" s="177">
        <v>151</v>
      </c>
      <c r="B754" s="178" t="s">
        <v>1021</v>
      </c>
      <c r="C754" s="194" t="s">
        <v>1022</v>
      </c>
      <c r="D754" s="179" t="s">
        <v>338</v>
      </c>
      <c r="E754" s="180">
        <v>2.4700000000000002</v>
      </c>
      <c r="F754" s="181"/>
      <c r="G754" s="182">
        <f>ROUND(E754*F754,2)</f>
        <v>0</v>
      </c>
      <c r="H754" s="181"/>
      <c r="I754" s="182">
        <f>ROUND(E754*H754,2)</f>
        <v>0</v>
      </c>
      <c r="J754" s="181"/>
      <c r="K754" s="182">
        <f>ROUND(E754*J754,2)</f>
        <v>0</v>
      </c>
      <c r="L754" s="182">
        <v>21</v>
      </c>
      <c r="M754" s="182">
        <f>G754*(1+L754/100)</f>
        <v>0</v>
      </c>
      <c r="N754" s="180">
        <v>0</v>
      </c>
      <c r="O754" s="180">
        <f>ROUND(E754*N754,2)</f>
        <v>0</v>
      </c>
      <c r="P754" s="180">
        <v>2</v>
      </c>
      <c r="Q754" s="180">
        <f>ROUND(E754*P754,2)</f>
        <v>4.9400000000000004</v>
      </c>
      <c r="R754" s="182" t="s">
        <v>1023</v>
      </c>
      <c r="S754" s="182" t="s">
        <v>294</v>
      </c>
      <c r="T754" s="183" t="s">
        <v>294</v>
      </c>
      <c r="U754" s="159">
        <v>6.4359999999999999</v>
      </c>
      <c r="V754" s="159">
        <f>ROUND(E754*U754,2)</f>
        <v>15.9</v>
      </c>
      <c r="W754" s="159"/>
      <c r="X754" s="159" t="s">
        <v>295</v>
      </c>
      <c r="Y754" s="159" t="s">
        <v>296</v>
      </c>
      <c r="Z754" s="148"/>
      <c r="AA754" s="148"/>
      <c r="AB754" s="148"/>
      <c r="AC754" s="148"/>
      <c r="AD754" s="148"/>
      <c r="AE754" s="148"/>
      <c r="AF754" s="148"/>
      <c r="AG754" s="148" t="s">
        <v>297</v>
      </c>
      <c r="AH754" s="148"/>
      <c r="AI754" s="148"/>
      <c r="AJ754" s="148"/>
      <c r="AK754" s="148"/>
      <c r="AL754" s="148"/>
      <c r="AM754" s="148"/>
      <c r="AN754" s="148"/>
      <c r="AO754" s="148"/>
      <c r="AP754" s="148"/>
      <c r="AQ754" s="148"/>
      <c r="AR754" s="148"/>
      <c r="AS754" s="148"/>
      <c r="AT754" s="148"/>
      <c r="AU754" s="148"/>
      <c r="AV754" s="148"/>
      <c r="AW754" s="148"/>
      <c r="AX754" s="148"/>
      <c r="AY754" s="148"/>
      <c r="AZ754" s="148"/>
      <c r="BA754" s="148"/>
      <c r="BB754" s="148"/>
      <c r="BC754" s="148"/>
      <c r="BD754" s="148"/>
      <c r="BE754" s="148"/>
      <c r="BF754" s="148"/>
      <c r="BG754" s="148"/>
      <c r="BH754" s="148"/>
    </row>
    <row r="755" spans="1:60" outlineLevel="2" x14ac:dyDescent="0.25">
      <c r="A755" s="155"/>
      <c r="B755" s="156"/>
      <c r="C755" s="276" t="s">
        <v>1024</v>
      </c>
      <c r="D755" s="277"/>
      <c r="E755" s="277"/>
      <c r="F755" s="277"/>
      <c r="G755" s="277"/>
      <c r="H755" s="159"/>
      <c r="I755" s="159"/>
      <c r="J755" s="159"/>
      <c r="K755" s="159"/>
      <c r="L755" s="159"/>
      <c r="M755" s="159"/>
      <c r="N755" s="158"/>
      <c r="O755" s="158"/>
      <c r="P755" s="158"/>
      <c r="Q755" s="158"/>
      <c r="R755" s="159"/>
      <c r="S755" s="159"/>
      <c r="T755" s="159"/>
      <c r="U755" s="159"/>
      <c r="V755" s="159"/>
      <c r="W755" s="159"/>
      <c r="X755" s="159"/>
      <c r="Y755" s="159"/>
      <c r="Z755" s="148"/>
      <c r="AA755" s="148"/>
      <c r="AB755" s="148"/>
      <c r="AC755" s="148"/>
      <c r="AD755" s="148"/>
      <c r="AE755" s="148"/>
      <c r="AF755" s="148"/>
      <c r="AG755" s="148" t="s">
        <v>299</v>
      </c>
      <c r="AH755" s="148"/>
      <c r="AI755" s="148"/>
      <c r="AJ755" s="148"/>
      <c r="AK755" s="148"/>
      <c r="AL755" s="148"/>
      <c r="AM755" s="148"/>
      <c r="AN755" s="148"/>
      <c r="AO755" s="148"/>
      <c r="AP755" s="148"/>
      <c r="AQ755" s="148"/>
      <c r="AR755" s="148"/>
      <c r="AS755" s="148"/>
      <c r="AT755" s="148"/>
      <c r="AU755" s="148"/>
      <c r="AV755" s="148"/>
      <c r="AW755" s="148"/>
      <c r="AX755" s="148"/>
      <c r="AY755" s="148"/>
      <c r="AZ755" s="148"/>
      <c r="BA755" s="148"/>
      <c r="BB755" s="148"/>
      <c r="BC755" s="148"/>
      <c r="BD755" s="148"/>
      <c r="BE755" s="148"/>
      <c r="BF755" s="148"/>
      <c r="BG755" s="148"/>
      <c r="BH755" s="148"/>
    </row>
    <row r="756" spans="1:60" outlineLevel="2" x14ac:dyDescent="0.25">
      <c r="A756" s="155"/>
      <c r="B756" s="156"/>
      <c r="C756" s="270" t="s">
        <v>1024</v>
      </c>
      <c r="D756" s="271"/>
      <c r="E756" s="271"/>
      <c r="F756" s="271"/>
      <c r="G756" s="271"/>
      <c r="H756" s="159"/>
      <c r="I756" s="159"/>
      <c r="J756" s="159"/>
      <c r="K756" s="159"/>
      <c r="L756" s="159"/>
      <c r="M756" s="159"/>
      <c r="N756" s="158"/>
      <c r="O756" s="158"/>
      <c r="P756" s="158"/>
      <c r="Q756" s="158"/>
      <c r="R756" s="159"/>
      <c r="S756" s="159"/>
      <c r="T756" s="159"/>
      <c r="U756" s="159"/>
      <c r="V756" s="159"/>
      <c r="W756" s="159"/>
      <c r="X756" s="159"/>
      <c r="Y756" s="159"/>
      <c r="Z756" s="148"/>
      <c r="AA756" s="148"/>
      <c r="AB756" s="148"/>
      <c r="AC756" s="148"/>
      <c r="AD756" s="148"/>
      <c r="AE756" s="148"/>
      <c r="AF756" s="148"/>
      <c r="AG756" s="148" t="s">
        <v>300</v>
      </c>
      <c r="AH756" s="148"/>
      <c r="AI756" s="148"/>
      <c r="AJ756" s="148"/>
      <c r="AK756" s="148"/>
      <c r="AL756" s="148"/>
      <c r="AM756" s="148"/>
      <c r="AN756" s="148"/>
      <c r="AO756" s="148"/>
      <c r="AP756" s="148"/>
      <c r="AQ756" s="148"/>
      <c r="AR756" s="148"/>
      <c r="AS756" s="148"/>
      <c r="AT756" s="148"/>
      <c r="AU756" s="148"/>
      <c r="AV756" s="148"/>
      <c r="AW756" s="148"/>
      <c r="AX756" s="148"/>
      <c r="AY756" s="148"/>
      <c r="AZ756" s="148"/>
      <c r="BA756" s="148"/>
      <c r="BB756" s="148"/>
      <c r="BC756" s="148"/>
      <c r="BD756" s="148"/>
      <c r="BE756" s="148"/>
      <c r="BF756" s="148"/>
      <c r="BG756" s="148"/>
      <c r="BH756" s="148"/>
    </row>
    <row r="757" spans="1:60" outlineLevel="2" x14ac:dyDescent="0.25">
      <c r="A757" s="155"/>
      <c r="B757" s="156"/>
      <c r="C757" s="195" t="s">
        <v>1025</v>
      </c>
      <c r="D757" s="161"/>
      <c r="E757" s="162">
        <v>2.4700000000000002</v>
      </c>
      <c r="F757" s="159"/>
      <c r="G757" s="159"/>
      <c r="H757" s="159"/>
      <c r="I757" s="159"/>
      <c r="J757" s="159"/>
      <c r="K757" s="159"/>
      <c r="L757" s="159"/>
      <c r="M757" s="159"/>
      <c r="N757" s="158"/>
      <c r="O757" s="158"/>
      <c r="P757" s="158"/>
      <c r="Q757" s="158"/>
      <c r="R757" s="159"/>
      <c r="S757" s="159"/>
      <c r="T757" s="159"/>
      <c r="U757" s="159"/>
      <c r="V757" s="159"/>
      <c r="W757" s="159"/>
      <c r="X757" s="159"/>
      <c r="Y757" s="159"/>
      <c r="Z757" s="148"/>
      <c r="AA757" s="148"/>
      <c r="AB757" s="148"/>
      <c r="AC757" s="148"/>
      <c r="AD757" s="148"/>
      <c r="AE757" s="148"/>
      <c r="AF757" s="148"/>
      <c r="AG757" s="148" t="s">
        <v>314</v>
      </c>
      <c r="AH757" s="148">
        <v>0</v>
      </c>
      <c r="AI757" s="148"/>
      <c r="AJ757" s="148"/>
      <c r="AK757" s="148"/>
      <c r="AL757" s="148"/>
      <c r="AM757" s="148"/>
      <c r="AN757" s="148"/>
      <c r="AO757" s="148"/>
      <c r="AP757" s="148"/>
      <c r="AQ757" s="148"/>
      <c r="AR757" s="148"/>
      <c r="AS757" s="148"/>
      <c r="AT757" s="148"/>
      <c r="AU757" s="148"/>
      <c r="AV757" s="148"/>
      <c r="AW757" s="148"/>
      <c r="AX757" s="148"/>
      <c r="AY757" s="148"/>
      <c r="AZ757" s="148"/>
      <c r="BA757" s="148"/>
      <c r="BB757" s="148"/>
      <c r="BC757" s="148"/>
      <c r="BD757" s="148"/>
      <c r="BE757" s="148"/>
      <c r="BF757" s="148"/>
      <c r="BG757" s="148"/>
      <c r="BH757" s="148"/>
    </row>
    <row r="758" spans="1:60" outlineLevel="1" x14ac:dyDescent="0.25">
      <c r="A758" s="177">
        <v>152</v>
      </c>
      <c r="B758" s="178" t="s">
        <v>1026</v>
      </c>
      <c r="C758" s="194" t="s">
        <v>1027</v>
      </c>
      <c r="D758" s="179" t="s">
        <v>310</v>
      </c>
      <c r="E758" s="180">
        <v>225.46639999999999</v>
      </c>
      <c r="F758" s="181"/>
      <c r="G758" s="182">
        <f>ROUND(E758*F758,2)</f>
        <v>0</v>
      </c>
      <c r="H758" s="181"/>
      <c r="I758" s="182">
        <f>ROUND(E758*H758,2)</f>
        <v>0</v>
      </c>
      <c r="J758" s="181"/>
      <c r="K758" s="182">
        <f>ROUND(E758*J758,2)</f>
        <v>0</v>
      </c>
      <c r="L758" s="182">
        <v>21</v>
      </c>
      <c r="M758" s="182">
        <f>G758*(1+L758/100)</f>
        <v>0</v>
      </c>
      <c r="N758" s="180">
        <v>6.7000000000000002E-4</v>
      </c>
      <c r="O758" s="180">
        <f>ROUND(E758*N758,2)</f>
        <v>0.15</v>
      </c>
      <c r="P758" s="180">
        <v>0.184</v>
      </c>
      <c r="Q758" s="180">
        <f>ROUND(E758*P758,2)</f>
        <v>41.49</v>
      </c>
      <c r="R758" s="182" t="s">
        <v>1023</v>
      </c>
      <c r="S758" s="182" t="s">
        <v>294</v>
      </c>
      <c r="T758" s="183" t="s">
        <v>294</v>
      </c>
      <c r="U758" s="159">
        <v>0.22700000000000001</v>
      </c>
      <c r="V758" s="159">
        <f>ROUND(E758*U758,2)</f>
        <v>51.18</v>
      </c>
      <c r="W758" s="159"/>
      <c r="X758" s="159" t="s">
        <v>295</v>
      </c>
      <c r="Y758" s="159" t="s">
        <v>296</v>
      </c>
      <c r="Z758" s="148"/>
      <c r="AA758" s="148"/>
      <c r="AB758" s="148"/>
      <c r="AC758" s="148"/>
      <c r="AD758" s="148"/>
      <c r="AE758" s="148"/>
      <c r="AF758" s="148"/>
      <c r="AG758" s="148" t="s">
        <v>297</v>
      </c>
      <c r="AH758" s="148"/>
      <c r="AI758" s="148"/>
      <c r="AJ758" s="148"/>
      <c r="AK758" s="148"/>
      <c r="AL758" s="148"/>
      <c r="AM758" s="148"/>
      <c r="AN758" s="148"/>
      <c r="AO758" s="148"/>
      <c r="AP758" s="148"/>
      <c r="AQ758" s="148"/>
      <c r="AR758" s="148"/>
      <c r="AS758" s="148"/>
      <c r="AT758" s="148"/>
      <c r="AU758" s="148"/>
      <c r="AV758" s="148"/>
      <c r="AW758" s="148"/>
      <c r="AX758" s="148"/>
      <c r="AY758" s="148"/>
      <c r="AZ758" s="148"/>
      <c r="BA758" s="148"/>
      <c r="BB758" s="148"/>
      <c r="BC758" s="148"/>
      <c r="BD758" s="148"/>
      <c r="BE758" s="148"/>
      <c r="BF758" s="148"/>
      <c r="BG758" s="148"/>
      <c r="BH758" s="148"/>
    </row>
    <row r="759" spans="1:60" ht="20.5" outlineLevel="2" x14ac:dyDescent="0.25">
      <c r="A759" s="155"/>
      <c r="B759" s="156"/>
      <c r="C759" s="276" t="s">
        <v>1028</v>
      </c>
      <c r="D759" s="277"/>
      <c r="E759" s="277"/>
      <c r="F759" s="277"/>
      <c r="G759" s="277"/>
      <c r="H759" s="159"/>
      <c r="I759" s="159"/>
      <c r="J759" s="159"/>
      <c r="K759" s="159"/>
      <c r="L759" s="159"/>
      <c r="M759" s="159"/>
      <c r="N759" s="158"/>
      <c r="O759" s="158"/>
      <c r="P759" s="158"/>
      <c r="Q759" s="158"/>
      <c r="R759" s="159"/>
      <c r="S759" s="159"/>
      <c r="T759" s="159"/>
      <c r="U759" s="159"/>
      <c r="V759" s="159"/>
      <c r="W759" s="159"/>
      <c r="X759" s="159"/>
      <c r="Y759" s="159"/>
      <c r="Z759" s="148"/>
      <c r="AA759" s="148"/>
      <c r="AB759" s="148"/>
      <c r="AC759" s="148"/>
      <c r="AD759" s="148"/>
      <c r="AE759" s="148"/>
      <c r="AF759" s="148"/>
      <c r="AG759" s="148" t="s">
        <v>299</v>
      </c>
      <c r="AH759" s="148"/>
      <c r="AI759" s="148"/>
      <c r="AJ759" s="148"/>
      <c r="AK759" s="148"/>
      <c r="AL759" s="148"/>
      <c r="AM759" s="148"/>
      <c r="AN759" s="148"/>
      <c r="AO759" s="148"/>
      <c r="AP759" s="148"/>
      <c r="AQ759" s="148"/>
      <c r="AR759" s="148"/>
      <c r="AS759" s="148"/>
      <c r="AT759" s="148"/>
      <c r="AU759" s="148"/>
      <c r="AV759" s="148"/>
      <c r="AW759" s="148"/>
      <c r="AX759" s="148"/>
      <c r="AY759" s="148"/>
      <c r="AZ759" s="148"/>
      <c r="BA759" s="184" t="str">
        <f>C759</f>
        <v>nebo vybourání otvorů průřezové plochy přes 4 m2 v příčkách, včetně pomocného lešení o výšce podlahy do 1900 mm a pro zatížení do 1,5 kPa  (150 kg/m2),</v>
      </c>
      <c r="BB759" s="148"/>
      <c r="BC759" s="148"/>
      <c r="BD759" s="148"/>
      <c r="BE759" s="148"/>
      <c r="BF759" s="148"/>
      <c r="BG759" s="148"/>
      <c r="BH759" s="148"/>
    </row>
    <row r="760" spans="1:60" ht="20.5" outlineLevel="2" x14ac:dyDescent="0.25">
      <c r="A760" s="155"/>
      <c r="B760" s="156"/>
      <c r="C760" s="270" t="s">
        <v>1028</v>
      </c>
      <c r="D760" s="271"/>
      <c r="E760" s="271"/>
      <c r="F760" s="271"/>
      <c r="G760" s="271"/>
      <c r="H760" s="159"/>
      <c r="I760" s="159"/>
      <c r="J760" s="159"/>
      <c r="K760" s="159"/>
      <c r="L760" s="159"/>
      <c r="M760" s="159"/>
      <c r="N760" s="158"/>
      <c r="O760" s="158"/>
      <c r="P760" s="158"/>
      <c r="Q760" s="158"/>
      <c r="R760" s="159"/>
      <c r="S760" s="159"/>
      <c r="T760" s="159"/>
      <c r="U760" s="159"/>
      <c r="V760" s="159"/>
      <c r="W760" s="159"/>
      <c r="X760" s="159"/>
      <c r="Y760" s="159"/>
      <c r="Z760" s="148"/>
      <c r="AA760" s="148"/>
      <c r="AB760" s="148"/>
      <c r="AC760" s="148"/>
      <c r="AD760" s="148"/>
      <c r="AE760" s="148"/>
      <c r="AF760" s="148"/>
      <c r="AG760" s="148" t="s">
        <v>300</v>
      </c>
      <c r="AH760" s="148"/>
      <c r="AI760" s="148"/>
      <c r="AJ760" s="148"/>
      <c r="AK760" s="148"/>
      <c r="AL760" s="148"/>
      <c r="AM760" s="148"/>
      <c r="AN760" s="148"/>
      <c r="AO760" s="148"/>
      <c r="AP760" s="148"/>
      <c r="AQ760" s="148"/>
      <c r="AR760" s="148"/>
      <c r="AS760" s="148"/>
      <c r="AT760" s="148"/>
      <c r="AU760" s="148"/>
      <c r="AV760" s="148"/>
      <c r="AW760" s="148"/>
      <c r="AX760" s="148"/>
      <c r="AY760" s="148"/>
      <c r="AZ760" s="148"/>
      <c r="BA760" s="184" t="str">
        <f>C760</f>
        <v>nebo vybourání otvorů průřezové plochy přes 4 m2 v příčkách, včetně pomocného lešení o výšce podlahy do 1900 mm a pro zatížení do 1,5 kPa  (150 kg/m2),</v>
      </c>
      <c r="BB760" s="148"/>
      <c r="BC760" s="148"/>
      <c r="BD760" s="148"/>
      <c r="BE760" s="148"/>
      <c r="BF760" s="148"/>
      <c r="BG760" s="148"/>
      <c r="BH760" s="148"/>
    </row>
    <row r="761" spans="1:60" outlineLevel="2" x14ac:dyDescent="0.25">
      <c r="A761" s="155"/>
      <c r="B761" s="156"/>
      <c r="C761" s="195" t="s">
        <v>1029</v>
      </c>
      <c r="D761" s="161"/>
      <c r="E761" s="162">
        <v>52.82</v>
      </c>
      <c r="F761" s="159"/>
      <c r="G761" s="159"/>
      <c r="H761" s="159"/>
      <c r="I761" s="159"/>
      <c r="J761" s="159"/>
      <c r="K761" s="159"/>
      <c r="L761" s="159"/>
      <c r="M761" s="159"/>
      <c r="N761" s="158"/>
      <c r="O761" s="158"/>
      <c r="P761" s="158"/>
      <c r="Q761" s="158"/>
      <c r="R761" s="159"/>
      <c r="S761" s="159"/>
      <c r="T761" s="159"/>
      <c r="U761" s="159"/>
      <c r="V761" s="159"/>
      <c r="W761" s="159"/>
      <c r="X761" s="159"/>
      <c r="Y761" s="159"/>
      <c r="Z761" s="148"/>
      <c r="AA761" s="148"/>
      <c r="AB761" s="148"/>
      <c r="AC761" s="148"/>
      <c r="AD761" s="148"/>
      <c r="AE761" s="148"/>
      <c r="AF761" s="148"/>
      <c r="AG761" s="148" t="s">
        <v>314</v>
      </c>
      <c r="AH761" s="148">
        <v>0</v>
      </c>
      <c r="AI761" s="148"/>
      <c r="AJ761" s="148"/>
      <c r="AK761" s="148"/>
      <c r="AL761" s="148"/>
      <c r="AM761" s="148"/>
      <c r="AN761" s="148"/>
      <c r="AO761" s="148"/>
      <c r="AP761" s="148"/>
      <c r="AQ761" s="148"/>
      <c r="AR761" s="148"/>
      <c r="AS761" s="148"/>
      <c r="AT761" s="148"/>
      <c r="AU761" s="148"/>
      <c r="AV761" s="148"/>
      <c r="AW761" s="148"/>
      <c r="AX761" s="148"/>
      <c r="AY761" s="148"/>
      <c r="AZ761" s="148"/>
      <c r="BA761" s="148"/>
      <c r="BB761" s="148"/>
      <c r="BC761" s="148"/>
      <c r="BD761" s="148"/>
      <c r="BE761" s="148"/>
      <c r="BF761" s="148"/>
      <c r="BG761" s="148"/>
      <c r="BH761" s="148"/>
    </row>
    <row r="762" spans="1:60" outlineLevel="3" x14ac:dyDescent="0.25">
      <c r="A762" s="155"/>
      <c r="B762" s="156"/>
      <c r="C762" s="195" t="s">
        <v>1030</v>
      </c>
      <c r="D762" s="161"/>
      <c r="E762" s="162">
        <v>25.07</v>
      </c>
      <c r="F762" s="159"/>
      <c r="G762" s="159"/>
      <c r="H762" s="159"/>
      <c r="I762" s="159"/>
      <c r="J762" s="159"/>
      <c r="K762" s="159"/>
      <c r="L762" s="159"/>
      <c r="M762" s="159"/>
      <c r="N762" s="158"/>
      <c r="O762" s="158"/>
      <c r="P762" s="158"/>
      <c r="Q762" s="158"/>
      <c r="R762" s="159"/>
      <c r="S762" s="159"/>
      <c r="T762" s="159"/>
      <c r="U762" s="159"/>
      <c r="V762" s="159"/>
      <c r="W762" s="159"/>
      <c r="X762" s="159"/>
      <c r="Y762" s="159"/>
      <c r="Z762" s="148"/>
      <c r="AA762" s="148"/>
      <c r="AB762" s="148"/>
      <c r="AC762" s="148"/>
      <c r="AD762" s="148"/>
      <c r="AE762" s="148"/>
      <c r="AF762" s="148"/>
      <c r="AG762" s="148" t="s">
        <v>314</v>
      </c>
      <c r="AH762" s="148">
        <v>0</v>
      </c>
      <c r="AI762" s="148"/>
      <c r="AJ762" s="148"/>
      <c r="AK762" s="148"/>
      <c r="AL762" s="148"/>
      <c r="AM762" s="148"/>
      <c r="AN762" s="148"/>
      <c r="AO762" s="148"/>
      <c r="AP762" s="148"/>
      <c r="AQ762" s="148"/>
      <c r="AR762" s="148"/>
      <c r="AS762" s="148"/>
      <c r="AT762" s="148"/>
      <c r="AU762" s="148"/>
      <c r="AV762" s="148"/>
      <c r="AW762" s="148"/>
      <c r="AX762" s="148"/>
      <c r="AY762" s="148"/>
      <c r="AZ762" s="148"/>
      <c r="BA762" s="148"/>
      <c r="BB762" s="148"/>
      <c r="BC762" s="148"/>
      <c r="BD762" s="148"/>
      <c r="BE762" s="148"/>
      <c r="BF762" s="148"/>
      <c r="BG762" s="148"/>
      <c r="BH762" s="148"/>
    </row>
    <row r="763" spans="1:60" outlineLevel="3" x14ac:dyDescent="0.25">
      <c r="A763" s="155"/>
      <c r="B763" s="156"/>
      <c r="C763" s="195" t="s">
        <v>1031</v>
      </c>
      <c r="D763" s="161"/>
      <c r="E763" s="162">
        <v>70.95</v>
      </c>
      <c r="F763" s="159"/>
      <c r="G763" s="159"/>
      <c r="H763" s="159"/>
      <c r="I763" s="159"/>
      <c r="J763" s="159"/>
      <c r="K763" s="159"/>
      <c r="L763" s="159"/>
      <c r="M763" s="159"/>
      <c r="N763" s="158"/>
      <c r="O763" s="158"/>
      <c r="P763" s="158"/>
      <c r="Q763" s="158"/>
      <c r="R763" s="159"/>
      <c r="S763" s="159"/>
      <c r="T763" s="159"/>
      <c r="U763" s="159"/>
      <c r="V763" s="159"/>
      <c r="W763" s="159"/>
      <c r="X763" s="159"/>
      <c r="Y763" s="159"/>
      <c r="Z763" s="148"/>
      <c r="AA763" s="148"/>
      <c r="AB763" s="148"/>
      <c r="AC763" s="148"/>
      <c r="AD763" s="148"/>
      <c r="AE763" s="148"/>
      <c r="AF763" s="148"/>
      <c r="AG763" s="148" t="s">
        <v>314</v>
      </c>
      <c r="AH763" s="148">
        <v>0</v>
      </c>
      <c r="AI763" s="148"/>
      <c r="AJ763" s="148"/>
      <c r="AK763" s="148"/>
      <c r="AL763" s="148"/>
      <c r="AM763" s="148"/>
      <c r="AN763" s="148"/>
      <c r="AO763" s="148"/>
      <c r="AP763" s="148"/>
      <c r="AQ763" s="148"/>
      <c r="AR763" s="148"/>
      <c r="AS763" s="148"/>
      <c r="AT763" s="148"/>
      <c r="AU763" s="148"/>
      <c r="AV763" s="148"/>
      <c r="AW763" s="148"/>
      <c r="AX763" s="148"/>
      <c r="AY763" s="148"/>
      <c r="AZ763" s="148"/>
      <c r="BA763" s="148"/>
      <c r="BB763" s="148"/>
      <c r="BC763" s="148"/>
      <c r="BD763" s="148"/>
      <c r="BE763" s="148"/>
      <c r="BF763" s="148"/>
      <c r="BG763" s="148"/>
      <c r="BH763" s="148"/>
    </row>
    <row r="764" spans="1:60" outlineLevel="3" x14ac:dyDescent="0.25">
      <c r="A764" s="155"/>
      <c r="B764" s="156"/>
      <c r="C764" s="195" t="s">
        <v>1032</v>
      </c>
      <c r="D764" s="161"/>
      <c r="E764" s="162">
        <v>48.64</v>
      </c>
      <c r="F764" s="159"/>
      <c r="G764" s="159"/>
      <c r="H764" s="159"/>
      <c r="I764" s="159"/>
      <c r="J764" s="159"/>
      <c r="K764" s="159"/>
      <c r="L764" s="159"/>
      <c r="M764" s="159"/>
      <c r="N764" s="158"/>
      <c r="O764" s="158"/>
      <c r="P764" s="158"/>
      <c r="Q764" s="158"/>
      <c r="R764" s="159"/>
      <c r="S764" s="159"/>
      <c r="T764" s="159"/>
      <c r="U764" s="159"/>
      <c r="V764" s="159"/>
      <c r="W764" s="159"/>
      <c r="X764" s="159"/>
      <c r="Y764" s="159"/>
      <c r="Z764" s="148"/>
      <c r="AA764" s="148"/>
      <c r="AB764" s="148"/>
      <c r="AC764" s="148"/>
      <c r="AD764" s="148"/>
      <c r="AE764" s="148"/>
      <c r="AF764" s="148"/>
      <c r="AG764" s="148" t="s">
        <v>314</v>
      </c>
      <c r="AH764" s="148">
        <v>0</v>
      </c>
      <c r="AI764" s="148"/>
      <c r="AJ764" s="148"/>
      <c r="AK764" s="148"/>
      <c r="AL764" s="148"/>
      <c r="AM764" s="148"/>
      <c r="AN764" s="148"/>
      <c r="AO764" s="148"/>
      <c r="AP764" s="148"/>
      <c r="AQ764" s="148"/>
      <c r="AR764" s="148"/>
      <c r="AS764" s="148"/>
      <c r="AT764" s="148"/>
      <c r="AU764" s="148"/>
      <c r="AV764" s="148"/>
      <c r="AW764" s="148"/>
      <c r="AX764" s="148"/>
      <c r="AY764" s="148"/>
      <c r="AZ764" s="148"/>
      <c r="BA764" s="148"/>
      <c r="BB764" s="148"/>
      <c r="BC764" s="148"/>
      <c r="BD764" s="148"/>
      <c r="BE764" s="148"/>
      <c r="BF764" s="148"/>
      <c r="BG764" s="148"/>
      <c r="BH764" s="148"/>
    </row>
    <row r="765" spans="1:60" outlineLevel="3" x14ac:dyDescent="0.25">
      <c r="A765" s="155"/>
      <c r="B765" s="156"/>
      <c r="C765" s="195" t="s">
        <v>1033</v>
      </c>
      <c r="D765" s="161"/>
      <c r="E765" s="162">
        <v>25.4</v>
      </c>
      <c r="F765" s="159"/>
      <c r="G765" s="159"/>
      <c r="H765" s="159"/>
      <c r="I765" s="159"/>
      <c r="J765" s="159"/>
      <c r="K765" s="159"/>
      <c r="L765" s="159"/>
      <c r="M765" s="159"/>
      <c r="N765" s="158"/>
      <c r="O765" s="158"/>
      <c r="P765" s="158"/>
      <c r="Q765" s="158"/>
      <c r="R765" s="159"/>
      <c r="S765" s="159"/>
      <c r="T765" s="159"/>
      <c r="U765" s="159"/>
      <c r="V765" s="159"/>
      <c r="W765" s="159"/>
      <c r="X765" s="159"/>
      <c r="Y765" s="159"/>
      <c r="Z765" s="148"/>
      <c r="AA765" s="148"/>
      <c r="AB765" s="148"/>
      <c r="AC765" s="148"/>
      <c r="AD765" s="148"/>
      <c r="AE765" s="148"/>
      <c r="AF765" s="148"/>
      <c r="AG765" s="148" t="s">
        <v>314</v>
      </c>
      <c r="AH765" s="148">
        <v>0</v>
      </c>
      <c r="AI765" s="148"/>
      <c r="AJ765" s="148"/>
      <c r="AK765" s="148"/>
      <c r="AL765" s="148"/>
      <c r="AM765" s="148"/>
      <c r="AN765" s="148"/>
      <c r="AO765" s="148"/>
      <c r="AP765" s="148"/>
      <c r="AQ765" s="148"/>
      <c r="AR765" s="148"/>
      <c r="AS765" s="148"/>
      <c r="AT765" s="148"/>
      <c r="AU765" s="148"/>
      <c r="AV765" s="148"/>
      <c r="AW765" s="148"/>
      <c r="AX765" s="148"/>
      <c r="AY765" s="148"/>
      <c r="AZ765" s="148"/>
      <c r="BA765" s="148"/>
      <c r="BB765" s="148"/>
      <c r="BC765" s="148"/>
      <c r="BD765" s="148"/>
      <c r="BE765" s="148"/>
      <c r="BF765" s="148"/>
      <c r="BG765" s="148"/>
      <c r="BH765" s="148"/>
    </row>
    <row r="766" spans="1:60" outlineLevel="3" x14ac:dyDescent="0.25">
      <c r="A766" s="155"/>
      <c r="B766" s="156"/>
      <c r="C766" s="195" t="s">
        <v>1034</v>
      </c>
      <c r="D766" s="161"/>
      <c r="E766" s="162">
        <v>2.58</v>
      </c>
      <c r="F766" s="159"/>
      <c r="G766" s="159"/>
      <c r="H766" s="159"/>
      <c r="I766" s="159"/>
      <c r="J766" s="159"/>
      <c r="K766" s="159"/>
      <c r="L766" s="159"/>
      <c r="M766" s="159"/>
      <c r="N766" s="158"/>
      <c r="O766" s="158"/>
      <c r="P766" s="158"/>
      <c r="Q766" s="158"/>
      <c r="R766" s="159"/>
      <c r="S766" s="159"/>
      <c r="T766" s="159"/>
      <c r="U766" s="159"/>
      <c r="V766" s="159"/>
      <c r="W766" s="159"/>
      <c r="X766" s="159"/>
      <c r="Y766" s="159"/>
      <c r="Z766" s="148"/>
      <c r="AA766" s="148"/>
      <c r="AB766" s="148"/>
      <c r="AC766" s="148"/>
      <c r="AD766" s="148"/>
      <c r="AE766" s="148"/>
      <c r="AF766" s="148"/>
      <c r="AG766" s="148" t="s">
        <v>314</v>
      </c>
      <c r="AH766" s="148">
        <v>0</v>
      </c>
      <c r="AI766" s="148"/>
      <c r="AJ766" s="148"/>
      <c r="AK766" s="148"/>
      <c r="AL766" s="148"/>
      <c r="AM766" s="148"/>
      <c r="AN766" s="148"/>
      <c r="AO766" s="148"/>
      <c r="AP766" s="148"/>
      <c r="AQ766" s="148"/>
      <c r="AR766" s="148"/>
      <c r="AS766" s="148"/>
      <c r="AT766" s="148"/>
      <c r="AU766" s="148"/>
      <c r="AV766" s="148"/>
      <c r="AW766" s="148"/>
      <c r="AX766" s="148"/>
      <c r="AY766" s="148"/>
      <c r="AZ766" s="148"/>
      <c r="BA766" s="148"/>
      <c r="BB766" s="148"/>
      <c r="BC766" s="148"/>
      <c r="BD766" s="148"/>
      <c r="BE766" s="148"/>
      <c r="BF766" s="148"/>
      <c r="BG766" s="148"/>
      <c r="BH766" s="148"/>
    </row>
    <row r="767" spans="1:60" outlineLevel="1" x14ac:dyDescent="0.25">
      <c r="A767" s="177">
        <v>153</v>
      </c>
      <c r="B767" s="178" t="s">
        <v>1035</v>
      </c>
      <c r="C767" s="194" t="s">
        <v>1036</v>
      </c>
      <c r="D767" s="179" t="s">
        <v>310</v>
      </c>
      <c r="E767" s="180">
        <v>123.309</v>
      </c>
      <c r="F767" s="181"/>
      <c r="G767" s="182">
        <f>ROUND(E767*F767,2)</f>
        <v>0</v>
      </c>
      <c r="H767" s="181"/>
      <c r="I767" s="182">
        <f>ROUND(E767*H767,2)</f>
        <v>0</v>
      </c>
      <c r="J767" s="181"/>
      <c r="K767" s="182">
        <f>ROUND(E767*J767,2)</f>
        <v>0</v>
      </c>
      <c r="L767" s="182">
        <v>21</v>
      </c>
      <c r="M767" s="182">
        <f>G767*(1+L767/100)</f>
        <v>0</v>
      </c>
      <c r="N767" s="180">
        <v>6.7000000000000002E-4</v>
      </c>
      <c r="O767" s="180">
        <f>ROUND(E767*N767,2)</f>
        <v>0.08</v>
      </c>
      <c r="P767" s="180">
        <v>0.31900000000000001</v>
      </c>
      <c r="Q767" s="180">
        <f>ROUND(E767*P767,2)</f>
        <v>39.340000000000003</v>
      </c>
      <c r="R767" s="182" t="s">
        <v>1023</v>
      </c>
      <c r="S767" s="182" t="s">
        <v>294</v>
      </c>
      <c r="T767" s="183" t="s">
        <v>294</v>
      </c>
      <c r="U767" s="159">
        <v>0.317</v>
      </c>
      <c r="V767" s="159">
        <f>ROUND(E767*U767,2)</f>
        <v>39.090000000000003</v>
      </c>
      <c r="W767" s="159"/>
      <c r="X767" s="159" t="s">
        <v>295</v>
      </c>
      <c r="Y767" s="159" t="s">
        <v>296</v>
      </c>
      <c r="Z767" s="148"/>
      <c r="AA767" s="148"/>
      <c r="AB767" s="148"/>
      <c r="AC767" s="148"/>
      <c r="AD767" s="148"/>
      <c r="AE767" s="148"/>
      <c r="AF767" s="148"/>
      <c r="AG767" s="148" t="s">
        <v>297</v>
      </c>
      <c r="AH767" s="148"/>
      <c r="AI767" s="148"/>
      <c r="AJ767" s="148"/>
      <c r="AK767" s="148"/>
      <c r="AL767" s="148"/>
      <c r="AM767" s="148"/>
      <c r="AN767" s="148"/>
      <c r="AO767" s="148"/>
      <c r="AP767" s="148"/>
      <c r="AQ767" s="148"/>
      <c r="AR767" s="148"/>
      <c r="AS767" s="148"/>
      <c r="AT767" s="148"/>
      <c r="AU767" s="148"/>
      <c r="AV767" s="148"/>
      <c r="AW767" s="148"/>
      <c r="AX767" s="148"/>
      <c r="AY767" s="148"/>
      <c r="AZ767" s="148"/>
      <c r="BA767" s="148"/>
      <c r="BB767" s="148"/>
      <c r="BC767" s="148"/>
      <c r="BD767" s="148"/>
      <c r="BE767" s="148"/>
      <c r="BF767" s="148"/>
      <c r="BG767" s="148"/>
      <c r="BH767" s="148"/>
    </row>
    <row r="768" spans="1:60" ht="20.5" outlineLevel="2" x14ac:dyDescent="0.25">
      <c r="A768" s="155"/>
      <c r="B768" s="156"/>
      <c r="C768" s="276" t="s">
        <v>1028</v>
      </c>
      <c r="D768" s="277"/>
      <c r="E768" s="277"/>
      <c r="F768" s="277"/>
      <c r="G768" s="277"/>
      <c r="H768" s="159"/>
      <c r="I768" s="159"/>
      <c r="J768" s="159"/>
      <c r="K768" s="159"/>
      <c r="L768" s="159"/>
      <c r="M768" s="159"/>
      <c r="N768" s="158"/>
      <c r="O768" s="158"/>
      <c r="P768" s="158"/>
      <c r="Q768" s="158"/>
      <c r="R768" s="159"/>
      <c r="S768" s="159"/>
      <c r="T768" s="159"/>
      <c r="U768" s="159"/>
      <c r="V768" s="159"/>
      <c r="W768" s="159"/>
      <c r="X768" s="159"/>
      <c r="Y768" s="159"/>
      <c r="Z768" s="148"/>
      <c r="AA768" s="148"/>
      <c r="AB768" s="148"/>
      <c r="AC768" s="148"/>
      <c r="AD768" s="148"/>
      <c r="AE768" s="148"/>
      <c r="AF768" s="148"/>
      <c r="AG768" s="148" t="s">
        <v>299</v>
      </c>
      <c r="AH768" s="148"/>
      <c r="AI768" s="148"/>
      <c r="AJ768" s="148"/>
      <c r="AK768" s="148"/>
      <c r="AL768" s="148"/>
      <c r="AM768" s="148"/>
      <c r="AN768" s="148"/>
      <c r="AO768" s="148"/>
      <c r="AP768" s="148"/>
      <c r="AQ768" s="148"/>
      <c r="AR768" s="148"/>
      <c r="AS768" s="148"/>
      <c r="AT768" s="148"/>
      <c r="AU768" s="148"/>
      <c r="AV768" s="148"/>
      <c r="AW768" s="148"/>
      <c r="AX768" s="148"/>
      <c r="AY768" s="148"/>
      <c r="AZ768" s="148"/>
      <c r="BA768" s="184" t="str">
        <f>C768</f>
        <v>nebo vybourání otvorů průřezové plochy přes 4 m2 v příčkách, včetně pomocného lešení o výšce podlahy do 1900 mm a pro zatížení do 1,5 kPa  (150 kg/m2),</v>
      </c>
      <c r="BB768" s="148"/>
      <c r="BC768" s="148"/>
      <c r="BD768" s="148"/>
      <c r="BE768" s="148"/>
      <c r="BF768" s="148"/>
      <c r="BG768" s="148"/>
      <c r="BH768" s="148"/>
    </row>
    <row r="769" spans="1:60" ht="20.5" outlineLevel="2" x14ac:dyDescent="0.25">
      <c r="A769" s="155"/>
      <c r="B769" s="156"/>
      <c r="C769" s="270" t="s">
        <v>1028</v>
      </c>
      <c r="D769" s="271"/>
      <c r="E769" s="271"/>
      <c r="F769" s="271"/>
      <c r="G769" s="271"/>
      <c r="H769" s="159"/>
      <c r="I769" s="159"/>
      <c r="J769" s="159"/>
      <c r="K769" s="159"/>
      <c r="L769" s="159"/>
      <c r="M769" s="159"/>
      <c r="N769" s="158"/>
      <c r="O769" s="158"/>
      <c r="P769" s="158"/>
      <c r="Q769" s="158"/>
      <c r="R769" s="159"/>
      <c r="S769" s="159"/>
      <c r="T769" s="159"/>
      <c r="U769" s="159"/>
      <c r="V769" s="159"/>
      <c r="W769" s="159"/>
      <c r="X769" s="159"/>
      <c r="Y769" s="159"/>
      <c r="Z769" s="148"/>
      <c r="AA769" s="148"/>
      <c r="AB769" s="148"/>
      <c r="AC769" s="148"/>
      <c r="AD769" s="148"/>
      <c r="AE769" s="148"/>
      <c r="AF769" s="148"/>
      <c r="AG769" s="148" t="s">
        <v>300</v>
      </c>
      <c r="AH769" s="148"/>
      <c r="AI769" s="148"/>
      <c r="AJ769" s="148"/>
      <c r="AK769" s="148"/>
      <c r="AL769" s="148"/>
      <c r="AM769" s="148"/>
      <c r="AN769" s="148"/>
      <c r="AO769" s="148"/>
      <c r="AP769" s="148"/>
      <c r="AQ769" s="148"/>
      <c r="AR769" s="148"/>
      <c r="AS769" s="148"/>
      <c r="AT769" s="148"/>
      <c r="AU769" s="148"/>
      <c r="AV769" s="148"/>
      <c r="AW769" s="148"/>
      <c r="AX769" s="148"/>
      <c r="AY769" s="148"/>
      <c r="AZ769" s="148"/>
      <c r="BA769" s="184" t="str">
        <f>C769</f>
        <v>nebo vybourání otvorů průřezové plochy přes 4 m2 v příčkách, včetně pomocného lešení o výšce podlahy do 1900 mm a pro zatížení do 1,5 kPa  (150 kg/m2),</v>
      </c>
      <c r="BB769" s="148"/>
      <c r="BC769" s="148"/>
      <c r="BD769" s="148"/>
      <c r="BE769" s="148"/>
      <c r="BF769" s="148"/>
      <c r="BG769" s="148"/>
      <c r="BH769" s="148"/>
    </row>
    <row r="770" spans="1:60" outlineLevel="2" x14ac:dyDescent="0.25">
      <c r="A770" s="155"/>
      <c r="B770" s="156"/>
      <c r="C770" s="195" t="s">
        <v>1037</v>
      </c>
      <c r="D770" s="161"/>
      <c r="E770" s="162">
        <v>75.36</v>
      </c>
      <c r="F770" s="159"/>
      <c r="G770" s="159"/>
      <c r="H770" s="159"/>
      <c r="I770" s="159"/>
      <c r="J770" s="159"/>
      <c r="K770" s="159"/>
      <c r="L770" s="159"/>
      <c r="M770" s="159"/>
      <c r="N770" s="158"/>
      <c r="O770" s="158"/>
      <c r="P770" s="158"/>
      <c r="Q770" s="158"/>
      <c r="R770" s="159"/>
      <c r="S770" s="159"/>
      <c r="T770" s="159"/>
      <c r="U770" s="159"/>
      <c r="V770" s="159"/>
      <c r="W770" s="159"/>
      <c r="X770" s="159"/>
      <c r="Y770" s="159"/>
      <c r="Z770" s="148"/>
      <c r="AA770" s="148"/>
      <c r="AB770" s="148"/>
      <c r="AC770" s="148"/>
      <c r="AD770" s="148"/>
      <c r="AE770" s="148"/>
      <c r="AF770" s="148"/>
      <c r="AG770" s="148" t="s">
        <v>314</v>
      </c>
      <c r="AH770" s="148">
        <v>0</v>
      </c>
      <c r="AI770" s="148"/>
      <c r="AJ770" s="148"/>
      <c r="AK770" s="148"/>
      <c r="AL770" s="148"/>
      <c r="AM770" s="148"/>
      <c r="AN770" s="148"/>
      <c r="AO770" s="148"/>
      <c r="AP770" s="148"/>
      <c r="AQ770" s="148"/>
      <c r="AR770" s="148"/>
      <c r="AS770" s="148"/>
      <c r="AT770" s="148"/>
      <c r="AU770" s="148"/>
      <c r="AV770" s="148"/>
      <c r="AW770" s="148"/>
      <c r="AX770" s="148"/>
      <c r="AY770" s="148"/>
      <c r="AZ770" s="148"/>
      <c r="BA770" s="148"/>
      <c r="BB770" s="148"/>
      <c r="BC770" s="148"/>
      <c r="BD770" s="148"/>
      <c r="BE770" s="148"/>
      <c r="BF770" s="148"/>
      <c r="BG770" s="148"/>
      <c r="BH770" s="148"/>
    </row>
    <row r="771" spans="1:60" outlineLevel="3" x14ac:dyDescent="0.25">
      <c r="A771" s="155"/>
      <c r="B771" s="156"/>
      <c r="C771" s="195" t="s">
        <v>1038</v>
      </c>
      <c r="D771" s="161"/>
      <c r="E771" s="162">
        <v>47.95</v>
      </c>
      <c r="F771" s="159"/>
      <c r="G771" s="159"/>
      <c r="H771" s="159"/>
      <c r="I771" s="159"/>
      <c r="J771" s="159"/>
      <c r="K771" s="159"/>
      <c r="L771" s="159"/>
      <c r="M771" s="159"/>
      <c r="N771" s="158"/>
      <c r="O771" s="158"/>
      <c r="P771" s="158"/>
      <c r="Q771" s="158"/>
      <c r="R771" s="159"/>
      <c r="S771" s="159"/>
      <c r="T771" s="159"/>
      <c r="U771" s="159"/>
      <c r="V771" s="159"/>
      <c r="W771" s="159"/>
      <c r="X771" s="159"/>
      <c r="Y771" s="159"/>
      <c r="Z771" s="148"/>
      <c r="AA771" s="148"/>
      <c r="AB771" s="148"/>
      <c r="AC771" s="148"/>
      <c r="AD771" s="148"/>
      <c r="AE771" s="148"/>
      <c r="AF771" s="148"/>
      <c r="AG771" s="148" t="s">
        <v>314</v>
      </c>
      <c r="AH771" s="148">
        <v>0</v>
      </c>
      <c r="AI771" s="148"/>
      <c r="AJ771" s="148"/>
      <c r="AK771" s="148"/>
      <c r="AL771" s="148"/>
      <c r="AM771" s="148"/>
      <c r="AN771" s="148"/>
      <c r="AO771" s="148"/>
      <c r="AP771" s="148"/>
      <c r="AQ771" s="148"/>
      <c r="AR771" s="148"/>
      <c r="AS771" s="148"/>
      <c r="AT771" s="148"/>
      <c r="AU771" s="148"/>
      <c r="AV771" s="148"/>
      <c r="AW771" s="148"/>
      <c r="AX771" s="148"/>
      <c r="AY771" s="148"/>
      <c r="AZ771" s="148"/>
      <c r="BA771" s="148"/>
      <c r="BB771" s="148"/>
      <c r="BC771" s="148"/>
      <c r="BD771" s="148"/>
      <c r="BE771" s="148"/>
      <c r="BF771" s="148"/>
      <c r="BG771" s="148"/>
      <c r="BH771" s="148"/>
    </row>
    <row r="772" spans="1:60" outlineLevel="1" x14ac:dyDescent="0.25">
      <c r="A772" s="177">
        <v>154</v>
      </c>
      <c r="B772" s="178" t="s">
        <v>1039</v>
      </c>
      <c r="C772" s="194" t="s">
        <v>1040</v>
      </c>
      <c r="D772" s="179" t="s">
        <v>338</v>
      </c>
      <c r="E772" s="180">
        <v>37.049869999999999</v>
      </c>
      <c r="F772" s="181"/>
      <c r="G772" s="182">
        <f>ROUND(E772*F772,2)</f>
        <v>0</v>
      </c>
      <c r="H772" s="181"/>
      <c r="I772" s="182">
        <f>ROUND(E772*H772,2)</f>
        <v>0</v>
      </c>
      <c r="J772" s="181"/>
      <c r="K772" s="182">
        <f>ROUND(E772*J772,2)</f>
        <v>0</v>
      </c>
      <c r="L772" s="182">
        <v>21</v>
      </c>
      <c r="M772" s="182">
        <f>G772*(1+L772/100)</f>
        <v>0</v>
      </c>
      <c r="N772" s="180">
        <v>1.2800000000000001E-3</v>
      </c>
      <c r="O772" s="180">
        <f>ROUND(E772*N772,2)</f>
        <v>0.05</v>
      </c>
      <c r="P772" s="180">
        <v>1.95</v>
      </c>
      <c r="Q772" s="180">
        <f>ROUND(E772*P772,2)</f>
        <v>72.25</v>
      </c>
      <c r="R772" s="182" t="s">
        <v>1023</v>
      </c>
      <c r="S772" s="182" t="s">
        <v>294</v>
      </c>
      <c r="T772" s="183" t="s">
        <v>294</v>
      </c>
      <c r="U772" s="159">
        <v>1.7010000000000001</v>
      </c>
      <c r="V772" s="159">
        <f>ROUND(E772*U772,2)</f>
        <v>63.02</v>
      </c>
      <c r="W772" s="159"/>
      <c r="X772" s="159" t="s">
        <v>295</v>
      </c>
      <c r="Y772" s="159" t="s">
        <v>296</v>
      </c>
      <c r="Z772" s="148"/>
      <c r="AA772" s="148"/>
      <c r="AB772" s="148"/>
      <c r="AC772" s="148"/>
      <c r="AD772" s="148"/>
      <c r="AE772" s="148"/>
      <c r="AF772" s="148"/>
      <c r="AG772" s="148" t="s">
        <v>297</v>
      </c>
      <c r="AH772" s="148"/>
      <c r="AI772" s="148"/>
      <c r="AJ772" s="148"/>
      <c r="AK772" s="148"/>
      <c r="AL772" s="148"/>
      <c r="AM772" s="148"/>
      <c r="AN772" s="148"/>
      <c r="AO772" s="148"/>
      <c r="AP772" s="148"/>
      <c r="AQ772" s="148"/>
      <c r="AR772" s="148"/>
      <c r="AS772" s="148"/>
      <c r="AT772" s="148"/>
      <c r="AU772" s="148"/>
      <c r="AV772" s="148"/>
      <c r="AW772" s="148"/>
      <c r="AX772" s="148"/>
      <c r="AY772" s="148"/>
      <c r="AZ772" s="148"/>
      <c r="BA772" s="148"/>
      <c r="BB772" s="148"/>
      <c r="BC772" s="148"/>
      <c r="BD772" s="148"/>
      <c r="BE772" s="148"/>
      <c r="BF772" s="148"/>
      <c r="BG772" s="148"/>
      <c r="BH772" s="148"/>
    </row>
    <row r="773" spans="1:60" ht="20.5" outlineLevel="2" x14ac:dyDescent="0.25">
      <c r="A773" s="155"/>
      <c r="B773" s="156"/>
      <c r="C773" s="276" t="s">
        <v>1041</v>
      </c>
      <c r="D773" s="277"/>
      <c r="E773" s="277"/>
      <c r="F773" s="277"/>
      <c r="G773" s="277"/>
      <c r="H773" s="159"/>
      <c r="I773" s="159"/>
      <c r="J773" s="159"/>
      <c r="K773" s="159"/>
      <c r="L773" s="159"/>
      <c r="M773" s="159"/>
      <c r="N773" s="158"/>
      <c r="O773" s="158"/>
      <c r="P773" s="158"/>
      <c r="Q773" s="158"/>
      <c r="R773" s="159"/>
      <c r="S773" s="159"/>
      <c r="T773" s="159"/>
      <c r="U773" s="159"/>
      <c r="V773" s="159"/>
      <c r="W773" s="159"/>
      <c r="X773" s="159"/>
      <c r="Y773" s="159"/>
      <c r="Z773" s="148"/>
      <c r="AA773" s="148"/>
      <c r="AB773" s="148"/>
      <c r="AC773" s="148"/>
      <c r="AD773" s="148"/>
      <c r="AE773" s="148"/>
      <c r="AF773" s="148"/>
      <c r="AG773" s="148" t="s">
        <v>299</v>
      </c>
      <c r="AH773" s="148"/>
      <c r="AI773" s="148"/>
      <c r="AJ773" s="148"/>
      <c r="AK773" s="148"/>
      <c r="AL773" s="148"/>
      <c r="AM773" s="148"/>
      <c r="AN773" s="148"/>
      <c r="AO773" s="148"/>
      <c r="AP773" s="148"/>
      <c r="AQ773" s="148"/>
      <c r="AR773" s="148"/>
      <c r="AS773" s="148"/>
      <c r="AT773" s="148"/>
      <c r="AU773" s="148"/>
      <c r="AV773" s="148"/>
      <c r="AW773" s="148"/>
      <c r="AX773" s="148"/>
      <c r="AY773" s="148"/>
      <c r="AZ773" s="148"/>
      <c r="BA773" s="184" t="str">
        <f>C773</f>
        <v>nebo vybourání otvorů průřezové plochy přes 4 m2 ve zdivu nadzákladovém, včetně pomocného lešení o výšce podlahy do 1900 mm a pro zatížení do 1,5 kPa  (150 kg/m2)</v>
      </c>
      <c r="BB773" s="148"/>
      <c r="BC773" s="148"/>
      <c r="BD773" s="148"/>
      <c r="BE773" s="148"/>
      <c r="BF773" s="148"/>
      <c r="BG773" s="148"/>
      <c r="BH773" s="148"/>
    </row>
    <row r="774" spans="1:60" ht="20.5" outlineLevel="2" x14ac:dyDescent="0.25">
      <c r="A774" s="155"/>
      <c r="B774" s="156"/>
      <c r="C774" s="270" t="s">
        <v>1041</v>
      </c>
      <c r="D774" s="271"/>
      <c r="E774" s="271"/>
      <c r="F774" s="271"/>
      <c r="G774" s="271"/>
      <c r="H774" s="159"/>
      <c r="I774" s="159"/>
      <c r="J774" s="159"/>
      <c r="K774" s="159"/>
      <c r="L774" s="159"/>
      <c r="M774" s="159"/>
      <c r="N774" s="158"/>
      <c r="O774" s="158"/>
      <c r="P774" s="158"/>
      <c r="Q774" s="158"/>
      <c r="R774" s="159"/>
      <c r="S774" s="159"/>
      <c r="T774" s="159"/>
      <c r="U774" s="159"/>
      <c r="V774" s="159"/>
      <c r="W774" s="159"/>
      <c r="X774" s="159"/>
      <c r="Y774" s="159"/>
      <c r="Z774" s="148"/>
      <c r="AA774" s="148"/>
      <c r="AB774" s="148"/>
      <c r="AC774" s="148"/>
      <c r="AD774" s="148"/>
      <c r="AE774" s="148"/>
      <c r="AF774" s="148"/>
      <c r="AG774" s="148" t="s">
        <v>300</v>
      </c>
      <c r="AH774" s="148"/>
      <c r="AI774" s="148"/>
      <c r="AJ774" s="148"/>
      <c r="AK774" s="148"/>
      <c r="AL774" s="148"/>
      <c r="AM774" s="148"/>
      <c r="AN774" s="148"/>
      <c r="AO774" s="148"/>
      <c r="AP774" s="148"/>
      <c r="AQ774" s="148"/>
      <c r="AR774" s="148"/>
      <c r="AS774" s="148"/>
      <c r="AT774" s="148"/>
      <c r="AU774" s="148"/>
      <c r="AV774" s="148"/>
      <c r="AW774" s="148"/>
      <c r="AX774" s="148"/>
      <c r="AY774" s="148"/>
      <c r="AZ774" s="148"/>
      <c r="BA774" s="184" t="str">
        <f>C774</f>
        <v>nebo vybourání otvorů průřezové plochy přes 4 m2 ve zdivu nadzákladovém, včetně pomocného lešení o výšce podlahy do 1900 mm a pro zatížení do 1,5 kPa  (150 kg/m2)</v>
      </c>
      <c r="BB774" s="148"/>
      <c r="BC774" s="148"/>
      <c r="BD774" s="148"/>
      <c r="BE774" s="148"/>
      <c r="BF774" s="148"/>
      <c r="BG774" s="148"/>
      <c r="BH774" s="148"/>
    </row>
    <row r="775" spans="1:60" outlineLevel="2" x14ac:dyDescent="0.25">
      <c r="A775" s="155"/>
      <c r="B775" s="156"/>
      <c r="C775" s="195" t="s">
        <v>1042</v>
      </c>
      <c r="D775" s="161"/>
      <c r="E775" s="162">
        <v>2.62</v>
      </c>
      <c r="F775" s="159"/>
      <c r="G775" s="159"/>
      <c r="H775" s="159"/>
      <c r="I775" s="159"/>
      <c r="J775" s="159"/>
      <c r="K775" s="159"/>
      <c r="L775" s="159"/>
      <c r="M775" s="159"/>
      <c r="N775" s="158"/>
      <c r="O775" s="158"/>
      <c r="P775" s="158"/>
      <c r="Q775" s="158"/>
      <c r="R775" s="159"/>
      <c r="S775" s="159"/>
      <c r="T775" s="159"/>
      <c r="U775" s="159"/>
      <c r="V775" s="159"/>
      <c r="W775" s="159"/>
      <c r="X775" s="159"/>
      <c r="Y775" s="159"/>
      <c r="Z775" s="148"/>
      <c r="AA775" s="148"/>
      <c r="AB775" s="148"/>
      <c r="AC775" s="148"/>
      <c r="AD775" s="148"/>
      <c r="AE775" s="148"/>
      <c r="AF775" s="148"/>
      <c r="AG775" s="148" t="s">
        <v>314</v>
      </c>
      <c r="AH775" s="148">
        <v>0</v>
      </c>
      <c r="AI775" s="148"/>
      <c r="AJ775" s="148"/>
      <c r="AK775" s="148"/>
      <c r="AL775" s="148"/>
      <c r="AM775" s="148"/>
      <c r="AN775" s="148"/>
      <c r="AO775" s="148"/>
      <c r="AP775" s="148"/>
      <c r="AQ775" s="148"/>
      <c r="AR775" s="148"/>
      <c r="AS775" s="148"/>
      <c r="AT775" s="148"/>
      <c r="AU775" s="148"/>
      <c r="AV775" s="148"/>
      <c r="AW775" s="148"/>
      <c r="AX775" s="148"/>
      <c r="AY775" s="148"/>
      <c r="AZ775" s="148"/>
      <c r="BA775" s="148"/>
      <c r="BB775" s="148"/>
      <c r="BC775" s="148"/>
      <c r="BD775" s="148"/>
      <c r="BE775" s="148"/>
      <c r="BF775" s="148"/>
      <c r="BG775" s="148"/>
      <c r="BH775" s="148"/>
    </row>
    <row r="776" spans="1:60" outlineLevel="3" x14ac:dyDescent="0.25">
      <c r="A776" s="155"/>
      <c r="B776" s="156"/>
      <c r="C776" s="195" t="s">
        <v>1043</v>
      </c>
      <c r="D776" s="161"/>
      <c r="E776" s="162">
        <v>1.35</v>
      </c>
      <c r="F776" s="159"/>
      <c r="G776" s="159"/>
      <c r="H776" s="159"/>
      <c r="I776" s="159"/>
      <c r="J776" s="159"/>
      <c r="K776" s="159"/>
      <c r="L776" s="159"/>
      <c r="M776" s="159"/>
      <c r="N776" s="158"/>
      <c r="O776" s="158"/>
      <c r="P776" s="158"/>
      <c r="Q776" s="158"/>
      <c r="R776" s="159"/>
      <c r="S776" s="159"/>
      <c r="T776" s="159"/>
      <c r="U776" s="159"/>
      <c r="V776" s="159"/>
      <c r="W776" s="159"/>
      <c r="X776" s="159"/>
      <c r="Y776" s="159"/>
      <c r="Z776" s="148"/>
      <c r="AA776" s="148"/>
      <c r="AB776" s="148"/>
      <c r="AC776" s="148"/>
      <c r="AD776" s="148"/>
      <c r="AE776" s="148"/>
      <c r="AF776" s="148"/>
      <c r="AG776" s="148" t="s">
        <v>314</v>
      </c>
      <c r="AH776" s="148">
        <v>0</v>
      </c>
      <c r="AI776" s="148"/>
      <c r="AJ776" s="148"/>
      <c r="AK776" s="148"/>
      <c r="AL776" s="148"/>
      <c r="AM776" s="148"/>
      <c r="AN776" s="148"/>
      <c r="AO776" s="148"/>
      <c r="AP776" s="148"/>
      <c r="AQ776" s="148"/>
      <c r="AR776" s="148"/>
      <c r="AS776" s="148"/>
      <c r="AT776" s="148"/>
      <c r="AU776" s="148"/>
      <c r="AV776" s="148"/>
      <c r="AW776" s="148"/>
      <c r="AX776" s="148"/>
      <c r="AY776" s="148"/>
      <c r="AZ776" s="148"/>
      <c r="BA776" s="148"/>
      <c r="BB776" s="148"/>
      <c r="BC776" s="148"/>
      <c r="BD776" s="148"/>
      <c r="BE776" s="148"/>
      <c r="BF776" s="148"/>
      <c r="BG776" s="148"/>
      <c r="BH776" s="148"/>
    </row>
    <row r="777" spans="1:60" outlineLevel="3" x14ac:dyDescent="0.25">
      <c r="A777" s="155"/>
      <c r="B777" s="156"/>
      <c r="C777" s="195" t="s">
        <v>1044</v>
      </c>
      <c r="D777" s="161"/>
      <c r="E777" s="162">
        <v>0.28999999999999998</v>
      </c>
      <c r="F777" s="159"/>
      <c r="G777" s="159"/>
      <c r="H777" s="159"/>
      <c r="I777" s="159"/>
      <c r="J777" s="159"/>
      <c r="K777" s="159"/>
      <c r="L777" s="159"/>
      <c r="M777" s="159"/>
      <c r="N777" s="158"/>
      <c r="O777" s="158"/>
      <c r="P777" s="158"/>
      <c r="Q777" s="158"/>
      <c r="R777" s="159"/>
      <c r="S777" s="159"/>
      <c r="T777" s="159"/>
      <c r="U777" s="159"/>
      <c r="V777" s="159"/>
      <c r="W777" s="159"/>
      <c r="X777" s="159"/>
      <c r="Y777" s="159"/>
      <c r="Z777" s="148"/>
      <c r="AA777" s="148"/>
      <c r="AB777" s="148"/>
      <c r="AC777" s="148"/>
      <c r="AD777" s="148"/>
      <c r="AE777" s="148"/>
      <c r="AF777" s="148"/>
      <c r="AG777" s="148" t="s">
        <v>314</v>
      </c>
      <c r="AH777" s="148">
        <v>0</v>
      </c>
      <c r="AI777" s="148"/>
      <c r="AJ777" s="148"/>
      <c r="AK777" s="148"/>
      <c r="AL777" s="148"/>
      <c r="AM777" s="148"/>
      <c r="AN777" s="148"/>
      <c r="AO777" s="148"/>
      <c r="AP777" s="148"/>
      <c r="AQ777" s="148"/>
      <c r="AR777" s="148"/>
      <c r="AS777" s="148"/>
      <c r="AT777" s="148"/>
      <c r="AU777" s="148"/>
      <c r="AV777" s="148"/>
      <c r="AW777" s="148"/>
      <c r="AX777" s="148"/>
      <c r="AY777" s="148"/>
      <c r="AZ777" s="148"/>
      <c r="BA777" s="148"/>
      <c r="BB777" s="148"/>
      <c r="BC777" s="148"/>
      <c r="BD777" s="148"/>
      <c r="BE777" s="148"/>
      <c r="BF777" s="148"/>
      <c r="BG777" s="148"/>
      <c r="BH777" s="148"/>
    </row>
    <row r="778" spans="1:60" outlineLevel="3" x14ac:dyDescent="0.25">
      <c r="A778" s="155"/>
      <c r="B778" s="156"/>
      <c r="C778" s="195" t="s">
        <v>1045</v>
      </c>
      <c r="D778" s="161"/>
      <c r="E778" s="162">
        <v>15.87</v>
      </c>
      <c r="F778" s="159"/>
      <c r="G778" s="159"/>
      <c r="H778" s="159"/>
      <c r="I778" s="159"/>
      <c r="J778" s="159"/>
      <c r="K778" s="159"/>
      <c r="L778" s="159"/>
      <c r="M778" s="159"/>
      <c r="N778" s="158"/>
      <c r="O778" s="158"/>
      <c r="P778" s="158"/>
      <c r="Q778" s="158"/>
      <c r="R778" s="159"/>
      <c r="S778" s="159"/>
      <c r="T778" s="159"/>
      <c r="U778" s="159"/>
      <c r="V778" s="159"/>
      <c r="W778" s="159"/>
      <c r="X778" s="159"/>
      <c r="Y778" s="159"/>
      <c r="Z778" s="148"/>
      <c r="AA778" s="148"/>
      <c r="AB778" s="148"/>
      <c r="AC778" s="148"/>
      <c r="AD778" s="148"/>
      <c r="AE778" s="148"/>
      <c r="AF778" s="148"/>
      <c r="AG778" s="148" t="s">
        <v>314</v>
      </c>
      <c r="AH778" s="148">
        <v>0</v>
      </c>
      <c r="AI778" s="148"/>
      <c r="AJ778" s="148"/>
      <c r="AK778" s="148"/>
      <c r="AL778" s="148"/>
      <c r="AM778" s="148"/>
      <c r="AN778" s="148"/>
      <c r="AO778" s="148"/>
      <c r="AP778" s="148"/>
      <c r="AQ778" s="148"/>
      <c r="AR778" s="148"/>
      <c r="AS778" s="148"/>
      <c r="AT778" s="148"/>
      <c r="AU778" s="148"/>
      <c r="AV778" s="148"/>
      <c r="AW778" s="148"/>
      <c r="AX778" s="148"/>
      <c r="AY778" s="148"/>
      <c r="AZ778" s="148"/>
      <c r="BA778" s="148"/>
      <c r="BB778" s="148"/>
      <c r="BC778" s="148"/>
      <c r="BD778" s="148"/>
      <c r="BE778" s="148"/>
      <c r="BF778" s="148"/>
      <c r="BG778" s="148"/>
      <c r="BH778" s="148"/>
    </row>
    <row r="779" spans="1:60" outlineLevel="3" x14ac:dyDescent="0.25">
      <c r="A779" s="155"/>
      <c r="B779" s="156"/>
      <c r="C779" s="195" t="s">
        <v>1046</v>
      </c>
      <c r="D779" s="161"/>
      <c r="E779" s="162">
        <v>0.47</v>
      </c>
      <c r="F779" s="159"/>
      <c r="G779" s="159"/>
      <c r="H779" s="159"/>
      <c r="I779" s="159"/>
      <c r="J779" s="159"/>
      <c r="K779" s="159"/>
      <c r="L779" s="159"/>
      <c r="M779" s="159"/>
      <c r="N779" s="158"/>
      <c r="O779" s="158"/>
      <c r="P779" s="158"/>
      <c r="Q779" s="158"/>
      <c r="R779" s="159"/>
      <c r="S779" s="159"/>
      <c r="T779" s="159"/>
      <c r="U779" s="159"/>
      <c r="V779" s="159"/>
      <c r="W779" s="159"/>
      <c r="X779" s="159"/>
      <c r="Y779" s="159"/>
      <c r="Z779" s="148"/>
      <c r="AA779" s="148"/>
      <c r="AB779" s="148"/>
      <c r="AC779" s="148"/>
      <c r="AD779" s="148"/>
      <c r="AE779" s="148"/>
      <c r="AF779" s="148"/>
      <c r="AG779" s="148" t="s">
        <v>314</v>
      </c>
      <c r="AH779" s="148">
        <v>0</v>
      </c>
      <c r="AI779" s="148"/>
      <c r="AJ779" s="148"/>
      <c r="AK779" s="148"/>
      <c r="AL779" s="148"/>
      <c r="AM779" s="148"/>
      <c r="AN779" s="148"/>
      <c r="AO779" s="148"/>
      <c r="AP779" s="148"/>
      <c r="AQ779" s="148"/>
      <c r="AR779" s="148"/>
      <c r="AS779" s="148"/>
      <c r="AT779" s="148"/>
      <c r="AU779" s="148"/>
      <c r="AV779" s="148"/>
      <c r="AW779" s="148"/>
      <c r="AX779" s="148"/>
      <c r="AY779" s="148"/>
      <c r="AZ779" s="148"/>
      <c r="BA779" s="148"/>
      <c r="BB779" s="148"/>
      <c r="BC779" s="148"/>
      <c r="BD779" s="148"/>
      <c r="BE779" s="148"/>
      <c r="BF779" s="148"/>
      <c r="BG779" s="148"/>
      <c r="BH779" s="148"/>
    </row>
    <row r="780" spans="1:60" outlineLevel="3" x14ac:dyDescent="0.25">
      <c r="A780" s="155"/>
      <c r="B780" s="156"/>
      <c r="C780" s="195" t="s">
        <v>1047</v>
      </c>
      <c r="D780" s="161"/>
      <c r="E780" s="162">
        <v>1.44</v>
      </c>
      <c r="F780" s="159"/>
      <c r="G780" s="159"/>
      <c r="H780" s="159"/>
      <c r="I780" s="159"/>
      <c r="J780" s="159"/>
      <c r="K780" s="159"/>
      <c r="L780" s="159"/>
      <c r="M780" s="159"/>
      <c r="N780" s="158"/>
      <c r="O780" s="158"/>
      <c r="P780" s="158"/>
      <c r="Q780" s="158"/>
      <c r="R780" s="159"/>
      <c r="S780" s="159"/>
      <c r="T780" s="159"/>
      <c r="U780" s="159"/>
      <c r="V780" s="159"/>
      <c r="W780" s="159"/>
      <c r="X780" s="159"/>
      <c r="Y780" s="159"/>
      <c r="Z780" s="148"/>
      <c r="AA780" s="148"/>
      <c r="AB780" s="148"/>
      <c r="AC780" s="148"/>
      <c r="AD780" s="148"/>
      <c r="AE780" s="148"/>
      <c r="AF780" s="148"/>
      <c r="AG780" s="148" t="s">
        <v>314</v>
      </c>
      <c r="AH780" s="148">
        <v>0</v>
      </c>
      <c r="AI780" s="148"/>
      <c r="AJ780" s="148"/>
      <c r="AK780" s="148"/>
      <c r="AL780" s="148"/>
      <c r="AM780" s="148"/>
      <c r="AN780" s="148"/>
      <c r="AO780" s="148"/>
      <c r="AP780" s="148"/>
      <c r="AQ780" s="148"/>
      <c r="AR780" s="148"/>
      <c r="AS780" s="148"/>
      <c r="AT780" s="148"/>
      <c r="AU780" s="148"/>
      <c r="AV780" s="148"/>
      <c r="AW780" s="148"/>
      <c r="AX780" s="148"/>
      <c r="AY780" s="148"/>
      <c r="AZ780" s="148"/>
      <c r="BA780" s="148"/>
      <c r="BB780" s="148"/>
      <c r="BC780" s="148"/>
      <c r="BD780" s="148"/>
      <c r="BE780" s="148"/>
      <c r="BF780" s="148"/>
      <c r="BG780" s="148"/>
      <c r="BH780" s="148"/>
    </row>
    <row r="781" spans="1:60" outlineLevel="3" x14ac:dyDescent="0.25">
      <c r="A781" s="155"/>
      <c r="B781" s="156"/>
      <c r="C781" s="195" t="s">
        <v>1048</v>
      </c>
      <c r="D781" s="161"/>
      <c r="E781" s="162">
        <v>2.29</v>
      </c>
      <c r="F781" s="159"/>
      <c r="G781" s="159"/>
      <c r="H781" s="159"/>
      <c r="I781" s="159"/>
      <c r="J781" s="159"/>
      <c r="K781" s="159"/>
      <c r="L781" s="159"/>
      <c r="M781" s="159"/>
      <c r="N781" s="158"/>
      <c r="O781" s="158"/>
      <c r="P781" s="158"/>
      <c r="Q781" s="158"/>
      <c r="R781" s="159"/>
      <c r="S781" s="159"/>
      <c r="T781" s="159"/>
      <c r="U781" s="159"/>
      <c r="V781" s="159"/>
      <c r="W781" s="159"/>
      <c r="X781" s="159"/>
      <c r="Y781" s="159"/>
      <c r="Z781" s="148"/>
      <c r="AA781" s="148"/>
      <c r="AB781" s="148"/>
      <c r="AC781" s="148"/>
      <c r="AD781" s="148"/>
      <c r="AE781" s="148"/>
      <c r="AF781" s="148"/>
      <c r="AG781" s="148" t="s">
        <v>314</v>
      </c>
      <c r="AH781" s="148">
        <v>0</v>
      </c>
      <c r="AI781" s="148"/>
      <c r="AJ781" s="148"/>
      <c r="AK781" s="148"/>
      <c r="AL781" s="148"/>
      <c r="AM781" s="148"/>
      <c r="AN781" s="148"/>
      <c r="AO781" s="148"/>
      <c r="AP781" s="148"/>
      <c r="AQ781" s="148"/>
      <c r="AR781" s="148"/>
      <c r="AS781" s="148"/>
      <c r="AT781" s="148"/>
      <c r="AU781" s="148"/>
      <c r="AV781" s="148"/>
      <c r="AW781" s="148"/>
      <c r="AX781" s="148"/>
      <c r="AY781" s="148"/>
      <c r="AZ781" s="148"/>
      <c r="BA781" s="148"/>
      <c r="BB781" s="148"/>
      <c r="BC781" s="148"/>
      <c r="BD781" s="148"/>
      <c r="BE781" s="148"/>
      <c r="BF781" s="148"/>
      <c r="BG781" s="148"/>
      <c r="BH781" s="148"/>
    </row>
    <row r="782" spans="1:60" outlineLevel="3" x14ac:dyDescent="0.25">
      <c r="A782" s="155"/>
      <c r="B782" s="156"/>
      <c r="C782" s="195" t="s">
        <v>1049</v>
      </c>
      <c r="D782" s="161"/>
      <c r="E782" s="162">
        <v>4.38</v>
      </c>
      <c r="F782" s="159"/>
      <c r="G782" s="159"/>
      <c r="H782" s="159"/>
      <c r="I782" s="159"/>
      <c r="J782" s="159"/>
      <c r="K782" s="159"/>
      <c r="L782" s="159"/>
      <c r="M782" s="159"/>
      <c r="N782" s="158"/>
      <c r="O782" s="158"/>
      <c r="P782" s="158"/>
      <c r="Q782" s="158"/>
      <c r="R782" s="159"/>
      <c r="S782" s="159"/>
      <c r="T782" s="159"/>
      <c r="U782" s="159"/>
      <c r="V782" s="159"/>
      <c r="W782" s="159"/>
      <c r="X782" s="159"/>
      <c r="Y782" s="159"/>
      <c r="Z782" s="148"/>
      <c r="AA782" s="148"/>
      <c r="AB782" s="148"/>
      <c r="AC782" s="148"/>
      <c r="AD782" s="148"/>
      <c r="AE782" s="148"/>
      <c r="AF782" s="148"/>
      <c r="AG782" s="148" t="s">
        <v>314</v>
      </c>
      <c r="AH782" s="148">
        <v>0</v>
      </c>
      <c r="AI782" s="148"/>
      <c r="AJ782" s="148"/>
      <c r="AK782" s="148"/>
      <c r="AL782" s="148"/>
      <c r="AM782" s="148"/>
      <c r="AN782" s="148"/>
      <c r="AO782" s="148"/>
      <c r="AP782" s="148"/>
      <c r="AQ782" s="148"/>
      <c r="AR782" s="148"/>
      <c r="AS782" s="148"/>
      <c r="AT782" s="148"/>
      <c r="AU782" s="148"/>
      <c r="AV782" s="148"/>
      <c r="AW782" s="148"/>
      <c r="AX782" s="148"/>
      <c r="AY782" s="148"/>
      <c r="AZ782" s="148"/>
      <c r="BA782" s="148"/>
      <c r="BB782" s="148"/>
      <c r="BC782" s="148"/>
      <c r="BD782" s="148"/>
      <c r="BE782" s="148"/>
      <c r="BF782" s="148"/>
      <c r="BG782" s="148"/>
      <c r="BH782" s="148"/>
    </row>
    <row r="783" spans="1:60" outlineLevel="3" x14ac:dyDescent="0.25">
      <c r="A783" s="155"/>
      <c r="B783" s="156"/>
      <c r="C783" s="195" t="s">
        <v>1050</v>
      </c>
      <c r="D783" s="161"/>
      <c r="E783" s="162">
        <v>0.55000000000000004</v>
      </c>
      <c r="F783" s="159"/>
      <c r="G783" s="159"/>
      <c r="H783" s="159"/>
      <c r="I783" s="159"/>
      <c r="J783" s="159"/>
      <c r="K783" s="159"/>
      <c r="L783" s="159"/>
      <c r="M783" s="159"/>
      <c r="N783" s="158"/>
      <c r="O783" s="158"/>
      <c r="P783" s="158"/>
      <c r="Q783" s="158"/>
      <c r="R783" s="159"/>
      <c r="S783" s="159"/>
      <c r="T783" s="159"/>
      <c r="U783" s="159"/>
      <c r="V783" s="159"/>
      <c r="W783" s="159"/>
      <c r="X783" s="159"/>
      <c r="Y783" s="159"/>
      <c r="Z783" s="148"/>
      <c r="AA783" s="148"/>
      <c r="AB783" s="148"/>
      <c r="AC783" s="148"/>
      <c r="AD783" s="148"/>
      <c r="AE783" s="148"/>
      <c r="AF783" s="148"/>
      <c r="AG783" s="148" t="s">
        <v>314</v>
      </c>
      <c r="AH783" s="148">
        <v>0</v>
      </c>
      <c r="AI783" s="148"/>
      <c r="AJ783" s="148"/>
      <c r="AK783" s="148"/>
      <c r="AL783" s="148"/>
      <c r="AM783" s="148"/>
      <c r="AN783" s="148"/>
      <c r="AO783" s="148"/>
      <c r="AP783" s="148"/>
      <c r="AQ783" s="148"/>
      <c r="AR783" s="148"/>
      <c r="AS783" s="148"/>
      <c r="AT783" s="148"/>
      <c r="AU783" s="148"/>
      <c r="AV783" s="148"/>
      <c r="AW783" s="148"/>
      <c r="AX783" s="148"/>
      <c r="AY783" s="148"/>
      <c r="AZ783" s="148"/>
      <c r="BA783" s="148"/>
      <c r="BB783" s="148"/>
      <c r="BC783" s="148"/>
      <c r="BD783" s="148"/>
      <c r="BE783" s="148"/>
      <c r="BF783" s="148"/>
      <c r="BG783" s="148"/>
      <c r="BH783" s="148"/>
    </row>
    <row r="784" spans="1:60" outlineLevel="3" x14ac:dyDescent="0.25">
      <c r="A784" s="155"/>
      <c r="B784" s="156"/>
      <c r="C784" s="195" t="s">
        <v>1051</v>
      </c>
      <c r="D784" s="161"/>
      <c r="E784" s="162">
        <v>0.3</v>
      </c>
      <c r="F784" s="159"/>
      <c r="G784" s="159"/>
      <c r="H784" s="159"/>
      <c r="I784" s="159"/>
      <c r="J784" s="159"/>
      <c r="K784" s="159"/>
      <c r="L784" s="159"/>
      <c r="M784" s="159"/>
      <c r="N784" s="158"/>
      <c r="O784" s="158"/>
      <c r="P784" s="158"/>
      <c r="Q784" s="158"/>
      <c r="R784" s="159"/>
      <c r="S784" s="159"/>
      <c r="T784" s="159"/>
      <c r="U784" s="159"/>
      <c r="V784" s="159"/>
      <c r="W784" s="159"/>
      <c r="X784" s="159"/>
      <c r="Y784" s="159"/>
      <c r="Z784" s="148"/>
      <c r="AA784" s="148"/>
      <c r="AB784" s="148"/>
      <c r="AC784" s="148"/>
      <c r="AD784" s="148"/>
      <c r="AE784" s="148"/>
      <c r="AF784" s="148"/>
      <c r="AG784" s="148" t="s">
        <v>314</v>
      </c>
      <c r="AH784" s="148">
        <v>0</v>
      </c>
      <c r="AI784" s="148"/>
      <c r="AJ784" s="148"/>
      <c r="AK784" s="148"/>
      <c r="AL784" s="148"/>
      <c r="AM784" s="148"/>
      <c r="AN784" s="148"/>
      <c r="AO784" s="148"/>
      <c r="AP784" s="148"/>
      <c r="AQ784" s="148"/>
      <c r="AR784" s="148"/>
      <c r="AS784" s="148"/>
      <c r="AT784" s="148"/>
      <c r="AU784" s="148"/>
      <c r="AV784" s="148"/>
      <c r="AW784" s="148"/>
      <c r="AX784" s="148"/>
      <c r="AY784" s="148"/>
      <c r="AZ784" s="148"/>
      <c r="BA784" s="148"/>
      <c r="BB784" s="148"/>
      <c r="BC784" s="148"/>
      <c r="BD784" s="148"/>
      <c r="BE784" s="148"/>
      <c r="BF784" s="148"/>
      <c r="BG784" s="148"/>
      <c r="BH784" s="148"/>
    </row>
    <row r="785" spans="1:60" outlineLevel="3" x14ac:dyDescent="0.25">
      <c r="A785" s="155"/>
      <c r="B785" s="156"/>
      <c r="C785" s="195" t="s">
        <v>1052</v>
      </c>
      <c r="D785" s="161"/>
      <c r="E785" s="162">
        <v>0.39</v>
      </c>
      <c r="F785" s="159"/>
      <c r="G785" s="159"/>
      <c r="H785" s="159"/>
      <c r="I785" s="159"/>
      <c r="J785" s="159"/>
      <c r="K785" s="159"/>
      <c r="L785" s="159"/>
      <c r="M785" s="159"/>
      <c r="N785" s="158"/>
      <c r="O785" s="158"/>
      <c r="P785" s="158"/>
      <c r="Q785" s="158"/>
      <c r="R785" s="159"/>
      <c r="S785" s="159"/>
      <c r="T785" s="159"/>
      <c r="U785" s="159"/>
      <c r="V785" s="159"/>
      <c r="W785" s="159"/>
      <c r="X785" s="159"/>
      <c r="Y785" s="159"/>
      <c r="Z785" s="148"/>
      <c r="AA785" s="148"/>
      <c r="AB785" s="148"/>
      <c r="AC785" s="148"/>
      <c r="AD785" s="148"/>
      <c r="AE785" s="148"/>
      <c r="AF785" s="148"/>
      <c r="AG785" s="148" t="s">
        <v>314</v>
      </c>
      <c r="AH785" s="148">
        <v>0</v>
      </c>
      <c r="AI785" s="148"/>
      <c r="AJ785" s="148"/>
      <c r="AK785" s="148"/>
      <c r="AL785" s="148"/>
      <c r="AM785" s="148"/>
      <c r="AN785" s="148"/>
      <c r="AO785" s="148"/>
      <c r="AP785" s="148"/>
      <c r="AQ785" s="148"/>
      <c r="AR785" s="148"/>
      <c r="AS785" s="148"/>
      <c r="AT785" s="148"/>
      <c r="AU785" s="148"/>
      <c r="AV785" s="148"/>
      <c r="AW785" s="148"/>
      <c r="AX785" s="148"/>
      <c r="AY785" s="148"/>
      <c r="AZ785" s="148"/>
      <c r="BA785" s="148"/>
      <c r="BB785" s="148"/>
      <c r="BC785" s="148"/>
      <c r="BD785" s="148"/>
      <c r="BE785" s="148"/>
      <c r="BF785" s="148"/>
      <c r="BG785" s="148"/>
      <c r="BH785" s="148"/>
    </row>
    <row r="786" spans="1:60" outlineLevel="3" x14ac:dyDescent="0.25">
      <c r="A786" s="155"/>
      <c r="B786" s="156"/>
      <c r="C786" s="195" t="s">
        <v>1053</v>
      </c>
      <c r="D786" s="161"/>
      <c r="E786" s="162">
        <v>1.08</v>
      </c>
      <c r="F786" s="159"/>
      <c r="G786" s="159"/>
      <c r="H786" s="159"/>
      <c r="I786" s="159"/>
      <c r="J786" s="159"/>
      <c r="K786" s="159"/>
      <c r="L786" s="159"/>
      <c r="M786" s="159"/>
      <c r="N786" s="158"/>
      <c r="O786" s="158"/>
      <c r="P786" s="158"/>
      <c r="Q786" s="158"/>
      <c r="R786" s="159"/>
      <c r="S786" s="159"/>
      <c r="T786" s="159"/>
      <c r="U786" s="159"/>
      <c r="V786" s="159"/>
      <c r="W786" s="159"/>
      <c r="X786" s="159"/>
      <c r="Y786" s="159"/>
      <c r="Z786" s="148"/>
      <c r="AA786" s="148"/>
      <c r="AB786" s="148"/>
      <c r="AC786" s="148"/>
      <c r="AD786" s="148"/>
      <c r="AE786" s="148"/>
      <c r="AF786" s="148"/>
      <c r="AG786" s="148" t="s">
        <v>314</v>
      </c>
      <c r="AH786" s="148">
        <v>0</v>
      </c>
      <c r="AI786" s="148"/>
      <c r="AJ786" s="148"/>
      <c r="AK786" s="148"/>
      <c r="AL786" s="148"/>
      <c r="AM786" s="148"/>
      <c r="AN786" s="148"/>
      <c r="AO786" s="148"/>
      <c r="AP786" s="148"/>
      <c r="AQ786" s="148"/>
      <c r="AR786" s="148"/>
      <c r="AS786" s="148"/>
      <c r="AT786" s="148"/>
      <c r="AU786" s="148"/>
      <c r="AV786" s="148"/>
      <c r="AW786" s="148"/>
      <c r="AX786" s="148"/>
      <c r="AY786" s="148"/>
      <c r="AZ786" s="148"/>
      <c r="BA786" s="148"/>
      <c r="BB786" s="148"/>
      <c r="BC786" s="148"/>
      <c r="BD786" s="148"/>
      <c r="BE786" s="148"/>
      <c r="BF786" s="148"/>
      <c r="BG786" s="148"/>
      <c r="BH786" s="148"/>
    </row>
    <row r="787" spans="1:60" outlineLevel="3" x14ac:dyDescent="0.25">
      <c r="A787" s="155"/>
      <c r="B787" s="156"/>
      <c r="C787" s="195" t="s">
        <v>1054</v>
      </c>
      <c r="D787" s="161"/>
      <c r="E787" s="162">
        <v>1.69</v>
      </c>
      <c r="F787" s="159"/>
      <c r="G787" s="159"/>
      <c r="H787" s="159"/>
      <c r="I787" s="159"/>
      <c r="J787" s="159"/>
      <c r="K787" s="159"/>
      <c r="L787" s="159"/>
      <c r="M787" s="159"/>
      <c r="N787" s="158"/>
      <c r="O787" s="158"/>
      <c r="P787" s="158"/>
      <c r="Q787" s="158"/>
      <c r="R787" s="159"/>
      <c r="S787" s="159"/>
      <c r="T787" s="159"/>
      <c r="U787" s="159"/>
      <c r="V787" s="159"/>
      <c r="W787" s="159"/>
      <c r="X787" s="159"/>
      <c r="Y787" s="159"/>
      <c r="Z787" s="148"/>
      <c r="AA787" s="148"/>
      <c r="AB787" s="148"/>
      <c r="AC787" s="148"/>
      <c r="AD787" s="148"/>
      <c r="AE787" s="148"/>
      <c r="AF787" s="148"/>
      <c r="AG787" s="148" t="s">
        <v>314</v>
      </c>
      <c r="AH787" s="148">
        <v>0</v>
      </c>
      <c r="AI787" s="148"/>
      <c r="AJ787" s="148"/>
      <c r="AK787" s="148"/>
      <c r="AL787" s="148"/>
      <c r="AM787" s="148"/>
      <c r="AN787" s="148"/>
      <c r="AO787" s="148"/>
      <c r="AP787" s="148"/>
      <c r="AQ787" s="148"/>
      <c r="AR787" s="148"/>
      <c r="AS787" s="148"/>
      <c r="AT787" s="148"/>
      <c r="AU787" s="148"/>
      <c r="AV787" s="148"/>
      <c r="AW787" s="148"/>
      <c r="AX787" s="148"/>
      <c r="AY787" s="148"/>
      <c r="AZ787" s="148"/>
      <c r="BA787" s="148"/>
      <c r="BB787" s="148"/>
      <c r="BC787" s="148"/>
      <c r="BD787" s="148"/>
      <c r="BE787" s="148"/>
      <c r="BF787" s="148"/>
      <c r="BG787" s="148"/>
      <c r="BH787" s="148"/>
    </row>
    <row r="788" spans="1:60" outlineLevel="3" x14ac:dyDescent="0.25">
      <c r="A788" s="155"/>
      <c r="B788" s="156"/>
      <c r="C788" s="195" t="s">
        <v>1055</v>
      </c>
      <c r="D788" s="161"/>
      <c r="E788" s="162">
        <v>0.78</v>
      </c>
      <c r="F788" s="159"/>
      <c r="G788" s="159"/>
      <c r="H788" s="159"/>
      <c r="I788" s="159"/>
      <c r="J788" s="159"/>
      <c r="K788" s="159"/>
      <c r="L788" s="159"/>
      <c r="M788" s="159"/>
      <c r="N788" s="158"/>
      <c r="O788" s="158"/>
      <c r="P788" s="158"/>
      <c r="Q788" s="158"/>
      <c r="R788" s="159"/>
      <c r="S788" s="159"/>
      <c r="T788" s="159"/>
      <c r="U788" s="159"/>
      <c r="V788" s="159"/>
      <c r="W788" s="159"/>
      <c r="X788" s="159"/>
      <c r="Y788" s="159"/>
      <c r="Z788" s="148"/>
      <c r="AA788" s="148"/>
      <c r="AB788" s="148"/>
      <c r="AC788" s="148"/>
      <c r="AD788" s="148"/>
      <c r="AE788" s="148"/>
      <c r="AF788" s="148"/>
      <c r="AG788" s="148" t="s">
        <v>314</v>
      </c>
      <c r="AH788" s="148">
        <v>0</v>
      </c>
      <c r="AI788" s="148"/>
      <c r="AJ788" s="148"/>
      <c r="AK788" s="148"/>
      <c r="AL788" s="148"/>
      <c r="AM788" s="148"/>
      <c r="AN788" s="148"/>
      <c r="AO788" s="148"/>
      <c r="AP788" s="148"/>
      <c r="AQ788" s="148"/>
      <c r="AR788" s="148"/>
      <c r="AS788" s="148"/>
      <c r="AT788" s="148"/>
      <c r="AU788" s="148"/>
      <c r="AV788" s="148"/>
      <c r="AW788" s="148"/>
      <c r="AX788" s="148"/>
      <c r="AY788" s="148"/>
      <c r="AZ788" s="148"/>
      <c r="BA788" s="148"/>
      <c r="BB788" s="148"/>
      <c r="BC788" s="148"/>
      <c r="BD788" s="148"/>
      <c r="BE788" s="148"/>
      <c r="BF788" s="148"/>
      <c r="BG788" s="148"/>
      <c r="BH788" s="148"/>
    </row>
    <row r="789" spans="1:60" outlineLevel="3" x14ac:dyDescent="0.25">
      <c r="A789" s="155"/>
      <c r="B789" s="156"/>
      <c r="C789" s="195" t="s">
        <v>1056</v>
      </c>
      <c r="D789" s="161"/>
      <c r="E789" s="162">
        <v>7.0000000000000007E-2</v>
      </c>
      <c r="F789" s="159"/>
      <c r="G789" s="159"/>
      <c r="H789" s="159"/>
      <c r="I789" s="159"/>
      <c r="J789" s="159"/>
      <c r="K789" s="159"/>
      <c r="L789" s="159"/>
      <c r="M789" s="159"/>
      <c r="N789" s="158"/>
      <c r="O789" s="158"/>
      <c r="P789" s="158"/>
      <c r="Q789" s="158"/>
      <c r="R789" s="159"/>
      <c r="S789" s="159"/>
      <c r="T789" s="159"/>
      <c r="U789" s="159"/>
      <c r="V789" s="159"/>
      <c r="W789" s="159"/>
      <c r="X789" s="159"/>
      <c r="Y789" s="159"/>
      <c r="Z789" s="148"/>
      <c r="AA789" s="148"/>
      <c r="AB789" s="148"/>
      <c r="AC789" s="148"/>
      <c r="AD789" s="148"/>
      <c r="AE789" s="148"/>
      <c r="AF789" s="148"/>
      <c r="AG789" s="148" t="s">
        <v>314</v>
      </c>
      <c r="AH789" s="148">
        <v>0</v>
      </c>
      <c r="AI789" s="148"/>
      <c r="AJ789" s="148"/>
      <c r="AK789" s="148"/>
      <c r="AL789" s="148"/>
      <c r="AM789" s="148"/>
      <c r="AN789" s="148"/>
      <c r="AO789" s="148"/>
      <c r="AP789" s="148"/>
      <c r="AQ789" s="148"/>
      <c r="AR789" s="148"/>
      <c r="AS789" s="148"/>
      <c r="AT789" s="148"/>
      <c r="AU789" s="148"/>
      <c r="AV789" s="148"/>
      <c r="AW789" s="148"/>
      <c r="AX789" s="148"/>
      <c r="AY789" s="148"/>
      <c r="AZ789" s="148"/>
      <c r="BA789" s="148"/>
      <c r="BB789" s="148"/>
      <c r="BC789" s="148"/>
      <c r="BD789" s="148"/>
      <c r="BE789" s="148"/>
      <c r="BF789" s="148"/>
      <c r="BG789" s="148"/>
      <c r="BH789" s="148"/>
    </row>
    <row r="790" spans="1:60" outlineLevel="3" x14ac:dyDescent="0.25">
      <c r="A790" s="155"/>
      <c r="B790" s="156"/>
      <c r="C790" s="196" t="s">
        <v>405</v>
      </c>
      <c r="D790" s="163"/>
      <c r="E790" s="164">
        <v>33.57</v>
      </c>
      <c r="F790" s="159"/>
      <c r="G790" s="159"/>
      <c r="H790" s="159"/>
      <c r="I790" s="159"/>
      <c r="J790" s="159"/>
      <c r="K790" s="159"/>
      <c r="L790" s="159"/>
      <c r="M790" s="159"/>
      <c r="N790" s="158"/>
      <c r="O790" s="158"/>
      <c r="P790" s="158"/>
      <c r="Q790" s="158"/>
      <c r="R790" s="159"/>
      <c r="S790" s="159"/>
      <c r="T790" s="159"/>
      <c r="U790" s="159"/>
      <c r="V790" s="159"/>
      <c r="W790" s="159"/>
      <c r="X790" s="159"/>
      <c r="Y790" s="159"/>
      <c r="Z790" s="148"/>
      <c r="AA790" s="148"/>
      <c r="AB790" s="148"/>
      <c r="AC790" s="148"/>
      <c r="AD790" s="148"/>
      <c r="AE790" s="148"/>
      <c r="AF790" s="148"/>
      <c r="AG790" s="148" t="s">
        <v>314</v>
      </c>
      <c r="AH790" s="148">
        <v>1</v>
      </c>
      <c r="AI790" s="148"/>
      <c r="AJ790" s="148"/>
      <c r="AK790" s="148"/>
      <c r="AL790" s="148"/>
      <c r="AM790" s="148"/>
      <c r="AN790" s="148"/>
      <c r="AO790" s="148"/>
      <c r="AP790" s="148"/>
      <c r="AQ790" s="148"/>
      <c r="AR790" s="148"/>
      <c r="AS790" s="148"/>
      <c r="AT790" s="148"/>
      <c r="AU790" s="148"/>
      <c r="AV790" s="148"/>
      <c r="AW790" s="148"/>
      <c r="AX790" s="148"/>
      <c r="AY790" s="148"/>
      <c r="AZ790" s="148"/>
      <c r="BA790" s="148"/>
      <c r="BB790" s="148"/>
      <c r="BC790" s="148"/>
      <c r="BD790" s="148"/>
      <c r="BE790" s="148"/>
      <c r="BF790" s="148"/>
      <c r="BG790" s="148"/>
      <c r="BH790" s="148"/>
    </row>
    <row r="791" spans="1:60" outlineLevel="3" x14ac:dyDescent="0.25">
      <c r="A791" s="155"/>
      <c r="B791" s="156"/>
      <c r="C791" s="195" t="s">
        <v>1057</v>
      </c>
      <c r="D791" s="161"/>
      <c r="E791" s="162">
        <v>3.48</v>
      </c>
      <c r="F791" s="159"/>
      <c r="G791" s="159"/>
      <c r="H791" s="159"/>
      <c r="I791" s="159"/>
      <c r="J791" s="159"/>
      <c r="K791" s="159"/>
      <c r="L791" s="159"/>
      <c r="M791" s="159"/>
      <c r="N791" s="158"/>
      <c r="O791" s="158"/>
      <c r="P791" s="158"/>
      <c r="Q791" s="158"/>
      <c r="R791" s="159"/>
      <c r="S791" s="159"/>
      <c r="T791" s="159"/>
      <c r="U791" s="159"/>
      <c r="V791" s="159"/>
      <c r="W791" s="159"/>
      <c r="X791" s="159"/>
      <c r="Y791" s="159"/>
      <c r="Z791" s="148"/>
      <c r="AA791" s="148"/>
      <c r="AB791" s="148"/>
      <c r="AC791" s="148"/>
      <c r="AD791" s="148"/>
      <c r="AE791" s="148"/>
      <c r="AF791" s="148"/>
      <c r="AG791" s="148" t="s">
        <v>314</v>
      </c>
      <c r="AH791" s="148">
        <v>0</v>
      </c>
      <c r="AI791" s="148"/>
      <c r="AJ791" s="148"/>
      <c r="AK791" s="148"/>
      <c r="AL791" s="148"/>
      <c r="AM791" s="148"/>
      <c r="AN791" s="148"/>
      <c r="AO791" s="148"/>
      <c r="AP791" s="148"/>
      <c r="AQ791" s="148"/>
      <c r="AR791" s="148"/>
      <c r="AS791" s="148"/>
      <c r="AT791" s="148"/>
      <c r="AU791" s="148"/>
      <c r="AV791" s="148"/>
      <c r="AW791" s="148"/>
      <c r="AX791" s="148"/>
      <c r="AY791" s="148"/>
      <c r="AZ791" s="148"/>
      <c r="BA791" s="148"/>
      <c r="BB791" s="148"/>
      <c r="BC791" s="148"/>
      <c r="BD791" s="148"/>
      <c r="BE791" s="148"/>
      <c r="BF791" s="148"/>
      <c r="BG791" s="148"/>
      <c r="BH791" s="148"/>
    </row>
    <row r="792" spans="1:60" outlineLevel="3" x14ac:dyDescent="0.25">
      <c r="A792" s="155"/>
      <c r="B792" s="156"/>
      <c r="C792" s="196" t="s">
        <v>405</v>
      </c>
      <c r="D792" s="163"/>
      <c r="E792" s="164">
        <v>3.48</v>
      </c>
      <c r="F792" s="159"/>
      <c r="G792" s="159"/>
      <c r="H792" s="159"/>
      <c r="I792" s="159"/>
      <c r="J792" s="159"/>
      <c r="K792" s="159"/>
      <c r="L792" s="159"/>
      <c r="M792" s="159"/>
      <c r="N792" s="158"/>
      <c r="O792" s="158"/>
      <c r="P792" s="158"/>
      <c r="Q792" s="158"/>
      <c r="R792" s="159"/>
      <c r="S792" s="159"/>
      <c r="T792" s="159"/>
      <c r="U792" s="159"/>
      <c r="V792" s="159"/>
      <c r="W792" s="159"/>
      <c r="X792" s="159"/>
      <c r="Y792" s="159"/>
      <c r="Z792" s="148"/>
      <c r="AA792" s="148"/>
      <c r="AB792" s="148"/>
      <c r="AC792" s="148"/>
      <c r="AD792" s="148"/>
      <c r="AE792" s="148"/>
      <c r="AF792" s="148"/>
      <c r="AG792" s="148" t="s">
        <v>314</v>
      </c>
      <c r="AH792" s="148">
        <v>1</v>
      </c>
      <c r="AI792" s="148"/>
      <c r="AJ792" s="148"/>
      <c r="AK792" s="148"/>
      <c r="AL792" s="148"/>
      <c r="AM792" s="148"/>
      <c r="AN792" s="148"/>
      <c r="AO792" s="148"/>
      <c r="AP792" s="148"/>
      <c r="AQ792" s="148"/>
      <c r="AR792" s="148"/>
      <c r="AS792" s="148"/>
      <c r="AT792" s="148"/>
      <c r="AU792" s="148"/>
      <c r="AV792" s="148"/>
      <c r="AW792" s="148"/>
      <c r="AX792" s="148"/>
      <c r="AY792" s="148"/>
      <c r="AZ792" s="148"/>
      <c r="BA792" s="148"/>
      <c r="BB792" s="148"/>
      <c r="BC792" s="148"/>
      <c r="BD792" s="148"/>
      <c r="BE792" s="148"/>
      <c r="BF792" s="148"/>
      <c r="BG792" s="148"/>
      <c r="BH792" s="148"/>
    </row>
    <row r="793" spans="1:60" ht="20" outlineLevel="1" x14ac:dyDescent="0.25">
      <c r="A793" s="177">
        <v>155</v>
      </c>
      <c r="B793" s="178" t="s">
        <v>1058</v>
      </c>
      <c r="C793" s="194" t="s">
        <v>1059</v>
      </c>
      <c r="D793" s="179" t="s">
        <v>338</v>
      </c>
      <c r="E793" s="180">
        <v>1.2569999999999999</v>
      </c>
      <c r="F793" s="181"/>
      <c r="G793" s="182">
        <f>ROUND(E793*F793,2)</f>
        <v>0</v>
      </c>
      <c r="H793" s="181"/>
      <c r="I793" s="182">
        <f>ROUND(E793*H793,2)</f>
        <v>0</v>
      </c>
      <c r="J793" s="181"/>
      <c r="K793" s="182">
        <f>ROUND(E793*J793,2)</f>
        <v>0</v>
      </c>
      <c r="L793" s="182">
        <v>21</v>
      </c>
      <c r="M793" s="182">
        <f>G793*(1+L793/100)</f>
        <v>0</v>
      </c>
      <c r="N793" s="180">
        <v>0</v>
      </c>
      <c r="O793" s="180">
        <f>ROUND(E793*N793,2)</f>
        <v>0</v>
      </c>
      <c r="P793" s="180">
        <v>1.671</v>
      </c>
      <c r="Q793" s="180">
        <f>ROUND(E793*P793,2)</f>
        <v>2.1</v>
      </c>
      <c r="R793" s="182" t="s">
        <v>1023</v>
      </c>
      <c r="S793" s="182" t="s">
        <v>294</v>
      </c>
      <c r="T793" s="183" t="s">
        <v>294</v>
      </c>
      <c r="U793" s="159">
        <v>2.79</v>
      </c>
      <c r="V793" s="159">
        <f>ROUND(E793*U793,2)</f>
        <v>3.51</v>
      </c>
      <c r="W793" s="159"/>
      <c r="X793" s="159" t="s">
        <v>295</v>
      </c>
      <c r="Y793" s="159" t="s">
        <v>296</v>
      </c>
      <c r="Z793" s="148"/>
      <c r="AA793" s="148"/>
      <c r="AB793" s="148"/>
      <c r="AC793" s="148"/>
      <c r="AD793" s="148"/>
      <c r="AE793" s="148"/>
      <c r="AF793" s="148"/>
      <c r="AG793" s="148" t="s">
        <v>297</v>
      </c>
      <c r="AH793" s="148"/>
      <c r="AI793" s="148"/>
      <c r="AJ793" s="148"/>
      <c r="AK793" s="148"/>
      <c r="AL793" s="148"/>
      <c r="AM793" s="148"/>
      <c r="AN793" s="148"/>
      <c r="AO793" s="148"/>
      <c r="AP793" s="148"/>
      <c r="AQ793" s="148"/>
      <c r="AR793" s="148"/>
      <c r="AS793" s="148"/>
      <c r="AT793" s="148"/>
      <c r="AU793" s="148"/>
      <c r="AV793" s="148"/>
      <c r="AW793" s="148"/>
      <c r="AX793" s="148"/>
      <c r="AY793" s="148"/>
      <c r="AZ793" s="148"/>
      <c r="BA793" s="148"/>
      <c r="BB793" s="148"/>
      <c r="BC793" s="148"/>
      <c r="BD793" s="148"/>
      <c r="BE793" s="148"/>
      <c r="BF793" s="148"/>
      <c r="BG793" s="148"/>
      <c r="BH793" s="148"/>
    </row>
    <row r="794" spans="1:60" ht="20.5" outlineLevel="2" x14ac:dyDescent="0.25">
      <c r="A794" s="155"/>
      <c r="B794" s="156"/>
      <c r="C794" s="276" t="s">
        <v>1041</v>
      </c>
      <c r="D794" s="277"/>
      <c r="E794" s="277"/>
      <c r="F794" s="277"/>
      <c r="G794" s="277"/>
      <c r="H794" s="159"/>
      <c r="I794" s="159"/>
      <c r="J794" s="159"/>
      <c r="K794" s="159"/>
      <c r="L794" s="159"/>
      <c r="M794" s="159"/>
      <c r="N794" s="158"/>
      <c r="O794" s="158"/>
      <c r="P794" s="158"/>
      <c r="Q794" s="158"/>
      <c r="R794" s="159"/>
      <c r="S794" s="159"/>
      <c r="T794" s="159"/>
      <c r="U794" s="159"/>
      <c r="V794" s="159"/>
      <c r="W794" s="159"/>
      <c r="X794" s="159"/>
      <c r="Y794" s="159"/>
      <c r="Z794" s="148"/>
      <c r="AA794" s="148"/>
      <c r="AB794" s="148"/>
      <c r="AC794" s="148"/>
      <c r="AD794" s="148"/>
      <c r="AE794" s="148"/>
      <c r="AF794" s="148"/>
      <c r="AG794" s="148" t="s">
        <v>299</v>
      </c>
      <c r="AH794" s="148"/>
      <c r="AI794" s="148"/>
      <c r="AJ794" s="148"/>
      <c r="AK794" s="148"/>
      <c r="AL794" s="148"/>
      <c r="AM794" s="148"/>
      <c r="AN794" s="148"/>
      <c r="AO794" s="148"/>
      <c r="AP794" s="148"/>
      <c r="AQ794" s="148"/>
      <c r="AR794" s="148"/>
      <c r="AS794" s="148"/>
      <c r="AT794" s="148"/>
      <c r="AU794" s="148"/>
      <c r="AV794" s="148"/>
      <c r="AW794" s="148"/>
      <c r="AX794" s="148"/>
      <c r="AY794" s="148"/>
      <c r="AZ794" s="148"/>
      <c r="BA794" s="184" t="str">
        <f>C794</f>
        <v>nebo vybourání otvorů průřezové plochy přes 4 m2 ve zdivu nadzákladovém, včetně pomocného lešení o výšce podlahy do 1900 mm a pro zatížení do 1,5 kPa  (150 kg/m2)</v>
      </c>
      <c r="BB794" s="148"/>
      <c r="BC794" s="148"/>
      <c r="BD794" s="148"/>
      <c r="BE794" s="148"/>
      <c r="BF794" s="148"/>
      <c r="BG794" s="148"/>
      <c r="BH794" s="148"/>
    </row>
    <row r="795" spans="1:60" ht="20.5" outlineLevel="2" x14ac:dyDescent="0.25">
      <c r="A795" s="155"/>
      <c r="B795" s="156"/>
      <c r="C795" s="270" t="s">
        <v>1041</v>
      </c>
      <c r="D795" s="271"/>
      <c r="E795" s="271"/>
      <c r="F795" s="271"/>
      <c r="G795" s="271"/>
      <c r="H795" s="159"/>
      <c r="I795" s="159"/>
      <c r="J795" s="159"/>
      <c r="K795" s="159"/>
      <c r="L795" s="159"/>
      <c r="M795" s="159"/>
      <c r="N795" s="158"/>
      <c r="O795" s="158"/>
      <c r="P795" s="158"/>
      <c r="Q795" s="158"/>
      <c r="R795" s="159"/>
      <c r="S795" s="159"/>
      <c r="T795" s="159"/>
      <c r="U795" s="159"/>
      <c r="V795" s="159"/>
      <c r="W795" s="159"/>
      <c r="X795" s="159"/>
      <c r="Y795" s="159"/>
      <c r="Z795" s="148"/>
      <c r="AA795" s="148"/>
      <c r="AB795" s="148"/>
      <c r="AC795" s="148"/>
      <c r="AD795" s="148"/>
      <c r="AE795" s="148"/>
      <c r="AF795" s="148"/>
      <c r="AG795" s="148" t="s">
        <v>300</v>
      </c>
      <c r="AH795" s="148"/>
      <c r="AI795" s="148"/>
      <c r="AJ795" s="148"/>
      <c r="AK795" s="148"/>
      <c r="AL795" s="148"/>
      <c r="AM795" s="148"/>
      <c r="AN795" s="148"/>
      <c r="AO795" s="148"/>
      <c r="AP795" s="148"/>
      <c r="AQ795" s="148"/>
      <c r="AR795" s="148"/>
      <c r="AS795" s="148"/>
      <c r="AT795" s="148"/>
      <c r="AU795" s="148"/>
      <c r="AV795" s="148"/>
      <c r="AW795" s="148"/>
      <c r="AX795" s="148"/>
      <c r="AY795" s="148"/>
      <c r="AZ795" s="148"/>
      <c r="BA795" s="184" t="str">
        <f>C795</f>
        <v>nebo vybourání otvorů průřezové plochy přes 4 m2 ve zdivu nadzákladovém, včetně pomocného lešení o výšce podlahy do 1900 mm a pro zatížení do 1,5 kPa  (150 kg/m2)</v>
      </c>
      <c r="BB795" s="148"/>
      <c r="BC795" s="148"/>
      <c r="BD795" s="148"/>
      <c r="BE795" s="148"/>
      <c r="BF795" s="148"/>
      <c r="BG795" s="148"/>
      <c r="BH795" s="148"/>
    </row>
    <row r="796" spans="1:60" outlineLevel="2" x14ac:dyDescent="0.25">
      <c r="A796" s="155"/>
      <c r="B796" s="156"/>
      <c r="C796" s="195" t="s">
        <v>1060</v>
      </c>
      <c r="D796" s="161"/>
      <c r="E796" s="162">
        <v>0.74</v>
      </c>
      <c r="F796" s="159"/>
      <c r="G796" s="159"/>
      <c r="H796" s="159"/>
      <c r="I796" s="159"/>
      <c r="J796" s="159"/>
      <c r="K796" s="159"/>
      <c r="L796" s="159"/>
      <c r="M796" s="159"/>
      <c r="N796" s="158"/>
      <c r="O796" s="158"/>
      <c r="P796" s="158"/>
      <c r="Q796" s="158"/>
      <c r="R796" s="159"/>
      <c r="S796" s="159"/>
      <c r="T796" s="159"/>
      <c r="U796" s="159"/>
      <c r="V796" s="159"/>
      <c r="W796" s="159"/>
      <c r="X796" s="159"/>
      <c r="Y796" s="159"/>
      <c r="Z796" s="148"/>
      <c r="AA796" s="148"/>
      <c r="AB796" s="148"/>
      <c r="AC796" s="148"/>
      <c r="AD796" s="148"/>
      <c r="AE796" s="148"/>
      <c r="AF796" s="148"/>
      <c r="AG796" s="148" t="s">
        <v>314</v>
      </c>
      <c r="AH796" s="148">
        <v>0</v>
      </c>
      <c r="AI796" s="148"/>
      <c r="AJ796" s="148"/>
      <c r="AK796" s="148"/>
      <c r="AL796" s="148"/>
      <c r="AM796" s="148"/>
      <c r="AN796" s="148"/>
      <c r="AO796" s="148"/>
      <c r="AP796" s="148"/>
      <c r="AQ796" s="148"/>
      <c r="AR796" s="148"/>
      <c r="AS796" s="148"/>
      <c r="AT796" s="148"/>
      <c r="AU796" s="148"/>
      <c r="AV796" s="148"/>
      <c r="AW796" s="148"/>
      <c r="AX796" s="148"/>
      <c r="AY796" s="148"/>
      <c r="AZ796" s="148"/>
      <c r="BA796" s="148"/>
      <c r="BB796" s="148"/>
      <c r="BC796" s="148"/>
      <c r="BD796" s="148"/>
      <c r="BE796" s="148"/>
      <c r="BF796" s="148"/>
      <c r="BG796" s="148"/>
      <c r="BH796" s="148"/>
    </row>
    <row r="797" spans="1:60" outlineLevel="3" x14ac:dyDescent="0.25">
      <c r="A797" s="155"/>
      <c r="B797" s="156"/>
      <c r="C797" s="195" t="s">
        <v>1061</v>
      </c>
      <c r="D797" s="161"/>
      <c r="E797" s="162">
        <v>0.52</v>
      </c>
      <c r="F797" s="159"/>
      <c r="G797" s="159"/>
      <c r="H797" s="159"/>
      <c r="I797" s="159"/>
      <c r="J797" s="159"/>
      <c r="K797" s="159"/>
      <c r="L797" s="159"/>
      <c r="M797" s="159"/>
      <c r="N797" s="158"/>
      <c r="O797" s="158"/>
      <c r="P797" s="158"/>
      <c r="Q797" s="158"/>
      <c r="R797" s="159"/>
      <c r="S797" s="159"/>
      <c r="T797" s="159"/>
      <c r="U797" s="159"/>
      <c r="V797" s="159"/>
      <c r="W797" s="159"/>
      <c r="X797" s="159"/>
      <c r="Y797" s="159"/>
      <c r="Z797" s="148"/>
      <c r="AA797" s="148"/>
      <c r="AB797" s="148"/>
      <c r="AC797" s="148"/>
      <c r="AD797" s="148"/>
      <c r="AE797" s="148"/>
      <c r="AF797" s="148"/>
      <c r="AG797" s="148" t="s">
        <v>314</v>
      </c>
      <c r="AH797" s="148">
        <v>0</v>
      </c>
      <c r="AI797" s="148"/>
      <c r="AJ797" s="148"/>
      <c r="AK797" s="148"/>
      <c r="AL797" s="148"/>
      <c r="AM797" s="148"/>
      <c r="AN797" s="148"/>
      <c r="AO797" s="148"/>
      <c r="AP797" s="148"/>
      <c r="AQ797" s="148"/>
      <c r="AR797" s="148"/>
      <c r="AS797" s="148"/>
      <c r="AT797" s="148"/>
      <c r="AU797" s="148"/>
      <c r="AV797" s="148"/>
      <c r="AW797" s="148"/>
      <c r="AX797" s="148"/>
      <c r="AY797" s="148"/>
      <c r="AZ797" s="148"/>
      <c r="BA797" s="148"/>
      <c r="BB797" s="148"/>
      <c r="BC797" s="148"/>
      <c r="BD797" s="148"/>
      <c r="BE797" s="148"/>
      <c r="BF797" s="148"/>
      <c r="BG797" s="148"/>
      <c r="BH797" s="148"/>
    </row>
    <row r="798" spans="1:60" outlineLevel="1" x14ac:dyDescent="0.25">
      <c r="A798" s="177">
        <v>156</v>
      </c>
      <c r="B798" s="178" t="s">
        <v>1062</v>
      </c>
      <c r="C798" s="194" t="s">
        <v>1063</v>
      </c>
      <c r="D798" s="179" t="s">
        <v>338</v>
      </c>
      <c r="E798" s="180">
        <v>8.9034999999999993</v>
      </c>
      <c r="F798" s="181"/>
      <c r="G798" s="182">
        <f>ROUND(E798*F798,2)</f>
        <v>0</v>
      </c>
      <c r="H798" s="181"/>
      <c r="I798" s="182">
        <f>ROUND(E798*H798,2)</f>
        <v>0</v>
      </c>
      <c r="J798" s="181"/>
      <c r="K798" s="182">
        <f>ROUND(E798*J798,2)</f>
        <v>0</v>
      </c>
      <c r="L798" s="182">
        <v>21</v>
      </c>
      <c r="M798" s="182">
        <f>G798*(1+L798/100)</f>
        <v>0</v>
      </c>
      <c r="N798" s="180">
        <v>1.47E-3</v>
      </c>
      <c r="O798" s="180">
        <f>ROUND(E798*N798,2)</f>
        <v>0.01</v>
      </c>
      <c r="P798" s="180">
        <v>2.2000000000000002</v>
      </c>
      <c r="Q798" s="180">
        <f>ROUND(E798*P798,2)</f>
        <v>19.59</v>
      </c>
      <c r="R798" s="182" t="s">
        <v>1023</v>
      </c>
      <c r="S798" s="182" t="s">
        <v>294</v>
      </c>
      <c r="T798" s="183" t="s">
        <v>294</v>
      </c>
      <c r="U798" s="159">
        <v>4.9960000000000004</v>
      </c>
      <c r="V798" s="159">
        <f>ROUND(E798*U798,2)</f>
        <v>44.48</v>
      </c>
      <c r="W798" s="159"/>
      <c r="X798" s="159" t="s">
        <v>295</v>
      </c>
      <c r="Y798" s="159" t="s">
        <v>296</v>
      </c>
      <c r="Z798" s="148"/>
      <c r="AA798" s="148"/>
      <c r="AB798" s="148"/>
      <c r="AC798" s="148"/>
      <c r="AD798" s="148"/>
      <c r="AE798" s="148"/>
      <c r="AF798" s="148"/>
      <c r="AG798" s="148" t="s">
        <v>297</v>
      </c>
      <c r="AH798" s="148"/>
      <c r="AI798" s="148"/>
      <c r="AJ798" s="148"/>
      <c r="AK798" s="148"/>
      <c r="AL798" s="148"/>
      <c r="AM798" s="148"/>
      <c r="AN798" s="148"/>
      <c r="AO798" s="148"/>
      <c r="AP798" s="148"/>
      <c r="AQ798" s="148"/>
      <c r="AR798" s="148"/>
      <c r="AS798" s="148"/>
      <c r="AT798" s="148"/>
      <c r="AU798" s="148"/>
      <c r="AV798" s="148"/>
      <c r="AW798" s="148"/>
      <c r="AX798" s="148"/>
      <c r="AY798" s="148"/>
      <c r="AZ798" s="148"/>
      <c r="BA798" s="148"/>
      <c r="BB798" s="148"/>
      <c r="BC798" s="148"/>
      <c r="BD798" s="148"/>
      <c r="BE798" s="148"/>
      <c r="BF798" s="148"/>
      <c r="BG798" s="148"/>
      <c r="BH798" s="148"/>
    </row>
    <row r="799" spans="1:60" ht="20.5" outlineLevel="2" x14ac:dyDescent="0.25">
      <c r="A799" s="155"/>
      <c r="B799" s="156"/>
      <c r="C799" s="276" t="s">
        <v>1064</v>
      </c>
      <c r="D799" s="277"/>
      <c r="E799" s="277"/>
      <c r="F799" s="277"/>
      <c r="G799" s="277"/>
      <c r="H799" s="159"/>
      <c r="I799" s="159"/>
      <c r="J799" s="159"/>
      <c r="K799" s="159"/>
      <c r="L799" s="159"/>
      <c r="M799" s="159"/>
      <c r="N799" s="158"/>
      <c r="O799" s="158"/>
      <c r="P799" s="158"/>
      <c r="Q799" s="158"/>
      <c r="R799" s="159"/>
      <c r="S799" s="159"/>
      <c r="T799" s="159"/>
      <c r="U799" s="159"/>
      <c r="V799" s="159"/>
      <c r="W799" s="159"/>
      <c r="X799" s="159"/>
      <c r="Y799" s="159"/>
      <c r="Z799" s="148"/>
      <c r="AA799" s="148"/>
      <c r="AB799" s="148"/>
      <c r="AC799" s="148"/>
      <c r="AD799" s="148"/>
      <c r="AE799" s="148"/>
      <c r="AF799" s="148"/>
      <c r="AG799" s="148" t="s">
        <v>299</v>
      </c>
      <c r="AH799" s="148"/>
      <c r="AI799" s="148"/>
      <c r="AJ799" s="148"/>
      <c r="AK799" s="148"/>
      <c r="AL799" s="148"/>
      <c r="AM799" s="148"/>
      <c r="AN799" s="148"/>
      <c r="AO799" s="148"/>
      <c r="AP799" s="148"/>
      <c r="AQ799" s="148"/>
      <c r="AR799" s="148"/>
      <c r="AS799" s="148"/>
      <c r="AT799" s="148"/>
      <c r="AU799" s="148"/>
      <c r="AV799" s="148"/>
      <c r="AW799" s="148"/>
      <c r="AX799" s="148"/>
      <c r="AY799" s="148"/>
      <c r="AZ799" s="148"/>
      <c r="BA799" s="184" t="str">
        <f>C799</f>
        <v>nebo vybourání otvorů průřezové plochy přes 4 m2 ve zdivu z betonu prostého, včetně pomocného lešení o výšce podlahy do 1900 mm a pro zatížení do 1,5 kPa  (150 kg/m2),</v>
      </c>
      <c r="BB799" s="148"/>
      <c r="BC799" s="148"/>
      <c r="BD799" s="148"/>
      <c r="BE799" s="148"/>
      <c r="BF799" s="148"/>
      <c r="BG799" s="148"/>
      <c r="BH799" s="148"/>
    </row>
    <row r="800" spans="1:60" ht="20.5" outlineLevel="2" x14ac:dyDescent="0.25">
      <c r="A800" s="155"/>
      <c r="B800" s="156"/>
      <c r="C800" s="270" t="s">
        <v>1064</v>
      </c>
      <c r="D800" s="271"/>
      <c r="E800" s="271"/>
      <c r="F800" s="271"/>
      <c r="G800" s="271"/>
      <c r="H800" s="159"/>
      <c r="I800" s="159"/>
      <c r="J800" s="159"/>
      <c r="K800" s="159"/>
      <c r="L800" s="159"/>
      <c r="M800" s="159"/>
      <c r="N800" s="158"/>
      <c r="O800" s="158"/>
      <c r="P800" s="158"/>
      <c r="Q800" s="158"/>
      <c r="R800" s="159"/>
      <c r="S800" s="159"/>
      <c r="T800" s="159"/>
      <c r="U800" s="159"/>
      <c r="V800" s="159"/>
      <c r="W800" s="159"/>
      <c r="X800" s="159"/>
      <c r="Y800" s="159"/>
      <c r="Z800" s="148"/>
      <c r="AA800" s="148"/>
      <c r="AB800" s="148"/>
      <c r="AC800" s="148"/>
      <c r="AD800" s="148"/>
      <c r="AE800" s="148"/>
      <c r="AF800" s="148"/>
      <c r="AG800" s="148" t="s">
        <v>300</v>
      </c>
      <c r="AH800" s="148"/>
      <c r="AI800" s="148"/>
      <c r="AJ800" s="148"/>
      <c r="AK800" s="148"/>
      <c r="AL800" s="148"/>
      <c r="AM800" s="148"/>
      <c r="AN800" s="148"/>
      <c r="AO800" s="148"/>
      <c r="AP800" s="148"/>
      <c r="AQ800" s="148"/>
      <c r="AR800" s="148"/>
      <c r="AS800" s="148"/>
      <c r="AT800" s="148"/>
      <c r="AU800" s="148"/>
      <c r="AV800" s="148"/>
      <c r="AW800" s="148"/>
      <c r="AX800" s="148"/>
      <c r="AY800" s="148"/>
      <c r="AZ800" s="148"/>
      <c r="BA800" s="184" t="str">
        <f>C800</f>
        <v>nebo vybourání otvorů průřezové plochy přes 4 m2 ve zdivu z betonu prostého, včetně pomocného lešení o výšce podlahy do 1900 mm a pro zatížení do 1,5 kPa  (150 kg/m2),</v>
      </c>
      <c r="BB800" s="148"/>
      <c r="BC800" s="148"/>
      <c r="BD800" s="148"/>
      <c r="BE800" s="148"/>
      <c r="BF800" s="148"/>
      <c r="BG800" s="148"/>
      <c r="BH800" s="148"/>
    </row>
    <row r="801" spans="1:60" outlineLevel="2" x14ac:dyDescent="0.25">
      <c r="A801" s="155"/>
      <c r="B801" s="156"/>
      <c r="C801" s="195" t="s">
        <v>1065</v>
      </c>
      <c r="D801" s="161"/>
      <c r="E801" s="162">
        <v>1.06</v>
      </c>
      <c r="F801" s="159"/>
      <c r="G801" s="159"/>
      <c r="H801" s="159"/>
      <c r="I801" s="159"/>
      <c r="J801" s="159"/>
      <c r="K801" s="159"/>
      <c r="L801" s="159"/>
      <c r="M801" s="159"/>
      <c r="N801" s="158"/>
      <c r="O801" s="158"/>
      <c r="P801" s="158"/>
      <c r="Q801" s="158"/>
      <c r="R801" s="159"/>
      <c r="S801" s="159"/>
      <c r="T801" s="159"/>
      <c r="U801" s="159"/>
      <c r="V801" s="159"/>
      <c r="W801" s="159"/>
      <c r="X801" s="159"/>
      <c r="Y801" s="159"/>
      <c r="Z801" s="148"/>
      <c r="AA801" s="148"/>
      <c r="AB801" s="148"/>
      <c r="AC801" s="148"/>
      <c r="AD801" s="148"/>
      <c r="AE801" s="148"/>
      <c r="AF801" s="148"/>
      <c r="AG801" s="148" t="s">
        <v>314</v>
      </c>
      <c r="AH801" s="148">
        <v>0</v>
      </c>
      <c r="AI801" s="148"/>
      <c r="AJ801" s="148"/>
      <c r="AK801" s="148"/>
      <c r="AL801" s="148"/>
      <c r="AM801" s="148"/>
      <c r="AN801" s="148"/>
      <c r="AO801" s="148"/>
      <c r="AP801" s="148"/>
      <c r="AQ801" s="148"/>
      <c r="AR801" s="148"/>
      <c r="AS801" s="148"/>
      <c r="AT801" s="148"/>
      <c r="AU801" s="148"/>
      <c r="AV801" s="148"/>
      <c r="AW801" s="148"/>
      <c r="AX801" s="148"/>
      <c r="AY801" s="148"/>
      <c r="AZ801" s="148"/>
      <c r="BA801" s="148"/>
      <c r="BB801" s="148"/>
      <c r="BC801" s="148"/>
      <c r="BD801" s="148"/>
      <c r="BE801" s="148"/>
      <c r="BF801" s="148"/>
      <c r="BG801" s="148"/>
      <c r="BH801" s="148"/>
    </row>
    <row r="802" spans="1:60" outlineLevel="3" x14ac:dyDescent="0.25">
      <c r="A802" s="155"/>
      <c r="B802" s="156"/>
      <c r="C802" s="195" t="s">
        <v>1066</v>
      </c>
      <c r="D802" s="161"/>
      <c r="E802" s="162">
        <v>2.5</v>
      </c>
      <c r="F802" s="159"/>
      <c r="G802" s="159"/>
      <c r="H802" s="159"/>
      <c r="I802" s="159"/>
      <c r="J802" s="159"/>
      <c r="K802" s="159"/>
      <c r="L802" s="159"/>
      <c r="M802" s="159"/>
      <c r="N802" s="158"/>
      <c r="O802" s="158"/>
      <c r="P802" s="158"/>
      <c r="Q802" s="158"/>
      <c r="R802" s="159"/>
      <c r="S802" s="159"/>
      <c r="T802" s="159"/>
      <c r="U802" s="159"/>
      <c r="V802" s="159"/>
      <c r="W802" s="159"/>
      <c r="X802" s="159"/>
      <c r="Y802" s="159"/>
      <c r="Z802" s="148"/>
      <c r="AA802" s="148"/>
      <c r="AB802" s="148"/>
      <c r="AC802" s="148"/>
      <c r="AD802" s="148"/>
      <c r="AE802" s="148"/>
      <c r="AF802" s="148"/>
      <c r="AG802" s="148" t="s">
        <v>314</v>
      </c>
      <c r="AH802" s="148">
        <v>0</v>
      </c>
      <c r="AI802" s="148"/>
      <c r="AJ802" s="148"/>
      <c r="AK802" s="148"/>
      <c r="AL802" s="148"/>
      <c r="AM802" s="148"/>
      <c r="AN802" s="148"/>
      <c r="AO802" s="148"/>
      <c r="AP802" s="148"/>
      <c r="AQ802" s="148"/>
      <c r="AR802" s="148"/>
      <c r="AS802" s="148"/>
      <c r="AT802" s="148"/>
      <c r="AU802" s="148"/>
      <c r="AV802" s="148"/>
      <c r="AW802" s="148"/>
      <c r="AX802" s="148"/>
      <c r="AY802" s="148"/>
      <c r="AZ802" s="148"/>
      <c r="BA802" s="148"/>
      <c r="BB802" s="148"/>
      <c r="BC802" s="148"/>
      <c r="BD802" s="148"/>
      <c r="BE802" s="148"/>
      <c r="BF802" s="148"/>
      <c r="BG802" s="148"/>
      <c r="BH802" s="148"/>
    </row>
    <row r="803" spans="1:60" outlineLevel="3" x14ac:dyDescent="0.25">
      <c r="A803" s="155"/>
      <c r="B803" s="156"/>
      <c r="C803" s="195" t="s">
        <v>1067</v>
      </c>
      <c r="D803" s="161"/>
      <c r="E803" s="162">
        <v>0.66</v>
      </c>
      <c r="F803" s="159"/>
      <c r="G803" s="159"/>
      <c r="H803" s="159"/>
      <c r="I803" s="159"/>
      <c r="J803" s="159"/>
      <c r="K803" s="159"/>
      <c r="L803" s="159"/>
      <c r="M803" s="159"/>
      <c r="N803" s="158"/>
      <c r="O803" s="158"/>
      <c r="P803" s="158"/>
      <c r="Q803" s="158"/>
      <c r="R803" s="159"/>
      <c r="S803" s="159"/>
      <c r="T803" s="159"/>
      <c r="U803" s="159"/>
      <c r="V803" s="159"/>
      <c r="W803" s="159"/>
      <c r="X803" s="159"/>
      <c r="Y803" s="159"/>
      <c r="Z803" s="148"/>
      <c r="AA803" s="148"/>
      <c r="AB803" s="148"/>
      <c r="AC803" s="148"/>
      <c r="AD803" s="148"/>
      <c r="AE803" s="148"/>
      <c r="AF803" s="148"/>
      <c r="AG803" s="148" t="s">
        <v>314</v>
      </c>
      <c r="AH803" s="148">
        <v>0</v>
      </c>
      <c r="AI803" s="148"/>
      <c r="AJ803" s="148"/>
      <c r="AK803" s="148"/>
      <c r="AL803" s="148"/>
      <c r="AM803" s="148"/>
      <c r="AN803" s="148"/>
      <c r="AO803" s="148"/>
      <c r="AP803" s="148"/>
      <c r="AQ803" s="148"/>
      <c r="AR803" s="148"/>
      <c r="AS803" s="148"/>
      <c r="AT803" s="148"/>
      <c r="AU803" s="148"/>
      <c r="AV803" s="148"/>
      <c r="AW803" s="148"/>
      <c r="AX803" s="148"/>
      <c r="AY803" s="148"/>
      <c r="AZ803" s="148"/>
      <c r="BA803" s="148"/>
      <c r="BB803" s="148"/>
      <c r="BC803" s="148"/>
      <c r="BD803" s="148"/>
      <c r="BE803" s="148"/>
      <c r="BF803" s="148"/>
      <c r="BG803" s="148"/>
      <c r="BH803" s="148"/>
    </row>
    <row r="804" spans="1:60" outlineLevel="3" x14ac:dyDescent="0.25">
      <c r="A804" s="155"/>
      <c r="B804" s="156"/>
      <c r="C804" s="195" t="s">
        <v>1068</v>
      </c>
      <c r="D804" s="161"/>
      <c r="E804" s="162">
        <v>4.6900000000000004</v>
      </c>
      <c r="F804" s="159"/>
      <c r="G804" s="159"/>
      <c r="H804" s="159"/>
      <c r="I804" s="159"/>
      <c r="J804" s="159"/>
      <c r="K804" s="159"/>
      <c r="L804" s="159"/>
      <c r="M804" s="159"/>
      <c r="N804" s="158"/>
      <c r="O804" s="158"/>
      <c r="P804" s="158"/>
      <c r="Q804" s="158"/>
      <c r="R804" s="159"/>
      <c r="S804" s="159"/>
      <c r="T804" s="159"/>
      <c r="U804" s="159"/>
      <c r="V804" s="159"/>
      <c r="W804" s="159"/>
      <c r="X804" s="159"/>
      <c r="Y804" s="159"/>
      <c r="Z804" s="148"/>
      <c r="AA804" s="148"/>
      <c r="AB804" s="148"/>
      <c r="AC804" s="148"/>
      <c r="AD804" s="148"/>
      <c r="AE804" s="148"/>
      <c r="AF804" s="148"/>
      <c r="AG804" s="148" t="s">
        <v>314</v>
      </c>
      <c r="AH804" s="148">
        <v>0</v>
      </c>
      <c r="AI804" s="148"/>
      <c r="AJ804" s="148"/>
      <c r="AK804" s="148"/>
      <c r="AL804" s="148"/>
      <c r="AM804" s="148"/>
      <c r="AN804" s="148"/>
      <c r="AO804" s="148"/>
      <c r="AP804" s="148"/>
      <c r="AQ804" s="148"/>
      <c r="AR804" s="148"/>
      <c r="AS804" s="148"/>
      <c r="AT804" s="148"/>
      <c r="AU804" s="148"/>
      <c r="AV804" s="148"/>
      <c r="AW804" s="148"/>
      <c r="AX804" s="148"/>
      <c r="AY804" s="148"/>
      <c r="AZ804" s="148"/>
      <c r="BA804" s="148"/>
      <c r="BB804" s="148"/>
      <c r="BC804" s="148"/>
      <c r="BD804" s="148"/>
      <c r="BE804" s="148"/>
      <c r="BF804" s="148"/>
      <c r="BG804" s="148"/>
      <c r="BH804" s="148"/>
    </row>
    <row r="805" spans="1:60" outlineLevel="1" x14ac:dyDescent="0.25">
      <c r="A805" s="177">
        <v>157</v>
      </c>
      <c r="B805" s="178" t="s">
        <v>1069</v>
      </c>
      <c r="C805" s="194" t="s">
        <v>1070</v>
      </c>
      <c r="D805" s="179" t="s">
        <v>338</v>
      </c>
      <c r="E805" s="180">
        <v>1.3095000000000001</v>
      </c>
      <c r="F805" s="181"/>
      <c r="G805" s="182">
        <f>ROUND(E805*F805,2)</f>
        <v>0</v>
      </c>
      <c r="H805" s="181"/>
      <c r="I805" s="182">
        <f>ROUND(E805*H805,2)</f>
        <v>0</v>
      </c>
      <c r="J805" s="181"/>
      <c r="K805" s="182">
        <f>ROUND(E805*J805,2)</f>
        <v>0</v>
      </c>
      <c r="L805" s="182">
        <v>21</v>
      </c>
      <c r="M805" s="182">
        <f>G805*(1+L805/100)</f>
        <v>0</v>
      </c>
      <c r="N805" s="180">
        <v>1.0789999999999999E-2</v>
      </c>
      <c r="O805" s="180">
        <f>ROUND(E805*N805,2)</f>
        <v>0.01</v>
      </c>
      <c r="P805" s="180">
        <v>2.4</v>
      </c>
      <c r="Q805" s="180">
        <f>ROUND(E805*P805,2)</f>
        <v>3.14</v>
      </c>
      <c r="R805" s="182" t="s">
        <v>1023</v>
      </c>
      <c r="S805" s="182" t="s">
        <v>294</v>
      </c>
      <c r="T805" s="183" t="s">
        <v>294</v>
      </c>
      <c r="U805" s="159">
        <v>9.6709999999999994</v>
      </c>
      <c r="V805" s="159">
        <f>ROUND(E805*U805,2)</f>
        <v>12.66</v>
      </c>
      <c r="W805" s="159"/>
      <c r="X805" s="159" t="s">
        <v>295</v>
      </c>
      <c r="Y805" s="159" t="s">
        <v>296</v>
      </c>
      <c r="Z805" s="148"/>
      <c r="AA805" s="148"/>
      <c r="AB805" s="148"/>
      <c r="AC805" s="148"/>
      <c r="AD805" s="148"/>
      <c r="AE805" s="148"/>
      <c r="AF805" s="148"/>
      <c r="AG805" s="148" t="s">
        <v>297</v>
      </c>
      <c r="AH805" s="148"/>
      <c r="AI805" s="148"/>
      <c r="AJ805" s="148"/>
      <c r="AK805" s="148"/>
      <c r="AL805" s="148"/>
      <c r="AM805" s="148"/>
      <c r="AN805" s="148"/>
      <c r="AO805" s="148"/>
      <c r="AP805" s="148"/>
      <c r="AQ805" s="148"/>
      <c r="AR805" s="148"/>
      <c r="AS805" s="148"/>
      <c r="AT805" s="148"/>
      <c r="AU805" s="148"/>
      <c r="AV805" s="148"/>
      <c r="AW805" s="148"/>
      <c r="AX805" s="148"/>
      <c r="AY805" s="148"/>
      <c r="AZ805" s="148"/>
      <c r="BA805" s="148"/>
      <c r="BB805" s="148"/>
      <c r="BC805" s="148"/>
      <c r="BD805" s="148"/>
      <c r="BE805" s="148"/>
      <c r="BF805" s="148"/>
      <c r="BG805" s="148"/>
      <c r="BH805" s="148"/>
    </row>
    <row r="806" spans="1:60" outlineLevel="2" x14ac:dyDescent="0.25">
      <c r="A806" s="155"/>
      <c r="B806" s="156"/>
      <c r="C806" s="276" t="s">
        <v>1071</v>
      </c>
      <c r="D806" s="277"/>
      <c r="E806" s="277"/>
      <c r="F806" s="277"/>
      <c r="G806" s="277"/>
      <c r="H806" s="159"/>
      <c r="I806" s="159"/>
      <c r="J806" s="159"/>
      <c r="K806" s="159"/>
      <c r="L806" s="159"/>
      <c r="M806" s="159"/>
      <c r="N806" s="158"/>
      <c r="O806" s="158"/>
      <c r="P806" s="158"/>
      <c r="Q806" s="158"/>
      <c r="R806" s="159"/>
      <c r="S806" s="159"/>
      <c r="T806" s="159"/>
      <c r="U806" s="159"/>
      <c r="V806" s="159"/>
      <c r="W806" s="159"/>
      <c r="X806" s="159"/>
      <c r="Y806" s="159"/>
      <c r="Z806" s="148"/>
      <c r="AA806" s="148"/>
      <c r="AB806" s="148"/>
      <c r="AC806" s="148"/>
      <c r="AD806" s="148"/>
      <c r="AE806" s="148"/>
      <c r="AF806" s="148"/>
      <c r="AG806" s="148" t="s">
        <v>299</v>
      </c>
      <c r="AH806" s="148"/>
      <c r="AI806" s="148"/>
      <c r="AJ806" s="148"/>
      <c r="AK806" s="148"/>
      <c r="AL806" s="148"/>
      <c r="AM806" s="148"/>
      <c r="AN806" s="148"/>
      <c r="AO806" s="148"/>
      <c r="AP806" s="148"/>
      <c r="AQ806" s="148"/>
      <c r="AR806" s="148"/>
      <c r="AS806" s="148"/>
      <c r="AT806" s="148"/>
      <c r="AU806" s="148"/>
      <c r="AV806" s="148"/>
      <c r="AW806" s="148"/>
      <c r="AX806" s="148"/>
      <c r="AY806" s="148"/>
      <c r="AZ806" s="148"/>
      <c r="BA806" s="184" t="str">
        <f>C806</f>
        <v>uložených ve zdivu, včetně pomocného lešení o výšce podlahy do 1900 mm a pro zatížení do 1,5 kPa  (150 kg/m2),</v>
      </c>
      <c r="BB806" s="148"/>
      <c r="BC806" s="148"/>
      <c r="BD806" s="148"/>
      <c r="BE806" s="148"/>
      <c r="BF806" s="148"/>
      <c r="BG806" s="148"/>
      <c r="BH806" s="148"/>
    </row>
    <row r="807" spans="1:60" outlineLevel="2" x14ac:dyDescent="0.25">
      <c r="A807" s="155"/>
      <c r="B807" s="156"/>
      <c r="C807" s="270" t="s">
        <v>1071</v>
      </c>
      <c r="D807" s="271"/>
      <c r="E807" s="271"/>
      <c r="F807" s="271"/>
      <c r="G807" s="271"/>
      <c r="H807" s="159"/>
      <c r="I807" s="159"/>
      <c r="J807" s="159"/>
      <c r="K807" s="159"/>
      <c r="L807" s="159"/>
      <c r="M807" s="159"/>
      <c r="N807" s="158"/>
      <c r="O807" s="158"/>
      <c r="P807" s="158"/>
      <c r="Q807" s="158"/>
      <c r="R807" s="159"/>
      <c r="S807" s="159"/>
      <c r="T807" s="159"/>
      <c r="U807" s="159"/>
      <c r="V807" s="159"/>
      <c r="W807" s="159"/>
      <c r="X807" s="159"/>
      <c r="Y807" s="159"/>
      <c r="Z807" s="148"/>
      <c r="AA807" s="148"/>
      <c r="AB807" s="148"/>
      <c r="AC807" s="148"/>
      <c r="AD807" s="148"/>
      <c r="AE807" s="148"/>
      <c r="AF807" s="148"/>
      <c r="AG807" s="148" t="s">
        <v>300</v>
      </c>
      <c r="AH807" s="148"/>
      <c r="AI807" s="148"/>
      <c r="AJ807" s="148"/>
      <c r="AK807" s="148"/>
      <c r="AL807" s="148"/>
      <c r="AM807" s="148"/>
      <c r="AN807" s="148"/>
      <c r="AO807" s="148"/>
      <c r="AP807" s="148"/>
      <c r="AQ807" s="148"/>
      <c r="AR807" s="148"/>
      <c r="AS807" s="148"/>
      <c r="AT807" s="148"/>
      <c r="AU807" s="148"/>
      <c r="AV807" s="148"/>
      <c r="AW807" s="148"/>
      <c r="AX807" s="148"/>
      <c r="AY807" s="148"/>
      <c r="AZ807" s="148"/>
      <c r="BA807" s="184" t="str">
        <f>C807</f>
        <v>uložených ve zdivu, včetně pomocného lešení o výšce podlahy do 1900 mm a pro zatížení do 1,5 kPa  (150 kg/m2),</v>
      </c>
      <c r="BB807" s="148"/>
      <c r="BC807" s="148"/>
      <c r="BD807" s="148"/>
      <c r="BE807" s="148"/>
      <c r="BF807" s="148"/>
      <c r="BG807" s="148"/>
      <c r="BH807" s="148"/>
    </row>
    <row r="808" spans="1:60" outlineLevel="2" x14ac:dyDescent="0.25">
      <c r="A808" s="155"/>
      <c r="B808" s="156"/>
      <c r="C808" s="195" t="s">
        <v>1072</v>
      </c>
      <c r="D808" s="161"/>
      <c r="E808" s="162">
        <v>0.2</v>
      </c>
      <c r="F808" s="159"/>
      <c r="G808" s="159"/>
      <c r="H808" s="159"/>
      <c r="I808" s="159"/>
      <c r="J808" s="159"/>
      <c r="K808" s="159"/>
      <c r="L808" s="159"/>
      <c r="M808" s="159"/>
      <c r="N808" s="158"/>
      <c r="O808" s="158"/>
      <c r="P808" s="158"/>
      <c r="Q808" s="158"/>
      <c r="R808" s="159"/>
      <c r="S808" s="159"/>
      <c r="T808" s="159"/>
      <c r="U808" s="159"/>
      <c r="V808" s="159"/>
      <c r="W808" s="159"/>
      <c r="X808" s="159"/>
      <c r="Y808" s="159"/>
      <c r="Z808" s="148"/>
      <c r="AA808" s="148"/>
      <c r="AB808" s="148"/>
      <c r="AC808" s="148"/>
      <c r="AD808" s="148"/>
      <c r="AE808" s="148"/>
      <c r="AF808" s="148"/>
      <c r="AG808" s="148" t="s">
        <v>314</v>
      </c>
      <c r="AH808" s="148">
        <v>0</v>
      </c>
      <c r="AI808" s="148"/>
      <c r="AJ808" s="148"/>
      <c r="AK808" s="148"/>
      <c r="AL808" s="148"/>
      <c r="AM808" s="148"/>
      <c r="AN808" s="148"/>
      <c r="AO808" s="148"/>
      <c r="AP808" s="148"/>
      <c r="AQ808" s="148"/>
      <c r="AR808" s="148"/>
      <c r="AS808" s="148"/>
      <c r="AT808" s="148"/>
      <c r="AU808" s="148"/>
      <c r="AV808" s="148"/>
      <c r="AW808" s="148"/>
      <c r="AX808" s="148"/>
      <c r="AY808" s="148"/>
      <c r="AZ808" s="148"/>
      <c r="BA808" s="148"/>
      <c r="BB808" s="148"/>
      <c r="BC808" s="148"/>
      <c r="BD808" s="148"/>
      <c r="BE808" s="148"/>
      <c r="BF808" s="148"/>
      <c r="BG808" s="148"/>
      <c r="BH808" s="148"/>
    </row>
    <row r="809" spans="1:60" outlineLevel="3" x14ac:dyDescent="0.25">
      <c r="A809" s="155"/>
      <c r="B809" s="156"/>
      <c r="C809" s="195" t="s">
        <v>1073</v>
      </c>
      <c r="D809" s="161"/>
      <c r="E809" s="162">
        <v>0.22</v>
      </c>
      <c r="F809" s="159"/>
      <c r="G809" s="159"/>
      <c r="H809" s="159"/>
      <c r="I809" s="159"/>
      <c r="J809" s="159"/>
      <c r="K809" s="159"/>
      <c r="L809" s="159"/>
      <c r="M809" s="159"/>
      <c r="N809" s="158"/>
      <c r="O809" s="158"/>
      <c r="P809" s="158"/>
      <c r="Q809" s="158"/>
      <c r="R809" s="159"/>
      <c r="S809" s="159"/>
      <c r="T809" s="159"/>
      <c r="U809" s="159"/>
      <c r="V809" s="159"/>
      <c r="W809" s="159"/>
      <c r="X809" s="159"/>
      <c r="Y809" s="159"/>
      <c r="Z809" s="148"/>
      <c r="AA809" s="148"/>
      <c r="AB809" s="148"/>
      <c r="AC809" s="148"/>
      <c r="AD809" s="148"/>
      <c r="AE809" s="148"/>
      <c r="AF809" s="148"/>
      <c r="AG809" s="148" t="s">
        <v>314</v>
      </c>
      <c r="AH809" s="148">
        <v>0</v>
      </c>
      <c r="AI809" s="148"/>
      <c r="AJ809" s="148"/>
      <c r="AK809" s="148"/>
      <c r="AL809" s="148"/>
      <c r="AM809" s="148"/>
      <c r="AN809" s="148"/>
      <c r="AO809" s="148"/>
      <c r="AP809" s="148"/>
      <c r="AQ809" s="148"/>
      <c r="AR809" s="148"/>
      <c r="AS809" s="148"/>
      <c r="AT809" s="148"/>
      <c r="AU809" s="148"/>
      <c r="AV809" s="148"/>
      <c r="AW809" s="148"/>
      <c r="AX809" s="148"/>
      <c r="AY809" s="148"/>
      <c r="AZ809" s="148"/>
      <c r="BA809" s="148"/>
      <c r="BB809" s="148"/>
      <c r="BC809" s="148"/>
      <c r="BD809" s="148"/>
      <c r="BE809" s="148"/>
      <c r="BF809" s="148"/>
      <c r="BG809" s="148"/>
      <c r="BH809" s="148"/>
    </row>
    <row r="810" spans="1:60" outlineLevel="3" x14ac:dyDescent="0.25">
      <c r="A810" s="155"/>
      <c r="B810" s="156"/>
      <c r="C810" s="195" t="s">
        <v>1074</v>
      </c>
      <c r="D810" s="161"/>
      <c r="E810" s="162">
        <v>7.0000000000000007E-2</v>
      </c>
      <c r="F810" s="159"/>
      <c r="G810" s="159"/>
      <c r="H810" s="159"/>
      <c r="I810" s="159"/>
      <c r="J810" s="159"/>
      <c r="K810" s="159"/>
      <c r="L810" s="159"/>
      <c r="M810" s="159"/>
      <c r="N810" s="158"/>
      <c r="O810" s="158"/>
      <c r="P810" s="158"/>
      <c r="Q810" s="158"/>
      <c r="R810" s="159"/>
      <c r="S810" s="159"/>
      <c r="T810" s="159"/>
      <c r="U810" s="159"/>
      <c r="V810" s="159"/>
      <c r="W810" s="159"/>
      <c r="X810" s="159"/>
      <c r="Y810" s="159"/>
      <c r="Z810" s="148"/>
      <c r="AA810" s="148"/>
      <c r="AB810" s="148"/>
      <c r="AC810" s="148"/>
      <c r="AD810" s="148"/>
      <c r="AE810" s="148"/>
      <c r="AF810" s="148"/>
      <c r="AG810" s="148" t="s">
        <v>314</v>
      </c>
      <c r="AH810" s="148">
        <v>0</v>
      </c>
      <c r="AI810" s="148"/>
      <c r="AJ810" s="148"/>
      <c r="AK810" s="148"/>
      <c r="AL810" s="148"/>
      <c r="AM810" s="148"/>
      <c r="AN810" s="148"/>
      <c r="AO810" s="148"/>
      <c r="AP810" s="148"/>
      <c r="AQ810" s="148"/>
      <c r="AR810" s="148"/>
      <c r="AS810" s="148"/>
      <c r="AT810" s="148"/>
      <c r="AU810" s="148"/>
      <c r="AV810" s="148"/>
      <c r="AW810" s="148"/>
      <c r="AX810" s="148"/>
      <c r="AY810" s="148"/>
      <c r="AZ810" s="148"/>
      <c r="BA810" s="148"/>
      <c r="BB810" s="148"/>
      <c r="BC810" s="148"/>
      <c r="BD810" s="148"/>
      <c r="BE810" s="148"/>
      <c r="BF810" s="148"/>
      <c r="BG810" s="148"/>
      <c r="BH810" s="148"/>
    </row>
    <row r="811" spans="1:60" outlineLevel="3" x14ac:dyDescent="0.25">
      <c r="A811" s="155"/>
      <c r="B811" s="156"/>
      <c r="C811" s="195" t="s">
        <v>1075</v>
      </c>
      <c r="D811" s="161"/>
      <c r="E811" s="162">
        <v>0.49</v>
      </c>
      <c r="F811" s="159"/>
      <c r="G811" s="159"/>
      <c r="H811" s="159"/>
      <c r="I811" s="159"/>
      <c r="J811" s="159"/>
      <c r="K811" s="159"/>
      <c r="L811" s="159"/>
      <c r="M811" s="159"/>
      <c r="N811" s="158"/>
      <c r="O811" s="158"/>
      <c r="P811" s="158"/>
      <c r="Q811" s="158"/>
      <c r="R811" s="159"/>
      <c r="S811" s="159"/>
      <c r="T811" s="159"/>
      <c r="U811" s="159"/>
      <c r="V811" s="159"/>
      <c r="W811" s="159"/>
      <c r="X811" s="159"/>
      <c r="Y811" s="159"/>
      <c r="Z811" s="148"/>
      <c r="AA811" s="148"/>
      <c r="AB811" s="148"/>
      <c r="AC811" s="148"/>
      <c r="AD811" s="148"/>
      <c r="AE811" s="148"/>
      <c r="AF811" s="148"/>
      <c r="AG811" s="148" t="s">
        <v>314</v>
      </c>
      <c r="AH811" s="148">
        <v>0</v>
      </c>
      <c r="AI811" s="148"/>
      <c r="AJ811" s="148"/>
      <c r="AK811" s="148"/>
      <c r="AL811" s="148"/>
      <c r="AM811" s="148"/>
      <c r="AN811" s="148"/>
      <c r="AO811" s="148"/>
      <c r="AP811" s="148"/>
      <c r="AQ811" s="148"/>
      <c r="AR811" s="148"/>
      <c r="AS811" s="148"/>
      <c r="AT811" s="148"/>
      <c r="AU811" s="148"/>
      <c r="AV811" s="148"/>
      <c r="AW811" s="148"/>
      <c r="AX811" s="148"/>
      <c r="AY811" s="148"/>
      <c r="AZ811" s="148"/>
      <c r="BA811" s="148"/>
      <c r="BB811" s="148"/>
      <c r="BC811" s="148"/>
      <c r="BD811" s="148"/>
      <c r="BE811" s="148"/>
      <c r="BF811" s="148"/>
      <c r="BG811" s="148"/>
      <c r="BH811" s="148"/>
    </row>
    <row r="812" spans="1:60" outlineLevel="3" x14ac:dyDescent="0.25">
      <c r="A812" s="155"/>
      <c r="B812" s="156"/>
      <c r="C812" s="195" t="s">
        <v>1076</v>
      </c>
      <c r="D812" s="161"/>
      <c r="E812" s="162">
        <v>0.05</v>
      </c>
      <c r="F812" s="159"/>
      <c r="G812" s="159"/>
      <c r="H812" s="159"/>
      <c r="I812" s="159"/>
      <c r="J812" s="159"/>
      <c r="K812" s="159"/>
      <c r="L812" s="159"/>
      <c r="M812" s="159"/>
      <c r="N812" s="158"/>
      <c r="O812" s="158"/>
      <c r="P812" s="158"/>
      <c r="Q812" s="158"/>
      <c r="R812" s="159"/>
      <c r="S812" s="159"/>
      <c r="T812" s="159"/>
      <c r="U812" s="159"/>
      <c r="V812" s="159"/>
      <c r="W812" s="159"/>
      <c r="X812" s="159"/>
      <c r="Y812" s="159"/>
      <c r="Z812" s="148"/>
      <c r="AA812" s="148"/>
      <c r="AB812" s="148"/>
      <c r="AC812" s="148"/>
      <c r="AD812" s="148"/>
      <c r="AE812" s="148"/>
      <c r="AF812" s="148"/>
      <c r="AG812" s="148" t="s">
        <v>314</v>
      </c>
      <c r="AH812" s="148">
        <v>0</v>
      </c>
      <c r="AI812" s="148"/>
      <c r="AJ812" s="148"/>
      <c r="AK812" s="148"/>
      <c r="AL812" s="148"/>
      <c r="AM812" s="148"/>
      <c r="AN812" s="148"/>
      <c r="AO812" s="148"/>
      <c r="AP812" s="148"/>
      <c r="AQ812" s="148"/>
      <c r="AR812" s="148"/>
      <c r="AS812" s="148"/>
      <c r="AT812" s="148"/>
      <c r="AU812" s="148"/>
      <c r="AV812" s="148"/>
      <c r="AW812" s="148"/>
      <c r="AX812" s="148"/>
      <c r="AY812" s="148"/>
      <c r="AZ812" s="148"/>
      <c r="BA812" s="148"/>
      <c r="BB812" s="148"/>
      <c r="BC812" s="148"/>
      <c r="BD812" s="148"/>
      <c r="BE812" s="148"/>
      <c r="BF812" s="148"/>
      <c r="BG812" s="148"/>
      <c r="BH812" s="148"/>
    </row>
    <row r="813" spans="1:60" outlineLevel="3" x14ac:dyDescent="0.25">
      <c r="A813" s="155"/>
      <c r="B813" s="156"/>
      <c r="C813" s="195" t="s">
        <v>1077</v>
      </c>
      <c r="D813" s="161"/>
      <c r="E813" s="162">
        <v>0.28000000000000003</v>
      </c>
      <c r="F813" s="159"/>
      <c r="G813" s="159"/>
      <c r="H813" s="159"/>
      <c r="I813" s="159"/>
      <c r="J813" s="159"/>
      <c r="K813" s="159"/>
      <c r="L813" s="159"/>
      <c r="M813" s="159"/>
      <c r="N813" s="158"/>
      <c r="O813" s="158"/>
      <c r="P813" s="158"/>
      <c r="Q813" s="158"/>
      <c r="R813" s="159"/>
      <c r="S813" s="159"/>
      <c r="T813" s="159"/>
      <c r="U813" s="159"/>
      <c r="V813" s="159"/>
      <c r="W813" s="159"/>
      <c r="X813" s="159"/>
      <c r="Y813" s="159"/>
      <c r="Z813" s="148"/>
      <c r="AA813" s="148"/>
      <c r="AB813" s="148"/>
      <c r="AC813" s="148"/>
      <c r="AD813" s="148"/>
      <c r="AE813" s="148"/>
      <c r="AF813" s="148"/>
      <c r="AG813" s="148" t="s">
        <v>314</v>
      </c>
      <c r="AH813" s="148">
        <v>0</v>
      </c>
      <c r="AI813" s="148"/>
      <c r="AJ813" s="148"/>
      <c r="AK813" s="148"/>
      <c r="AL813" s="148"/>
      <c r="AM813" s="148"/>
      <c r="AN813" s="148"/>
      <c r="AO813" s="148"/>
      <c r="AP813" s="148"/>
      <c r="AQ813" s="148"/>
      <c r="AR813" s="148"/>
      <c r="AS813" s="148"/>
      <c r="AT813" s="148"/>
      <c r="AU813" s="148"/>
      <c r="AV813" s="148"/>
      <c r="AW813" s="148"/>
      <c r="AX813" s="148"/>
      <c r="AY813" s="148"/>
      <c r="AZ813" s="148"/>
      <c r="BA813" s="148"/>
      <c r="BB813" s="148"/>
      <c r="BC813" s="148"/>
      <c r="BD813" s="148"/>
      <c r="BE813" s="148"/>
      <c r="BF813" s="148"/>
      <c r="BG813" s="148"/>
      <c r="BH813" s="148"/>
    </row>
    <row r="814" spans="1:60" ht="20" outlineLevel="1" x14ac:dyDescent="0.25">
      <c r="A814" s="177">
        <v>158</v>
      </c>
      <c r="B814" s="178" t="s">
        <v>1078</v>
      </c>
      <c r="C814" s="194" t="s">
        <v>1079</v>
      </c>
      <c r="D814" s="179" t="s">
        <v>338</v>
      </c>
      <c r="E814" s="180">
        <v>20.4786</v>
      </c>
      <c r="F814" s="181"/>
      <c r="G814" s="182">
        <f>ROUND(E814*F814,2)</f>
        <v>0</v>
      </c>
      <c r="H814" s="181"/>
      <c r="I814" s="182">
        <f>ROUND(E814*H814,2)</f>
        <v>0</v>
      </c>
      <c r="J814" s="181"/>
      <c r="K814" s="182">
        <f>ROUND(E814*J814,2)</f>
        <v>0</v>
      </c>
      <c r="L814" s="182">
        <v>21</v>
      </c>
      <c r="M814" s="182">
        <f>G814*(1+L814/100)</f>
        <v>0</v>
      </c>
      <c r="N814" s="180">
        <v>0</v>
      </c>
      <c r="O814" s="180">
        <f>ROUND(E814*N814,2)</f>
        <v>0</v>
      </c>
      <c r="P814" s="180">
        <v>2.2000000000000002</v>
      </c>
      <c r="Q814" s="180">
        <f>ROUND(E814*P814,2)</f>
        <v>45.05</v>
      </c>
      <c r="R814" s="182" t="s">
        <v>1023</v>
      </c>
      <c r="S814" s="182" t="s">
        <v>294</v>
      </c>
      <c r="T814" s="183" t="s">
        <v>294</v>
      </c>
      <c r="U814" s="159">
        <v>7.1950000000000003</v>
      </c>
      <c r="V814" s="159">
        <f>ROUND(E814*U814,2)</f>
        <v>147.34</v>
      </c>
      <c r="W814" s="159"/>
      <c r="X814" s="159" t="s">
        <v>295</v>
      </c>
      <c r="Y814" s="159" t="s">
        <v>296</v>
      </c>
      <c r="Z814" s="148"/>
      <c r="AA814" s="148"/>
      <c r="AB814" s="148"/>
      <c r="AC814" s="148"/>
      <c r="AD814" s="148"/>
      <c r="AE814" s="148"/>
      <c r="AF814" s="148"/>
      <c r="AG814" s="148" t="s">
        <v>297</v>
      </c>
      <c r="AH814" s="148"/>
      <c r="AI814" s="148"/>
      <c r="AJ814" s="148"/>
      <c r="AK814" s="148"/>
      <c r="AL814" s="148"/>
      <c r="AM814" s="148"/>
      <c r="AN814" s="148"/>
      <c r="AO814" s="148"/>
      <c r="AP814" s="148"/>
      <c r="AQ814" s="148"/>
      <c r="AR814" s="148"/>
      <c r="AS814" s="148"/>
      <c r="AT814" s="148"/>
      <c r="AU814" s="148"/>
      <c r="AV814" s="148"/>
      <c r="AW814" s="148"/>
      <c r="AX814" s="148"/>
      <c r="AY814" s="148"/>
      <c r="AZ814" s="148"/>
      <c r="BA814" s="148"/>
      <c r="BB814" s="148"/>
      <c r="BC814" s="148"/>
      <c r="BD814" s="148"/>
      <c r="BE814" s="148"/>
      <c r="BF814" s="148"/>
      <c r="BG814" s="148"/>
      <c r="BH814" s="148"/>
    </row>
    <row r="815" spans="1:60" ht="30" outlineLevel="2" x14ac:dyDescent="0.25">
      <c r="A815" s="155"/>
      <c r="B815" s="156"/>
      <c r="C815" s="195" t="s">
        <v>1080</v>
      </c>
      <c r="D815" s="161"/>
      <c r="E815" s="162">
        <v>20.48</v>
      </c>
      <c r="F815" s="159"/>
      <c r="G815" s="159"/>
      <c r="H815" s="159"/>
      <c r="I815" s="159"/>
      <c r="J815" s="159"/>
      <c r="K815" s="159"/>
      <c r="L815" s="159"/>
      <c r="M815" s="159"/>
      <c r="N815" s="158"/>
      <c r="O815" s="158"/>
      <c r="P815" s="158"/>
      <c r="Q815" s="158"/>
      <c r="R815" s="159"/>
      <c r="S815" s="159"/>
      <c r="T815" s="159"/>
      <c r="U815" s="159"/>
      <c r="V815" s="159"/>
      <c r="W815" s="159"/>
      <c r="X815" s="159"/>
      <c r="Y815" s="159"/>
      <c r="Z815" s="148"/>
      <c r="AA815" s="148"/>
      <c r="AB815" s="148"/>
      <c r="AC815" s="148"/>
      <c r="AD815" s="148"/>
      <c r="AE815" s="148"/>
      <c r="AF815" s="148"/>
      <c r="AG815" s="148" t="s">
        <v>314</v>
      </c>
      <c r="AH815" s="148">
        <v>0</v>
      </c>
      <c r="AI815" s="148"/>
      <c r="AJ815" s="148"/>
      <c r="AK815" s="148"/>
      <c r="AL815" s="148"/>
      <c r="AM815" s="148"/>
      <c r="AN815" s="148"/>
      <c r="AO815" s="148"/>
      <c r="AP815" s="148"/>
      <c r="AQ815" s="148"/>
      <c r="AR815" s="148"/>
      <c r="AS815" s="148"/>
      <c r="AT815" s="148"/>
      <c r="AU815" s="148"/>
      <c r="AV815" s="148"/>
      <c r="AW815" s="148"/>
      <c r="AX815" s="148"/>
      <c r="AY815" s="148"/>
      <c r="AZ815" s="148"/>
      <c r="BA815" s="148"/>
      <c r="BB815" s="148"/>
      <c r="BC815" s="148"/>
      <c r="BD815" s="148"/>
      <c r="BE815" s="148"/>
      <c r="BF815" s="148"/>
      <c r="BG815" s="148"/>
      <c r="BH815" s="148"/>
    </row>
    <row r="816" spans="1:60" ht="20" outlineLevel="1" x14ac:dyDescent="0.25">
      <c r="A816" s="177">
        <v>159</v>
      </c>
      <c r="B816" s="178" t="s">
        <v>1081</v>
      </c>
      <c r="C816" s="194" t="s">
        <v>1082</v>
      </c>
      <c r="D816" s="179" t="s">
        <v>338</v>
      </c>
      <c r="E816" s="180">
        <v>104.33750000000001</v>
      </c>
      <c r="F816" s="181"/>
      <c r="G816" s="182">
        <f>ROUND(E816*F816,2)</f>
        <v>0</v>
      </c>
      <c r="H816" s="181"/>
      <c r="I816" s="182">
        <f>ROUND(E816*H816,2)</f>
        <v>0</v>
      </c>
      <c r="J816" s="181"/>
      <c r="K816" s="182">
        <f>ROUND(E816*J816,2)</f>
        <v>0</v>
      </c>
      <c r="L816" s="182">
        <v>21</v>
      </c>
      <c r="M816" s="182">
        <f>G816*(1+L816/100)</f>
        <v>0</v>
      </c>
      <c r="N816" s="180">
        <v>0</v>
      </c>
      <c r="O816" s="180">
        <f>ROUND(E816*N816,2)</f>
        <v>0</v>
      </c>
      <c r="P816" s="180">
        <v>2.2000000000000002</v>
      </c>
      <c r="Q816" s="180">
        <f>ROUND(E816*P816,2)</f>
        <v>229.54</v>
      </c>
      <c r="R816" s="182" t="s">
        <v>1023</v>
      </c>
      <c r="S816" s="182" t="s">
        <v>294</v>
      </c>
      <c r="T816" s="183" t="s">
        <v>294</v>
      </c>
      <c r="U816" s="159">
        <v>5.867</v>
      </c>
      <c r="V816" s="159">
        <f>ROUND(E816*U816,2)</f>
        <v>612.15</v>
      </c>
      <c r="W816" s="159"/>
      <c r="X816" s="159" t="s">
        <v>295</v>
      </c>
      <c r="Y816" s="159" t="s">
        <v>296</v>
      </c>
      <c r="Z816" s="148"/>
      <c r="AA816" s="148"/>
      <c r="AB816" s="148"/>
      <c r="AC816" s="148"/>
      <c r="AD816" s="148"/>
      <c r="AE816" s="148"/>
      <c r="AF816" s="148"/>
      <c r="AG816" s="148" t="s">
        <v>297</v>
      </c>
      <c r="AH816" s="148"/>
      <c r="AI816" s="148"/>
      <c r="AJ816" s="148"/>
      <c r="AK816" s="148"/>
      <c r="AL816" s="148"/>
      <c r="AM816" s="148"/>
      <c r="AN816" s="148"/>
      <c r="AO816" s="148"/>
      <c r="AP816" s="148"/>
      <c r="AQ816" s="148"/>
      <c r="AR816" s="148"/>
      <c r="AS816" s="148"/>
      <c r="AT816" s="148"/>
      <c r="AU816" s="148"/>
      <c r="AV816" s="148"/>
      <c r="AW816" s="148"/>
      <c r="AX816" s="148"/>
      <c r="AY816" s="148"/>
      <c r="AZ816" s="148"/>
      <c r="BA816" s="148"/>
      <c r="BB816" s="148"/>
      <c r="BC816" s="148"/>
      <c r="BD816" s="148"/>
      <c r="BE816" s="148"/>
      <c r="BF816" s="148"/>
      <c r="BG816" s="148"/>
      <c r="BH816" s="148"/>
    </row>
    <row r="817" spans="1:60" outlineLevel="2" x14ac:dyDescent="0.25">
      <c r="A817" s="155"/>
      <c r="B817" s="156"/>
      <c r="C817" s="195" t="s">
        <v>1083</v>
      </c>
      <c r="D817" s="161"/>
      <c r="E817" s="162">
        <v>7.05</v>
      </c>
      <c r="F817" s="159"/>
      <c r="G817" s="159"/>
      <c r="H817" s="159"/>
      <c r="I817" s="159"/>
      <c r="J817" s="159"/>
      <c r="K817" s="159"/>
      <c r="L817" s="159"/>
      <c r="M817" s="159"/>
      <c r="N817" s="158"/>
      <c r="O817" s="158"/>
      <c r="P817" s="158"/>
      <c r="Q817" s="158"/>
      <c r="R817" s="159"/>
      <c r="S817" s="159"/>
      <c r="T817" s="159"/>
      <c r="U817" s="159"/>
      <c r="V817" s="159"/>
      <c r="W817" s="159"/>
      <c r="X817" s="159"/>
      <c r="Y817" s="159"/>
      <c r="Z817" s="148"/>
      <c r="AA817" s="148"/>
      <c r="AB817" s="148"/>
      <c r="AC817" s="148"/>
      <c r="AD817" s="148"/>
      <c r="AE817" s="148"/>
      <c r="AF817" s="148"/>
      <c r="AG817" s="148" t="s">
        <v>314</v>
      </c>
      <c r="AH817" s="148">
        <v>0</v>
      </c>
      <c r="AI817" s="148"/>
      <c r="AJ817" s="148"/>
      <c r="AK817" s="148"/>
      <c r="AL817" s="148"/>
      <c r="AM817" s="148"/>
      <c r="AN817" s="148"/>
      <c r="AO817" s="148"/>
      <c r="AP817" s="148"/>
      <c r="AQ817" s="148"/>
      <c r="AR817" s="148"/>
      <c r="AS817" s="148"/>
      <c r="AT817" s="148"/>
      <c r="AU817" s="148"/>
      <c r="AV817" s="148"/>
      <c r="AW817" s="148"/>
      <c r="AX817" s="148"/>
      <c r="AY817" s="148"/>
      <c r="AZ817" s="148"/>
      <c r="BA817" s="148"/>
      <c r="BB817" s="148"/>
      <c r="BC817" s="148"/>
      <c r="BD817" s="148"/>
      <c r="BE817" s="148"/>
      <c r="BF817" s="148"/>
      <c r="BG817" s="148"/>
      <c r="BH817" s="148"/>
    </row>
    <row r="818" spans="1:60" outlineLevel="3" x14ac:dyDescent="0.25">
      <c r="A818" s="155"/>
      <c r="B818" s="156"/>
      <c r="C818" s="196" t="s">
        <v>405</v>
      </c>
      <c r="D818" s="163"/>
      <c r="E818" s="164">
        <v>7.05</v>
      </c>
      <c r="F818" s="159"/>
      <c r="G818" s="159"/>
      <c r="H818" s="159"/>
      <c r="I818" s="159"/>
      <c r="J818" s="159"/>
      <c r="K818" s="159"/>
      <c r="L818" s="159"/>
      <c r="M818" s="159"/>
      <c r="N818" s="158"/>
      <c r="O818" s="158"/>
      <c r="P818" s="158"/>
      <c r="Q818" s="158"/>
      <c r="R818" s="159"/>
      <c r="S818" s="159"/>
      <c r="T818" s="159"/>
      <c r="U818" s="159"/>
      <c r="V818" s="159"/>
      <c r="W818" s="159"/>
      <c r="X818" s="159"/>
      <c r="Y818" s="159"/>
      <c r="Z818" s="148"/>
      <c r="AA818" s="148"/>
      <c r="AB818" s="148"/>
      <c r="AC818" s="148"/>
      <c r="AD818" s="148"/>
      <c r="AE818" s="148"/>
      <c r="AF818" s="148"/>
      <c r="AG818" s="148" t="s">
        <v>314</v>
      </c>
      <c r="AH818" s="148">
        <v>1</v>
      </c>
      <c r="AI818" s="148"/>
      <c r="AJ818" s="148"/>
      <c r="AK818" s="148"/>
      <c r="AL818" s="148"/>
      <c r="AM818" s="148"/>
      <c r="AN818" s="148"/>
      <c r="AO818" s="148"/>
      <c r="AP818" s="148"/>
      <c r="AQ818" s="148"/>
      <c r="AR818" s="148"/>
      <c r="AS818" s="148"/>
      <c r="AT818" s="148"/>
      <c r="AU818" s="148"/>
      <c r="AV818" s="148"/>
      <c r="AW818" s="148"/>
      <c r="AX818" s="148"/>
      <c r="AY818" s="148"/>
      <c r="AZ818" s="148"/>
      <c r="BA818" s="148"/>
      <c r="BB818" s="148"/>
      <c r="BC818" s="148"/>
      <c r="BD818" s="148"/>
      <c r="BE818" s="148"/>
      <c r="BF818" s="148"/>
      <c r="BG818" s="148"/>
      <c r="BH818" s="148"/>
    </row>
    <row r="819" spans="1:60" ht="30" outlineLevel="3" x14ac:dyDescent="0.25">
      <c r="A819" s="155"/>
      <c r="B819" s="156"/>
      <c r="C819" s="195" t="s">
        <v>1084</v>
      </c>
      <c r="D819" s="161"/>
      <c r="E819" s="162">
        <v>97.29</v>
      </c>
      <c r="F819" s="159"/>
      <c r="G819" s="159"/>
      <c r="H819" s="159"/>
      <c r="I819" s="159"/>
      <c r="J819" s="159"/>
      <c r="K819" s="159"/>
      <c r="L819" s="159"/>
      <c r="M819" s="159"/>
      <c r="N819" s="158"/>
      <c r="O819" s="158"/>
      <c r="P819" s="158"/>
      <c r="Q819" s="158"/>
      <c r="R819" s="159"/>
      <c r="S819" s="159"/>
      <c r="T819" s="159"/>
      <c r="U819" s="159"/>
      <c r="V819" s="159"/>
      <c r="W819" s="159"/>
      <c r="X819" s="159"/>
      <c r="Y819" s="159"/>
      <c r="Z819" s="148"/>
      <c r="AA819" s="148"/>
      <c r="AB819" s="148"/>
      <c r="AC819" s="148"/>
      <c r="AD819" s="148"/>
      <c r="AE819" s="148"/>
      <c r="AF819" s="148"/>
      <c r="AG819" s="148" t="s">
        <v>314</v>
      </c>
      <c r="AH819" s="148">
        <v>0</v>
      </c>
      <c r="AI819" s="148"/>
      <c r="AJ819" s="148"/>
      <c r="AK819" s="148"/>
      <c r="AL819" s="148"/>
      <c r="AM819" s="148"/>
      <c r="AN819" s="148"/>
      <c r="AO819" s="148"/>
      <c r="AP819" s="148"/>
      <c r="AQ819" s="148"/>
      <c r="AR819" s="148"/>
      <c r="AS819" s="148"/>
      <c r="AT819" s="148"/>
      <c r="AU819" s="148"/>
      <c r="AV819" s="148"/>
      <c r="AW819" s="148"/>
      <c r="AX819" s="148"/>
      <c r="AY819" s="148"/>
      <c r="AZ819" s="148"/>
      <c r="BA819" s="148"/>
      <c r="BB819" s="148"/>
      <c r="BC819" s="148"/>
      <c r="BD819" s="148"/>
      <c r="BE819" s="148"/>
      <c r="BF819" s="148"/>
      <c r="BG819" s="148"/>
      <c r="BH819" s="148"/>
    </row>
    <row r="820" spans="1:60" ht="20" outlineLevel="1" x14ac:dyDescent="0.25">
      <c r="A820" s="177">
        <v>160</v>
      </c>
      <c r="B820" s="178" t="s">
        <v>1085</v>
      </c>
      <c r="C820" s="194" t="s">
        <v>1086</v>
      </c>
      <c r="D820" s="179" t="s">
        <v>338</v>
      </c>
      <c r="E820" s="180">
        <v>20.4786</v>
      </c>
      <c r="F820" s="181"/>
      <c r="G820" s="182">
        <f>ROUND(E820*F820,2)</f>
        <v>0</v>
      </c>
      <c r="H820" s="181"/>
      <c r="I820" s="182">
        <f>ROUND(E820*H820,2)</f>
        <v>0</v>
      </c>
      <c r="J820" s="181"/>
      <c r="K820" s="182">
        <f>ROUND(E820*J820,2)</f>
        <v>0</v>
      </c>
      <c r="L820" s="182">
        <v>21</v>
      </c>
      <c r="M820" s="182">
        <f>G820*(1+L820/100)</f>
        <v>0</v>
      </c>
      <c r="N820" s="180">
        <v>0</v>
      </c>
      <c r="O820" s="180">
        <f>ROUND(E820*N820,2)</f>
        <v>0</v>
      </c>
      <c r="P820" s="180">
        <v>0</v>
      </c>
      <c r="Q820" s="180">
        <f>ROUND(E820*P820,2)</f>
        <v>0</v>
      </c>
      <c r="R820" s="182" t="s">
        <v>1023</v>
      </c>
      <c r="S820" s="182" t="s">
        <v>294</v>
      </c>
      <c r="T820" s="183" t="s">
        <v>294</v>
      </c>
      <c r="U820" s="159">
        <v>4.8280000000000003</v>
      </c>
      <c r="V820" s="159">
        <f>ROUND(E820*U820,2)</f>
        <v>98.87</v>
      </c>
      <c r="W820" s="159"/>
      <c r="X820" s="159" t="s">
        <v>295</v>
      </c>
      <c r="Y820" s="159" t="s">
        <v>296</v>
      </c>
      <c r="Z820" s="148"/>
      <c r="AA820" s="148"/>
      <c r="AB820" s="148"/>
      <c r="AC820" s="148"/>
      <c r="AD820" s="148"/>
      <c r="AE820" s="148"/>
      <c r="AF820" s="148"/>
      <c r="AG820" s="148" t="s">
        <v>297</v>
      </c>
      <c r="AH820" s="148"/>
      <c r="AI820" s="148"/>
      <c r="AJ820" s="148"/>
      <c r="AK820" s="148"/>
      <c r="AL820" s="148"/>
      <c r="AM820" s="148"/>
      <c r="AN820" s="148"/>
      <c r="AO820" s="148"/>
      <c r="AP820" s="148"/>
      <c r="AQ820" s="148"/>
      <c r="AR820" s="148"/>
      <c r="AS820" s="148"/>
      <c r="AT820" s="148"/>
      <c r="AU820" s="148"/>
      <c r="AV820" s="148"/>
      <c r="AW820" s="148"/>
      <c r="AX820" s="148"/>
      <c r="AY820" s="148"/>
      <c r="AZ820" s="148"/>
      <c r="BA820" s="148"/>
      <c r="BB820" s="148"/>
      <c r="BC820" s="148"/>
      <c r="BD820" s="148"/>
      <c r="BE820" s="148"/>
      <c r="BF820" s="148"/>
      <c r="BG820" s="148"/>
      <c r="BH820" s="148"/>
    </row>
    <row r="821" spans="1:60" outlineLevel="2" x14ac:dyDescent="0.25">
      <c r="A821" s="155"/>
      <c r="B821" s="156"/>
      <c r="C821" s="195" t="s">
        <v>1087</v>
      </c>
      <c r="D821" s="161"/>
      <c r="E821" s="162">
        <v>20.48</v>
      </c>
      <c r="F821" s="159"/>
      <c r="G821" s="159"/>
      <c r="H821" s="159"/>
      <c r="I821" s="159"/>
      <c r="J821" s="159"/>
      <c r="K821" s="159"/>
      <c r="L821" s="159"/>
      <c r="M821" s="159"/>
      <c r="N821" s="158"/>
      <c r="O821" s="158"/>
      <c r="P821" s="158"/>
      <c r="Q821" s="158"/>
      <c r="R821" s="159"/>
      <c r="S821" s="159"/>
      <c r="T821" s="159"/>
      <c r="U821" s="159"/>
      <c r="V821" s="159"/>
      <c r="W821" s="159"/>
      <c r="X821" s="159"/>
      <c r="Y821" s="159"/>
      <c r="Z821" s="148"/>
      <c r="AA821" s="148"/>
      <c r="AB821" s="148"/>
      <c r="AC821" s="148"/>
      <c r="AD821" s="148"/>
      <c r="AE821" s="148"/>
      <c r="AF821" s="148"/>
      <c r="AG821" s="148" t="s">
        <v>314</v>
      </c>
      <c r="AH821" s="148">
        <v>0</v>
      </c>
      <c r="AI821" s="148"/>
      <c r="AJ821" s="148"/>
      <c r="AK821" s="148"/>
      <c r="AL821" s="148"/>
      <c r="AM821" s="148"/>
      <c r="AN821" s="148"/>
      <c r="AO821" s="148"/>
      <c r="AP821" s="148"/>
      <c r="AQ821" s="148"/>
      <c r="AR821" s="148"/>
      <c r="AS821" s="148"/>
      <c r="AT821" s="148"/>
      <c r="AU821" s="148"/>
      <c r="AV821" s="148"/>
      <c r="AW821" s="148"/>
      <c r="AX821" s="148"/>
      <c r="AY821" s="148"/>
      <c r="AZ821" s="148"/>
      <c r="BA821" s="148"/>
      <c r="BB821" s="148"/>
      <c r="BC821" s="148"/>
      <c r="BD821" s="148"/>
      <c r="BE821" s="148"/>
      <c r="BF821" s="148"/>
      <c r="BG821" s="148"/>
      <c r="BH821" s="148"/>
    </row>
    <row r="822" spans="1:60" ht="20" outlineLevel="1" x14ac:dyDescent="0.25">
      <c r="A822" s="177">
        <v>161</v>
      </c>
      <c r="B822" s="178" t="s">
        <v>1088</v>
      </c>
      <c r="C822" s="194" t="s">
        <v>1089</v>
      </c>
      <c r="D822" s="179" t="s">
        <v>338</v>
      </c>
      <c r="E822" s="180">
        <v>104.33750000000001</v>
      </c>
      <c r="F822" s="181"/>
      <c r="G822" s="182">
        <f>ROUND(E822*F822,2)</f>
        <v>0</v>
      </c>
      <c r="H822" s="181"/>
      <c r="I822" s="182">
        <f>ROUND(E822*H822,2)</f>
        <v>0</v>
      </c>
      <c r="J822" s="181"/>
      <c r="K822" s="182">
        <f>ROUND(E822*J822,2)</f>
        <v>0</v>
      </c>
      <c r="L822" s="182">
        <v>21</v>
      </c>
      <c r="M822" s="182">
        <f>G822*(1+L822/100)</f>
        <v>0</v>
      </c>
      <c r="N822" s="180">
        <v>0</v>
      </c>
      <c r="O822" s="180">
        <f>ROUND(E822*N822,2)</f>
        <v>0</v>
      </c>
      <c r="P822" s="180">
        <v>0</v>
      </c>
      <c r="Q822" s="180">
        <f>ROUND(E822*P822,2)</f>
        <v>0</v>
      </c>
      <c r="R822" s="182" t="s">
        <v>1023</v>
      </c>
      <c r="S822" s="182" t="s">
        <v>294</v>
      </c>
      <c r="T822" s="183" t="s">
        <v>294</v>
      </c>
      <c r="U822" s="159">
        <v>4.0289999999999999</v>
      </c>
      <c r="V822" s="159">
        <f>ROUND(E822*U822,2)</f>
        <v>420.38</v>
      </c>
      <c r="W822" s="159"/>
      <c r="X822" s="159" t="s">
        <v>295</v>
      </c>
      <c r="Y822" s="159" t="s">
        <v>296</v>
      </c>
      <c r="Z822" s="148"/>
      <c r="AA822" s="148"/>
      <c r="AB822" s="148"/>
      <c r="AC822" s="148"/>
      <c r="AD822" s="148"/>
      <c r="AE822" s="148"/>
      <c r="AF822" s="148"/>
      <c r="AG822" s="148" t="s">
        <v>297</v>
      </c>
      <c r="AH822" s="148"/>
      <c r="AI822" s="148"/>
      <c r="AJ822" s="148"/>
      <c r="AK822" s="148"/>
      <c r="AL822" s="148"/>
      <c r="AM822" s="148"/>
      <c r="AN822" s="148"/>
      <c r="AO822" s="148"/>
      <c r="AP822" s="148"/>
      <c r="AQ822" s="148"/>
      <c r="AR822" s="148"/>
      <c r="AS822" s="148"/>
      <c r="AT822" s="148"/>
      <c r="AU822" s="148"/>
      <c r="AV822" s="148"/>
      <c r="AW822" s="148"/>
      <c r="AX822" s="148"/>
      <c r="AY822" s="148"/>
      <c r="AZ822" s="148"/>
      <c r="BA822" s="148"/>
      <c r="BB822" s="148"/>
      <c r="BC822" s="148"/>
      <c r="BD822" s="148"/>
      <c r="BE822" s="148"/>
      <c r="BF822" s="148"/>
      <c r="BG822" s="148"/>
      <c r="BH822" s="148"/>
    </row>
    <row r="823" spans="1:60" outlineLevel="2" x14ac:dyDescent="0.25">
      <c r="A823" s="155"/>
      <c r="B823" s="156"/>
      <c r="C823" s="195" t="s">
        <v>1090</v>
      </c>
      <c r="D823" s="161"/>
      <c r="E823" s="162">
        <v>104.34</v>
      </c>
      <c r="F823" s="159"/>
      <c r="G823" s="159"/>
      <c r="H823" s="159"/>
      <c r="I823" s="159"/>
      <c r="J823" s="159"/>
      <c r="K823" s="159"/>
      <c r="L823" s="159"/>
      <c r="M823" s="159"/>
      <c r="N823" s="158"/>
      <c r="O823" s="158"/>
      <c r="P823" s="158"/>
      <c r="Q823" s="158"/>
      <c r="R823" s="159"/>
      <c r="S823" s="159"/>
      <c r="T823" s="159"/>
      <c r="U823" s="159"/>
      <c r="V823" s="159"/>
      <c r="W823" s="159"/>
      <c r="X823" s="159"/>
      <c r="Y823" s="159"/>
      <c r="Z823" s="148"/>
      <c r="AA823" s="148"/>
      <c r="AB823" s="148"/>
      <c r="AC823" s="148"/>
      <c r="AD823" s="148"/>
      <c r="AE823" s="148"/>
      <c r="AF823" s="148"/>
      <c r="AG823" s="148" t="s">
        <v>314</v>
      </c>
      <c r="AH823" s="148">
        <v>0</v>
      </c>
      <c r="AI823" s="148"/>
      <c r="AJ823" s="148"/>
      <c r="AK823" s="148"/>
      <c r="AL823" s="148"/>
      <c r="AM823" s="148"/>
      <c r="AN823" s="148"/>
      <c r="AO823" s="148"/>
      <c r="AP823" s="148"/>
      <c r="AQ823" s="148"/>
      <c r="AR823" s="148"/>
      <c r="AS823" s="148"/>
      <c r="AT823" s="148"/>
      <c r="AU823" s="148"/>
      <c r="AV823" s="148"/>
      <c r="AW823" s="148"/>
      <c r="AX823" s="148"/>
      <c r="AY823" s="148"/>
      <c r="AZ823" s="148"/>
      <c r="BA823" s="148"/>
      <c r="BB823" s="148"/>
      <c r="BC823" s="148"/>
      <c r="BD823" s="148"/>
      <c r="BE823" s="148"/>
      <c r="BF823" s="148"/>
      <c r="BG823" s="148"/>
      <c r="BH823" s="148"/>
    </row>
    <row r="824" spans="1:60" outlineLevel="1" x14ac:dyDescent="0.25">
      <c r="A824" s="177">
        <v>162</v>
      </c>
      <c r="B824" s="178" t="s">
        <v>1091</v>
      </c>
      <c r="C824" s="194" t="s">
        <v>1092</v>
      </c>
      <c r="D824" s="179" t="s">
        <v>310</v>
      </c>
      <c r="E824" s="180">
        <v>122.2805</v>
      </c>
      <c r="F824" s="181"/>
      <c r="G824" s="182">
        <f>ROUND(E824*F824,2)</f>
        <v>0</v>
      </c>
      <c r="H824" s="181"/>
      <c r="I824" s="182">
        <f>ROUND(E824*H824,2)</f>
        <v>0</v>
      </c>
      <c r="J824" s="181"/>
      <c r="K824" s="182">
        <f>ROUND(E824*J824,2)</f>
        <v>0</v>
      </c>
      <c r="L824" s="182">
        <v>21</v>
      </c>
      <c r="M824" s="182">
        <f>G824*(1+L824/100)</f>
        <v>0</v>
      </c>
      <c r="N824" s="180">
        <v>0</v>
      </c>
      <c r="O824" s="180">
        <f>ROUND(E824*N824,2)</f>
        <v>0</v>
      </c>
      <c r="P824" s="180">
        <v>0.02</v>
      </c>
      <c r="Q824" s="180">
        <f>ROUND(E824*P824,2)</f>
        <v>2.4500000000000002</v>
      </c>
      <c r="R824" s="182" t="s">
        <v>1023</v>
      </c>
      <c r="S824" s="182" t="s">
        <v>294</v>
      </c>
      <c r="T824" s="183" t="s">
        <v>294</v>
      </c>
      <c r="U824" s="159">
        <v>0.23</v>
      </c>
      <c r="V824" s="159">
        <f>ROUND(E824*U824,2)</f>
        <v>28.12</v>
      </c>
      <c r="W824" s="159"/>
      <c r="X824" s="159" t="s">
        <v>295</v>
      </c>
      <c r="Y824" s="159" t="s">
        <v>296</v>
      </c>
      <c r="Z824" s="148"/>
      <c r="AA824" s="148"/>
      <c r="AB824" s="148"/>
      <c r="AC824" s="148"/>
      <c r="AD824" s="148"/>
      <c r="AE824" s="148"/>
      <c r="AF824" s="148"/>
      <c r="AG824" s="148" t="s">
        <v>297</v>
      </c>
      <c r="AH824" s="148"/>
      <c r="AI824" s="148"/>
      <c r="AJ824" s="148"/>
      <c r="AK824" s="148"/>
      <c r="AL824" s="148"/>
      <c r="AM824" s="148"/>
      <c r="AN824" s="148"/>
      <c r="AO824" s="148"/>
      <c r="AP824" s="148"/>
      <c r="AQ824" s="148"/>
      <c r="AR824" s="148"/>
      <c r="AS824" s="148"/>
      <c r="AT824" s="148"/>
      <c r="AU824" s="148"/>
      <c r="AV824" s="148"/>
      <c r="AW824" s="148"/>
      <c r="AX824" s="148"/>
      <c r="AY824" s="148"/>
      <c r="AZ824" s="148"/>
      <c r="BA824" s="148"/>
      <c r="BB824" s="148"/>
      <c r="BC824" s="148"/>
      <c r="BD824" s="148"/>
      <c r="BE824" s="148"/>
      <c r="BF824" s="148"/>
      <c r="BG824" s="148"/>
      <c r="BH824" s="148"/>
    </row>
    <row r="825" spans="1:60" outlineLevel="2" x14ac:dyDescent="0.25">
      <c r="A825" s="155"/>
      <c r="B825" s="156"/>
      <c r="C825" s="276" t="s">
        <v>1093</v>
      </c>
      <c r="D825" s="277"/>
      <c r="E825" s="277"/>
      <c r="F825" s="277"/>
      <c r="G825" s="277"/>
      <c r="H825" s="159"/>
      <c r="I825" s="159"/>
      <c r="J825" s="159"/>
      <c r="K825" s="159"/>
      <c r="L825" s="159"/>
      <c r="M825" s="159"/>
      <c r="N825" s="158"/>
      <c r="O825" s="158"/>
      <c r="P825" s="158"/>
      <c r="Q825" s="158"/>
      <c r="R825" s="159"/>
      <c r="S825" s="159"/>
      <c r="T825" s="159"/>
      <c r="U825" s="159"/>
      <c r="V825" s="159"/>
      <c r="W825" s="159"/>
      <c r="X825" s="159"/>
      <c r="Y825" s="159"/>
      <c r="Z825" s="148"/>
      <c r="AA825" s="148"/>
      <c r="AB825" s="148"/>
      <c r="AC825" s="148"/>
      <c r="AD825" s="148"/>
      <c r="AE825" s="148"/>
      <c r="AF825" s="148"/>
      <c r="AG825" s="148" t="s">
        <v>299</v>
      </c>
      <c r="AH825" s="148"/>
      <c r="AI825" s="148"/>
      <c r="AJ825" s="148"/>
      <c r="AK825" s="148"/>
      <c r="AL825" s="148"/>
      <c r="AM825" s="148"/>
      <c r="AN825" s="148"/>
      <c r="AO825" s="148"/>
      <c r="AP825" s="148"/>
      <c r="AQ825" s="148"/>
      <c r="AR825" s="148"/>
      <c r="AS825" s="148"/>
      <c r="AT825" s="148"/>
      <c r="AU825" s="148"/>
      <c r="AV825" s="148"/>
      <c r="AW825" s="148"/>
      <c r="AX825" s="148"/>
      <c r="AY825" s="148"/>
      <c r="AZ825" s="148"/>
      <c r="BA825" s="148"/>
      <c r="BB825" s="148"/>
      <c r="BC825" s="148"/>
      <c r="BD825" s="148"/>
      <c r="BE825" s="148"/>
      <c r="BF825" s="148"/>
      <c r="BG825" s="148"/>
      <c r="BH825" s="148"/>
    </row>
    <row r="826" spans="1:60" outlineLevel="2" x14ac:dyDescent="0.25">
      <c r="A826" s="155"/>
      <c r="B826" s="156"/>
      <c r="C826" s="270" t="s">
        <v>1093</v>
      </c>
      <c r="D826" s="271"/>
      <c r="E826" s="271"/>
      <c r="F826" s="271"/>
      <c r="G826" s="271"/>
      <c r="H826" s="159"/>
      <c r="I826" s="159"/>
      <c r="J826" s="159"/>
      <c r="K826" s="159"/>
      <c r="L826" s="159"/>
      <c r="M826" s="159"/>
      <c r="N826" s="158"/>
      <c r="O826" s="158"/>
      <c r="P826" s="158"/>
      <c r="Q826" s="158"/>
      <c r="R826" s="159"/>
      <c r="S826" s="159"/>
      <c r="T826" s="159"/>
      <c r="U826" s="159"/>
      <c r="V826" s="159"/>
      <c r="W826" s="159"/>
      <c r="X826" s="159"/>
      <c r="Y826" s="159"/>
      <c r="Z826" s="148"/>
      <c r="AA826" s="148"/>
      <c r="AB826" s="148"/>
      <c r="AC826" s="148"/>
      <c r="AD826" s="148"/>
      <c r="AE826" s="148"/>
      <c r="AF826" s="148"/>
      <c r="AG826" s="148" t="s">
        <v>300</v>
      </c>
      <c r="AH826" s="148"/>
      <c r="AI826" s="148"/>
      <c r="AJ826" s="148"/>
      <c r="AK826" s="148"/>
      <c r="AL826" s="148"/>
      <c r="AM826" s="148"/>
      <c r="AN826" s="148"/>
      <c r="AO826" s="148"/>
      <c r="AP826" s="148"/>
      <c r="AQ826" s="148"/>
      <c r="AR826" s="148"/>
      <c r="AS826" s="148"/>
      <c r="AT826" s="148"/>
      <c r="AU826" s="148"/>
      <c r="AV826" s="148"/>
      <c r="AW826" s="148"/>
      <c r="AX826" s="148"/>
      <c r="AY826" s="148"/>
      <c r="AZ826" s="148"/>
      <c r="BA826" s="148"/>
      <c r="BB826" s="148"/>
      <c r="BC826" s="148"/>
      <c r="BD826" s="148"/>
      <c r="BE826" s="148"/>
      <c r="BF826" s="148"/>
      <c r="BG826" s="148"/>
      <c r="BH826" s="148"/>
    </row>
    <row r="827" spans="1:60" outlineLevel="2" x14ac:dyDescent="0.25">
      <c r="A827" s="155"/>
      <c r="B827" s="156"/>
      <c r="C827" s="195" t="s">
        <v>1094</v>
      </c>
      <c r="D827" s="161"/>
      <c r="E827" s="162">
        <v>71.430000000000007</v>
      </c>
      <c r="F827" s="159"/>
      <c r="G827" s="159"/>
      <c r="H827" s="159"/>
      <c r="I827" s="159"/>
      <c r="J827" s="159"/>
      <c r="K827" s="159"/>
      <c r="L827" s="159"/>
      <c r="M827" s="159"/>
      <c r="N827" s="158"/>
      <c r="O827" s="158"/>
      <c r="P827" s="158"/>
      <c r="Q827" s="158"/>
      <c r="R827" s="159"/>
      <c r="S827" s="159"/>
      <c r="T827" s="159"/>
      <c r="U827" s="159"/>
      <c r="V827" s="159"/>
      <c r="W827" s="159"/>
      <c r="X827" s="159"/>
      <c r="Y827" s="159"/>
      <c r="Z827" s="148"/>
      <c r="AA827" s="148"/>
      <c r="AB827" s="148"/>
      <c r="AC827" s="148"/>
      <c r="AD827" s="148"/>
      <c r="AE827" s="148"/>
      <c r="AF827" s="148"/>
      <c r="AG827" s="148" t="s">
        <v>314</v>
      </c>
      <c r="AH827" s="148">
        <v>0</v>
      </c>
      <c r="AI827" s="148"/>
      <c r="AJ827" s="148"/>
      <c r="AK827" s="148"/>
      <c r="AL827" s="148"/>
      <c r="AM827" s="148"/>
      <c r="AN827" s="148"/>
      <c r="AO827" s="148"/>
      <c r="AP827" s="148"/>
      <c r="AQ827" s="148"/>
      <c r="AR827" s="148"/>
      <c r="AS827" s="148"/>
      <c r="AT827" s="148"/>
      <c r="AU827" s="148"/>
      <c r="AV827" s="148"/>
      <c r="AW827" s="148"/>
      <c r="AX827" s="148"/>
      <c r="AY827" s="148"/>
      <c r="AZ827" s="148"/>
      <c r="BA827" s="148"/>
      <c r="BB827" s="148"/>
      <c r="BC827" s="148"/>
      <c r="BD827" s="148"/>
      <c r="BE827" s="148"/>
      <c r="BF827" s="148"/>
      <c r="BG827" s="148"/>
      <c r="BH827" s="148"/>
    </row>
    <row r="828" spans="1:60" outlineLevel="3" x14ac:dyDescent="0.25">
      <c r="A828" s="155"/>
      <c r="B828" s="156"/>
      <c r="C828" s="195" t="s">
        <v>1095</v>
      </c>
      <c r="D828" s="161"/>
      <c r="E828" s="162">
        <v>50.85</v>
      </c>
      <c r="F828" s="159"/>
      <c r="G828" s="159"/>
      <c r="H828" s="159"/>
      <c r="I828" s="159"/>
      <c r="J828" s="159"/>
      <c r="K828" s="159"/>
      <c r="L828" s="159"/>
      <c r="M828" s="159"/>
      <c r="N828" s="158"/>
      <c r="O828" s="158"/>
      <c r="P828" s="158"/>
      <c r="Q828" s="158"/>
      <c r="R828" s="159"/>
      <c r="S828" s="159"/>
      <c r="T828" s="159"/>
      <c r="U828" s="159"/>
      <c r="V828" s="159"/>
      <c r="W828" s="159"/>
      <c r="X828" s="159"/>
      <c r="Y828" s="159"/>
      <c r="Z828" s="148"/>
      <c r="AA828" s="148"/>
      <c r="AB828" s="148"/>
      <c r="AC828" s="148"/>
      <c r="AD828" s="148"/>
      <c r="AE828" s="148"/>
      <c r="AF828" s="148"/>
      <c r="AG828" s="148" t="s">
        <v>314</v>
      </c>
      <c r="AH828" s="148">
        <v>0</v>
      </c>
      <c r="AI828" s="148"/>
      <c r="AJ828" s="148"/>
      <c r="AK828" s="148"/>
      <c r="AL828" s="148"/>
      <c r="AM828" s="148"/>
      <c r="AN828" s="148"/>
      <c r="AO828" s="148"/>
      <c r="AP828" s="148"/>
      <c r="AQ828" s="148"/>
      <c r="AR828" s="148"/>
      <c r="AS828" s="148"/>
      <c r="AT828" s="148"/>
      <c r="AU828" s="148"/>
      <c r="AV828" s="148"/>
      <c r="AW828" s="148"/>
      <c r="AX828" s="148"/>
      <c r="AY828" s="148"/>
      <c r="AZ828" s="148"/>
      <c r="BA828" s="148"/>
      <c r="BB828" s="148"/>
      <c r="BC828" s="148"/>
      <c r="BD828" s="148"/>
      <c r="BE828" s="148"/>
      <c r="BF828" s="148"/>
      <c r="BG828" s="148"/>
      <c r="BH828" s="148"/>
    </row>
    <row r="829" spans="1:60" outlineLevel="1" x14ac:dyDescent="0.25">
      <c r="A829" s="177">
        <v>163</v>
      </c>
      <c r="B829" s="178" t="s">
        <v>1096</v>
      </c>
      <c r="C829" s="194" t="s">
        <v>1097</v>
      </c>
      <c r="D829" s="179" t="s">
        <v>292</v>
      </c>
      <c r="E829" s="180">
        <v>180</v>
      </c>
      <c r="F829" s="181"/>
      <c r="G829" s="182">
        <f>ROUND(E829*F829,2)</f>
        <v>0</v>
      </c>
      <c r="H829" s="181"/>
      <c r="I829" s="182">
        <f>ROUND(E829*H829,2)</f>
        <v>0</v>
      </c>
      <c r="J829" s="181"/>
      <c r="K829" s="182">
        <f>ROUND(E829*J829,2)</f>
        <v>0</v>
      </c>
      <c r="L829" s="182">
        <v>21</v>
      </c>
      <c r="M829" s="182">
        <f>G829*(1+L829/100)</f>
        <v>0</v>
      </c>
      <c r="N829" s="180">
        <v>0</v>
      </c>
      <c r="O829" s="180">
        <f>ROUND(E829*N829,2)</f>
        <v>0</v>
      </c>
      <c r="P829" s="180">
        <v>0</v>
      </c>
      <c r="Q829" s="180">
        <f>ROUND(E829*P829,2)</f>
        <v>0</v>
      </c>
      <c r="R829" s="182" t="s">
        <v>1023</v>
      </c>
      <c r="S829" s="182" t="s">
        <v>294</v>
      </c>
      <c r="T829" s="183" t="s">
        <v>294</v>
      </c>
      <c r="U829" s="159">
        <v>0.03</v>
      </c>
      <c r="V829" s="159">
        <f>ROUND(E829*U829,2)</f>
        <v>5.4</v>
      </c>
      <c r="W829" s="159"/>
      <c r="X829" s="159" t="s">
        <v>295</v>
      </c>
      <c r="Y829" s="159" t="s">
        <v>296</v>
      </c>
      <c r="Z829" s="148"/>
      <c r="AA829" s="148"/>
      <c r="AB829" s="148"/>
      <c r="AC829" s="148"/>
      <c r="AD829" s="148"/>
      <c r="AE829" s="148"/>
      <c r="AF829" s="148"/>
      <c r="AG829" s="148" t="s">
        <v>297</v>
      </c>
      <c r="AH829" s="148"/>
      <c r="AI829" s="148"/>
      <c r="AJ829" s="148"/>
      <c r="AK829" s="148"/>
      <c r="AL829" s="148"/>
      <c r="AM829" s="148"/>
      <c r="AN829" s="148"/>
      <c r="AO829" s="148"/>
      <c r="AP829" s="148"/>
      <c r="AQ829" s="148"/>
      <c r="AR829" s="148"/>
      <c r="AS829" s="148"/>
      <c r="AT829" s="148"/>
      <c r="AU829" s="148"/>
      <c r="AV829" s="148"/>
      <c r="AW829" s="148"/>
      <c r="AX829" s="148"/>
      <c r="AY829" s="148"/>
      <c r="AZ829" s="148"/>
      <c r="BA829" s="148"/>
      <c r="BB829" s="148"/>
      <c r="BC829" s="148"/>
      <c r="BD829" s="148"/>
      <c r="BE829" s="148"/>
      <c r="BF829" s="148"/>
      <c r="BG829" s="148"/>
      <c r="BH829" s="148"/>
    </row>
    <row r="830" spans="1:60" outlineLevel="2" x14ac:dyDescent="0.25">
      <c r="A830" s="155"/>
      <c r="B830" s="156"/>
      <c r="C830" s="276" t="s">
        <v>1098</v>
      </c>
      <c r="D830" s="277"/>
      <c r="E830" s="277"/>
      <c r="F830" s="277"/>
      <c r="G830" s="277"/>
      <c r="H830" s="159"/>
      <c r="I830" s="159"/>
      <c r="J830" s="159"/>
      <c r="K830" s="159"/>
      <c r="L830" s="159"/>
      <c r="M830" s="159"/>
      <c r="N830" s="158"/>
      <c r="O830" s="158"/>
      <c r="P830" s="158"/>
      <c r="Q830" s="158"/>
      <c r="R830" s="159"/>
      <c r="S830" s="159"/>
      <c r="T830" s="159"/>
      <c r="U830" s="159"/>
      <c r="V830" s="159"/>
      <c r="W830" s="159"/>
      <c r="X830" s="159"/>
      <c r="Y830" s="159"/>
      <c r="Z830" s="148"/>
      <c r="AA830" s="148"/>
      <c r="AB830" s="148"/>
      <c r="AC830" s="148"/>
      <c r="AD830" s="148"/>
      <c r="AE830" s="148"/>
      <c r="AF830" s="148"/>
      <c r="AG830" s="148" t="s">
        <v>299</v>
      </c>
      <c r="AH830" s="148"/>
      <c r="AI830" s="148"/>
      <c r="AJ830" s="148"/>
      <c r="AK830" s="148"/>
      <c r="AL830" s="148"/>
      <c r="AM830" s="148"/>
      <c r="AN830" s="148"/>
      <c r="AO830" s="148"/>
      <c r="AP830" s="148"/>
      <c r="AQ830" s="148"/>
      <c r="AR830" s="148"/>
      <c r="AS830" s="148"/>
      <c r="AT830" s="148"/>
      <c r="AU830" s="148"/>
      <c r="AV830" s="148"/>
      <c r="AW830" s="148"/>
      <c r="AX830" s="148"/>
      <c r="AY830" s="148"/>
      <c r="AZ830" s="148"/>
      <c r="BA830" s="148"/>
      <c r="BB830" s="148"/>
      <c r="BC830" s="148"/>
      <c r="BD830" s="148"/>
      <c r="BE830" s="148"/>
      <c r="BF830" s="148"/>
      <c r="BG830" s="148"/>
      <c r="BH830" s="148"/>
    </row>
    <row r="831" spans="1:60" outlineLevel="2" x14ac:dyDescent="0.25">
      <c r="A831" s="155"/>
      <c r="B831" s="156"/>
      <c r="C831" s="270" t="s">
        <v>1098</v>
      </c>
      <c r="D831" s="271"/>
      <c r="E831" s="271"/>
      <c r="F831" s="271"/>
      <c r="G831" s="271"/>
      <c r="H831" s="159"/>
      <c r="I831" s="159"/>
      <c r="J831" s="159"/>
      <c r="K831" s="159"/>
      <c r="L831" s="159"/>
      <c r="M831" s="159"/>
      <c r="N831" s="158"/>
      <c r="O831" s="158"/>
      <c r="P831" s="158"/>
      <c r="Q831" s="158"/>
      <c r="R831" s="159"/>
      <c r="S831" s="159"/>
      <c r="T831" s="159"/>
      <c r="U831" s="159"/>
      <c r="V831" s="159"/>
      <c r="W831" s="159"/>
      <c r="X831" s="159"/>
      <c r="Y831" s="159"/>
      <c r="Z831" s="148"/>
      <c r="AA831" s="148"/>
      <c r="AB831" s="148"/>
      <c r="AC831" s="148"/>
      <c r="AD831" s="148"/>
      <c r="AE831" s="148"/>
      <c r="AF831" s="148"/>
      <c r="AG831" s="148" t="s">
        <v>300</v>
      </c>
      <c r="AH831" s="148"/>
      <c r="AI831" s="148"/>
      <c r="AJ831" s="148"/>
      <c r="AK831" s="148"/>
      <c r="AL831" s="148"/>
      <c r="AM831" s="148"/>
      <c r="AN831" s="148"/>
      <c r="AO831" s="148"/>
      <c r="AP831" s="148"/>
      <c r="AQ831" s="148"/>
      <c r="AR831" s="148"/>
      <c r="AS831" s="148"/>
      <c r="AT831" s="148"/>
      <c r="AU831" s="148"/>
      <c r="AV831" s="148"/>
      <c r="AW831" s="148"/>
      <c r="AX831" s="148"/>
      <c r="AY831" s="148"/>
      <c r="AZ831" s="148"/>
      <c r="BA831" s="148"/>
      <c r="BB831" s="148"/>
      <c r="BC831" s="148"/>
      <c r="BD831" s="148"/>
      <c r="BE831" s="148"/>
      <c r="BF831" s="148"/>
      <c r="BG831" s="148"/>
      <c r="BH831" s="148"/>
    </row>
    <row r="832" spans="1:60" outlineLevel="2" x14ac:dyDescent="0.25">
      <c r="A832" s="155"/>
      <c r="B832" s="156"/>
      <c r="C832" s="195" t="s">
        <v>1099</v>
      </c>
      <c r="D832" s="161"/>
      <c r="E832" s="162">
        <v>106</v>
      </c>
      <c r="F832" s="159"/>
      <c r="G832" s="159"/>
      <c r="H832" s="159"/>
      <c r="I832" s="159"/>
      <c r="J832" s="159"/>
      <c r="K832" s="159"/>
      <c r="L832" s="159"/>
      <c r="M832" s="159"/>
      <c r="N832" s="158"/>
      <c r="O832" s="158"/>
      <c r="P832" s="158"/>
      <c r="Q832" s="158"/>
      <c r="R832" s="159"/>
      <c r="S832" s="159"/>
      <c r="T832" s="159"/>
      <c r="U832" s="159"/>
      <c r="V832" s="159"/>
      <c r="W832" s="159"/>
      <c r="X832" s="159"/>
      <c r="Y832" s="159"/>
      <c r="Z832" s="148"/>
      <c r="AA832" s="148"/>
      <c r="AB832" s="148"/>
      <c r="AC832" s="148"/>
      <c r="AD832" s="148"/>
      <c r="AE832" s="148"/>
      <c r="AF832" s="148"/>
      <c r="AG832" s="148" t="s">
        <v>314</v>
      </c>
      <c r="AH832" s="148">
        <v>0</v>
      </c>
      <c r="AI832" s="148"/>
      <c r="AJ832" s="148"/>
      <c r="AK832" s="148"/>
      <c r="AL832" s="148"/>
      <c r="AM832" s="148"/>
      <c r="AN832" s="148"/>
      <c r="AO832" s="148"/>
      <c r="AP832" s="148"/>
      <c r="AQ832" s="148"/>
      <c r="AR832" s="148"/>
      <c r="AS832" s="148"/>
      <c r="AT832" s="148"/>
      <c r="AU832" s="148"/>
      <c r="AV832" s="148"/>
      <c r="AW832" s="148"/>
      <c r="AX832" s="148"/>
      <c r="AY832" s="148"/>
      <c r="AZ832" s="148"/>
      <c r="BA832" s="148"/>
      <c r="BB832" s="148"/>
      <c r="BC832" s="148"/>
      <c r="BD832" s="148"/>
      <c r="BE832" s="148"/>
      <c r="BF832" s="148"/>
      <c r="BG832" s="148"/>
      <c r="BH832" s="148"/>
    </row>
    <row r="833" spans="1:60" outlineLevel="3" x14ac:dyDescent="0.25">
      <c r="A833" s="155"/>
      <c r="B833" s="156"/>
      <c r="C833" s="195" t="s">
        <v>1100</v>
      </c>
      <c r="D833" s="161"/>
      <c r="E833" s="162">
        <v>74</v>
      </c>
      <c r="F833" s="159"/>
      <c r="G833" s="159"/>
      <c r="H833" s="159"/>
      <c r="I833" s="159"/>
      <c r="J833" s="159"/>
      <c r="K833" s="159"/>
      <c r="L833" s="159"/>
      <c r="M833" s="159"/>
      <c r="N833" s="158"/>
      <c r="O833" s="158"/>
      <c r="P833" s="158"/>
      <c r="Q833" s="158"/>
      <c r="R833" s="159"/>
      <c r="S833" s="159"/>
      <c r="T833" s="159"/>
      <c r="U833" s="159"/>
      <c r="V833" s="159"/>
      <c r="W833" s="159"/>
      <c r="X833" s="159"/>
      <c r="Y833" s="159"/>
      <c r="Z833" s="148"/>
      <c r="AA833" s="148"/>
      <c r="AB833" s="148"/>
      <c r="AC833" s="148"/>
      <c r="AD833" s="148"/>
      <c r="AE833" s="148"/>
      <c r="AF833" s="148"/>
      <c r="AG833" s="148" t="s">
        <v>314</v>
      </c>
      <c r="AH833" s="148">
        <v>0</v>
      </c>
      <c r="AI833" s="148"/>
      <c r="AJ833" s="148"/>
      <c r="AK833" s="148"/>
      <c r="AL833" s="148"/>
      <c r="AM833" s="148"/>
      <c r="AN833" s="148"/>
      <c r="AO833" s="148"/>
      <c r="AP833" s="148"/>
      <c r="AQ833" s="148"/>
      <c r="AR833" s="148"/>
      <c r="AS833" s="148"/>
      <c r="AT833" s="148"/>
      <c r="AU833" s="148"/>
      <c r="AV833" s="148"/>
      <c r="AW833" s="148"/>
      <c r="AX833" s="148"/>
      <c r="AY833" s="148"/>
      <c r="AZ833" s="148"/>
      <c r="BA833" s="148"/>
      <c r="BB833" s="148"/>
      <c r="BC833" s="148"/>
      <c r="BD833" s="148"/>
      <c r="BE833" s="148"/>
      <c r="BF833" s="148"/>
      <c r="BG833" s="148"/>
      <c r="BH833" s="148"/>
    </row>
    <row r="834" spans="1:60" outlineLevel="1" x14ac:dyDescent="0.25">
      <c r="A834" s="177">
        <v>164</v>
      </c>
      <c r="B834" s="178" t="s">
        <v>1101</v>
      </c>
      <c r="C834" s="194" t="s">
        <v>1102</v>
      </c>
      <c r="D834" s="179" t="s">
        <v>292</v>
      </c>
      <c r="E834" s="180">
        <v>126</v>
      </c>
      <c r="F834" s="181"/>
      <c r="G834" s="182">
        <f>ROUND(E834*F834,2)</f>
        <v>0</v>
      </c>
      <c r="H834" s="181"/>
      <c r="I834" s="182">
        <f>ROUND(E834*H834,2)</f>
        <v>0</v>
      </c>
      <c r="J834" s="181"/>
      <c r="K834" s="182">
        <f>ROUND(E834*J834,2)</f>
        <v>0</v>
      </c>
      <c r="L834" s="182">
        <v>21</v>
      </c>
      <c r="M834" s="182">
        <f>G834*(1+L834/100)</f>
        <v>0</v>
      </c>
      <c r="N834" s="180">
        <v>0</v>
      </c>
      <c r="O834" s="180">
        <f>ROUND(E834*N834,2)</f>
        <v>0</v>
      </c>
      <c r="P834" s="180">
        <v>0</v>
      </c>
      <c r="Q834" s="180">
        <f>ROUND(E834*P834,2)</f>
        <v>0</v>
      </c>
      <c r="R834" s="182" t="s">
        <v>1023</v>
      </c>
      <c r="S834" s="182" t="s">
        <v>294</v>
      </c>
      <c r="T834" s="183" t="s">
        <v>294</v>
      </c>
      <c r="U834" s="159">
        <v>0.06</v>
      </c>
      <c r="V834" s="159">
        <f>ROUND(E834*U834,2)</f>
        <v>7.56</v>
      </c>
      <c r="W834" s="159"/>
      <c r="X834" s="159" t="s">
        <v>295</v>
      </c>
      <c r="Y834" s="159" t="s">
        <v>296</v>
      </c>
      <c r="Z834" s="148"/>
      <c r="AA834" s="148"/>
      <c r="AB834" s="148"/>
      <c r="AC834" s="148"/>
      <c r="AD834" s="148"/>
      <c r="AE834" s="148"/>
      <c r="AF834" s="148"/>
      <c r="AG834" s="148" t="s">
        <v>297</v>
      </c>
      <c r="AH834" s="148"/>
      <c r="AI834" s="148"/>
      <c r="AJ834" s="148"/>
      <c r="AK834" s="148"/>
      <c r="AL834" s="148"/>
      <c r="AM834" s="148"/>
      <c r="AN834" s="148"/>
      <c r="AO834" s="148"/>
      <c r="AP834" s="148"/>
      <c r="AQ834" s="148"/>
      <c r="AR834" s="148"/>
      <c r="AS834" s="148"/>
      <c r="AT834" s="148"/>
      <c r="AU834" s="148"/>
      <c r="AV834" s="148"/>
      <c r="AW834" s="148"/>
      <c r="AX834" s="148"/>
      <c r="AY834" s="148"/>
      <c r="AZ834" s="148"/>
      <c r="BA834" s="148"/>
      <c r="BB834" s="148"/>
      <c r="BC834" s="148"/>
      <c r="BD834" s="148"/>
      <c r="BE834" s="148"/>
      <c r="BF834" s="148"/>
      <c r="BG834" s="148"/>
      <c r="BH834" s="148"/>
    </row>
    <row r="835" spans="1:60" outlineLevel="2" x14ac:dyDescent="0.25">
      <c r="A835" s="155"/>
      <c r="B835" s="156"/>
      <c r="C835" s="276" t="s">
        <v>1098</v>
      </c>
      <c r="D835" s="277"/>
      <c r="E835" s="277"/>
      <c r="F835" s="277"/>
      <c r="G835" s="277"/>
      <c r="H835" s="159"/>
      <c r="I835" s="159"/>
      <c r="J835" s="159"/>
      <c r="K835" s="159"/>
      <c r="L835" s="159"/>
      <c r="M835" s="159"/>
      <c r="N835" s="158"/>
      <c r="O835" s="158"/>
      <c r="P835" s="158"/>
      <c r="Q835" s="158"/>
      <c r="R835" s="159"/>
      <c r="S835" s="159"/>
      <c r="T835" s="159"/>
      <c r="U835" s="159"/>
      <c r="V835" s="159"/>
      <c r="W835" s="159"/>
      <c r="X835" s="159"/>
      <c r="Y835" s="159"/>
      <c r="Z835" s="148"/>
      <c r="AA835" s="148"/>
      <c r="AB835" s="148"/>
      <c r="AC835" s="148"/>
      <c r="AD835" s="148"/>
      <c r="AE835" s="148"/>
      <c r="AF835" s="148"/>
      <c r="AG835" s="148" t="s">
        <v>299</v>
      </c>
      <c r="AH835" s="148"/>
      <c r="AI835" s="148"/>
      <c r="AJ835" s="148"/>
      <c r="AK835" s="148"/>
      <c r="AL835" s="148"/>
      <c r="AM835" s="148"/>
      <c r="AN835" s="148"/>
      <c r="AO835" s="148"/>
      <c r="AP835" s="148"/>
      <c r="AQ835" s="148"/>
      <c r="AR835" s="148"/>
      <c r="AS835" s="148"/>
      <c r="AT835" s="148"/>
      <c r="AU835" s="148"/>
      <c r="AV835" s="148"/>
      <c r="AW835" s="148"/>
      <c r="AX835" s="148"/>
      <c r="AY835" s="148"/>
      <c r="AZ835" s="148"/>
      <c r="BA835" s="148"/>
      <c r="BB835" s="148"/>
      <c r="BC835" s="148"/>
      <c r="BD835" s="148"/>
      <c r="BE835" s="148"/>
      <c r="BF835" s="148"/>
      <c r="BG835" s="148"/>
      <c r="BH835" s="148"/>
    </row>
    <row r="836" spans="1:60" outlineLevel="2" x14ac:dyDescent="0.25">
      <c r="A836" s="155"/>
      <c r="B836" s="156"/>
      <c r="C836" s="270" t="s">
        <v>1098</v>
      </c>
      <c r="D836" s="271"/>
      <c r="E836" s="271"/>
      <c r="F836" s="271"/>
      <c r="G836" s="271"/>
      <c r="H836" s="159"/>
      <c r="I836" s="159"/>
      <c r="J836" s="159"/>
      <c r="K836" s="159"/>
      <c r="L836" s="159"/>
      <c r="M836" s="159"/>
      <c r="N836" s="158"/>
      <c r="O836" s="158"/>
      <c r="P836" s="158"/>
      <c r="Q836" s="158"/>
      <c r="R836" s="159"/>
      <c r="S836" s="159"/>
      <c r="T836" s="159"/>
      <c r="U836" s="159"/>
      <c r="V836" s="159"/>
      <c r="W836" s="159"/>
      <c r="X836" s="159"/>
      <c r="Y836" s="159"/>
      <c r="Z836" s="148"/>
      <c r="AA836" s="148"/>
      <c r="AB836" s="148"/>
      <c r="AC836" s="148"/>
      <c r="AD836" s="148"/>
      <c r="AE836" s="148"/>
      <c r="AF836" s="148"/>
      <c r="AG836" s="148" t="s">
        <v>300</v>
      </c>
      <c r="AH836" s="148"/>
      <c r="AI836" s="148"/>
      <c r="AJ836" s="148"/>
      <c r="AK836" s="148"/>
      <c r="AL836" s="148"/>
      <c r="AM836" s="148"/>
      <c r="AN836" s="148"/>
      <c r="AO836" s="148"/>
      <c r="AP836" s="148"/>
      <c r="AQ836" s="148"/>
      <c r="AR836" s="148"/>
      <c r="AS836" s="148"/>
      <c r="AT836" s="148"/>
      <c r="AU836" s="148"/>
      <c r="AV836" s="148"/>
      <c r="AW836" s="148"/>
      <c r="AX836" s="148"/>
      <c r="AY836" s="148"/>
      <c r="AZ836" s="148"/>
      <c r="BA836" s="148"/>
      <c r="BB836" s="148"/>
      <c r="BC836" s="148"/>
      <c r="BD836" s="148"/>
      <c r="BE836" s="148"/>
      <c r="BF836" s="148"/>
      <c r="BG836" s="148"/>
      <c r="BH836" s="148"/>
    </row>
    <row r="837" spans="1:60" outlineLevel="2" x14ac:dyDescent="0.25">
      <c r="A837" s="155"/>
      <c r="B837" s="156"/>
      <c r="C837" s="195" t="s">
        <v>1103</v>
      </c>
      <c r="D837" s="161"/>
      <c r="E837" s="162">
        <v>60</v>
      </c>
      <c r="F837" s="159"/>
      <c r="G837" s="159"/>
      <c r="H837" s="159"/>
      <c r="I837" s="159"/>
      <c r="J837" s="159"/>
      <c r="K837" s="159"/>
      <c r="L837" s="159"/>
      <c r="M837" s="159"/>
      <c r="N837" s="158"/>
      <c r="O837" s="158"/>
      <c r="P837" s="158"/>
      <c r="Q837" s="158"/>
      <c r="R837" s="159"/>
      <c r="S837" s="159"/>
      <c r="T837" s="159"/>
      <c r="U837" s="159"/>
      <c r="V837" s="159"/>
      <c r="W837" s="159"/>
      <c r="X837" s="159"/>
      <c r="Y837" s="159"/>
      <c r="Z837" s="148"/>
      <c r="AA837" s="148"/>
      <c r="AB837" s="148"/>
      <c r="AC837" s="148"/>
      <c r="AD837" s="148"/>
      <c r="AE837" s="148"/>
      <c r="AF837" s="148"/>
      <c r="AG837" s="148" t="s">
        <v>314</v>
      </c>
      <c r="AH837" s="148">
        <v>0</v>
      </c>
      <c r="AI837" s="148"/>
      <c r="AJ837" s="148"/>
      <c r="AK837" s="148"/>
      <c r="AL837" s="148"/>
      <c r="AM837" s="148"/>
      <c r="AN837" s="148"/>
      <c r="AO837" s="148"/>
      <c r="AP837" s="148"/>
      <c r="AQ837" s="148"/>
      <c r="AR837" s="148"/>
      <c r="AS837" s="148"/>
      <c r="AT837" s="148"/>
      <c r="AU837" s="148"/>
      <c r="AV837" s="148"/>
      <c r="AW837" s="148"/>
      <c r="AX837" s="148"/>
      <c r="AY837" s="148"/>
      <c r="AZ837" s="148"/>
      <c r="BA837" s="148"/>
      <c r="BB837" s="148"/>
      <c r="BC837" s="148"/>
      <c r="BD837" s="148"/>
      <c r="BE837" s="148"/>
      <c r="BF837" s="148"/>
      <c r="BG837" s="148"/>
      <c r="BH837" s="148"/>
    </row>
    <row r="838" spans="1:60" outlineLevel="3" x14ac:dyDescent="0.25">
      <c r="A838" s="155"/>
      <c r="B838" s="156"/>
      <c r="C838" s="195" t="s">
        <v>1104</v>
      </c>
      <c r="D838" s="161"/>
      <c r="E838" s="162">
        <v>66</v>
      </c>
      <c r="F838" s="159"/>
      <c r="G838" s="159"/>
      <c r="H838" s="159"/>
      <c r="I838" s="159"/>
      <c r="J838" s="159"/>
      <c r="K838" s="159"/>
      <c r="L838" s="159"/>
      <c r="M838" s="159"/>
      <c r="N838" s="158"/>
      <c r="O838" s="158"/>
      <c r="P838" s="158"/>
      <c r="Q838" s="158"/>
      <c r="R838" s="159"/>
      <c r="S838" s="159"/>
      <c r="T838" s="159"/>
      <c r="U838" s="159"/>
      <c r="V838" s="159"/>
      <c r="W838" s="159"/>
      <c r="X838" s="159"/>
      <c r="Y838" s="159"/>
      <c r="Z838" s="148"/>
      <c r="AA838" s="148"/>
      <c r="AB838" s="148"/>
      <c r="AC838" s="148"/>
      <c r="AD838" s="148"/>
      <c r="AE838" s="148"/>
      <c r="AF838" s="148"/>
      <c r="AG838" s="148" t="s">
        <v>314</v>
      </c>
      <c r="AH838" s="148">
        <v>0</v>
      </c>
      <c r="AI838" s="148"/>
      <c r="AJ838" s="148"/>
      <c r="AK838" s="148"/>
      <c r="AL838" s="148"/>
      <c r="AM838" s="148"/>
      <c r="AN838" s="148"/>
      <c r="AO838" s="148"/>
      <c r="AP838" s="148"/>
      <c r="AQ838" s="148"/>
      <c r="AR838" s="148"/>
      <c r="AS838" s="148"/>
      <c r="AT838" s="148"/>
      <c r="AU838" s="148"/>
      <c r="AV838" s="148"/>
      <c r="AW838" s="148"/>
      <c r="AX838" s="148"/>
      <c r="AY838" s="148"/>
      <c r="AZ838" s="148"/>
      <c r="BA838" s="148"/>
      <c r="BB838" s="148"/>
      <c r="BC838" s="148"/>
      <c r="BD838" s="148"/>
      <c r="BE838" s="148"/>
      <c r="BF838" s="148"/>
      <c r="BG838" s="148"/>
      <c r="BH838" s="148"/>
    </row>
    <row r="839" spans="1:60" outlineLevel="1" x14ac:dyDescent="0.25">
      <c r="A839" s="177">
        <v>165</v>
      </c>
      <c r="B839" s="178" t="s">
        <v>1105</v>
      </c>
      <c r="C839" s="194" t="s">
        <v>1106</v>
      </c>
      <c r="D839" s="179" t="s">
        <v>292</v>
      </c>
      <c r="E839" s="180">
        <v>35</v>
      </c>
      <c r="F839" s="181"/>
      <c r="G839" s="182">
        <f>ROUND(E839*F839,2)</f>
        <v>0</v>
      </c>
      <c r="H839" s="181"/>
      <c r="I839" s="182">
        <f>ROUND(E839*H839,2)</f>
        <v>0</v>
      </c>
      <c r="J839" s="181"/>
      <c r="K839" s="182">
        <f>ROUND(E839*J839,2)</f>
        <v>0</v>
      </c>
      <c r="L839" s="182">
        <v>21</v>
      </c>
      <c r="M839" s="182">
        <f>G839*(1+L839/100)</f>
        <v>0</v>
      </c>
      <c r="N839" s="180">
        <v>0</v>
      </c>
      <c r="O839" s="180">
        <f>ROUND(E839*N839,2)</f>
        <v>0</v>
      </c>
      <c r="P839" s="180">
        <v>0</v>
      </c>
      <c r="Q839" s="180">
        <f>ROUND(E839*P839,2)</f>
        <v>0</v>
      </c>
      <c r="R839" s="182" t="s">
        <v>1023</v>
      </c>
      <c r="S839" s="182" t="s">
        <v>294</v>
      </c>
      <c r="T839" s="183" t="s">
        <v>294</v>
      </c>
      <c r="U839" s="159">
        <v>0.05</v>
      </c>
      <c r="V839" s="159">
        <f>ROUND(E839*U839,2)</f>
        <v>1.75</v>
      </c>
      <c r="W839" s="159"/>
      <c r="X839" s="159" t="s">
        <v>295</v>
      </c>
      <c r="Y839" s="159" t="s">
        <v>296</v>
      </c>
      <c r="Z839" s="148"/>
      <c r="AA839" s="148"/>
      <c r="AB839" s="148"/>
      <c r="AC839" s="148"/>
      <c r="AD839" s="148"/>
      <c r="AE839" s="148"/>
      <c r="AF839" s="148"/>
      <c r="AG839" s="148" t="s">
        <v>297</v>
      </c>
      <c r="AH839" s="148"/>
      <c r="AI839" s="148"/>
      <c r="AJ839" s="148"/>
      <c r="AK839" s="148"/>
      <c r="AL839" s="148"/>
      <c r="AM839" s="148"/>
      <c r="AN839" s="148"/>
      <c r="AO839" s="148"/>
      <c r="AP839" s="148"/>
      <c r="AQ839" s="148"/>
      <c r="AR839" s="148"/>
      <c r="AS839" s="148"/>
      <c r="AT839" s="148"/>
      <c r="AU839" s="148"/>
      <c r="AV839" s="148"/>
      <c r="AW839" s="148"/>
      <c r="AX839" s="148"/>
      <c r="AY839" s="148"/>
      <c r="AZ839" s="148"/>
      <c r="BA839" s="148"/>
      <c r="BB839" s="148"/>
      <c r="BC839" s="148"/>
      <c r="BD839" s="148"/>
      <c r="BE839" s="148"/>
      <c r="BF839" s="148"/>
      <c r="BG839" s="148"/>
      <c r="BH839" s="148"/>
    </row>
    <row r="840" spans="1:60" outlineLevel="2" x14ac:dyDescent="0.25">
      <c r="A840" s="155"/>
      <c r="B840" s="156"/>
      <c r="C840" s="276" t="s">
        <v>1098</v>
      </c>
      <c r="D840" s="277"/>
      <c r="E840" s="277"/>
      <c r="F840" s="277"/>
      <c r="G840" s="277"/>
      <c r="H840" s="159"/>
      <c r="I840" s="159"/>
      <c r="J840" s="159"/>
      <c r="K840" s="159"/>
      <c r="L840" s="159"/>
      <c r="M840" s="159"/>
      <c r="N840" s="158"/>
      <c r="O840" s="158"/>
      <c r="P840" s="158"/>
      <c r="Q840" s="158"/>
      <c r="R840" s="159"/>
      <c r="S840" s="159"/>
      <c r="T840" s="159"/>
      <c r="U840" s="159"/>
      <c r="V840" s="159"/>
      <c r="W840" s="159"/>
      <c r="X840" s="159"/>
      <c r="Y840" s="159"/>
      <c r="Z840" s="148"/>
      <c r="AA840" s="148"/>
      <c r="AB840" s="148"/>
      <c r="AC840" s="148"/>
      <c r="AD840" s="148"/>
      <c r="AE840" s="148"/>
      <c r="AF840" s="148"/>
      <c r="AG840" s="148" t="s">
        <v>299</v>
      </c>
      <c r="AH840" s="148"/>
      <c r="AI840" s="148"/>
      <c r="AJ840" s="148"/>
      <c r="AK840" s="148"/>
      <c r="AL840" s="148"/>
      <c r="AM840" s="148"/>
      <c r="AN840" s="148"/>
      <c r="AO840" s="148"/>
      <c r="AP840" s="148"/>
      <c r="AQ840" s="148"/>
      <c r="AR840" s="148"/>
      <c r="AS840" s="148"/>
      <c r="AT840" s="148"/>
      <c r="AU840" s="148"/>
      <c r="AV840" s="148"/>
      <c r="AW840" s="148"/>
      <c r="AX840" s="148"/>
      <c r="AY840" s="148"/>
      <c r="AZ840" s="148"/>
      <c r="BA840" s="148"/>
      <c r="BB840" s="148"/>
      <c r="BC840" s="148"/>
      <c r="BD840" s="148"/>
      <c r="BE840" s="148"/>
      <c r="BF840" s="148"/>
      <c r="BG840" s="148"/>
      <c r="BH840" s="148"/>
    </row>
    <row r="841" spans="1:60" outlineLevel="2" x14ac:dyDescent="0.25">
      <c r="A841" s="155"/>
      <c r="B841" s="156"/>
      <c r="C841" s="270" t="s">
        <v>1098</v>
      </c>
      <c r="D841" s="271"/>
      <c r="E841" s="271"/>
      <c r="F841" s="271"/>
      <c r="G841" s="271"/>
      <c r="H841" s="159"/>
      <c r="I841" s="159"/>
      <c r="J841" s="159"/>
      <c r="K841" s="159"/>
      <c r="L841" s="159"/>
      <c r="M841" s="159"/>
      <c r="N841" s="158"/>
      <c r="O841" s="158"/>
      <c r="P841" s="158"/>
      <c r="Q841" s="158"/>
      <c r="R841" s="159"/>
      <c r="S841" s="159"/>
      <c r="T841" s="159"/>
      <c r="U841" s="159"/>
      <c r="V841" s="159"/>
      <c r="W841" s="159"/>
      <c r="X841" s="159"/>
      <c r="Y841" s="159"/>
      <c r="Z841" s="148"/>
      <c r="AA841" s="148"/>
      <c r="AB841" s="148"/>
      <c r="AC841" s="148"/>
      <c r="AD841" s="148"/>
      <c r="AE841" s="148"/>
      <c r="AF841" s="148"/>
      <c r="AG841" s="148" t="s">
        <v>300</v>
      </c>
      <c r="AH841" s="148"/>
      <c r="AI841" s="148"/>
      <c r="AJ841" s="148"/>
      <c r="AK841" s="148"/>
      <c r="AL841" s="148"/>
      <c r="AM841" s="148"/>
      <c r="AN841" s="148"/>
      <c r="AO841" s="148"/>
      <c r="AP841" s="148"/>
      <c r="AQ841" s="148"/>
      <c r="AR841" s="148"/>
      <c r="AS841" s="148"/>
      <c r="AT841" s="148"/>
      <c r="AU841" s="148"/>
      <c r="AV841" s="148"/>
      <c r="AW841" s="148"/>
      <c r="AX841" s="148"/>
      <c r="AY841" s="148"/>
      <c r="AZ841" s="148"/>
      <c r="BA841" s="148"/>
      <c r="BB841" s="148"/>
      <c r="BC841" s="148"/>
      <c r="BD841" s="148"/>
      <c r="BE841" s="148"/>
      <c r="BF841" s="148"/>
      <c r="BG841" s="148"/>
      <c r="BH841" s="148"/>
    </row>
    <row r="842" spans="1:60" outlineLevel="2" x14ac:dyDescent="0.25">
      <c r="A842" s="155"/>
      <c r="B842" s="156"/>
      <c r="C842" s="195" t="s">
        <v>1107</v>
      </c>
      <c r="D842" s="161"/>
      <c r="E842" s="162">
        <v>19</v>
      </c>
      <c r="F842" s="159"/>
      <c r="G842" s="159"/>
      <c r="H842" s="159"/>
      <c r="I842" s="159"/>
      <c r="J842" s="159"/>
      <c r="K842" s="159"/>
      <c r="L842" s="159"/>
      <c r="M842" s="159"/>
      <c r="N842" s="158"/>
      <c r="O842" s="158"/>
      <c r="P842" s="158"/>
      <c r="Q842" s="158"/>
      <c r="R842" s="159"/>
      <c r="S842" s="159"/>
      <c r="T842" s="159"/>
      <c r="U842" s="159"/>
      <c r="V842" s="159"/>
      <c r="W842" s="159"/>
      <c r="X842" s="159"/>
      <c r="Y842" s="159"/>
      <c r="Z842" s="148"/>
      <c r="AA842" s="148"/>
      <c r="AB842" s="148"/>
      <c r="AC842" s="148"/>
      <c r="AD842" s="148"/>
      <c r="AE842" s="148"/>
      <c r="AF842" s="148"/>
      <c r="AG842" s="148" t="s">
        <v>314</v>
      </c>
      <c r="AH842" s="148">
        <v>0</v>
      </c>
      <c r="AI842" s="148"/>
      <c r="AJ842" s="148"/>
      <c r="AK842" s="148"/>
      <c r="AL842" s="148"/>
      <c r="AM842" s="148"/>
      <c r="AN842" s="148"/>
      <c r="AO842" s="148"/>
      <c r="AP842" s="148"/>
      <c r="AQ842" s="148"/>
      <c r="AR842" s="148"/>
      <c r="AS842" s="148"/>
      <c r="AT842" s="148"/>
      <c r="AU842" s="148"/>
      <c r="AV842" s="148"/>
      <c r="AW842" s="148"/>
      <c r="AX842" s="148"/>
      <c r="AY842" s="148"/>
      <c r="AZ842" s="148"/>
      <c r="BA842" s="148"/>
      <c r="BB842" s="148"/>
      <c r="BC842" s="148"/>
      <c r="BD842" s="148"/>
      <c r="BE842" s="148"/>
      <c r="BF842" s="148"/>
      <c r="BG842" s="148"/>
      <c r="BH842" s="148"/>
    </row>
    <row r="843" spans="1:60" outlineLevel="3" x14ac:dyDescent="0.25">
      <c r="A843" s="155"/>
      <c r="B843" s="156"/>
      <c r="C843" s="195" t="s">
        <v>1108</v>
      </c>
      <c r="D843" s="161"/>
      <c r="E843" s="162">
        <v>16</v>
      </c>
      <c r="F843" s="159"/>
      <c r="G843" s="159"/>
      <c r="H843" s="159"/>
      <c r="I843" s="159"/>
      <c r="J843" s="159"/>
      <c r="K843" s="159"/>
      <c r="L843" s="159"/>
      <c r="M843" s="159"/>
      <c r="N843" s="158"/>
      <c r="O843" s="158"/>
      <c r="P843" s="158"/>
      <c r="Q843" s="158"/>
      <c r="R843" s="159"/>
      <c r="S843" s="159"/>
      <c r="T843" s="159"/>
      <c r="U843" s="159"/>
      <c r="V843" s="159"/>
      <c r="W843" s="159"/>
      <c r="X843" s="159"/>
      <c r="Y843" s="159"/>
      <c r="Z843" s="148"/>
      <c r="AA843" s="148"/>
      <c r="AB843" s="148"/>
      <c r="AC843" s="148"/>
      <c r="AD843" s="148"/>
      <c r="AE843" s="148"/>
      <c r="AF843" s="148"/>
      <c r="AG843" s="148" t="s">
        <v>314</v>
      </c>
      <c r="AH843" s="148">
        <v>0</v>
      </c>
      <c r="AI843" s="148"/>
      <c r="AJ843" s="148"/>
      <c r="AK843" s="148"/>
      <c r="AL843" s="148"/>
      <c r="AM843" s="148"/>
      <c r="AN843" s="148"/>
      <c r="AO843" s="148"/>
      <c r="AP843" s="148"/>
      <c r="AQ843" s="148"/>
      <c r="AR843" s="148"/>
      <c r="AS843" s="148"/>
      <c r="AT843" s="148"/>
      <c r="AU843" s="148"/>
      <c r="AV843" s="148"/>
      <c r="AW843" s="148"/>
      <c r="AX843" s="148"/>
      <c r="AY843" s="148"/>
      <c r="AZ843" s="148"/>
      <c r="BA843" s="148"/>
      <c r="BB843" s="148"/>
      <c r="BC843" s="148"/>
      <c r="BD843" s="148"/>
      <c r="BE843" s="148"/>
      <c r="BF843" s="148"/>
      <c r="BG843" s="148"/>
      <c r="BH843" s="148"/>
    </row>
    <row r="844" spans="1:60" outlineLevel="1" x14ac:dyDescent="0.25">
      <c r="A844" s="177">
        <v>166</v>
      </c>
      <c r="B844" s="178" t="s">
        <v>1109</v>
      </c>
      <c r="C844" s="194" t="s">
        <v>1110</v>
      </c>
      <c r="D844" s="179" t="s">
        <v>292</v>
      </c>
      <c r="E844" s="180">
        <v>6</v>
      </c>
      <c r="F844" s="181"/>
      <c r="G844" s="182">
        <f>ROUND(E844*F844,2)</f>
        <v>0</v>
      </c>
      <c r="H844" s="181"/>
      <c r="I844" s="182">
        <f>ROUND(E844*H844,2)</f>
        <v>0</v>
      </c>
      <c r="J844" s="181"/>
      <c r="K844" s="182">
        <f>ROUND(E844*J844,2)</f>
        <v>0</v>
      </c>
      <c r="L844" s="182">
        <v>21</v>
      </c>
      <c r="M844" s="182">
        <f>G844*(1+L844/100)</f>
        <v>0</v>
      </c>
      <c r="N844" s="180">
        <v>0</v>
      </c>
      <c r="O844" s="180">
        <f>ROUND(E844*N844,2)</f>
        <v>0</v>
      </c>
      <c r="P844" s="180">
        <v>0</v>
      </c>
      <c r="Q844" s="180">
        <f>ROUND(E844*P844,2)</f>
        <v>0</v>
      </c>
      <c r="R844" s="182" t="s">
        <v>1023</v>
      </c>
      <c r="S844" s="182" t="s">
        <v>294</v>
      </c>
      <c r="T844" s="183" t="s">
        <v>294</v>
      </c>
      <c r="U844" s="159">
        <v>0.09</v>
      </c>
      <c r="V844" s="159">
        <f>ROUND(E844*U844,2)</f>
        <v>0.54</v>
      </c>
      <c r="W844" s="159"/>
      <c r="X844" s="159" t="s">
        <v>295</v>
      </c>
      <c r="Y844" s="159" t="s">
        <v>296</v>
      </c>
      <c r="Z844" s="148"/>
      <c r="AA844" s="148"/>
      <c r="AB844" s="148"/>
      <c r="AC844" s="148"/>
      <c r="AD844" s="148"/>
      <c r="AE844" s="148"/>
      <c r="AF844" s="148"/>
      <c r="AG844" s="148" t="s">
        <v>297</v>
      </c>
      <c r="AH844" s="148"/>
      <c r="AI844" s="148"/>
      <c r="AJ844" s="148"/>
      <c r="AK844" s="148"/>
      <c r="AL844" s="148"/>
      <c r="AM844" s="148"/>
      <c r="AN844" s="148"/>
      <c r="AO844" s="148"/>
      <c r="AP844" s="148"/>
      <c r="AQ844" s="148"/>
      <c r="AR844" s="148"/>
      <c r="AS844" s="148"/>
      <c r="AT844" s="148"/>
      <c r="AU844" s="148"/>
      <c r="AV844" s="148"/>
      <c r="AW844" s="148"/>
      <c r="AX844" s="148"/>
      <c r="AY844" s="148"/>
      <c r="AZ844" s="148"/>
      <c r="BA844" s="148"/>
      <c r="BB844" s="148"/>
      <c r="BC844" s="148"/>
      <c r="BD844" s="148"/>
      <c r="BE844" s="148"/>
      <c r="BF844" s="148"/>
      <c r="BG844" s="148"/>
      <c r="BH844" s="148"/>
    </row>
    <row r="845" spans="1:60" outlineLevel="2" x14ac:dyDescent="0.25">
      <c r="A845" s="155"/>
      <c r="B845" s="156"/>
      <c r="C845" s="276" t="s">
        <v>1098</v>
      </c>
      <c r="D845" s="277"/>
      <c r="E845" s="277"/>
      <c r="F845" s="277"/>
      <c r="G845" s="277"/>
      <c r="H845" s="159"/>
      <c r="I845" s="159"/>
      <c r="J845" s="159"/>
      <c r="K845" s="159"/>
      <c r="L845" s="159"/>
      <c r="M845" s="159"/>
      <c r="N845" s="158"/>
      <c r="O845" s="158"/>
      <c r="P845" s="158"/>
      <c r="Q845" s="158"/>
      <c r="R845" s="159"/>
      <c r="S845" s="159"/>
      <c r="T845" s="159"/>
      <c r="U845" s="159"/>
      <c r="V845" s="159"/>
      <c r="W845" s="159"/>
      <c r="X845" s="159"/>
      <c r="Y845" s="159"/>
      <c r="Z845" s="148"/>
      <c r="AA845" s="148"/>
      <c r="AB845" s="148"/>
      <c r="AC845" s="148"/>
      <c r="AD845" s="148"/>
      <c r="AE845" s="148"/>
      <c r="AF845" s="148"/>
      <c r="AG845" s="148" t="s">
        <v>299</v>
      </c>
      <c r="AH845" s="148"/>
      <c r="AI845" s="148"/>
      <c r="AJ845" s="148"/>
      <c r="AK845" s="148"/>
      <c r="AL845" s="148"/>
      <c r="AM845" s="148"/>
      <c r="AN845" s="148"/>
      <c r="AO845" s="148"/>
      <c r="AP845" s="148"/>
      <c r="AQ845" s="148"/>
      <c r="AR845" s="148"/>
      <c r="AS845" s="148"/>
      <c r="AT845" s="148"/>
      <c r="AU845" s="148"/>
      <c r="AV845" s="148"/>
      <c r="AW845" s="148"/>
      <c r="AX845" s="148"/>
      <c r="AY845" s="148"/>
      <c r="AZ845" s="148"/>
      <c r="BA845" s="148"/>
      <c r="BB845" s="148"/>
      <c r="BC845" s="148"/>
      <c r="BD845" s="148"/>
      <c r="BE845" s="148"/>
      <c r="BF845" s="148"/>
      <c r="BG845" s="148"/>
      <c r="BH845" s="148"/>
    </row>
    <row r="846" spans="1:60" outlineLevel="2" x14ac:dyDescent="0.25">
      <c r="A846" s="155"/>
      <c r="B846" s="156"/>
      <c r="C846" s="270" t="s">
        <v>1098</v>
      </c>
      <c r="D846" s="271"/>
      <c r="E846" s="271"/>
      <c r="F846" s="271"/>
      <c r="G846" s="271"/>
      <c r="H846" s="159"/>
      <c r="I846" s="159"/>
      <c r="J846" s="159"/>
      <c r="K846" s="159"/>
      <c r="L846" s="159"/>
      <c r="M846" s="159"/>
      <c r="N846" s="158"/>
      <c r="O846" s="158"/>
      <c r="P846" s="158"/>
      <c r="Q846" s="158"/>
      <c r="R846" s="159"/>
      <c r="S846" s="159"/>
      <c r="T846" s="159"/>
      <c r="U846" s="159"/>
      <c r="V846" s="159"/>
      <c r="W846" s="159"/>
      <c r="X846" s="159"/>
      <c r="Y846" s="159"/>
      <c r="Z846" s="148"/>
      <c r="AA846" s="148"/>
      <c r="AB846" s="148"/>
      <c r="AC846" s="148"/>
      <c r="AD846" s="148"/>
      <c r="AE846" s="148"/>
      <c r="AF846" s="148"/>
      <c r="AG846" s="148" t="s">
        <v>300</v>
      </c>
      <c r="AH846" s="148"/>
      <c r="AI846" s="148"/>
      <c r="AJ846" s="148"/>
      <c r="AK846" s="148"/>
      <c r="AL846" s="148"/>
      <c r="AM846" s="148"/>
      <c r="AN846" s="148"/>
      <c r="AO846" s="148"/>
      <c r="AP846" s="148"/>
      <c r="AQ846" s="148"/>
      <c r="AR846" s="148"/>
      <c r="AS846" s="148"/>
      <c r="AT846" s="148"/>
      <c r="AU846" s="148"/>
      <c r="AV846" s="148"/>
      <c r="AW846" s="148"/>
      <c r="AX846" s="148"/>
      <c r="AY846" s="148"/>
      <c r="AZ846" s="148"/>
      <c r="BA846" s="148"/>
      <c r="BB846" s="148"/>
      <c r="BC846" s="148"/>
      <c r="BD846" s="148"/>
      <c r="BE846" s="148"/>
      <c r="BF846" s="148"/>
      <c r="BG846" s="148"/>
      <c r="BH846" s="148"/>
    </row>
    <row r="847" spans="1:60" outlineLevel="2" x14ac:dyDescent="0.25">
      <c r="A847" s="155"/>
      <c r="B847" s="156"/>
      <c r="C847" s="195" t="s">
        <v>1111</v>
      </c>
      <c r="D847" s="161"/>
      <c r="E847" s="162">
        <v>6</v>
      </c>
      <c r="F847" s="159"/>
      <c r="G847" s="159"/>
      <c r="H847" s="159"/>
      <c r="I847" s="159"/>
      <c r="J847" s="159"/>
      <c r="K847" s="159"/>
      <c r="L847" s="159"/>
      <c r="M847" s="159"/>
      <c r="N847" s="158"/>
      <c r="O847" s="158"/>
      <c r="P847" s="158"/>
      <c r="Q847" s="158"/>
      <c r="R847" s="159"/>
      <c r="S847" s="159"/>
      <c r="T847" s="159"/>
      <c r="U847" s="159"/>
      <c r="V847" s="159"/>
      <c r="W847" s="159"/>
      <c r="X847" s="159"/>
      <c r="Y847" s="159"/>
      <c r="Z847" s="148"/>
      <c r="AA847" s="148"/>
      <c r="AB847" s="148"/>
      <c r="AC847" s="148"/>
      <c r="AD847" s="148"/>
      <c r="AE847" s="148"/>
      <c r="AF847" s="148"/>
      <c r="AG847" s="148" t="s">
        <v>314</v>
      </c>
      <c r="AH847" s="148">
        <v>0</v>
      </c>
      <c r="AI847" s="148"/>
      <c r="AJ847" s="148"/>
      <c r="AK847" s="148"/>
      <c r="AL847" s="148"/>
      <c r="AM847" s="148"/>
      <c r="AN847" s="148"/>
      <c r="AO847" s="148"/>
      <c r="AP847" s="148"/>
      <c r="AQ847" s="148"/>
      <c r="AR847" s="148"/>
      <c r="AS847" s="148"/>
      <c r="AT847" s="148"/>
      <c r="AU847" s="148"/>
      <c r="AV847" s="148"/>
      <c r="AW847" s="148"/>
      <c r="AX847" s="148"/>
      <c r="AY847" s="148"/>
      <c r="AZ847" s="148"/>
      <c r="BA847" s="148"/>
      <c r="BB847" s="148"/>
      <c r="BC847" s="148"/>
      <c r="BD847" s="148"/>
      <c r="BE847" s="148"/>
      <c r="BF847" s="148"/>
      <c r="BG847" s="148"/>
      <c r="BH847" s="148"/>
    </row>
    <row r="848" spans="1:60" outlineLevel="1" x14ac:dyDescent="0.25">
      <c r="A848" s="177">
        <v>167</v>
      </c>
      <c r="B848" s="178" t="s">
        <v>1112</v>
      </c>
      <c r="C848" s="194" t="s">
        <v>1113</v>
      </c>
      <c r="D848" s="179" t="s">
        <v>310</v>
      </c>
      <c r="E848" s="180">
        <v>5.82</v>
      </c>
      <c r="F848" s="181"/>
      <c r="G848" s="182">
        <f>ROUND(E848*F848,2)</f>
        <v>0</v>
      </c>
      <c r="H848" s="181"/>
      <c r="I848" s="182">
        <f>ROUND(E848*H848,2)</f>
        <v>0</v>
      </c>
      <c r="J848" s="181"/>
      <c r="K848" s="182">
        <f>ROUND(E848*J848,2)</f>
        <v>0</v>
      </c>
      <c r="L848" s="182">
        <v>21</v>
      </c>
      <c r="M848" s="182">
        <f>G848*(1+L848/100)</f>
        <v>0</v>
      </c>
      <c r="N848" s="180">
        <v>2.1900000000000001E-3</v>
      </c>
      <c r="O848" s="180">
        <f>ROUND(E848*N848,2)</f>
        <v>0.01</v>
      </c>
      <c r="P848" s="180">
        <v>7.4999999999999997E-2</v>
      </c>
      <c r="Q848" s="180">
        <f>ROUND(E848*P848,2)</f>
        <v>0.44</v>
      </c>
      <c r="R848" s="182" t="s">
        <v>1023</v>
      </c>
      <c r="S848" s="182" t="s">
        <v>294</v>
      </c>
      <c r="T848" s="183" t="s">
        <v>294</v>
      </c>
      <c r="U848" s="159">
        <v>0.95499999999999996</v>
      </c>
      <c r="V848" s="159">
        <f>ROUND(E848*U848,2)</f>
        <v>5.56</v>
      </c>
      <c r="W848" s="159"/>
      <c r="X848" s="159" t="s">
        <v>295</v>
      </c>
      <c r="Y848" s="159" t="s">
        <v>296</v>
      </c>
      <c r="Z848" s="148"/>
      <c r="AA848" s="148"/>
      <c r="AB848" s="148"/>
      <c r="AC848" s="148"/>
      <c r="AD848" s="148"/>
      <c r="AE848" s="148"/>
      <c r="AF848" s="148"/>
      <c r="AG848" s="148" t="s">
        <v>297</v>
      </c>
      <c r="AH848" s="148"/>
      <c r="AI848" s="148"/>
      <c r="AJ848" s="148"/>
      <c r="AK848" s="148"/>
      <c r="AL848" s="148"/>
      <c r="AM848" s="148"/>
      <c r="AN848" s="148"/>
      <c r="AO848" s="148"/>
      <c r="AP848" s="148"/>
      <c r="AQ848" s="148"/>
      <c r="AR848" s="148"/>
      <c r="AS848" s="148"/>
      <c r="AT848" s="148"/>
      <c r="AU848" s="148"/>
      <c r="AV848" s="148"/>
      <c r="AW848" s="148"/>
      <c r="AX848" s="148"/>
      <c r="AY848" s="148"/>
      <c r="AZ848" s="148"/>
      <c r="BA848" s="148"/>
      <c r="BB848" s="148"/>
      <c r="BC848" s="148"/>
      <c r="BD848" s="148"/>
      <c r="BE848" s="148"/>
      <c r="BF848" s="148"/>
      <c r="BG848" s="148"/>
      <c r="BH848" s="148"/>
    </row>
    <row r="849" spans="1:60" outlineLevel="2" x14ac:dyDescent="0.25">
      <c r="A849" s="155"/>
      <c r="B849" s="156"/>
      <c r="C849" s="276" t="s">
        <v>1114</v>
      </c>
      <c r="D849" s="277"/>
      <c r="E849" s="277"/>
      <c r="F849" s="277"/>
      <c r="G849" s="277"/>
      <c r="H849" s="159"/>
      <c r="I849" s="159"/>
      <c r="J849" s="159"/>
      <c r="K849" s="159"/>
      <c r="L849" s="159"/>
      <c r="M849" s="159"/>
      <c r="N849" s="158"/>
      <c r="O849" s="158"/>
      <c r="P849" s="158"/>
      <c r="Q849" s="158"/>
      <c r="R849" s="159"/>
      <c r="S849" s="159"/>
      <c r="T849" s="159"/>
      <c r="U849" s="159"/>
      <c r="V849" s="159"/>
      <c r="W849" s="159"/>
      <c r="X849" s="159"/>
      <c r="Y849" s="159"/>
      <c r="Z849" s="148"/>
      <c r="AA849" s="148"/>
      <c r="AB849" s="148"/>
      <c r="AC849" s="148"/>
      <c r="AD849" s="148"/>
      <c r="AE849" s="148"/>
      <c r="AF849" s="148"/>
      <c r="AG849" s="148" t="s">
        <v>299</v>
      </c>
      <c r="AH849" s="148"/>
      <c r="AI849" s="148"/>
      <c r="AJ849" s="148"/>
      <c r="AK849" s="148"/>
      <c r="AL849" s="148"/>
      <c r="AM849" s="148"/>
      <c r="AN849" s="148"/>
      <c r="AO849" s="148"/>
      <c r="AP849" s="148"/>
      <c r="AQ849" s="148"/>
      <c r="AR849" s="148"/>
      <c r="AS849" s="148"/>
      <c r="AT849" s="148"/>
      <c r="AU849" s="148"/>
      <c r="AV849" s="148"/>
      <c r="AW849" s="148"/>
      <c r="AX849" s="148"/>
      <c r="AY849" s="148"/>
      <c r="AZ849" s="148"/>
      <c r="BA849" s="148"/>
      <c r="BB849" s="148"/>
      <c r="BC849" s="148"/>
      <c r="BD849" s="148"/>
      <c r="BE849" s="148"/>
      <c r="BF849" s="148"/>
      <c r="BG849" s="148"/>
      <c r="BH849" s="148"/>
    </row>
    <row r="850" spans="1:60" outlineLevel="2" x14ac:dyDescent="0.25">
      <c r="A850" s="155"/>
      <c r="B850" s="156"/>
      <c r="C850" s="270" t="s">
        <v>1114</v>
      </c>
      <c r="D850" s="271"/>
      <c r="E850" s="271"/>
      <c r="F850" s="271"/>
      <c r="G850" s="271"/>
      <c r="H850" s="159"/>
      <c r="I850" s="159"/>
      <c r="J850" s="159"/>
      <c r="K850" s="159"/>
      <c r="L850" s="159"/>
      <c r="M850" s="159"/>
      <c r="N850" s="158"/>
      <c r="O850" s="158"/>
      <c r="P850" s="158"/>
      <c r="Q850" s="158"/>
      <c r="R850" s="159"/>
      <c r="S850" s="159"/>
      <c r="T850" s="159"/>
      <c r="U850" s="159"/>
      <c r="V850" s="159"/>
      <c r="W850" s="159"/>
      <c r="X850" s="159"/>
      <c r="Y850" s="159"/>
      <c r="Z850" s="148"/>
      <c r="AA850" s="148"/>
      <c r="AB850" s="148"/>
      <c r="AC850" s="148"/>
      <c r="AD850" s="148"/>
      <c r="AE850" s="148"/>
      <c r="AF850" s="148"/>
      <c r="AG850" s="148" t="s">
        <v>300</v>
      </c>
      <c r="AH850" s="148"/>
      <c r="AI850" s="148"/>
      <c r="AJ850" s="148"/>
      <c r="AK850" s="148"/>
      <c r="AL850" s="148"/>
      <c r="AM850" s="148"/>
      <c r="AN850" s="148"/>
      <c r="AO850" s="148"/>
      <c r="AP850" s="148"/>
      <c r="AQ850" s="148"/>
      <c r="AR850" s="148"/>
      <c r="AS850" s="148"/>
      <c r="AT850" s="148"/>
      <c r="AU850" s="148"/>
      <c r="AV850" s="148"/>
      <c r="AW850" s="148"/>
      <c r="AX850" s="148"/>
      <c r="AY850" s="148"/>
      <c r="AZ850" s="148"/>
      <c r="BA850" s="148"/>
      <c r="BB850" s="148"/>
      <c r="BC850" s="148"/>
      <c r="BD850" s="148"/>
      <c r="BE850" s="148"/>
      <c r="BF850" s="148"/>
      <c r="BG850" s="148"/>
      <c r="BH850" s="148"/>
    </row>
    <row r="851" spans="1:60" outlineLevel="2" x14ac:dyDescent="0.25">
      <c r="A851" s="155"/>
      <c r="B851" s="156"/>
      <c r="C851" s="195" t="s">
        <v>1115</v>
      </c>
      <c r="D851" s="161"/>
      <c r="E851" s="162">
        <v>1.98</v>
      </c>
      <c r="F851" s="159"/>
      <c r="G851" s="159"/>
      <c r="H851" s="159"/>
      <c r="I851" s="159"/>
      <c r="J851" s="159"/>
      <c r="K851" s="159"/>
      <c r="L851" s="159"/>
      <c r="M851" s="159"/>
      <c r="N851" s="158"/>
      <c r="O851" s="158"/>
      <c r="P851" s="158"/>
      <c r="Q851" s="158"/>
      <c r="R851" s="159"/>
      <c r="S851" s="159"/>
      <c r="T851" s="159"/>
      <c r="U851" s="159"/>
      <c r="V851" s="159"/>
      <c r="W851" s="159"/>
      <c r="X851" s="159"/>
      <c r="Y851" s="159"/>
      <c r="Z851" s="148"/>
      <c r="AA851" s="148"/>
      <c r="AB851" s="148"/>
      <c r="AC851" s="148"/>
      <c r="AD851" s="148"/>
      <c r="AE851" s="148"/>
      <c r="AF851" s="148"/>
      <c r="AG851" s="148" t="s">
        <v>314</v>
      </c>
      <c r="AH851" s="148">
        <v>0</v>
      </c>
      <c r="AI851" s="148"/>
      <c r="AJ851" s="148"/>
      <c r="AK851" s="148"/>
      <c r="AL851" s="148"/>
      <c r="AM851" s="148"/>
      <c r="AN851" s="148"/>
      <c r="AO851" s="148"/>
      <c r="AP851" s="148"/>
      <c r="AQ851" s="148"/>
      <c r="AR851" s="148"/>
      <c r="AS851" s="148"/>
      <c r="AT851" s="148"/>
      <c r="AU851" s="148"/>
      <c r="AV851" s="148"/>
      <c r="AW851" s="148"/>
      <c r="AX851" s="148"/>
      <c r="AY851" s="148"/>
      <c r="AZ851" s="148"/>
      <c r="BA851" s="148"/>
      <c r="BB851" s="148"/>
      <c r="BC851" s="148"/>
      <c r="BD851" s="148"/>
      <c r="BE851" s="148"/>
      <c r="BF851" s="148"/>
      <c r="BG851" s="148"/>
      <c r="BH851" s="148"/>
    </row>
    <row r="852" spans="1:60" outlineLevel="3" x14ac:dyDescent="0.25">
      <c r="A852" s="155"/>
      <c r="B852" s="156"/>
      <c r="C852" s="195" t="s">
        <v>1116</v>
      </c>
      <c r="D852" s="161"/>
      <c r="E852" s="162">
        <v>2.64</v>
      </c>
      <c r="F852" s="159"/>
      <c r="G852" s="159"/>
      <c r="H852" s="159"/>
      <c r="I852" s="159"/>
      <c r="J852" s="159"/>
      <c r="K852" s="159"/>
      <c r="L852" s="159"/>
      <c r="M852" s="159"/>
      <c r="N852" s="158"/>
      <c r="O852" s="158"/>
      <c r="P852" s="158"/>
      <c r="Q852" s="158"/>
      <c r="R852" s="159"/>
      <c r="S852" s="159"/>
      <c r="T852" s="159"/>
      <c r="U852" s="159"/>
      <c r="V852" s="159"/>
      <c r="W852" s="159"/>
      <c r="X852" s="159"/>
      <c r="Y852" s="159"/>
      <c r="Z852" s="148"/>
      <c r="AA852" s="148"/>
      <c r="AB852" s="148"/>
      <c r="AC852" s="148"/>
      <c r="AD852" s="148"/>
      <c r="AE852" s="148"/>
      <c r="AF852" s="148"/>
      <c r="AG852" s="148" t="s">
        <v>314</v>
      </c>
      <c r="AH852" s="148">
        <v>0</v>
      </c>
      <c r="AI852" s="148"/>
      <c r="AJ852" s="148"/>
      <c r="AK852" s="148"/>
      <c r="AL852" s="148"/>
      <c r="AM852" s="148"/>
      <c r="AN852" s="148"/>
      <c r="AO852" s="148"/>
      <c r="AP852" s="148"/>
      <c r="AQ852" s="148"/>
      <c r="AR852" s="148"/>
      <c r="AS852" s="148"/>
      <c r="AT852" s="148"/>
      <c r="AU852" s="148"/>
      <c r="AV852" s="148"/>
      <c r="AW852" s="148"/>
      <c r="AX852" s="148"/>
      <c r="AY852" s="148"/>
      <c r="AZ852" s="148"/>
      <c r="BA852" s="148"/>
      <c r="BB852" s="148"/>
      <c r="BC852" s="148"/>
      <c r="BD852" s="148"/>
      <c r="BE852" s="148"/>
      <c r="BF852" s="148"/>
      <c r="BG852" s="148"/>
      <c r="BH852" s="148"/>
    </row>
    <row r="853" spans="1:60" outlineLevel="3" x14ac:dyDescent="0.25">
      <c r="A853" s="155"/>
      <c r="B853" s="156"/>
      <c r="C853" s="195" t="s">
        <v>1117</v>
      </c>
      <c r="D853" s="161"/>
      <c r="E853" s="162">
        <v>1.2</v>
      </c>
      <c r="F853" s="159"/>
      <c r="G853" s="159"/>
      <c r="H853" s="159"/>
      <c r="I853" s="159"/>
      <c r="J853" s="159"/>
      <c r="K853" s="159"/>
      <c r="L853" s="159"/>
      <c r="M853" s="159"/>
      <c r="N853" s="158"/>
      <c r="O853" s="158"/>
      <c r="P853" s="158"/>
      <c r="Q853" s="158"/>
      <c r="R853" s="159"/>
      <c r="S853" s="159"/>
      <c r="T853" s="159"/>
      <c r="U853" s="159"/>
      <c r="V853" s="159"/>
      <c r="W853" s="159"/>
      <c r="X853" s="159"/>
      <c r="Y853" s="159"/>
      <c r="Z853" s="148"/>
      <c r="AA853" s="148"/>
      <c r="AB853" s="148"/>
      <c r="AC853" s="148"/>
      <c r="AD853" s="148"/>
      <c r="AE853" s="148"/>
      <c r="AF853" s="148"/>
      <c r="AG853" s="148" t="s">
        <v>314</v>
      </c>
      <c r="AH853" s="148">
        <v>0</v>
      </c>
      <c r="AI853" s="148"/>
      <c r="AJ853" s="148"/>
      <c r="AK853" s="148"/>
      <c r="AL853" s="148"/>
      <c r="AM853" s="148"/>
      <c r="AN853" s="148"/>
      <c r="AO853" s="148"/>
      <c r="AP853" s="148"/>
      <c r="AQ853" s="148"/>
      <c r="AR853" s="148"/>
      <c r="AS853" s="148"/>
      <c r="AT853" s="148"/>
      <c r="AU853" s="148"/>
      <c r="AV853" s="148"/>
      <c r="AW853" s="148"/>
      <c r="AX853" s="148"/>
      <c r="AY853" s="148"/>
      <c r="AZ853" s="148"/>
      <c r="BA853" s="148"/>
      <c r="BB853" s="148"/>
      <c r="BC853" s="148"/>
      <c r="BD853" s="148"/>
      <c r="BE853" s="148"/>
      <c r="BF853" s="148"/>
      <c r="BG853" s="148"/>
      <c r="BH853" s="148"/>
    </row>
    <row r="854" spans="1:60" outlineLevel="1" x14ac:dyDescent="0.25">
      <c r="A854" s="177">
        <v>168</v>
      </c>
      <c r="B854" s="178" t="s">
        <v>1118</v>
      </c>
      <c r="C854" s="194" t="s">
        <v>1119</v>
      </c>
      <c r="D854" s="179" t="s">
        <v>310</v>
      </c>
      <c r="E854" s="180">
        <v>142.68</v>
      </c>
      <c r="F854" s="181"/>
      <c r="G854" s="182">
        <f>ROUND(E854*F854,2)</f>
        <v>0</v>
      </c>
      <c r="H854" s="181"/>
      <c r="I854" s="182">
        <f>ROUND(E854*H854,2)</f>
        <v>0</v>
      </c>
      <c r="J854" s="181"/>
      <c r="K854" s="182">
        <f>ROUND(E854*J854,2)</f>
        <v>0</v>
      </c>
      <c r="L854" s="182">
        <v>21</v>
      </c>
      <c r="M854" s="182">
        <f>G854*(1+L854/100)</f>
        <v>0</v>
      </c>
      <c r="N854" s="180">
        <v>9.2000000000000003E-4</v>
      </c>
      <c r="O854" s="180">
        <f>ROUND(E854*N854,2)</f>
        <v>0.13</v>
      </c>
      <c r="P854" s="180">
        <v>5.3999999999999999E-2</v>
      </c>
      <c r="Q854" s="180">
        <f>ROUND(E854*P854,2)</f>
        <v>7.7</v>
      </c>
      <c r="R854" s="182" t="s">
        <v>1023</v>
      </c>
      <c r="S854" s="182" t="s">
        <v>294</v>
      </c>
      <c r="T854" s="183" t="s">
        <v>294</v>
      </c>
      <c r="U854" s="159">
        <v>0.46500000000000002</v>
      </c>
      <c r="V854" s="159">
        <f>ROUND(E854*U854,2)</f>
        <v>66.349999999999994</v>
      </c>
      <c r="W854" s="159"/>
      <c r="X854" s="159" t="s">
        <v>295</v>
      </c>
      <c r="Y854" s="159" t="s">
        <v>296</v>
      </c>
      <c r="Z854" s="148"/>
      <c r="AA854" s="148"/>
      <c r="AB854" s="148"/>
      <c r="AC854" s="148"/>
      <c r="AD854" s="148"/>
      <c r="AE854" s="148"/>
      <c r="AF854" s="148"/>
      <c r="AG854" s="148" t="s">
        <v>297</v>
      </c>
      <c r="AH854" s="148"/>
      <c r="AI854" s="148"/>
      <c r="AJ854" s="148"/>
      <c r="AK854" s="148"/>
      <c r="AL854" s="148"/>
      <c r="AM854" s="148"/>
      <c r="AN854" s="148"/>
      <c r="AO854" s="148"/>
      <c r="AP854" s="148"/>
      <c r="AQ854" s="148"/>
      <c r="AR854" s="148"/>
      <c r="AS854" s="148"/>
      <c r="AT854" s="148"/>
      <c r="AU854" s="148"/>
      <c r="AV854" s="148"/>
      <c r="AW854" s="148"/>
      <c r="AX854" s="148"/>
      <c r="AY854" s="148"/>
      <c r="AZ854" s="148"/>
      <c r="BA854" s="148"/>
      <c r="BB854" s="148"/>
      <c r="BC854" s="148"/>
      <c r="BD854" s="148"/>
      <c r="BE854" s="148"/>
      <c r="BF854" s="148"/>
      <c r="BG854" s="148"/>
      <c r="BH854" s="148"/>
    </row>
    <row r="855" spans="1:60" outlineLevel="2" x14ac:dyDescent="0.25">
      <c r="A855" s="155"/>
      <c r="B855" s="156"/>
      <c r="C855" s="276" t="s">
        <v>1114</v>
      </c>
      <c r="D855" s="277"/>
      <c r="E855" s="277"/>
      <c r="F855" s="277"/>
      <c r="G855" s="277"/>
      <c r="H855" s="159"/>
      <c r="I855" s="159"/>
      <c r="J855" s="159"/>
      <c r="K855" s="159"/>
      <c r="L855" s="159"/>
      <c r="M855" s="159"/>
      <c r="N855" s="158"/>
      <c r="O855" s="158"/>
      <c r="P855" s="158"/>
      <c r="Q855" s="158"/>
      <c r="R855" s="159"/>
      <c r="S855" s="159"/>
      <c r="T855" s="159"/>
      <c r="U855" s="159"/>
      <c r="V855" s="159"/>
      <c r="W855" s="159"/>
      <c r="X855" s="159"/>
      <c r="Y855" s="159"/>
      <c r="Z855" s="148"/>
      <c r="AA855" s="148"/>
      <c r="AB855" s="148"/>
      <c r="AC855" s="148"/>
      <c r="AD855" s="148"/>
      <c r="AE855" s="148"/>
      <c r="AF855" s="148"/>
      <c r="AG855" s="148" t="s">
        <v>299</v>
      </c>
      <c r="AH855" s="148"/>
      <c r="AI855" s="148"/>
      <c r="AJ855" s="148"/>
      <c r="AK855" s="148"/>
      <c r="AL855" s="148"/>
      <c r="AM855" s="148"/>
      <c r="AN855" s="148"/>
      <c r="AO855" s="148"/>
      <c r="AP855" s="148"/>
      <c r="AQ855" s="148"/>
      <c r="AR855" s="148"/>
      <c r="AS855" s="148"/>
      <c r="AT855" s="148"/>
      <c r="AU855" s="148"/>
      <c r="AV855" s="148"/>
      <c r="AW855" s="148"/>
      <c r="AX855" s="148"/>
      <c r="AY855" s="148"/>
      <c r="AZ855" s="148"/>
      <c r="BA855" s="148"/>
      <c r="BB855" s="148"/>
      <c r="BC855" s="148"/>
      <c r="BD855" s="148"/>
      <c r="BE855" s="148"/>
      <c r="BF855" s="148"/>
      <c r="BG855" s="148"/>
      <c r="BH855" s="148"/>
    </row>
    <row r="856" spans="1:60" outlineLevel="2" x14ac:dyDescent="0.25">
      <c r="A856" s="155"/>
      <c r="B856" s="156"/>
      <c r="C856" s="270" t="s">
        <v>1114</v>
      </c>
      <c r="D856" s="271"/>
      <c r="E856" s="271"/>
      <c r="F856" s="271"/>
      <c r="G856" s="271"/>
      <c r="H856" s="159"/>
      <c r="I856" s="159"/>
      <c r="J856" s="159"/>
      <c r="K856" s="159"/>
      <c r="L856" s="159"/>
      <c r="M856" s="159"/>
      <c r="N856" s="158"/>
      <c r="O856" s="158"/>
      <c r="P856" s="158"/>
      <c r="Q856" s="158"/>
      <c r="R856" s="159"/>
      <c r="S856" s="159"/>
      <c r="T856" s="159"/>
      <c r="U856" s="159"/>
      <c r="V856" s="159"/>
      <c r="W856" s="159"/>
      <c r="X856" s="159"/>
      <c r="Y856" s="159"/>
      <c r="Z856" s="148"/>
      <c r="AA856" s="148"/>
      <c r="AB856" s="148"/>
      <c r="AC856" s="148"/>
      <c r="AD856" s="148"/>
      <c r="AE856" s="148"/>
      <c r="AF856" s="148"/>
      <c r="AG856" s="148" t="s">
        <v>300</v>
      </c>
      <c r="AH856" s="148"/>
      <c r="AI856" s="148"/>
      <c r="AJ856" s="148"/>
      <c r="AK856" s="148"/>
      <c r="AL856" s="148"/>
      <c r="AM856" s="148"/>
      <c r="AN856" s="148"/>
      <c r="AO856" s="148"/>
      <c r="AP856" s="148"/>
      <c r="AQ856" s="148"/>
      <c r="AR856" s="148"/>
      <c r="AS856" s="148"/>
      <c r="AT856" s="148"/>
      <c r="AU856" s="148"/>
      <c r="AV856" s="148"/>
      <c r="AW856" s="148"/>
      <c r="AX856" s="148"/>
      <c r="AY856" s="148"/>
      <c r="AZ856" s="148"/>
      <c r="BA856" s="148"/>
      <c r="BB856" s="148"/>
      <c r="BC856" s="148"/>
      <c r="BD856" s="148"/>
      <c r="BE856" s="148"/>
      <c r="BF856" s="148"/>
      <c r="BG856" s="148"/>
      <c r="BH856" s="148"/>
    </row>
    <row r="857" spans="1:60" outlineLevel="2" x14ac:dyDescent="0.25">
      <c r="A857" s="155"/>
      <c r="B857" s="156"/>
      <c r="C857" s="195" t="s">
        <v>1120</v>
      </c>
      <c r="D857" s="161"/>
      <c r="E857" s="162">
        <v>64.06</v>
      </c>
      <c r="F857" s="159"/>
      <c r="G857" s="159"/>
      <c r="H857" s="159"/>
      <c r="I857" s="159"/>
      <c r="J857" s="159"/>
      <c r="K857" s="159"/>
      <c r="L857" s="159"/>
      <c r="M857" s="159"/>
      <c r="N857" s="158"/>
      <c r="O857" s="158"/>
      <c r="P857" s="158"/>
      <c r="Q857" s="158"/>
      <c r="R857" s="159"/>
      <c r="S857" s="159"/>
      <c r="T857" s="159"/>
      <c r="U857" s="159"/>
      <c r="V857" s="159"/>
      <c r="W857" s="159"/>
      <c r="X857" s="159"/>
      <c r="Y857" s="159"/>
      <c r="Z857" s="148"/>
      <c r="AA857" s="148"/>
      <c r="AB857" s="148"/>
      <c r="AC857" s="148"/>
      <c r="AD857" s="148"/>
      <c r="AE857" s="148"/>
      <c r="AF857" s="148"/>
      <c r="AG857" s="148" t="s">
        <v>314</v>
      </c>
      <c r="AH857" s="148">
        <v>0</v>
      </c>
      <c r="AI857" s="148"/>
      <c r="AJ857" s="148"/>
      <c r="AK857" s="148"/>
      <c r="AL857" s="148"/>
      <c r="AM857" s="148"/>
      <c r="AN857" s="148"/>
      <c r="AO857" s="148"/>
      <c r="AP857" s="148"/>
      <c r="AQ857" s="148"/>
      <c r="AR857" s="148"/>
      <c r="AS857" s="148"/>
      <c r="AT857" s="148"/>
      <c r="AU857" s="148"/>
      <c r="AV857" s="148"/>
      <c r="AW857" s="148"/>
      <c r="AX857" s="148"/>
      <c r="AY857" s="148"/>
      <c r="AZ857" s="148"/>
      <c r="BA857" s="148"/>
      <c r="BB857" s="148"/>
      <c r="BC857" s="148"/>
      <c r="BD857" s="148"/>
      <c r="BE857" s="148"/>
      <c r="BF857" s="148"/>
      <c r="BG857" s="148"/>
      <c r="BH857" s="148"/>
    </row>
    <row r="858" spans="1:60" outlineLevel="3" x14ac:dyDescent="0.25">
      <c r="A858" s="155"/>
      <c r="B858" s="156"/>
      <c r="C858" s="195" t="s">
        <v>1121</v>
      </c>
      <c r="D858" s="161"/>
      <c r="E858" s="162">
        <v>2.0499999999999998</v>
      </c>
      <c r="F858" s="159"/>
      <c r="G858" s="159"/>
      <c r="H858" s="159"/>
      <c r="I858" s="159"/>
      <c r="J858" s="159"/>
      <c r="K858" s="159"/>
      <c r="L858" s="159"/>
      <c r="M858" s="159"/>
      <c r="N858" s="158"/>
      <c r="O858" s="158"/>
      <c r="P858" s="158"/>
      <c r="Q858" s="158"/>
      <c r="R858" s="159"/>
      <c r="S858" s="159"/>
      <c r="T858" s="159"/>
      <c r="U858" s="159"/>
      <c r="V858" s="159"/>
      <c r="W858" s="159"/>
      <c r="X858" s="159"/>
      <c r="Y858" s="159"/>
      <c r="Z858" s="148"/>
      <c r="AA858" s="148"/>
      <c r="AB858" s="148"/>
      <c r="AC858" s="148"/>
      <c r="AD858" s="148"/>
      <c r="AE858" s="148"/>
      <c r="AF858" s="148"/>
      <c r="AG858" s="148" t="s">
        <v>314</v>
      </c>
      <c r="AH858" s="148">
        <v>0</v>
      </c>
      <c r="AI858" s="148"/>
      <c r="AJ858" s="148"/>
      <c r="AK858" s="148"/>
      <c r="AL858" s="148"/>
      <c r="AM858" s="148"/>
      <c r="AN858" s="148"/>
      <c r="AO858" s="148"/>
      <c r="AP858" s="148"/>
      <c r="AQ858" s="148"/>
      <c r="AR858" s="148"/>
      <c r="AS858" s="148"/>
      <c r="AT858" s="148"/>
      <c r="AU858" s="148"/>
      <c r="AV858" s="148"/>
      <c r="AW858" s="148"/>
      <c r="AX858" s="148"/>
      <c r="AY858" s="148"/>
      <c r="AZ858" s="148"/>
      <c r="BA858" s="148"/>
      <c r="BB858" s="148"/>
      <c r="BC858" s="148"/>
      <c r="BD858" s="148"/>
      <c r="BE858" s="148"/>
      <c r="BF858" s="148"/>
      <c r="BG858" s="148"/>
      <c r="BH858" s="148"/>
    </row>
    <row r="859" spans="1:60" outlineLevel="3" x14ac:dyDescent="0.25">
      <c r="A859" s="155"/>
      <c r="B859" s="156"/>
      <c r="C859" s="195" t="s">
        <v>1122</v>
      </c>
      <c r="D859" s="161"/>
      <c r="E859" s="162">
        <v>69.19</v>
      </c>
      <c r="F859" s="159"/>
      <c r="G859" s="159"/>
      <c r="H859" s="159"/>
      <c r="I859" s="159"/>
      <c r="J859" s="159"/>
      <c r="K859" s="159"/>
      <c r="L859" s="159"/>
      <c r="M859" s="159"/>
      <c r="N859" s="158"/>
      <c r="O859" s="158"/>
      <c r="P859" s="158"/>
      <c r="Q859" s="158"/>
      <c r="R859" s="159"/>
      <c r="S859" s="159"/>
      <c r="T859" s="159"/>
      <c r="U859" s="159"/>
      <c r="V859" s="159"/>
      <c r="W859" s="159"/>
      <c r="X859" s="159"/>
      <c r="Y859" s="159"/>
      <c r="Z859" s="148"/>
      <c r="AA859" s="148"/>
      <c r="AB859" s="148"/>
      <c r="AC859" s="148"/>
      <c r="AD859" s="148"/>
      <c r="AE859" s="148"/>
      <c r="AF859" s="148"/>
      <c r="AG859" s="148" t="s">
        <v>314</v>
      </c>
      <c r="AH859" s="148">
        <v>0</v>
      </c>
      <c r="AI859" s="148"/>
      <c r="AJ859" s="148"/>
      <c r="AK859" s="148"/>
      <c r="AL859" s="148"/>
      <c r="AM859" s="148"/>
      <c r="AN859" s="148"/>
      <c r="AO859" s="148"/>
      <c r="AP859" s="148"/>
      <c r="AQ859" s="148"/>
      <c r="AR859" s="148"/>
      <c r="AS859" s="148"/>
      <c r="AT859" s="148"/>
      <c r="AU859" s="148"/>
      <c r="AV859" s="148"/>
      <c r="AW859" s="148"/>
      <c r="AX859" s="148"/>
      <c r="AY859" s="148"/>
      <c r="AZ859" s="148"/>
      <c r="BA859" s="148"/>
      <c r="BB859" s="148"/>
      <c r="BC859" s="148"/>
      <c r="BD859" s="148"/>
      <c r="BE859" s="148"/>
      <c r="BF859" s="148"/>
      <c r="BG859" s="148"/>
      <c r="BH859" s="148"/>
    </row>
    <row r="860" spans="1:60" outlineLevel="3" x14ac:dyDescent="0.25">
      <c r="A860" s="155"/>
      <c r="B860" s="156"/>
      <c r="C860" s="195" t="s">
        <v>1123</v>
      </c>
      <c r="D860" s="161"/>
      <c r="E860" s="162">
        <v>2.97</v>
      </c>
      <c r="F860" s="159"/>
      <c r="G860" s="159"/>
      <c r="H860" s="159"/>
      <c r="I860" s="159"/>
      <c r="J860" s="159"/>
      <c r="K860" s="159"/>
      <c r="L860" s="159"/>
      <c r="M860" s="159"/>
      <c r="N860" s="158"/>
      <c r="O860" s="158"/>
      <c r="P860" s="158"/>
      <c r="Q860" s="158"/>
      <c r="R860" s="159"/>
      <c r="S860" s="159"/>
      <c r="T860" s="159"/>
      <c r="U860" s="159"/>
      <c r="V860" s="159"/>
      <c r="W860" s="159"/>
      <c r="X860" s="159"/>
      <c r="Y860" s="159"/>
      <c r="Z860" s="148"/>
      <c r="AA860" s="148"/>
      <c r="AB860" s="148"/>
      <c r="AC860" s="148"/>
      <c r="AD860" s="148"/>
      <c r="AE860" s="148"/>
      <c r="AF860" s="148"/>
      <c r="AG860" s="148" t="s">
        <v>314</v>
      </c>
      <c r="AH860" s="148">
        <v>0</v>
      </c>
      <c r="AI860" s="148"/>
      <c r="AJ860" s="148"/>
      <c r="AK860" s="148"/>
      <c r="AL860" s="148"/>
      <c r="AM860" s="148"/>
      <c r="AN860" s="148"/>
      <c r="AO860" s="148"/>
      <c r="AP860" s="148"/>
      <c r="AQ860" s="148"/>
      <c r="AR860" s="148"/>
      <c r="AS860" s="148"/>
      <c r="AT860" s="148"/>
      <c r="AU860" s="148"/>
      <c r="AV860" s="148"/>
      <c r="AW860" s="148"/>
      <c r="AX860" s="148"/>
      <c r="AY860" s="148"/>
      <c r="AZ860" s="148"/>
      <c r="BA860" s="148"/>
      <c r="BB860" s="148"/>
      <c r="BC860" s="148"/>
      <c r="BD860" s="148"/>
      <c r="BE860" s="148"/>
      <c r="BF860" s="148"/>
      <c r="BG860" s="148"/>
      <c r="BH860" s="148"/>
    </row>
    <row r="861" spans="1:60" outlineLevel="3" x14ac:dyDescent="0.25">
      <c r="A861" s="155"/>
      <c r="B861" s="156"/>
      <c r="C861" s="195" t="s">
        <v>1124</v>
      </c>
      <c r="D861" s="161"/>
      <c r="E861" s="162">
        <v>2.36</v>
      </c>
      <c r="F861" s="159"/>
      <c r="G861" s="159"/>
      <c r="H861" s="159"/>
      <c r="I861" s="159"/>
      <c r="J861" s="159"/>
      <c r="K861" s="159"/>
      <c r="L861" s="159"/>
      <c r="M861" s="159"/>
      <c r="N861" s="158"/>
      <c r="O861" s="158"/>
      <c r="P861" s="158"/>
      <c r="Q861" s="158"/>
      <c r="R861" s="159"/>
      <c r="S861" s="159"/>
      <c r="T861" s="159"/>
      <c r="U861" s="159"/>
      <c r="V861" s="159"/>
      <c r="W861" s="159"/>
      <c r="X861" s="159"/>
      <c r="Y861" s="159"/>
      <c r="Z861" s="148"/>
      <c r="AA861" s="148"/>
      <c r="AB861" s="148"/>
      <c r="AC861" s="148"/>
      <c r="AD861" s="148"/>
      <c r="AE861" s="148"/>
      <c r="AF861" s="148"/>
      <c r="AG861" s="148" t="s">
        <v>314</v>
      </c>
      <c r="AH861" s="148">
        <v>0</v>
      </c>
      <c r="AI861" s="148"/>
      <c r="AJ861" s="148"/>
      <c r="AK861" s="148"/>
      <c r="AL861" s="148"/>
      <c r="AM861" s="148"/>
      <c r="AN861" s="148"/>
      <c r="AO861" s="148"/>
      <c r="AP861" s="148"/>
      <c r="AQ861" s="148"/>
      <c r="AR861" s="148"/>
      <c r="AS861" s="148"/>
      <c r="AT861" s="148"/>
      <c r="AU861" s="148"/>
      <c r="AV861" s="148"/>
      <c r="AW861" s="148"/>
      <c r="AX861" s="148"/>
      <c r="AY861" s="148"/>
      <c r="AZ861" s="148"/>
      <c r="BA861" s="148"/>
      <c r="BB861" s="148"/>
      <c r="BC861" s="148"/>
      <c r="BD861" s="148"/>
      <c r="BE861" s="148"/>
      <c r="BF861" s="148"/>
      <c r="BG861" s="148"/>
      <c r="BH861" s="148"/>
    </row>
    <row r="862" spans="1:60" outlineLevel="3" x14ac:dyDescent="0.25">
      <c r="A862" s="155"/>
      <c r="B862" s="156"/>
      <c r="C862" s="195" t="s">
        <v>1121</v>
      </c>
      <c r="D862" s="161"/>
      <c r="E862" s="162">
        <v>2.0499999999999998</v>
      </c>
      <c r="F862" s="159"/>
      <c r="G862" s="159"/>
      <c r="H862" s="159"/>
      <c r="I862" s="159"/>
      <c r="J862" s="159"/>
      <c r="K862" s="159"/>
      <c r="L862" s="159"/>
      <c r="M862" s="159"/>
      <c r="N862" s="158"/>
      <c r="O862" s="158"/>
      <c r="P862" s="158"/>
      <c r="Q862" s="158"/>
      <c r="R862" s="159"/>
      <c r="S862" s="159"/>
      <c r="T862" s="159"/>
      <c r="U862" s="159"/>
      <c r="V862" s="159"/>
      <c r="W862" s="159"/>
      <c r="X862" s="159"/>
      <c r="Y862" s="159"/>
      <c r="Z862" s="148"/>
      <c r="AA862" s="148"/>
      <c r="AB862" s="148"/>
      <c r="AC862" s="148"/>
      <c r="AD862" s="148"/>
      <c r="AE862" s="148"/>
      <c r="AF862" s="148"/>
      <c r="AG862" s="148" t="s">
        <v>314</v>
      </c>
      <c r="AH862" s="148">
        <v>0</v>
      </c>
      <c r="AI862" s="148"/>
      <c r="AJ862" s="148"/>
      <c r="AK862" s="148"/>
      <c r="AL862" s="148"/>
      <c r="AM862" s="148"/>
      <c r="AN862" s="148"/>
      <c r="AO862" s="148"/>
      <c r="AP862" s="148"/>
      <c r="AQ862" s="148"/>
      <c r="AR862" s="148"/>
      <c r="AS862" s="148"/>
      <c r="AT862" s="148"/>
      <c r="AU862" s="148"/>
      <c r="AV862" s="148"/>
      <c r="AW862" s="148"/>
      <c r="AX862" s="148"/>
      <c r="AY862" s="148"/>
      <c r="AZ862" s="148"/>
      <c r="BA862" s="148"/>
      <c r="BB862" s="148"/>
      <c r="BC862" s="148"/>
      <c r="BD862" s="148"/>
      <c r="BE862" s="148"/>
      <c r="BF862" s="148"/>
      <c r="BG862" s="148"/>
      <c r="BH862" s="148"/>
    </row>
    <row r="863" spans="1:60" outlineLevel="1" x14ac:dyDescent="0.25">
      <c r="A863" s="177">
        <v>169</v>
      </c>
      <c r="B863" s="178" t="s">
        <v>1125</v>
      </c>
      <c r="C863" s="194" t="s">
        <v>1126</v>
      </c>
      <c r="D863" s="179" t="s">
        <v>310</v>
      </c>
      <c r="E863" s="180">
        <v>39.36</v>
      </c>
      <c r="F863" s="181"/>
      <c r="G863" s="182">
        <f>ROUND(E863*F863,2)</f>
        <v>0</v>
      </c>
      <c r="H863" s="181"/>
      <c r="I863" s="182">
        <f>ROUND(E863*H863,2)</f>
        <v>0</v>
      </c>
      <c r="J863" s="181"/>
      <c r="K863" s="182">
        <f>ROUND(E863*J863,2)</f>
        <v>0</v>
      </c>
      <c r="L863" s="182">
        <v>21</v>
      </c>
      <c r="M863" s="182">
        <f>G863*(1+L863/100)</f>
        <v>0</v>
      </c>
      <c r="N863" s="180">
        <v>8.1999999999999998E-4</v>
      </c>
      <c r="O863" s="180">
        <f>ROUND(E863*N863,2)</f>
        <v>0.03</v>
      </c>
      <c r="P863" s="180">
        <v>4.7E-2</v>
      </c>
      <c r="Q863" s="180">
        <f>ROUND(E863*P863,2)</f>
        <v>1.85</v>
      </c>
      <c r="R863" s="182" t="s">
        <v>1023</v>
      </c>
      <c r="S863" s="182" t="s">
        <v>294</v>
      </c>
      <c r="T863" s="183" t="s">
        <v>294</v>
      </c>
      <c r="U863" s="159">
        <v>0.39600000000000002</v>
      </c>
      <c r="V863" s="159">
        <f>ROUND(E863*U863,2)</f>
        <v>15.59</v>
      </c>
      <c r="W863" s="159"/>
      <c r="X863" s="159" t="s">
        <v>295</v>
      </c>
      <c r="Y863" s="159" t="s">
        <v>296</v>
      </c>
      <c r="Z863" s="148"/>
      <c r="AA863" s="148"/>
      <c r="AB863" s="148"/>
      <c r="AC863" s="148"/>
      <c r="AD863" s="148"/>
      <c r="AE863" s="148"/>
      <c r="AF863" s="148"/>
      <c r="AG863" s="148" t="s">
        <v>297</v>
      </c>
      <c r="AH863" s="148"/>
      <c r="AI863" s="148"/>
      <c r="AJ863" s="148"/>
      <c r="AK863" s="148"/>
      <c r="AL863" s="148"/>
      <c r="AM863" s="148"/>
      <c r="AN863" s="148"/>
      <c r="AO863" s="148"/>
      <c r="AP863" s="148"/>
      <c r="AQ863" s="148"/>
      <c r="AR863" s="148"/>
      <c r="AS863" s="148"/>
      <c r="AT863" s="148"/>
      <c r="AU863" s="148"/>
      <c r="AV863" s="148"/>
      <c r="AW863" s="148"/>
      <c r="AX863" s="148"/>
      <c r="AY863" s="148"/>
      <c r="AZ863" s="148"/>
      <c r="BA863" s="148"/>
      <c r="BB863" s="148"/>
      <c r="BC863" s="148"/>
      <c r="BD863" s="148"/>
      <c r="BE863" s="148"/>
      <c r="BF863" s="148"/>
      <c r="BG863" s="148"/>
      <c r="BH863" s="148"/>
    </row>
    <row r="864" spans="1:60" outlineLevel="2" x14ac:dyDescent="0.25">
      <c r="A864" s="155"/>
      <c r="B864" s="156"/>
      <c r="C864" s="276" t="s">
        <v>1114</v>
      </c>
      <c r="D864" s="277"/>
      <c r="E864" s="277"/>
      <c r="F864" s="277"/>
      <c r="G864" s="277"/>
      <c r="H864" s="159"/>
      <c r="I864" s="159"/>
      <c r="J864" s="159"/>
      <c r="K864" s="159"/>
      <c r="L864" s="159"/>
      <c r="M864" s="159"/>
      <c r="N864" s="158"/>
      <c r="O864" s="158"/>
      <c r="P864" s="158"/>
      <c r="Q864" s="158"/>
      <c r="R864" s="159"/>
      <c r="S864" s="159"/>
      <c r="T864" s="159"/>
      <c r="U864" s="159"/>
      <c r="V864" s="159"/>
      <c r="W864" s="159"/>
      <c r="X864" s="159"/>
      <c r="Y864" s="159"/>
      <c r="Z864" s="148"/>
      <c r="AA864" s="148"/>
      <c r="AB864" s="148"/>
      <c r="AC864" s="148"/>
      <c r="AD864" s="148"/>
      <c r="AE864" s="148"/>
      <c r="AF864" s="148"/>
      <c r="AG864" s="148" t="s">
        <v>299</v>
      </c>
      <c r="AH864" s="148"/>
      <c r="AI864" s="148"/>
      <c r="AJ864" s="148"/>
      <c r="AK864" s="148"/>
      <c r="AL864" s="148"/>
      <c r="AM864" s="148"/>
      <c r="AN864" s="148"/>
      <c r="AO864" s="148"/>
      <c r="AP864" s="148"/>
      <c r="AQ864" s="148"/>
      <c r="AR864" s="148"/>
      <c r="AS864" s="148"/>
      <c r="AT864" s="148"/>
      <c r="AU864" s="148"/>
      <c r="AV864" s="148"/>
      <c r="AW864" s="148"/>
      <c r="AX864" s="148"/>
      <c r="AY864" s="148"/>
      <c r="AZ864" s="148"/>
      <c r="BA864" s="148"/>
      <c r="BB864" s="148"/>
      <c r="BC864" s="148"/>
      <c r="BD864" s="148"/>
      <c r="BE864" s="148"/>
      <c r="BF864" s="148"/>
      <c r="BG864" s="148"/>
      <c r="BH864" s="148"/>
    </row>
    <row r="865" spans="1:60" outlineLevel="2" x14ac:dyDescent="0.25">
      <c r="A865" s="155"/>
      <c r="B865" s="156"/>
      <c r="C865" s="270" t="s">
        <v>1114</v>
      </c>
      <c r="D865" s="271"/>
      <c r="E865" s="271"/>
      <c r="F865" s="271"/>
      <c r="G865" s="271"/>
      <c r="H865" s="159"/>
      <c r="I865" s="159"/>
      <c r="J865" s="159"/>
      <c r="K865" s="159"/>
      <c r="L865" s="159"/>
      <c r="M865" s="159"/>
      <c r="N865" s="158"/>
      <c r="O865" s="158"/>
      <c r="P865" s="158"/>
      <c r="Q865" s="158"/>
      <c r="R865" s="159"/>
      <c r="S865" s="159"/>
      <c r="T865" s="159"/>
      <c r="U865" s="159"/>
      <c r="V865" s="159"/>
      <c r="W865" s="159"/>
      <c r="X865" s="159"/>
      <c r="Y865" s="159"/>
      <c r="Z865" s="148"/>
      <c r="AA865" s="148"/>
      <c r="AB865" s="148"/>
      <c r="AC865" s="148"/>
      <c r="AD865" s="148"/>
      <c r="AE865" s="148"/>
      <c r="AF865" s="148"/>
      <c r="AG865" s="148" t="s">
        <v>300</v>
      </c>
      <c r="AH865" s="148"/>
      <c r="AI865" s="148"/>
      <c r="AJ865" s="148"/>
      <c r="AK865" s="148"/>
      <c r="AL865" s="148"/>
      <c r="AM865" s="148"/>
      <c r="AN865" s="148"/>
      <c r="AO865" s="148"/>
      <c r="AP865" s="148"/>
      <c r="AQ865" s="148"/>
      <c r="AR865" s="148"/>
      <c r="AS865" s="148"/>
      <c r="AT865" s="148"/>
      <c r="AU865" s="148"/>
      <c r="AV865" s="148"/>
      <c r="AW865" s="148"/>
      <c r="AX865" s="148"/>
      <c r="AY865" s="148"/>
      <c r="AZ865" s="148"/>
      <c r="BA865" s="148"/>
      <c r="BB865" s="148"/>
      <c r="BC865" s="148"/>
      <c r="BD865" s="148"/>
      <c r="BE865" s="148"/>
      <c r="BF865" s="148"/>
      <c r="BG865" s="148"/>
      <c r="BH865" s="148"/>
    </row>
    <row r="866" spans="1:60" outlineLevel="2" x14ac:dyDescent="0.25">
      <c r="A866" s="155"/>
      <c r="B866" s="156"/>
      <c r="C866" s="195" t="s">
        <v>1127</v>
      </c>
      <c r="D866" s="161"/>
      <c r="E866" s="162">
        <v>19.68</v>
      </c>
      <c r="F866" s="159"/>
      <c r="G866" s="159"/>
      <c r="H866" s="159"/>
      <c r="I866" s="159"/>
      <c r="J866" s="159"/>
      <c r="K866" s="159"/>
      <c r="L866" s="159"/>
      <c r="M866" s="159"/>
      <c r="N866" s="158"/>
      <c r="O866" s="158"/>
      <c r="P866" s="158"/>
      <c r="Q866" s="158"/>
      <c r="R866" s="159"/>
      <c r="S866" s="159"/>
      <c r="T866" s="159"/>
      <c r="U866" s="159"/>
      <c r="V866" s="159"/>
      <c r="W866" s="159"/>
      <c r="X866" s="159"/>
      <c r="Y866" s="159"/>
      <c r="Z866" s="148"/>
      <c r="AA866" s="148"/>
      <c r="AB866" s="148"/>
      <c r="AC866" s="148"/>
      <c r="AD866" s="148"/>
      <c r="AE866" s="148"/>
      <c r="AF866" s="148"/>
      <c r="AG866" s="148" t="s">
        <v>314</v>
      </c>
      <c r="AH866" s="148">
        <v>0</v>
      </c>
      <c r="AI866" s="148"/>
      <c r="AJ866" s="148"/>
      <c r="AK866" s="148"/>
      <c r="AL866" s="148"/>
      <c r="AM866" s="148"/>
      <c r="AN866" s="148"/>
      <c r="AO866" s="148"/>
      <c r="AP866" s="148"/>
      <c r="AQ866" s="148"/>
      <c r="AR866" s="148"/>
      <c r="AS866" s="148"/>
      <c r="AT866" s="148"/>
      <c r="AU866" s="148"/>
      <c r="AV866" s="148"/>
      <c r="AW866" s="148"/>
      <c r="AX866" s="148"/>
      <c r="AY866" s="148"/>
      <c r="AZ866" s="148"/>
      <c r="BA866" s="148"/>
      <c r="BB866" s="148"/>
      <c r="BC866" s="148"/>
      <c r="BD866" s="148"/>
      <c r="BE866" s="148"/>
      <c r="BF866" s="148"/>
      <c r="BG866" s="148"/>
      <c r="BH866" s="148"/>
    </row>
    <row r="867" spans="1:60" outlineLevel="3" x14ac:dyDescent="0.25">
      <c r="A867" s="155"/>
      <c r="B867" s="156"/>
      <c r="C867" s="195" t="s">
        <v>1128</v>
      </c>
      <c r="D867" s="161"/>
      <c r="E867" s="162">
        <v>19.68</v>
      </c>
      <c r="F867" s="159"/>
      <c r="G867" s="159"/>
      <c r="H867" s="159"/>
      <c r="I867" s="159"/>
      <c r="J867" s="159"/>
      <c r="K867" s="159"/>
      <c r="L867" s="159"/>
      <c r="M867" s="159"/>
      <c r="N867" s="158"/>
      <c r="O867" s="158"/>
      <c r="P867" s="158"/>
      <c r="Q867" s="158"/>
      <c r="R867" s="159"/>
      <c r="S867" s="159"/>
      <c r="T867" s="159"/>
      <c r="U867" s="159"/>
      <c r="V867" s="159"/>
      <c r="W867" s="159"/>
      <c r="X867" s="159"/>
      <c r="Y867" s="159"/>
      <c r="Z867" s="148"/>
      <c r="AA867" s="148"/>
      <c r="AB867" s="148"/>
      <c r="AC867" s="148"/>
      <c r="AD867" s="148"/>
      <c r="AE867" s="148"/>
      <c r="AF867" s="148"/>
      <c r="AG867" s="148" t="s">
        <v>314</v>
      </c>
      <c r="AH867" s="148">
        <v>0</v>
      </c>
      <c r="AI867" s="148"/>
      <c r="AJ867" s="148"/>
      <c r="AK867" s="148"/>
      <c r="AL867" s="148"/>
      <c r="AM867" s="148"/>
      <c r="AN867" s="148"/>
      <c r="AO867" s="148"/>
      <c r="AP867" s="148"/>
      <c r="AQ867" s="148"/>
      <c r="AR867" s="148"/>
      <c r="AS867" s="148"/>
      <c r="AT867" s="148"/>
      <c r="AU867" s="148"/>
      <c r="AV867" s="148"/>
      <c r="AW867" s="148"/>
      <c r="AX867" s="148"/>
      <c r="AY867" s="148"/>
      <c r="AZ867" s="148"/>
      <c r="BA867" s="148"/>
      <c r="BB867" s="148"/>
      <c r="BC867" s="148"/>
      <c r="BD867" s="148"/>
      <c r="BE867" s="148"/>
      <c r="BF867" s="148"/>
      <c r="BG867" s="148"/>
      <c r="BH867" s="148"/>
    </row>
    <row r="868" spans="1:60" outlineLevel="1" x14ac:dyDescent="0.25">
      <c r="A868" s="177">
        <v>170</v>
      </c>
      <c r="B868" s="178" t="s">
        <v>1129</v>
      </c>
      <c r="C868" s="194" t="s">
        <v>1130</v>
      </c>
      <c r="D868" s="179" t="s">
        <v>292</v>
      </c>
      <c r="E868" s="180">
        <v>4</v>
      </c>
      <c r="F868" s="181"/>
      <c r="G868" s="182">
        <f>ROUND(E868*F868,2)</f>
        <v>0</v>
      </c>
      <c r="H868" s="181"/>
      <c r="I868" s="182">
        <f>ROUND(E868*H868,2)</f>
        <v>0</v>
      </c>
      <c r="J868" s="181"/>
      <c r="K868" s="182">
        <f>ROUND(E868*J868,2)</f>
        <v>0</v>
      </c>
      <c r="L868" s="182">
        <v>21</v>
      </c>
      <c r="M868" s="182">
        <f>G868*(1+L868/100)</f>
        <v>0</v>
      </c>
      <c r="N868" s="180">
        <v>0</v>
      </c>
      <c r="O868" s="180">
        <f>ROUND(E868*N868,2)</f>
        <v>0</v>
      </c>
      <c r="P868" s="180">
        <v>0</v>
      </c>
      <c r="Q868" s="180">
        <f>ROUND(E868*P868,2)</f>
        <v>0</v>
      </c>
      <c r="R868" s="182" t="s">
        <v>1023</v>
      </c>
      <c r="S868" s="182" t="s">
        <v>294</v>
      </c>
      <c r="T868" s="183" t="s">
        <v>294</v>
      </c>
      <c r="U868" s="159">
        <v>0.28000000000000003</v>
      </c>
      <c r="V868" s="159">
        <f>ROUND(E868*U868,2)</f>
        <v>1.1200000000000001</v>
      </c>
      <c r="W868" s="159"/>
      <c r="X868" s="159" t="s">
        <v>295</v>
      </c>
      <c r="Y868" s="159" t="s">
        <v>296</v>
      </c>
      <c r="Z868" s="148"/>
      <c r="AA868" s="148"/>
      <c r="AB868" s="148"/>
      <c r="AC868" s="148"/>
      <c r="AD868" s="148"/>
      <c r="AE868" s="148"/>
      <c r="AF868" s="148"/>
      <c r="AG868" s="148" t="s">
        <v>297</v>
      </c>
      <c r="AH868" s="148"/>
      <c r="AI868" s="148"/>
      <c r="AJ868" s="148"/>
      <c r="AK868" s="148"/>
      <c r="AL868" s="148"/>
      <c r="AM868" s="148"/>
      <c r="AN868" s="148"/>
      <c r="AO868" s="148"/>
      <c r="AP868" s="148"/>
      <c r="AQ868" s="148"/>
      <c r="AR868" s="148"/>
      <c r="AS868" s="148"/>
      <c r="AT868" s="148"/>
      <c r="AU868" s="148"/>
      <c r="AV868" s="148"/>
      <c r="AW868" s="148"/>
      <c r="AX868" s="148"/>
      <c r="AY868" s="148"/>
      <c r="AZ868" s="148"/>
      <c r="BA868" s="148"/>
      <c r="BB868" s="148"/>
      <c r="BC868" s="148"/>
      <c r="BD868" s="148"/>
      <c r="BE868" s="148"/>
      <c r="BF868" s="148"/>
      <c r="BG868" s="148"/>
      <c r="BH868" s="148"/>
    </row>
    <row r="869" spans="1:60" outlineLevel="2" x14ac:dyDescent="0.25">
      <c r="A869" s="155"/>
      <c r="B869" s="156"/>
      <c r="C869" s="276" t="s">
        <v>1131</v>
      </c>
      <c r="D869" s="277"/>
      <c r="E869" s="277"/>
      <c r="F869" s="277"/>
      <c r="G869" s="277"/>
      <c r="H869" s="159"/>
      <c r="I869" s="159"/>
      <c r="J869" s="159"/>
      <c r="K869" s="159"/>
      <c r="L869" s="159"/>
      <c r="M869" s="159"/>
      <c r="N869" s="158"/>
      <c r="O869" s="158"/>
      <c r="P869" s="158"/>
      <c r="Q869" s="158"/>
      <c r="R869" s="159"/>
      <c r="S869" s="159"/>
      <c r="T869" s="159"/>
      <c r="U869" s="159"/>
      <c r="V869" s="159"/>
      <c r="W869" s="159"/>
      <c r="X869" s="159"/>
      <c r="Y869" s="159"/>
      <c r="Z869" s="148"/>
      <c r="AA869" s="148"/>
      <c r="AB869" s="148"/>
      <c r="AC869" s="148"/>
      <c r="AD869" s="148"/>
      <c r="AE869" s="148"/>
      <c r="AF869" s="148"/>
      <c r="AG869" s="148" t="s">
        <v>299</v>
      </c>
      <c r="AH869" s="148"/>
      <c r="AI869" s="148"/>
      <c r="AJ869" s="148"/>
      <c r="AK869" s="148"/>
      <c r="AL869" s="148"/>
      <c r="AM869" s="148"/>
      <c r="AN869" s="148"/>
      <c r="AO869" s="148"/>
      <c r="AP869" s="148"/>
      <c r="AQ869" s="148"/>
      <c r="AR869" s="148"/>
      <c r="AS869" s="148"/>
      <c r="AT869" s="148"/>
      <c r="AU869" s="148"/>
      <c r="AV869" s="148"/>
      <c r="AW869" s="148"/>
      <c r="AX869" s="148"/>
      <c r="AY869" s="148"/>
      <c r="AZ869" s="148"/>
      <c r="BA869" s="148"/>
      <c r="BB869" s="148"/>
      <c r="BC869" s="148"/>
      <c r="BD869" s="148"/>
      <c r="BE869" s="148"/>
      <c r="BF869" s="148"/>
      <c r="BG869" s="148"/>
      <c r="BH869" s="148"/>
    </row>
    <row r="870" spans="1:60" outlineLevel="2" x14ac:dyDescent="0.25">
      <c r="A870" s="155"/>
      <c r="B870" s="156"/>
      <c r="C870" s="270" t="s">
        <v>1131</v>
      </c>
      <c r="D870" s="271"/>
      <c r="E870" s="271"/>
      <c r="F870" s="271"/>
      <c r="G870" s="271"/>
      <c r="H870" s="159"/>
      <c r="I870" s="159"/>
      <c r="J870" s="159"/>
      <c r="K870" s="159"/>
      <c r="L870" s="159"/>
      <c r="M870" s="159"/>
      <c r="N870" s="158"/>
      <c r="O870" s="158"/>
      <c r="P870" s="158"/>
      <c r="Q870" s="158"/>
      <c r="R870" s="159"/>
      <c r="S870" s="159"/>
      <c r="T870" s="159"/>
      <c r="U870" s="159"/>
      <c r="V870" s="159"/>
      <c r="W870" s="159"/>
      <c r="X870" s="159"/>
      <c r="Y870" s="159"/>
      <c r="Z870" s="148"/>
      <c r="AA870" s="148"/>
      <c r="AB870" s="148"/>
      <c r="AC870" s="148"/>
      <c r="AD870" s="148"/>
      <c r="AE870" s="148"/>
      <c r="AF870" s="148"/>
      <c r="AG870" s="148" t="s">
        <v>300</v>
      </c>
      <c r="AH870" s="148"/>
      <c r="AI870" s="148"/>
      <c r="AJ870" s="148"/>
      <c r="AK870" s="148"/>
      <c r="AL870" s="148"/>
      <c r="AM870" s="148"/>
      <c r="AN870" s="148"/>
      <c r="AO870" s="148"/>
      <c r="AP870" s="148"/>
      <c r="AQ870" s="148"/>
      <c r="AR870" s="148"/>
      <c r="AS870" s="148"/>
      <c r="AT870" s="148"/>
      <c r="AU870" s="148"/>
      <c r="AV870" s="148"/>
      <c r="AW870" s="148"/>
      <c r="AX870" s="148"/>
      <c r="AY870" s="148"/>
      <c r="AZ870" s="148"/>
      <c r="BA870" s="148"/>
      <c r="BB870" s="148"/>
      <c r="BC870" s="148"/>
      <c r="BD870" s="148"/>
      <c r="BE870" s="148"/>
      <c r="BF870" s="148"/>
      <c r="BG870" s="148"/>
      <c r="BH870" s="148"/>
    </row>
    <row r="871" spans="1:60" ht="20" outlineLevel="1" x14ac:dyDescent="0.25">
      <c r="A871" s="177">
        <v>171</v>
      </c>
      <c r="B871" s="178" t="s">
        <v>1132</v>
      </c>
      <c r="C871" s="194" t="s">
        <v>1133</v>
      </c>
      <c r="D871" s="179" t="s">
        <v>310</v>
      </c>
      <c r="E871" s="180">
        <v>50</v>
      </c>
      <c r="F871" s="181"/>
      <c r="G871" s="182">
        <f>ROUND(E871*F871,2)</f>
        <v>0</v>
      </c>
      <c r="H871" s="181"/>
      <c r="I871" s="182">
        <f>ROUND(E871*H871,2)</f>
        <v>0</v>
      </c>
      <c r="J871" s="181"/>
      <c r="K871" s="182">
        <f>ROUND(E871*J871,2)</f>
        <v>0</v>
      </c>
      <c r="L871" s="182">
        <v>21</v>
      </c>
      <c r="M871" s="182">
        <f>G871*(1+L871/100)</f>
        <v>0</v>
      </c>
      <c r="N871" s="180">
        <v>1.17E-3</v>
      </c>
      <c r="O871" s="180">
        <f>ROUND(E871*N871,2)</f>
        <v>0.06</v>
      </c>
      <c r="P871" s="180">
        <v>7.5999999999999998E-2</v>
      </c>
      <c r="Q871" s="180">
        <f>ROUND(E871*P871,2)</f>
        <v>3.8</v>
      </c>
      <c r="R871" s="182" t="s">
        <v>1023</v>
      </c>
      <c r="S871" s="182" t="s">
        <v>294</v>
      </c>
      <c r="T871" s="183" t="s">
        <v>294</v>
      </c>
      <c r="U871" s="159">
        <v>0.93899999999999995</v>
      </c>
      <c r="V871" s="159">
        <f>ROUND(E871*U871,2)</f>
        <v>46.95</v>
      </c>
      <c r="W871" s="159"/>
      <c r="X871" s="159" t="s">
        <v>295</v>
      </c>
      <c r="Y871" s="159" t="s">
        <v>296</v>
      </c>
      <c r="Z871" s="148"/>
      <c r="AA871" s="148"/>
      <c r="AB871" s="148"/>
      <c r="AC871" s="148"/>
      <c r="AD871" s="148"/>
      <c r="AE871" s="148"/>
      <c r="AF871" s="148"/>
      <c r="AG871" s="148" t="s">
        <v>297</v>
      </c>
      <c r="AH871" s="148"/>
      <c r="AI871" s="148"/>
      <c r="AJ871" s="148"/>
      <c r="AK871" s="148"/>
      <c r="AL871" s="148"/>
      <c r="AM871" s="148"/>
      <c r="AN871" s="148"/>
      <c r="AO871" s="148"/>
      <c r="AP871" s="148"/>
      <c r="AQ871" s="148"/>
      <c r="AR871" s="148"/>
      <c r="AS871" s="148"/>
      <c r="AT871" s="148"/>
      <c r="AU871" s="148"/>
      <c r="AV871" s="148"/>
      <c r="AW871" s="148"/>
      <c r="AX871" s="148"/>
      <c r="AY871" s="148"/>
      <c r="AZ871" s="148"/>
      <c r="BA871" s="148"/>
      <c r="BB871" s="148"/>
      <c r="BC871" s="148"/>
      <c r="BD871" s="148"/>
      <c r="BE871" s="148"/>
      <c r="BF871" s="148"/>
      <c r="BG871" s="148"/>
      <c r="BH871" s="148"/>
    </row>
    <row r="872" spans="1:60" outlineLevel="2" x14ac:dyDescent="0.25">
      <c r="A872" s="155"/>
      <c r="B872" s="156"/>
      <c r="C872" s="195" t="s">
        <v>1134</v>
      </c>
      <c r="D872" s="161"/>
      <c r="E872" s="162">
        <v>19.2</v>
      </c>
      <c r="F872" s="159"/>
      <c r="G872" s="159"/>
      <c r="H872" s="159"/>
      <c r="I872" s="159"/>
      <c r="J872" s="159"/>
      <c r="K872" s="159"/>
      <c r="L872" s="159"/>
      <c r="M872" s="159"/>
      <c r="N872" s="158"/>
      <c r="O872" s="158"/>
      <c r="P872" s="158"/>
      <c r="Q872" s="158"/>
      <c r="R872" s="159"/>
      <c r="S872" s="159"/>
      <c r="T872" s="159"/>
      <c r="U872" s="159"/>
      <c r="V872" s="159"/>
      <c r="W872" s="159"/>
      <c r="X872" s="159"/>
      <c r="Y872" s="159"/>
      <c r="Z872" s="148"/>
      <c r="AA872" s="148"/>
      <c r="AB872" s="148"/>
      <c r="AC872" s="148"/>
      <c r="AD872" s="148"/>
      <c r="AE872" s="148"/>
      <c r="AF872" s="148"/>
      <c r="AG872" s="148" t="s">
        <v>314</v>
      </c>
      <c r="AH872" s="148">
        <v>0</v>
      </c>
      <c r="AI872" s="148"/>
      <c r="AJ872" s="148"/>
      <c r="AK872" s="148"/>
      <c r="AL872" s="148"/>
      <c r="AM872" s="148"/>
      <c r="AN872" s="148"/>
      <c r="AO872" s="148"/>
      <c r="AP872" s="148"/>
      <c r="AQ872" s="148"/>
      <c r="AR872" s="148"/>
      <c r="AS872" s="148"/>
      <c r="AT872" s="148"/>
      <c r="AU872" s="148"/>
      <c r="AV872" s="148"/>
      <c r="AW872" s="148"/>
      <c r="AX872" s="148"/>
      <c r="AY872" s="148"/>
      <c r="AZ872" s="148"/>
      <c r="BA872" s="148"/>
      <c r="BB872" s="148"/>
      <c r="BC872" s="148"/>
      <c r="BD872" s="148"/>
      <c r="BE872" s="148"/>
      <c r="BF872" s="148"/>
      <c r="BG872" s="148"/>
      <c r="BH872" s="148"/>
    </row>
    <row r="873" spans="1:60" outlineLevel="3" x14ac:dyDescent="0.25">
      <c r="A873" s="155"/>
      <c r="B873" s="156"/>
      <c r="C873" s="195" t="s">
        <v>1135</v>
      </c>
      <c r="D873" s="161"/>
      <c r="E873" s="162">
        <v>6</v>
      </c>
      <c r="F873" s="159"/>
      <c r="G873" s="159"/>
      <c r="H873" s="159"/>
      <c r="I873" s="159"/>
      <c r="J873" s="159"/>
      <c r="K873" s="159"/>
      <c r="L873" s="159"/>
      <c r="M873" s="159"/>
      <c r="N873" s="158"/>
      <c r="O873" s="158"/>
      <c r="P873" s="158"/>
      <c r="Q873" s="158"/>
      <c r="R873" s="159"/>
      <c r="S873" s="159"/>
      <c r="T873" s="159"/>
      <c r="U873" s="159"/>
      <c r="V873" s="159"/>
      <c r="W873" s="159"/>
      <c r="X873" s="159"/>
      <c r="Y873" s="159"/>
      <c r="Z873" s="148"/>
      <c r="AA873" s="148"/>
      <c r="AB873" s="148"/>
      <c r="AC873" s="148"/>
      <c r="AD873" s="148"/>
      <c r="AE873" s="148"/>
      <c r="AF873" s="148"/>
      <c r="AG873" s="148" t="s">
        <v>314</v>
      </c>
      <c r="AH873" s="148">
        <v>0</v>
      </c>
      <c r="AI873" s="148"/>
      <c r="AJ873" s="148"/>
      <c r="AK873" s="148"/>
      <c r="AL873" s="148"/>
      <c r="AM873" s="148"/>
      <c r="AN873" s="148"/>
      <c r="AO873" s="148"/>
      <c r="AP873" s="148"/>
      <c r="AQ873" s="148"/>
      <c r="AR873" s="148"/>
      <c r="AS873" s="148"/>
      <c r="AT873" s="148"/>
      <c r="AU873" s="148"/>
      <c r="AV873" s="148"/>
      <c r="AW873" s="148"/>
      <c r="AX873" s="148"/>
      <c r="AY873" s="148"/>
      <c r="AZ873" s="148"/>
      <c r="BA873" s="148"/>
      <c r="BB873" s="148"/>
      <c r="BC873" s="148"/>
      <c r="BD873" s="148"/>
      <c r="BE873" s="148"/>
      <c r="BF873" s="148"/>
      <c r="BG873" s="148"/>
      <c r="BH873" s="148"/>
    </row>
    <row r="874" spans="1:60" outlineLevel="3" x14ac:dyDescent="0.25">
      <c r="A874" s="155"/>
      <c r="B874" s="156"/>
      <c r="C874" s="195" t="s">
        <v>1136</v>
      </c>
      <c r="D874" s="161"/>
      <c r="E874" s="162">
        <v>1.4</v>
      </c>
      <c r="F874" s="159"/>
      <c r="G874" s="159"/>
      <c r="H874" s="159"/>
      <c r="I874" s="159"/>
      <c r="J874" s="159"/>
      <c r="K874" s="159"/>
      <c r="L874" s="159"/>
      <c r="M874" s="159"/>
      <c r="N874" s="158"/>
      <c r="O874" s="158"/>
      <c r="P874" s="158"/>
      <c r="Q874" s="158"/>
      <c r="R874" s="159"/>
      <c r="S874" s="159"/>
      <c r="T874" s="159"/>
      <c r="U874" s="159"/>
      <c r="V874" s="159"/>
      <c r="W874" s="159"/>
      <c r="X874" s="159"/>
      <c r="Y874" s="159"/>
      <c r="Z874" s="148"/>
      <c r="AA874" s="148"/>
      <c r="AB874" s="148"/>
      <c r="AC874" s="148"/>
      <c r="AD874" s="148"/>
      <c r="AE874" s="148"/>
      <c r="AF874" s="148"/>
      <c r="AG874" s="148" t="s">
        <v>314</v>
      </c>
      <c r="AH874" s="148">
        <v>0</v>
      </c>
      <c r="AI874" s="148"/>
      <c r="AJ874" s="148"/>
      <c r="AK874" s="148"/>
      <c r="AL874" s="148"/>
      <c r="AM874" s="148"/>
      <c r="AN874" s="148"/>
      <c r="AO874" s="148"/>
      <c r="AP874" s="148"/>
      <c r="AQ874" s="148"/>
      <c r="AR874" s="148"/>
      <c r="AS874" s="148"/>
      <c r="AT874" s="148"/>
      <c r="AU874" s="148"/>
      <c r="AV874" s="148"/>
      <c r="AW874" s="148"/>
      <c r="AX874" s="148"/>
      <c r="AY874" s="148"/>
      <c r="AZ874" s="148"/>
      <c r="BA874" s="148"/>
      <c r="BB874" s="148"/>
      <c r="BC874" s="148"/>
      <c r="BD874" s="148"/>
      <c r="BE874" s="148"/>
      <c r="BF874" s="148"/>
      <c r="BG874" s="148"/>
      <c r="BH874" s="148"/>
    </row>
    <row r="875" spans="1:60" outlineLevel="3" x14ac:dyDescent="0.25">
      <c r="A875" s="155"/>
      <c r="B875" s="156"/>
      <c r="C875" s="195" t="s">
        <v>1137</v>
      </c>
      <c r="D875" s="161"/>
      <c r="E875" s="162">
        <v>16</v>
      </c>
      <c r="F875" s="159"/>
      <c r="G875" s="159"/>
      <c r="H875" s="159"/>
      <c r="I875" s="159"/>
      <c r="J875" s="159"/>
      <c r="K875" s="159"/>
      <c r="L875" s="159"/>
      <c r="M875" s="159"/>
      <c r="N875" s="158"/>
      <c r="O875" s="158"/>
      <c r="P875" s="158"/>
      <c r="Q875" s="158"/>
      <c r="R875" s="159"/>
      <c r="S875" s="159"/>
      <c r="T875" s="159"/>
      <c r="U875" s="159"/>
      <c r="V875" s="159"/>
      <c r="W875" s="159"/>
      <c r="X875" s="159"/>
      <c r="Y875" s="159"/>
      <c r="Z875" s="148"/>
      <c r="AA875" s="148"/>
      <c r="AB875" s="148"/>
      <c r="AC875" s="148"/>
      <c r="AD875" s="148"/>
      <c r="AE875" s="148"/>
      <c r="AF875" s="148"/>
      <c r="AG875" s="148" t="s">
        <v>314</v>
      </c>
      <c r="AH875" s="148">
        <v>0</v>
      </c>
      <c r="AI875" s="148"/>
      <c r="AJ875" s="148"/>
      <c r="AK875" s="148"/>
      <c r="AL875" s="148"/>
      <c r="AM875" s="148"/>
      <c r="AN875" s="148"/>
      <c r="AO875" s="148"/>
      <c r="AP875" s="148"/>
      <c r="AQ875" s="148"/>
      <c r="AR875" s="148"/>
      <c r="AS875" s="148"/>
      <c r="AT875" s="148"/>
      <c r="AU875" s="148"/>
      <c r="AV875" s="148"/>
      <c r="AW875" s="148"/>
      <c r="AX875" s="148"/>
      <c r="AY875" s="148"/>
      <c r="AZ875" s="148"/>
      <c r="BA875" s="148"/>
      <c r="BB875" s="148"/>
      <c r="BC875" s="148"/>
      <c r="BD875" s="148"/>
      <c r="BE875" s="148"/>
      <c r="BF875" s="148"/>
      <c r="BG875" s="148"/>
      <c r="BH875" s="148"/>
    </row>
    <row r="876" spans="1:60" outlineLevel="3" x14ac:dyDescent="0.25">
      <c r="A876" s="155"/>
      <c r="B876" s="156"/>
      <c r="C876" s="195" t="s">
        <v>1138</v>
      </c>
      <c r="D876" s="161"/>
      <c r="E876" s="162">
        <v>6</v>
      </c>
      <c r="F876" s="159"/>
      <c r="G876" s="159"/>
      <c r="H876" s="159"/>
      <c r="I876" s="159"/>
      <c r="J876" s="159"/>
      <c r="K876" s="159"/>
      <c r="L876" s="159"/>
      <c r="M876" s="159"/>
      <c r="N876" s="158"/>
      <c r="O876" s="158"/>
      <c r="P876" s="158"/>
      <c r="Q876" s="158"/>
      <c r="R876" s="159"/>
      <c r="S876" s="159"/>
      <c r="T876" s="159"/>
      <c r="U876" s="159"/>
      <c r="V876" s="159"/>
      <c r="W876" s="159"/>
      <c r="X876" s="159"/>
      <c r="Y876" s="159"/>
      <c r="Z876" s="148"/>
      <c r="AA876" s="148"/>
      <c r="AB876" s="148"/>
      <c r="AC876" s="148"/>
      <c r="AD876" s="148"/>
      <c r="AE876" s="148"/>
      <c r="AF876" s="148"/>
      <c r="AG876" s="148" t="s">
        <v>314</v>
      </c>
      <c r="AH876" s="148">
        <v>0</v>
      </c>
      <c r="AI876" s="148"/>
      <c r="AJ876" s="148"/>
      <c r="AK876" s="148"/>
      <c r="AL876" s="148"/>
      <c r="AM876" s="148"/>
      <c r="AN876" s="148"/>
      <c r="AO876" s="148"/>
      <c r="AP876" s="148"/>
      <c r="AQ876" s="148"/>
      <c r="AR876" s="148"/>
      <c r="AS876" s="148"/>
      <c r="AT876" s="148"/>
      <c r="AU876" s="148"/>
      <c r="AV876" s="148"/>
      <c r="AW876" s="148"/>
      <c r="AX876" s="148"/>
      <c r="AY876" s="148"/>
      <c r="AZ876" s="148"/>
      <c r="BA876" s="148"/>
      <c r="BB876" s="148"/>
      <c r="BC876" s="148"/>
      <c r="BD876" s="148"/>
      <c r="BE876" s="148"/>
      <c r="BF876" s="148"/>
      <c r="BG876" s="148"/>
      <c r="BH876" s="148"/>
    </row>
    <row r="877" spans="1:60" outlineLevel="3" x14ac:dyDescent="0.25">
      <c r="A877" s="155"/>
      <c r="B877" s="156"/>
      <c r="C877" s="195" t="s">
        <v>1139</v>
      </c>
      <c r="D877" s="161"/>
      <c r="E877" s="162">
        <v>1.4</v>
      </c>
      <c r="F877" s="159"/>
      <c r="G877" s="159"/>
      <c r="H877" s="159"/>
      <c r="I877" s="159"/>
      <c r="J877" s="159"/>
      <c r="K877" s="159"/>
      <c r="L877" s="159"/>
      <c r="M877" s="159"/>
      <c r="N877" s="158"/>
      <c r="O877" s="158"/>
      <c r="P877" s="158"/>
      <c r="Q877" s="158"/>
      <c r="R877" s="159"/>
      <c r="S877" s="159"/>
      <c r="T877" s="159"/>
      <c r="U877" s="159"/>
      <c r="V877" s="159"/>
      <c r="W877" s="159"/>
      <c r="X877" s="159"/>
      <c r="Y877" s="159"/>
      <c r="Z877" s="148"/>
      <c r="AA877" s="148"/>
      <c r="AB877" s="148"/>
      <c r="AC877" s="148"/>
      <c r="AD877" s="148"/>
      <c r="AE877" s="148"/>
      <c r="AF877" s="148"/>
      <c r="AG877" s="148" t="s">
        <v>314</v>
      </c>
      <c r="AH877" s="148">
        <v>0</v>
      </c>
      <c r="AI877" s="148"/>
      <c r="AJ877" s="148"/>
      <c r="AK877" s="148"/>
      <c r="AL877" s="148"/>
      <c r="AM877" s="148"/>
      <c r="AN877" s="148"/>
      <c r="AO877" s="148"/>
      <c r="AP877" s="148"/>
      <c r="AQ877" s="148"/>
      <c r="AR877" s="148"/>
      <c r="AS877" s="148"/>
      <c r="AT877" s="148"/>
      <c r="AU877" s="148"/>
      <c r="AV877" s="148"/>
      <c r="AW877" s="148"/>
      <c r="AX877" s="148"/>
      <c r="AY877" s="148"/>
      <c r="AZ877" s="148"/>
      <c r="BA877" s="148"/>
      <c r="BB877" s="148"/>
      <c r="BC877" s="148"/>
      <c r="BD877" s="148"/>
      <c r="BE877" s="148"/>
      <c r="BF877" s="148"/>
      <c r="BG877" s="148"/>
      <c r="BH877" s="148"/>
    </row>
    <row r="878" spans="1:60" ht="20" outlineLevel="1" x14ac:dyDescent="0.25">
      <c r="A878" s="177">
        <v>172</v>
      </c>
      <c r="B878" s="178" t="s">
        <v>1140</v>
      </c>
      <c r="C878" s="194" t="s">
        <v>1141</v>
      </c>
      <c r="D878" s="179" t="s">
        <v>310</v>
      </c>
      <c r="E878" s="180">
        <v>20.137499999999999</v>
      </c>
      <c r="F878" s="181"/>
      <c r="G878" s="182">
        <f>ROUND(E878*F878,2)</f>
        <v>0</v>
      </c>
      <c r="H878" s="181"/>
      <c r="I878" s="182">
        <f>ROUND(E878*H878,2)</f>
        <v>0</v>
      </c>
      <c r="J878" s="181"/>
      <c r="K878" s="182">
        <f>ROUND(E878*J878,2)</f>
        <v>0</v>
      </c>
      <c r="L878" s="182">
        <v>21</v>
      </c>
      <c r="M878" s="182">
        <f>G878*(1+L878/100)</f>
        <v>0</v>
      </c>
      <c r="N878" s="180">
        <v>1E-3</v>
      </c>
      <c r="O878" s="180">
        <f>ROUND(E878*N878,2)</f>
        <v>0.02</v>
      </c>
      <c r="P878" s="180">
        <v>6.3E-2</v>
      </c>
      <c r="Q878" s="180">
        <f>ROUND(E878*P878,2)</f>
        <v>1.27</v>
      </c>
      <c r="R878" s="182" t="s">
        <v>1023</v>
      </c>
      <c r="S878" s="182" t="s">
        <v>294</v>
      </c>
      <c r="T878" s="183" t="s">
        <v>294</v>
      </c>
      <c r="U878" s="159">
        <v>0.71799999999999997</v>
      </c>
      <c r="V878" s="159">
        <f>ROUND(E878*U878,2)</f>
        <v>14.46</v>
      </c>
      <c r="W878" s="159"/>
      <c r="X878" s="159" t="s">
        <v>295</v>
      </c>
      <c r="Y878" s="159" t="s">
        <v>296</v>
      </c>
      <c r="Z878" s="148"/>
      <c r="AA878" s="148"/>
      <c r="AB878" s="148"/>
      <c r="AC878" s="148"/>
      <c r="AD878" s="148"/>
      <c r="AE878" s="148"/>
      <c r="AF878" s="148"/>
      <c r="AG878" s="148" t="s">
        <v>297</v>
      </c>
      <c r="AH878" s="148"/>
      <c r="AI878" s="148"/>
      <c r="AJ878" s="148"/>
      <c r="AK878" s="148"/>
      <c r="AL878" s="148"/>
      <c r="AM878" s="148"/>
      <c r="AN878" s="148"/>
      <c r="AO878" s="148"/>
      <c r="AP878" s="148"/>
      <c r="AQ878" s="148"/>
      <c r="AR878" s="148"/>
      <c r="AS878" s="148"/>
      <c r="AT878" s="148"/>
      <c r="AU878" s="148"/>
      <c r="AV878" s="148"/>
      <c r="AW878" s="148"/>
      <c r="AX878" s="148"/>
      <c r="AY878" s="148"/>
      <c r="AZ878" s="148"/>
      <c r="BA878" s="148"/>
      <c r="BB878" s="148"/>
      <c r="BC878" s="148"/>
      <c r="BD878" s="148"/>
      <c r="BE878" s="148"/>
      <c r="BF878" s="148"/>
      <c r="BG878" s="148"/>
      <c r="BH878" s="148"/>
    </row>
    <row r="879" spans="1:60" outlineLevel="2" x14ac:dyDescent="0.25">
      <c r="A879" s="155"/>
      <c r="B879" s="156"/>
      <c r="C879" s="195" t="s">
        <v>1142</v>
      </c>
      <c r="D879" s="161"/>
      <c r="E879" s="162">
        <v>6.72</v>
      </c>
      <c r="F879" s="159"/>
      <c r="G879" s="159"/>
      <c r="H879" s="159"/>
      <c r="I879" s="159"/>
      <c r="J879" s="159"/>
      <c r="K879" s="159"/>
      <c r="L879" s="159"/>
      <c r="M879" s="159"/>
      <c r="N879" s="158"/>
      <c r="O879" s="158"/>
      <c r="P879" s="158"/>
      <c r="Q879" s="158"/>
      <c r="R879" s="159"/>
      <c r="S879" s="159"/>
      <c r="T879" s="159"/>
      <c r="U879" s="159"/>
      <c r="V879" s="159"/>
      <c r="W879" s="159"/>
      <c r="X879" s="159"/>
      <c r="Y879" s="159"/>
      <c r="Z879" s="148"/>
      <c r="AA879" s="148"/>
      <c r="AB879" s="148"/>
      <c r="AC879" s="148"/>
      <c r="AD879" s="148"/>
      <c r="AE879" s="148"/>
      <c r="AF879" s="148"/>
      <c r="AG879" s="148" t="s">
        <v>314</v>
      </c>
      <c r="AH879" s="148">
        <v>0</v>
      </c>
      <c r="AI879" s="148"/>
      <c r="AJ879" s="148"/>
      <c r="AK879" s="148"/>
      <c r="AL879" s="148"/>
      <c r="AM879" s="148"/>
      <c r="AN879" s="148"/>
      <c r="AO879" s="148"/>
      <c r="AP879" s="148"/>
      <c r="AQ879" s="148"/>
      <c r="AR879" s="148"/>
      <c r="AS879" s="148"/>
      <c r="AT879" s="148"/>
      <c r="AU879" s="148"/>
      <c r="AV879" s="148"/>
      <c r="AW879" s="148"/>
      <c r="AX879" s="148"/>
      <c r="AY879" s="148"/>
      <c r="AZ879" s="148"/>
      <c r="BA879" s="148"/>
      <c r="BB879" s="148"/>
      <c r="BC879" s="148"/>
      <c r="BD879" s="148"/>
      <c r="BE879" s="148"/>
      <c r="BF879" s="148"/>
      <c r="BG879" s="148"/>
      <c r="BH879" s="148"/>
    </row>
    <row r="880" spans="1:60" outlineLevel="3" x14ac:dyDescent="0.25">
      <c r="A880" s="155"/>
      <c r="B880" s="156"/>
      <c r="C880" s="195" t="s">
        <v>1143</v>
      </c>
      <c r="D880" s="161"/>
      <c r="E880" s="162">
        <v>2.37</v>
      </c>
      <c r="F880" s="159"/>
      <c r="G880" s="159"/>
      <c r="H880" s="159"/>
      <c r="I880" s="159"/>
      <c r="J880" s="159"/>
      <c r="K880" s="159"/>
      <c r="L880" s="159"/>
      <c r="M880" s="159"/>
      <c r="N880" s="158"/>
      <c r="O880" s="158"/>
      <c r="P880" s="158"/>
      <c r="Q880" s="158"/>
      <c r="R880" s="159"/>
      <c r="S880" s="159"/>
      <c r="T880" s="159"/>
      <c r="U880" s="159"/>
      <c r="V880" s="159"/>
      <c r="W880" s="159"/>
      <c r="X880" s="159"/>
      <c r="Y880" s="159"/>
      <c r="Z880" s="148"/>
      <c r="AA880" s="148"/>
      <c r="AB880" s="148"/>
      <c r="AC880" s="148"/>
      <c r="AD880" s="148"/>
      <c r="AE880" s="148"/>
      <c r="AF880" s="148"/>
      <c r="AG880" s="148" t="s">
        <v>314</v>
      </c>
      <c r="AH880" s="148">
        <v>0</v>
      </c>
      <c r="AI880" s="148"/>
      <c r="AJ880" s="148"/>
      <c r="AK880" s="148"/>
      <c r="AL880" s="148"/>
      <c r="AM880" s="148"/>
      <c r="AN880" s="148"/>
      <c r="AO880" s="148"/>
      <c r="AP880" s="148"/>
      <c r="AQ880" s="148"/>
      <c r="AR880" s="148"/>
      <c r="AS880" s="148"/>
      <c r="AT880" s="148"/>
      <c r="AU880" s="148"/>
      <c r="AV880" s="148"/>
      <c r="AW880" s="148"/>
      <c r="AX880" s="148"/>
      <c r="AY880" s="148"/>
      <c r="AZ880" s="148"/>
      <c r="BA880" s="148"/>
      <c r="BB880" s="148"/>
      <c r="BC880" s="148"/>
      <c r="BD880" s="148"/>
      <c r="BE880" s="148"/>
      <c r="BF880" s="148"/>
      <c r="BG880" s="148"/>
      <c r="BH880" s="148"/>
    </row>
    <row r="881" spans="1:60" outlineLevel="3" x14ac:dyDescent="0.25">
      <c r="A881" s="155"/>
      <c r="B881" s="156"/>
      <c r="C881" s="195" t="s">
        <v>1144</v>
      </c>
      <c r="D881" s="161"/>
      <c r="E881" s="162">
        <v>2.94</v>
      </c>
      <c r="F881" s="159"/>
      <c r="G881" s="159"/>
      <c r="H881" s="159"/>
      <c r="I881" s="159"/>
      <c r="J881" s="159"/>
      <c r="K881" s="159"/>
      <c r="L881" s="159"/>
      <c r="M881" s="159"/>
      <c r="N881" s="158"/>
      <c r="O881" s="158"/>
      <c r="P881" s="158"/>
      <c r="Q881" s="158"/>
      <c r="R881" s="159"/>
      <c r="S881" s="159"/>
      <c r="T881" s="159"/>
      <c r="U881" s="159"/>
      <c r="V881" s="159"/>
      <c r="W881" s="159"/>
      <c r="X881" s="159"/>
      <c r="Y881" s="159"/>
      <c r="Z881" s="148"/>
      <c r="AA881" s="148"/>
      <c r="AB881" s="148"/>
      <c r="AC881" s="148"/>
      <c r="AD881" s="148"/>
      <c r="AE881" s="148"/>
      <c r="AF881" s="148"/>
      <c r="AG881" s="148" t="s">
        <v>314</v>
      </c>
      <c r="AH881" s="148">
        <v>0</v>
      </c>
      <c r="AI881" s="148"/>
      <c r="AJ881" s="148"/>
      <c r="AK881" s="148"/>
      <c r="AL881" s="148"/>
      <c r="AM881" s="148"/>
      <c r="AN881" s="148"/>
      <c r="AO881" s="148"/>
      <c r="AP881" s="148"/>
      <c r="AQ881" s="148"/>
      <c r="AR881" s="148"/>
      <c r="AS881" s="148"/>
      <c r="AT881" s="148"/>
      <c r="AU881" s="148"/>
      <c r="AV881" s="148"/>
      <c r="AW881" s="148"/>
      <c r="AX881" s="148"/>
      <c r="AY881" s="148"/>
      <c r="AZ881" s="148"/>
      <c r="BA881" s="148"/>
      <c r="BB881" s="148"/>
      <c r="BC881" s="148"/>
      <c r="BD881" s="148"/>
      <c r="BE881" s="148"/>
      <c r="BF881" s="148"/>
      <c r="BG881" s="148"/>
      <c r="BH881" s="148"/>
    </row>
    <row r="882" spans="1:60" outlineLevel="3" x14ac:dyDescent="0.25">
      <c r="A882" s="155"/>
      <c r="B882" s="156"/>
      <c r="C882" s="195" t="s">
        <v>1145</v>
      </c>
      <c r="D882" s="161"/>
      <c r="E882" s="162">
        <v>5.64</v>
      </c>
      <c r="F882" s="159"/>
      <c r="G882" s="159"/>
      <c r="H882" s="159"/>
      <c r="I882" s="159"/>
      <c r="J882" s="159"/>
      <c r="K882" s="159"/>
      <c r="L882" s="159"/>
      <c r="M882" s="159"/>
      <c r="N882" s="158"/>
      <c r="O882" s="158"/>
      <c r="P882" s="158"/>
      <c r="Q882" s="158"/>
      <c r="R882" s="159"/>
      <c r="S882" s="159"/>
      <c r="T882" s="159"/>
      <c r="U882" s="159"/>
      <c r="V882" s="159"/>
      <c r="W882" s="159"/>
      <c r="X882" s="159"/>
      <c r="Y882" s="159"/>
      <c r="Z882" s="148"/>
      <c r="AA882" s="148"/>
      <c r="AB882" s="148"/>
      <c r="AC882" s="148"/>
      <c r="AD882" s="148"/>
      <c r="AE882" s="148"/>
      <c r="AF882" s="148"/>
      <c r="AG882" s="148" t="s">
        <v>314</v>
      </c>
      <c r="AH882" s="148">
        <v>0</v>
      </c>
      <c r="AI882" s="148"/>
      <c r="AJ882" s="148"/>
      <c r="AK882" s="148"/>
      <c r="AL882" s="148"/>
      <c r="AM882" s="148"/>
      <c r="AN882" s="148"/>
      <c r="AO882" s="148"/>
      <c r="AP882" s="148"/>
      <c r="AQ882" s="148"/>
      <c r="AR882" s="148"/>
      <c r="AS882" s="148"/>
      <c r="AT882" s="148"/>
      <c r="AU882" s="148"/>
      <c r="AV882" s="148"/>
      <c r="AW882" s="148"/>
      <c r="AX882" s="148"/>
      <c r="AY882" s="148"/>
      <c r="AZ882" s="148"/>
      <c r="BA882" s="148"/>
      <c r="BB882" s="148"/>
      <c r="BC882" s="148"/>
      <c r="BD882" s="148"/>
      <c r="BE882" s="148"/>
      <c r="BF882" s="148"/>
      <c r="BG882" s="148"/>
      <c r="BH882" s="148"/>
    </row>
    <row r="883" spans="1:60" outlineLevel="3" x14ac:dyDescent="0.25">
      <c r="A883" s="155"/>
      <c r="B883" s="156"/>
      <c r="C883" s="195" t="s">
        <v>1146</v>
      </c>
      <c r="D883" s="161"/>
      <c r="E883" s="162">
        <v>2.4700000000000002</v>
      </c>
      <c r="F883" s="159"/>
      <c r="G883" s="159"/>
      <c r="H883" s="159"/>
      <c r="I883" s="159"/>
      <c r="J883" s="159"/>
      <c r="K883" s="159"/>
      <c r="L883" s="159"/>
      <c r="M883" s="159"/>
      <c r="N883" s="158"/>
      <c r="O883" s="158"/>
      <c r="P883" s="158"/>
      <c r="Q883" s="158"/>
      <c r="R883" s="159"/>
      <c r="S883" s="159"/>
      <c r="T883" s="159"/>
      <c r="U883" s="159"/>
      <c r="V883" s="159"/>
      <c r="W883" s="159"/>
      <c r="X883" s="159"/>
      <c r="Y883" s="159"/>
      <c r="Z883" s="148"/>
      <c r="AA883" s="148"/>
      <c r="AB883" s="148"/>
      <c r="AC883" s="148"/>
      <c r="AD883" s="148"/>
      <c r="AE883" s="148"/>
      <c r="AF883" s="148"/>
      <c r="AG883" s="148" t="s">
        <v>314</v>
      </c>
      <c r="AH883" s="148">
        <v>0</v>
      </c>
      <c r="AI883" s="148"/>
      <c r="AJ883" s="148"/>
      <c r="AK883" s="148"/>
      <c r="AL883" s="148"/>
      <c r="AM883" s="148"/>
      <c r="AN883" s="148"/>
      <c r="AO883" s="148"/>
      <c r="AP883" s="148"/>
      <c r="AQ883" s="148"/>
      <c r="AR883" s="148"/>
      <c r="AS883" s="148"/>
      <c r="AT883" s="148"/>
      <c r="AU883" s="148"/>
      <c r="AV883" s="148"/>
      <c r="AW883" s="148"/>
      <c r="AX883" s="148"/>
      <c r="AY883" s="148"/>
      <c r="AZ883" s="148"/>
      <c r="BA883" s="148"/>
      <c r="BB883" s="148"/>
      <c r="BC883" s="148"/>
      <c r="BD883" s="148"/>
      <c r="BE883" s="148"/>
      <c r="BF883" s="148"/>
      <c r="BG883" s="148"/>
      <c r="BH883" s="148"/>
    </row>
    <row r="884" spans="1:60" outlineLevel="1" x14ac:dyDescent="0.25">
      <c r="A884" s="177">
        <v>173</v>
      </c>
      <c r="B884" s="178" t="s">
        <v>1147</v>
      </c>
      <c r="C884" s="194" t="s">
        <v>1148</v>
      </c>
      <c r="D884" s="179" t="s">
        <v>331</v>
      </c>
      <c r="E884" s="180">
        <v>108.7</v>
      </c>
      <c r="F884" s="181"/>
      <c r="G884" s="182">
        <f>ROUND(E884*F884,2)</f>
        <v>0</v>
      </c>
      <c r="H884" s="181"/>
      <c r="I884" s="182">
        <f>ROUND(E884*H884,2)</f>
        <v>0</v>
      </c>
      <c r="J884" s="181"/>
      <c r="K884" s="182">
        <f>ROUND(E884*J884,2)</f>
        <v>0</v>
      </c>
      <c r="L884" s="182">
        <v>21</v>
      </c>
      <c r="M884" s="182">
        <f>G884*(1+L884/100)</f>
        <v>0</v>
      </c>
      <c r="N884" s="180">
        <v>0</v>
      </c>
      <c r="O884" s="180">
        <f>ROUND(E884*N884,2)</f>
        <v>0</v>
      </c>
      <c r="P884" s="180">
        <v>4.6000000000000001E-4</v>
      </c>
      <c r="Q884" s="180">
        <f>ROUND(E884*P884,2)</f>
        <v>0.05</v>
      </c>
      <c r="R884" s="182" t="s">
        <v>1023</v>
      </c>
      <c r="S884" s="182" t="s">
        <v>294</v>
      </c>
      <c r="T884" s="183" t="s">
        <v>294</v>
      </c>
      <c r="U884" s="159">
        <v>1.2150000000000001</v>
      </c>
      <c r="V884" s="159">
        <f>ROUND(E884*U884,2)</f>
        <v>132.07</v>
      </c>
      <c r="W884" s="159"/>
      <c r="X884" s="159" t="s">
        <v>295</v>
      </c>
      <c r="Y884" s="159" t="s">
        <v>296</v>
      </c>
      <c r="Z884" s="148"/>
      <c r="AA884" s="148"/>
      <c r="AB884" s="148"/>
      <c r="AC884" s="148"/>
      <c r="AD884" s="148"/>
      <c r="AE884" s="148"/>
      <c r="AF884" s="148"/>
      <c r="AG884" s="148" t="s">
        <v>297</v>
      </c>
      <c r="AH884" s="148"/>
      <c r="AI884" s="148"/>
      <c r="AJ884" s="148"/>
      <c r="AK884" s="148"/>
      <c r="AL884" s="148"/>
      <c r="AM884" s="148"/>
      <c r="AN884" s="148"/>
      <c r="AO884" s="148"/>
      <c r="AP884" s="148"/>
      <c r="AQ884" s="148"/>
      <c r="AR884" s="148"/>
      <c r="AS884" s="148"/>
      <c r="AT884" s="148"/>
      <c r="AU884" s="148"/>
      <c r="AV884" s="148"/>
      <c r="AW884" s="148"/>
      <c r="AX884" s="148"/>
      <c r="AY884" s="148"/>
      <c r="AZ884" s="148"/>
      <c r="BA884" s="148"/>
      <c r="BB884" s="148"/>
      <c r="BC884" s="148"/>
      <c r="BD884" s="148"/>
      <c r="BE884" s="148"/>
      <c r="BF884" s="148"/>
      <c r="BG884" s="148"/>
      <c r="BH884" s="148"/>
    </row>
    <row r="885" spans="1:60" outlineLevel="2" x14ac:dyDescent="0.25">
      <c r="A885" s="155"/>
      <c r="B885" s="156"/>
      <c r="C885" s="195" t="s">
        <v>1149</v>
      </c>
      <c r="D885" s="161"/>
      <c r="E885" s="162">
        <v>70.400000000000006</v>
      </c>
      <c r="F885" s="159"/>
      <c r="G885" s="159"/>
      <c r="H885" s="159"/>
      <c r="I885" s="159"/>
      <c r="J885" s="159"/>
      <c r="K885" s="159"/>
      <c r="L885" s="159"/>
      <c r="M885" s="159"/>
      <c r="N885" s="158"/>
      <c r="O885" s="158"/>
      <c r="P885" s="158"/>
      <c r="Q885" s="158"/>
      <c r="R885" s="159"/>
      <c r="S885" s="159"/>
      <c r="T885" s="159"/>
      <c r="U885" s="159"/>
      <c r="V885" s="159"/>
      <c r="W885" s="159"/>
      <c r="X885" s="159"/>
      <c r="Y885" s="159"/>
      <c r="Z885" s="148"/>
      <c r="AA885" s="148"/>
      <c r="AB885" s="148"/>
      <c r="AC885" s="148"/>
      <c r="AD885" s="148"/>
      <c r="AE885" s="148"/>
      <c r="AF885" s="148"/>
      <c r="AG885" s="148" t="s">
        <v>314</v>
      </c>
      <c r="AH885" s="148">
        <v>0</v>
      </c>
      <c r="AI885" s="148"/>
      <c r="AJ885" s="148"/>
      <c r="AK885" s="148"/>
      <c r="AL885" s="148"/>
      <c r="AM885" s="148"/>
      <c r="AN885" s="148"/>
      <c r="AO885" s="148"/>
      <c r="AP885" s="148"/>
      <c r="AQ885" s="148"/>
      <c r="AR885" s="148"/>
      <c r="AS885" s="148"/>
      <c r="AT885" s="148"/>
      <c r="AU885" s="148"/>
      <c r="AV885" s="148"/>
      <c r="AW885" s="148"/>
      <c r="AX885" s="148"/>
      <c r="AY885" s="148"/>
      <c r="AZ885" s="148"/>
      <c r="BA885" s="148"/>
      <c r="BB885" s="148"/>
      <c r="BC885" s="148"/>
      <c r="BD885" s="148"/>
      <c r="BE885" s="148"/>
      <c r="BF885" s="148"/>
      <c r="BG885" s="148"/>
      <c r="BH885" s="148"/>
    </row>
    <row r="886" spans="1:60" outlineLevel="3" x14ac:dyDescent="0.25">
      <c r="A886" s="155"/>
      <c r="B886" s="156"/>
      <c r="C886" s="195" t="s">
        <v>1150</v>
      </c>
      <c r="D886" s="161"/>
      <c r="E886" s="162">
        <v>38.299999999999997</v>
      </c>
      <c r="F886" s="159"/>
      <c r="G886" s="159"/>
      <c r="H886" s="159"/>
      <c r="I886" s="159"/>
      <c r="J886" s="159"/>
      <c r="K886" s="159"/>
      <c r="L886" s="159"/>
      <c r="M886" s="159"/>
      <c r="N886" s="158"/>
      <c r="O886" s="158"/>
      <c r="P886" s="158"/>
      <c r="Q886" s="158"/>
      <c r="R886" s="159"/>
      <c r="S886" s="159"/>
      <c r="T886" s="159"/>
      <c r="U886" s="159"/>
      <c r="V886" s="159"/>
      <c r="W886" s="159"/>
      <c r="X886" s="159"/>
      <c r="Y886" s="159"/>
      <c r="Z886" s="148"/>
      <c r="AA886" s="148"/>
      <c r="AB886" s="148"/>
      <c r="AC886" s="148"/>
      <c r="AD886" s="148"/>
      <c r="AE886" s="148"/>
      <c r="AF886" s="148"/>
      <c r="AG886" s="148" t="s">
        <v>314</v>
      </c>
      <c r="AH886" s="148">
        <v>0</v>
      </c>
      <c r="AI886" s="148"/>
      <c r="AJ886" s="148"/>
      <c r="AK886" s="148"/>
      <c r="AL886" s="148"/>
      <c r="AM886" s="148"/>
      <c r="AN886" s="148"/>
      <c r="AO886" s="148"/>
      <c r="AP886" s="148"/>
      <c r="AQ886" s="148"/>
      <c r="AR886" s="148"/>
      <c r="AS886" s="148"/>
      <c r="AT886" s="148"/>
      <c r="AU886" s="148"/>
      <c r="AV886" s="148"/>
      <c r="AW886" s="148"/>
      <c r="AX886" s="148"/>
      <c r="AY886" s="148"/>
      <c r="AZ886" s="148"/>
      <c r="BA886" s="148"/>
      <c r="BB886" s="148"/>
      <c r="BC886" s="148"/>
      <c r="BD886" s="148"/>
      <c r="BE886" s="148"/>
      <c r="BF886" s="148"/>
      <c r="BG886" s="148"/>
      <c r="BH886" s="148"/>
    </row>
    <row r="887" spans="1:60" outlineLevel="1" x14ac:dyDescent="0.25">
      <c r="A887" s="177">
        <v>174</v>
      </c>
      <c r="B887" s="178" t="s">
        <v>1151</v>
      </c>
      <c r="C887" s="194" t="s">
        <v>1152</v>
      </c>
      <c r="D887" s="179" t="s">
        <v>331</v>
      </c>
      <c r="E887" s="180">
        <v>36.97</v>
      </c>
      <c r="F887" s="181"/>
      <c r="G887" s="182">
        <f>ROUND(E887*F887,2)</f>
        <v>0</v>
      </c>
      <c r="H887" s="181"/>
      <c r="I887" s="182">
        <f>ROUND(E887*H887,2)</f>
        <v>0</v>
      </c>
      <c r="J887" s="181"/>
      <c r="K887" s="182">
        <f>ROUND(E887*J887,2)</f>
        <v>0</v>
      </c>
      <c r="L887" s="182">
        <v>21</v>
      </c>
      <c r="M887" s="182">
        <f>G887*(1+L887/100)</f>
        <v>0</v>
      </c>
      <c r="N887" s="180">
        <v>0</v>
      </c>
      <c r="O887" s="180">
        <f>ROUND(E887*N887,2)</f>
        <v>0</v>
      </c>
      <c r="P887" s="180">
        <v>4.6000000000000001E-4</v>
      </c>
      <c r="Q887" s="180">
        <f>ROUND(E887*P887,2)</f>
        <v>0.02</v>
      </c>
      <c r="R887" s="182" t="s">
        <v>1023</v>
      </c>
      <c r="S887" s="182" t="s">
        <v>294</v>
      </c>
      <c r="T887" s="183" t="s">
        <v>294</v>
      </c>
      <c r="U887" s="159">
        <v>2.4300000000000002</v>
      </c>
      <c r="V887" s="159">
        <f>ROUND(E887*U887,2)</f>
        <v>89.84</v>
      </c>
      <c r="W887" s="159"/>
      <c r="X887" s="159" t="s">
        <v>295</v>
      </c>
      <c r="Y887" s="159" t="s">
        <v>296</v>
      </c>
      <c r="Z887" s="148"/>
      <c r="AA887" s="148"/>
      <c r="AB887" s="148"/>
      <c r="AC887" s="148"/>
      <c r="AD887" s="148"/>
      <c r="AE887" s="148"/>
      <c r="AF887" s="148"/>
      <c r="AG887" s="148" t="s">
        <v>297</v>
      </c>
      <c r="AH887" s="148"/>
      <c r="AI887" s="148"/>
      <c r="AJ887" s="148"/>
      <c r="AK887" s="148"/>
      <c r="AL887" s="148"/>
      <c r="AM887" s="148"/>
      <c r="AN887" s="148"/>
      <c r="AO887" s="148"/>
      <c r="AP887" s="148"/>
      <c r="AQ887" s="148"/>
      <c r="AR887" s="148"/>
      <c r="AS887" s="148"/>
      <c r="AT887" s="148"/>
      <c r="AU887" s="148"/>
      <c r="AV887" s="148"/>
      <c r="AW887" s="148"/>
      <c r="AX887" s="148"/>
      <c r="AY887" s="148"/>
      <c r="AZ887" s="148"/>
      <c r="BA887" s="148"/>
      <c r="BB887" s="148"/>
      <c r="BC887" s="148"/>
      <c r="BD887" s="148"/>
      <c r="BE887" s="148"/>
      <c r="BF887" s="148"/>
      <c r="BG887" s="148"/>
      <c r="BH887" s="148"/>
    </row>
    <row r="888" spans="1:60" outlineLevel="2" x14ac:dyDescent="0.25">
      <c r="A888" s="155"/>
      <c r="B888" s="156"/>
      <c r="C888" s="195" t="s">
        <v>1153</v>
      </c>
      <c r="D888" s="161"/>
      <c r="E888" s="162">
        <v>3.2</v>
      </c>
      <c r="F888" s="159"/>
      <c r="G888" s="159"/>
      <c r="H888" s="159"/>
      <c r="I888" s="159"/>
      <c r="J888" s="159"/>
      <c r="K888" s="159"/>
      <c r="L888" s="159"/>
      <c r="M888" s="159"/>
      <c r="N888" s="158"/>
      <c r="O888" s="158"/>
      <c r="P888" s="158"/>
      <c r="Q888" s="158"/>
      <c r="R888" s="159"/>
      <c r="S888" s="159"/>
      <c r="T888" s="159"/>
      <c r="U888" s="159"/>
      <c r="V888" s="159"/>
      <c r="W888" s="159"/>
      <c r="X888" s="159"/>
      <c r="Y888" s="159"/>
      <c r="Z888" s="148"/>
      <c r="AA888" s="148"/>
      <c r="AB888" s="148"/>
      <c r="AC888" s="148"/>
      <c r="AD888" s="148"/>
      <c r="AE888" s="148"/>
      <c r="AF888" s="148"/>
      <c r="AG888" s="148" t="s">
        <v>314</v>
      </c>
      <c r="AH888" s="148">
        <v>0</v>
      </c>
      <c r="AI888" s="148"/>
      <c r="AJ888" s="148"/>
      <c r="AK888" s="148"/>
      <c r="AL888" s="148"/>
      <c r="AM888" s="148"/>
      <c r="AN888" s="148"/>
      <c r="AO888" s="148"/>
      <c r="AP888" s="148"/>
      <c r="AQ888" s="148"/>
      <c r="AR888" s="148"/>
      <c r="AS888" s="148"/>
      <c r="AT888" s="148"/>
      <c r="AU888" s="148"/>
      <c r="AV888" s="148"/>
      <c r="AW888" s="148"/>
      <c r="AX888" s="148"/>
      <c r="AY888" s="148"/>
      <c r="AZ888" s="148"/>
      <c r="BA888" s="148"/>
      <c r="BB888" s="148"/>
      <c r="BC888" s="148"/>
      <c r="BD888" s="148"/>
      <c r="BE888" s="148"/>
      <c r="BF888" s="148"/>
      <c r="BG888" s="148"/>
      <c r="BH888" s="148"/>
    </row>
    <row r="889" spans="1:60" outlineLevel="3" x14ac:dyDescent="0.25">
      <c r="A889" s="155"/>
      <c r="B889" s="156"/>
      <c r="C889" s="195" t="s">
        <v>1154</v>
      </c>
      <c r="D889" s="161"/>
      <c r="E889" s="162">
        <v>5</v>
      </c>
      <c r="F889" s="159"/>
      <c r="G889" s="159"/>
      <c r="H889" s="159"/>
      <c r="I889" s="159"/>
      <c r="J889" s="159"/>
      <c r="K889" s="159"/>
      <c r="L889" s="159"/>
      <c r="M889" s="159"/>
      <c r="N889" s="158"/>
      <c r="O889" s="158"/>
      <c r="P889" s="158"/>
      <c r="Q889" s="158"/>
      <c r="R889" s="159"/>
      <c r="S889" s="159"/>
      <c r="T889" s="159"/>
      <c r="U889" s="159"/>
      <c r="V889" s="159"/>
      <c r="W889" s="159"/>
      <c r="X889" s="159"/>
      <c r="Y889" s="159"/>
      <c r="Z889" s="148"/>
      <c r="AA889" s="148"/>
      <c r="AB889" s="148"/>
      <c r="AC889" s="148"/>
      <c r="AD889" s="148"/>
      <c r="AE889" s="148"/>
      <c r="AF889" s="148"/>
      <c r="AG889" s="148" t="s">
        <v>314</v>
      </c>
      <c r="AH889" s="148">
        <v>0</v>
      </c>
      <c r="AI889" s="148"/>
      <c r="AJ889" s="148"/>
      <c r="AK889" s="148"/>
      <c r="AL889" s="148"/>
      <c r="AM889" s="148"/>
      <c r="AN889" s="148"/>
      <c r="AO889" s="148"/>
      <c r="AP889" s="148"/>
      <c r="AQ889" s="148"/>
      <c r="AR889" s="148"/>
      <c r="AS889" s="148"/>
      <c r="AT889" s="148"/>
      <c r="AU889" s="148"/>
      <c r="AV889" s="148"/>
      <c r="AW889" s="148"/>
      <c r="AX889" s="148"/>
      <c r="AY889" s="148"/>
      <c r="AZ889" s="148"/>
      <c r="BA889" s="148"/>
      <c r="BB889" s="148"/>
      <c r="BC889" s="148"/>
      <c r="BD889" s="148"/>
      <c r="BE889" s="148"/>
      <c r="BF889" s="148"/>
      <c r="BG889" s="148"/>
      <c r="BH889" s="148"/>
    </row>
    <row r="890" spans="1:60" outlineLevel="3" x14ac:dyDescent="0.25">
      <c r="A890" s="155"/>
      <c r="B890" s="156"/>
      <c r="C890" s="195" t="s">
        <v>1155</v>
      </c>
      <c r="D890" s="161"/>
      <c r="E890" s="162">
        <v>9.0299999999999994</v>
      </c>
      <c r="F890" s="159"/>
      <c r="G890" s="159"/>
      <c r="H890" s="159"/>
      <c r="I890" s="159"/>
      <c r="J890" s="159"/>
      <c r="K890" s="159"/>
      <c r="L890" s="159"/>
      <c r="M890" s="159"/>
      <c r="N890" s="158"/>
      <c r="O890" s="158"/>
      <c r="P890" s="158"/>
      <c r="Q890" s="158"/>
      <c r="R890" s="159"/>
      <c r="S890" s="159"/>
      <c r="T890" s="159"/>
      <c r="U890" s="159"/>
      <c r="V890" s="159"/>
      <c r="W890" s="159"/>
      <c r="X890" s="159"/>
      <c r="Y890" s="159"/>
      <c r="Z890" s="148"/>
      <c r="AA890" s="148"/>
      <c r="AB890" s="148"/>
      <c r="AC890" s="148"/>
      <c r="AD890" s="148"/>
      <c r="AE890" s="148"/>
      <c r="AF890" s="148"/>
      <c r="AG890" s="148" t="s">
        <v>314</v>
      </c>
      <c r="AH890" s="148">
        <v>0</v>
      </c>
      <c r="AI890" s="148"/>
      <c r="AJ890" s="148"/>
      <c r="AK890" s="148"/>
      <c r="AL890" s="148"/>
      <c r="AM890" s="148"/>
      <c r="AN890" s="148"/>
      <c r="AO890" s="148"/>
      <c r="AP890" s="148"/>
      <c r="AQ890" s="148"/>
      <c r="AR890" s="148"/>
      <c r="AS890" s="148"/>
      <c r="AT890" s="148"/>
      <c r="AU890" s="148"/>
      <c r="AV890" s="148"/>
      <c r="AW890" s="148"/>
      <c r="AX890" s="148"/>
      <c r="AY890" s="148"/>
      <c r="AZ890" s="148"/>
      <c r="BA890" s="148"/>
      <c r="BB890" s="148"/>
      <c r="BC890" s="148"/>
      <c r="BD890" s="148"/>
      <c r="BE890" s="148"/>
      <c r="BF890" s="148"/>
      <c r="BG890" s="148"/>
      <c r="BH890" s="148"/>
    </row>
    <row r="891" spans="1:60" outlineLevel="3" x14ac:dyDescent="0.25">
      <c r="A891" s="155"/>
      <c r="B891" s="156"/>
      <c r="C891" s="195" t="s">
        <v>1156</v>
      </c>
      <c r="D891" s="161"/>
      <c r="E891" s="162">
        <v>10.5</v>
      </c>
      <c r="F891" s="159"/>
      <c r="G891" s="159"/>
      <c r="H891" s="159"/>
      <c r="I891" s="159"/>
      <c r="J891" s="159"/>
      <c r="K891" s="159"/>
      <c r="L891" s="159"/>
      <c r="M891" s="159"/>
      <c r="N891" s="158"/>
      <c r="O891" s="158"/>
      <c r="P891" s="158"/>
      <c r="Q891" s="158"/>
      <c r="R891" s="159"/>
      <c r="S891" s="159"/>
      <c r="T891" s="159"/>
      <c r="U891" s="159"/>
      <c r="V891" s="159"/>
      <c r="W891" s="159"/>
      <c r="X891" s="159"/>
      <c r="Y891" s="159"/>
      <c r="Z891" s="148"/>
      <c r="AA891" s="148"/>
      <c r="AB891" s="148"/>
      <c r="AC891" s="148"/>
      <c r="AD891" s="148"/>
      <c r="AE891" s="148"/>
      <c r="AF891" s="148"/>
      <c r="AG891" s="148" t="s">
        <v>314</v>
      </c>
      <c r="AH891" s="148">
        <v>0</v>
      </c>
      <c r="AI891" s="148"/>
      <c r="AJ891" s="148"/>
      <c r="AK891" s="148"/>
      <c r="AL891" s="148"/>
      <c r="AM891" s="148"/>
      <c r="AN891" s="148"/>
      <c r="AO891" s="148"/>
      <c r="AP891" s="148"/>
      <c r="AQ891" s="148"/>
      <c r="AR891" s="148"/>
      <c r="AS891" s="148"/>
      <c r="AT891" s="148"/>
      <c r="AU891" s="148"/>
      <c r="AV891" s="148"/>
      <c r="AW891" s="148"/>
      <c r="AX891" s="148"/>
      <c r="AY891" s="148"/>
      <c r="AZ891" s="148"/>
      <c r="BA891" s="148"/>
      <c r="BB891" s="148"/>
      <c r="BC891" s="148"/>
      <c r="BD891" s="148"/>
      <c r="BE891" s="148"/>
      <c r="BF891" s="148"/>
      <c r="BG891" s="148"/>
      <c r="BH891" s="148"/>
    </row>
    <row r="892" spans="1:60" outlineLevel="3" x14ac:dyDescent="0.25">
      <c r="A892" s="155"/>
      <c r="B892" s="156"/>
      <c r="C892" s="195" t="s">
        <v>1157</v>
      </c>
      <c r="D892" s="161"/>
      <c r="E892" s="162">
        <v>3.3</v>
      </c>
      <c r="F892" s="159"/>
      <c r="G892" s="159"/>
      <c r="H892" s="159"/>
      <c r="I892" s="159"/>
      <c r="J892" s="159"/>
      <c r="K892" s="159"/>
      <c r="L892" s="159"/>
      <c r="M892" s="159"/>
      <c r="N892" s="158"/>
      <c r="O892" s="158"/>
      <c r="P892" s="158"/>
      <c r="Q892" s="158"/>
      <c r="R892" s="159"/>
      <c r="S892" s="159"/>
      <c r="T892" s="159"/>
      <c r="U892" s="159"/>
      <c r="V892" s="159"/>
      <c r="W892" s="159"/>
      <c r="X892" s="159"/>
      <c r="Y892" s="159"/>
      <c r="Z892" s="148"/>
      <c r="AA892" s="148"/>
      <c r="AB892" s="148"/>
      <c r="AC892" s="148"/>
      <c r="AD892" s="148"/>
      <c r="AE892" s="148"/>
      <c r="AF892" s="148"/>
      <c r="AG892" s="148" t="s">
        <v>314</v>
      </c>
      <c r="AH892" s="148">
        <v>0</v>
      </c>
      <c r="AI892" s="148"/>
      <c r="AJ892" s="148"/>
      <c r="AK892" s="148"/>
      <c r="AL892" s="148"/>
      <c r="AM892" s="148"/>
      <c r="AN892" s="148"/>
      <c r="AO892" s="148"/>
      <c r="AP892" s="148"/>
      <c r="AQ892" s="148"/>
      <c r="AR892" s="148"/>
      <c r="AS892" s="148"/>
      <c r="AT892" s="148"/>
      <c r="AU892" s="148"/>
      <c r="AV892" s="148"/>
      <c r="AW892" s="148"/>
      <c r="AX892" s="148"/>
      <c r="AY892" s="148"/>
      <c r="AZ892" s="148"/>
      <c r="BA892" s="148"/>
      <c r="BB892" s="148"/>
      <c r="BC892" s="148"/>
      <c r="BD892" s="148"/>
      <c r="BE892" s="148"/>
      <c r="BF892" s="148"/>
      <c r="BG892" s="148"/>
      <c r="BH892" s="148"/>
    </row>
    <row r="893" spans="1:60" outlineLevel="3" x14ac:dyDescent="0.25">
      <c r="A893" s="155"/>
      <c r="B893" s="156"/>
      <c r="C893" s="195" t="s">
        <v>1158</v>
      </c>
      <c r="D893" s="161"/>
      <c r="E893" s="162">
        <v>4.04</v>
      </c>
      <c r="F893" s="159"/>
      <c r="G893" s="159"/>
      <c r="H893" s="159"/>
      <c r="I893" s="159"/>
      <c r="J893" s="159"/>
      <c r="K893" s="159"/>
      <c r="L893" s="159"/>
      <c r="M893" s="159"/>
      <c r="N893" s="158"/>
      <c r="O893" s="158"/>
      <c r="P893" s="158"/>
      <c r="Q893" s="158"/>
      <c r="R893" s="159"/>
      <c r="S893" s="159"/>
      <c r="T893" s="159"/>
      <c r="U893" s="159"/>
      <c r="V893" s="159"/>
      <c r="W893" s="159"/>
      <c r="X893" s="159"/>
      <c r="Y893" s="159"/>
      <c r="Z893" s="148"/>
      <c r="AA893" s="148"/>
      <c r="AB893" s="148"/>
      <c r="AC893" s="148"/>
      <c r="AD893" s="148"/>
      <c r="AE893" s="148"/>
      <c r="AF893" s="148"/>
      <c r="AG893" s="148" t="s">
        <v>314</v>
      </c>
      <c r="AH893" s="148">
        <v>0</v>
      </c>
      <c r="AI893" s="148"/>
      <c r="AJ893" s="148"/>
      <c r="AK893" s="148"/>
      <c r="AL893" s="148"/>
      <c r="AM893" s="148"/>
      <c r="AN893" s="148"/>
      <c r="AO893" s="148"/>
      <c r="AP893" s="148"/>
      <c r="AQ893" s="148"/>
      <c r="AR893" s="148"/>
      <c r="AS893" s="148"/>
      <c r="AT893" s="148"/>
      <c r="AU893" s="148"/>
      <c r="AV893" s="148"/>
      <c r="AW893" s="148"/>
      <c r="AX893" s="148"/>
      <c r="AY893" s="148"/>
      <c r="AZ893" s="148"/>
      <c r="BA893" s="148"/>
      <c r="BB893" s="148"/>
      <c r="BC893" s="148"/>
      <c r="BD893" s="148"/>
      <c r="BE893" s="148"/>
      <c r="BF893" s="148"/>
      <c r="BG893" s="148"/>
      <c r="BH893" s="148"/>
    </row>
    <row r="894" spans="1:60" outlineLevel="3" x14ac:dyDescent="0.25">
      <c r="A894" s="155"/>
      <c r="B894" s="156"/>
      <c r="C894" s="195" t="s">
        <v>1159</v>
      </c>
      <c r="D894" s="161"/>
      <c r="E894" s="162">
        <v>1.9</v>
      </c>
      <c r="F894" s="159"/>
      <c r="G894" s="159"/>
      <c r="H894" s="159"/>
      <c r="I894" s="159"/>
      <c r="J894" s="159"/>
      <c r="K894" s="159"/>
      <c r="L894" s="159"/>
      <c r="M894" s="159"/>
      <c r="N894" s="158"/>
      <c r="O894" s="158"/>
      <c r="P894" s="158"/>
      <c r="Q894" s="158"/>
      <c r="R894" s="159"/>
      <c r="S894" s="159"/>
      <c r="T894" s="159"/>
      <c r="U894" s="159"/>
      <c r="V894" s="159"/>
      <c r="W894" s="159"/>
      <c r="X894" s="159"/>
      <c r="Y894" s="159"/>
      <c r="Z894" s="148"/>
      <c r="AA894" s="148"/>
      <c r="AB894" s="148"/>
      <c r="AC894" s="148"/>
      <c r="AD894" s="148"/>
      <c r="AE894" s="148"/>
      <c r="AF894" s="148"/>
      <c r="AG894" s="148" t="s">
        <v>314</v>
      </c>
      <c r="AH894" s="148">
        <v>0</v>
      </c>
      <c r="AI894" s="148"/>
      <c r="AJ894" s="148"/>
      <c r="AK894" s="148"/>
      <c r="AL894" s="148"/>
      <c r="AM894" s="148"/>
      <c r="AN894" s="148"/>
      <c r="AO894" s="148"/>
      <c r="AP894" s="148"/>
      <c r="AQ894" s="148"/>
      <c r="AR894" s="148"/>
      <c r="AS894" s="148"/>
      <c r="AT894" s="148"/>
      <c r="AU894" s="148"/>
      <c r="AV894" s="148"/>
      <c r="AW894" s="148"/>
      <c r="AX894" s="148"/>
      <c r="AY894" s="148"/>
      <c r="AZ894" s="148"/>
      <c r="BA894" s="148"/>
      <c r="BB894" s="148"/>
      <c r="BC894" s="148"/>
      <c r="BD894" s="148"/>
      <c r="BE894" s="148"/>
      <c r="BF894" s="148"/>
      <c r="BG894" s="148"/>
      <c r="BH894" s="148"/>
    </row>
    <row r="895" spans="1:60" outlineLevel="1" x14ac:dyDescent="0.25">
      <c r="A895" s="177">
        <v>175</v>
      </c>
      <c r="B895" s="178" t="s">
        <v>1160</v>
      </c>
      <c r="C895" s="194" t="s">
        <v>1161</v>
      </c>
      <c r="D895" s="179" t="s">
        <v>331</v>
      </c>
      <c r="E895" s="180">
        <v>21.25</v>
      </c>
      <c r="F895" s="181"/>
      <c r="G895" s="182">
        <f>ROUND(E895*F895,2)</f>
        <v>0</v>
      </c>
      <c r="H895" s="181"/>
      <c r="I895" s="182">
        <f>ROUND(E895*H895,2)</f>
        <v>0</v>
      </c>
      <c r="J895" s="181"/>
      <c r="K895" s="182">
        <f>ROUND(E895*J895,2)</f>
        <v>0</v>
      </c>
      <c r="L895" s="182">
        <v>21</v>
      </c>
      <c r="M895" s="182">
        <f>G895*(1+L895/100)</f>
        <v>0</v>
      </c>
      <c r="N895" s="180">
        <v>0</v>
      </c>
      <c r="O895" s="180">
        <f>ROUND(E895*N895,2)</f>
        <v>0</v>
      </c>
      <c r="P895" s="180">
        <v>4.6000000000000001E-4</v>
      </c>
      <c r="Q895" s="180">
        <f>ROUND(E895*P895,2)</f>
        <v>0.01</v>
      </c>
      <c r="R895" s="182" t="s">
        <v>1023</v>
      </c>
      <c r="S895" s="182" t="s">
        <v>294</v>
      </c>
      <c r="T895" s="183" t="s">
        <v>294</v>
      </c>
      <c r="U895" s="159">
        <v>3.24</v>
      </c>
      <c r="V895" s="159">
        <f>ROUND(E895*U895,2)</f>
        <v>68.849999999999994</v>
      </c>
      <c r="W895" s="159"/>
      <c r="X895" s="159" t="s">
        <v>295</v>
      </c>
      <c r="Y895" s="159" t="s">
        <v>296</v>
      </c>
      <c r="Z895" s="148"/>
      <c r="AA895" s="148"/>
      <c r="AB895" s="148"/>
      <c r="AC895" s="148"/>
      <c r="AD895" s="148"/>
      <c r="AE895" s="148"/>
      <c r="AF895" s="148"/>
      <c r="AG895" s="148" t="s">
        <v>297</v>
      </c>
      <c r="AH895" s="148"/>
      <c r="AI895" s="148"/>
      <c r="AJ895" s="148"/>
      <c r="AK895" s="148"/>
      <c r="AL895" s="148"/>
      <c r="AM895" s="148"/>
      <c r="AN895" s="148"/>
      <c r="AO895" s="148"/>
      <c r="AP895" s="148"/>
      <c r="AQ895" s="148"/>
      <c r="AR895" s="148"/>
      <c r="AS895" s="148"/>
      <c r="AT895" s="148"/>
      <c r="AU895" s="148"/>
      <c r="AV895" s="148"/>
      <c r="AW895" s="148"/>
      <c r="AX895" s="148"/>
      <c r="AY895" s="148"/>
      <c r="AZ895" s="148"/>
      <c r="BA895" s="148"/>
      <c r="BB895" s="148"/>
      <c r="BC895" s="148"/>
      <c r="BD895" s="148"/>
      <c r="BE895" s="148"/>
      <c r="BF895" s="148"/>
      <c r="BG895" s="148"/>
      <c r="BH895" s="148"/>
    </row>
    <row r="896" spans="1:60" outlineLevel="2" x14ac:dyDescent="0.25">
      <c r="A896" s="155"/>
      <c r="B896" s="156"/>
      <c r="C896" s="195" t="s">
        <v>1154</v>
      </c>
      <c r="D896" s="161"/>
      <c r="E896" s="162">
        <v>5</v>
      </c>
      <c r="F896" s="159"/>
      <c r="G896" s="159"/>
      <c r="H896" s="159"/>
      <c r="I896" s="159"/>
      <c r="J896" s="159"/>
      <c r="K896" s="159"/>
      <c r="L896" s="159"/>
      <c r="M896" s="159"/>
      <c r="N896" s="158"/>
      <c r="O896" s="158"/>
      <c r="P896" s="158"/>
      <c r="Q896" s="158"/>
      <c r="R896" s="159"/>
      <c r="S896" s="159"/>
      <c r="T896" s="159"/>
      <c r="U896" s="159"/>
      <c r="V896" s="159"/>
      <c r="W896" s="159"/>
      <c r="X896" s="159"/>
      <c r="Y896" s="159"/>
      <c r="Z896" s="148"/>
      <c r="AA896" s="148"/>
      <c r="AB896" s="148"/>
      <c r="AC896" s="148"/>
      <c r="AD896" s="148"/>
      <c r="AE896" s="148"/>
      <c r="AF896" s="148"/>
      <c r="AG896" s="148" t="s">
        <v>314</v>
      </c>
      <c r="AH896" s="148">
        <v>0</v>
      </c>
      <c r="AI896" s="148"/>
      <c r="AJ896" s="148"/>
      <c r="AK896" s="148"/>
      <c r="AL896" s="148"/>
      <c r="AM896" s="148"/>
      <c r="AN896" s="148"/>
      <c r="AO896" s="148"/>
      <c r="AP896" s="148"/>
      <c r="AQ896" s="148"/>
      <c r="AR896" s="148"/>
      <c r="AS896" s="148"/>
      <c r="AT896" s="148"/>
      <c r="AU896" s="148"/>
      <c r="AV896" s="148"/>
      <c r="AW896" s="148"/>
      <c r="AX896" s="148"/>
      <c r="AY896" s="148"/>
      <c r="AZ896" s="148"/>
      <c r="BA896" s="148"/>
      <c r="BB896" s="148"/>
      <c r="BC896" s="148"/>
      <c r="BD896" s="148"/>
      <c r="BE896" s="148"/>
      <c r="BF896" s="148"/>
      <c r="BG896" s="148"/>
      <c r="BH896" s="148"/>
    </row>
    <row r="897" spans="1:60" outlineLevel="3" x14ac:dyDescent="0.25">
      <c r="A897" s="155"/>
      <c r="B897" s="156"/>
      <c r="C897" s="195" t="s">
        <v>1162</v>
      </c>
      <c r="D897" s="161"/>
      <c r="E897" s="162">
        <v>1.9</v>
      </c>
      <c r="F897" s="159"/>
      <c r="G897" s="159"/>
      <c r="H897" s="159"/>
      <c r="I897" s="159"/>
      <c r="J897" s="159"/>
      <c r="K897" s="159"/>
      <c r="L897" s="159"/>
      <c r="M897" s="159"/>
      <c r="N897" s="158"/>
      <c r="O897" s="158"/>
      <c r="P897" s="158"/>
      <c r="Q897" s="158"/>
      <c r="R897" s="159"/>
      <c r="S897" s="159"/>
      <c r="T897" s="159"/>
      <c r="U897" s="159"/>
      <c r="V897" s="159"/>
      <c r="W897" s="159"/>
      <c r="X897" s="159"/>
      <c r="Y897" s="159"/>
      <c r="Z897" s="148"/>
      <c r="AA897" s="148"/>
      <c r="AB897" s="148"/>
      <c r="AC897" s="148"/>
      <c r="AD897" s="148"/>
      <c r="AE897" s="148"/>
      <c r="AF897" s="148"/>
      <c r="AG897" s="148" t="s">
        <v>314</v>
      </c>
      <c r="AH897" s="148">
        <v>0</v>
      </c>
      <c r="AI897" s="148"/>
      <c r="AJ897" s="148"/>
      <c r="AK897" s="148"/>
      <c r="AL897" s="148"/>
      <c r="AM897" s="148"/>
      <c r="AN897" s="148"/>
      <c r="AO897" s="148"/>
      <c r="AP897" s="148"/>
      <c r="AQ897" s="148"/>
      <c r="AR897" s="148"/>
      <c r="AS897" s="148"/>
      <c r="AT897" s="148"/>
      <c r="AU897" s="148"/>
      <c r="AV897" s="148"/>
      <c r="AW897" s="148"/>
      <c r="AX897" s="148"/>
      <c r="AY897" s="148"/>
      <c r="AZ897" s="148"/>
      <c r="BA897" s="148"/>
      <c r="BB897" s="148"/>
      <c r="BC897" s="148"/>
      <c r="BD897" s="148"/>
      <c r="BE897" s="148"/>
      <c r="BF897" s="148"/>
      <c r="BG897" s="148"/>
      <c r="BH897" s="148"/>
    </row>
    <row r="898" spans="1:60" outlineLevel="3" x14ac:dyDescent="0.25">
      <c r="A898" s="155"/>
      <c r="B898" s="156"/>
      <c r="C898" s="195" t="s">
        <v>1163</v>
      </c>
      <c r="D898" s="161"/>
      <c r="E898" s="162">
        <v>8.6</v>
      </c>
      <c r="F898" s="159"/>
      <c r="G898" s="159"/>
      <c r="H898" s="159"/>
      <c r="I898" s="159"/>
      <c r="J898" s="159"/>
      <c r="K898" s="159"/>
      <c r="L898" s="159"/>
      <c r="M898" s="159"/>
      <c r="N898" s="158"/>
      <c r="O898" s="158"/>
      <c r="P898" s="158"/>
      <c r="Q898" s="158"/>
      <c r="R898" s="159"/>
      <c r="S898" s="159"/>
      <c r="T898" s="159"/>
      <c r="U898" s="159"/>
      <c r="V898" s="159"/>
      <c r="W898" s="159"/>
      <c r="X898" s="159"/>
      <c r="Y898" s="159"/>
      <c r="Z898" s="148"/>
      <c r="AA898" s="148"/>
      <c r="AB898" s="148"/>
      <c r="AC898" s="148"/>
      <c r="AD898" s="148"/>
      <c r="AE898" s="148"/>
      <c r="AF898" s="148"/>
      <c r="AG898" s="148" t="s">
        <v>314</v>
      </c>
      <c r="AH898" s="148">
        <v>0</v>
      </c>
      <c r="AI898" s="148"/>
      <c r="AJ898" s="148"/>
      <c r="AK898" s="148"/>
      <c r="AL898" s="148"/>
      <c r="AM898" s="148"/>
      <c r="AN898" s="148"/>
      <c r="AO898" s="148"/>
      <c r="AP898" s="148"/>
      <c r="AQ898" s="148"/>
      <c r="AR898" s="148"/>
      <c r="AS898" s="148"/>
      <c r="AT898" s="148"/>
      <c r="AU898" s="148"/>
      <c r="AV898" s="148"/>
      <c r="AW898" s="148"/>
      <c r="AX898" s="148"/>
      <c r="AY898" s="148"/>
      <c r="AZ898" s="148"/>
      <c r="BA898" s="148"/>
      <c r="BB898" s="148"/>
      <c r="BC898" s="148"/>
      <c r="BD898" s="148"/>
      <c r="BE898" s="148"/>
      <c r="BF898" s="148"/>
      <c r="BG898" s="148"/>
      <c r="BH898" s="148"/>
    </row>
    <row r="899" spans="1:60" outlineLevel="3" x14ac:dyDescent="0.25">
      <c r="A899" s="155"/>
      <c r="B899" s="156"/>
      <c r="C899" s="195" t="s">
        <v>1164</v>
      </c>
      <c r="D899" s="161"/>
      <c r="E899" s="162">
        <v>5</v>
      </c>
      <c r="F899" s="159"/>
      <c r="G899" s="159"/>
      <c r="H899" s="159"/>
      <c r="I899" s="159"/>
      <c r="J899" s="159"/>
      <c r="K899" s="159"/>
      <c r="L899" s="159"/>
      <c r="M899" s="159"/>
      <c r="N899" s="158"/>
      <c r="O899" s="158"/>
      <c r="P899" s="158"/>
      <c r="Q899" s="158"/>
      <c r="R899" s="159"/>
      <c r="S899" s="159"/>
      <c r="T899" s="159"/>
      <c r="U899" s="159"/>
      <c r="V899" s="159"/>
      <c r="W899" s="159"/>
      <c r="X899" s="159"/>
      <c r="Y899" s="159"/>
      <c r="Z899" s="148"/>
      <c r="AA899" s="148"/>
      <c r="AB899" s="148"/>
      <c r="AC899" s="148"/>
      <c r="AD899" s="148"/>
      <c r="AE899" s="148"/>
      <c r="AF899" s="148"/>
      <c r="AG899" s="148" t="s">
        <v>314</v>
      </c>
      <c r="AH899" s="148">
        <v>0</v>
      </c>
      <c r="AI899" s="148"/>
      <c r="AJ899" s="148"/>
      <c r="AK899" s="148"/>
      <c r="AL899" s="148"/>
      <c r="AM899" s="148"/>
      <c r="AN899" s="148"/>
      <c r="AO899" s="148"/>
      <c r="AP899" s="148"/>
      <c r="AQ899" s="148"/>
      <c r="AR899" s="148"/>
      <c r="AS899" s="148"/>
      <c r="AT899" s="148"/>
      <c r="AU899" s="148"/>
      <c r="AV899" s="148"/>
      <c r="AW899" s="148"/>
      <c r="AX899" s="148"/>
      <c r="AY899" s="148"/>
      <c r="AZ899" s="148"/>
      <c r="BA899" s="148"/>
      <c r="BB899" s="148"/>
      <c r="BC899" s="148"/>
      <c r="BD899" s="148"/>
      <c r="BE899" s="148"/>
      <c r="BF899" s="148"/>
      <c r="BG899" s="148"/>
      <c r="BH899" s="148"/>
    </row>
    <row r="900" spans="1:60" outlineLevel="3" x14ac:dyDescent="0.25">
      <c r="A900" s="155"/>
      <c r="B900" s="156"/>
      <c r="C900" s="195" t="s">
        <v>1165</v>
      </c>
      <c r="D900" s="161"/>
      <c r="E900" s="162">
        <v>0.75</v>
      </c>
      <c r="F900" s="159"/>
      <c r="G900" s="159"/>
      <c r="H900" s="159"/>
      <c r="I900" s="159"/>
      <c r="J900" s="159"/>
      <c r="K900" s="159"/>
      <c r="L900" s="159"/>
      <c r="M900" s="159"/>
      <c r="N900" s="158"/>
      <c r="O900" s="158"/>
      <c r="P900" s="158"/>
      <c r="Q900" s="158"/>
      <c r="R900" s="159"/>
      <c r="S900" s="159"/>
      <c r="T900" s="159"/>
      <c r="U900" s="159"/>
      <c r="V900" s="159"/>
      <c r="W900" s="159"/>
      <c r="X900" s="159"/>
      <c r="Y900" s="159"/>
      <c r="Z900" s="148"/>
      <c r="AA900" s="148"/>
      <c r="AB900" s="148"/>
      <c r="AC900" s="148"/>
      <c r="AD900" s="148"/>
      <c r="AE900" s="148"/>
      <c r="AF900" s="148"/>
      <c r="AG900" s="148" t="s">
        <v>314</v>
      </c>
      <c r="AH900" s="148">
        <v>0</v>
      </c>
      <c r="AI900" s="148"/>
      <c r="AJ900" s="148"/>
      <c r="AK900" s="148"/>
      <c r="AL900" s="148"/>
      <c r="AM900" s="148"/>
      <c r="AN900" s="148"/>
      <c r="AO900" s="148"/>
      <c r="AP900" s="148"/>
      <c r="AQ900" s="148"/>
      <c r="AR900" s="148"/>
      <c r="AS900" s="148"/>
      <c r="AT900" s="148"/>
      <c r="AU900" s="148"/>
      <c r="AV900" s="148"/>
      <c r="AW900" s="148"/>
      <c r="AX900" s="148"/>
      <c r="AY900" s="148"/>
      <c r="AZ900" s="148"/>
      <c r="BA900" s="148"/>
      <c r="BB900" s="148"/>
      <c r="BC900" s="148"/>
      <c r="BD900" s="148"/>
      <c r="BE900" s="148"/>
      <c r="BF900" s="148"/>
      <c r="BG900" s="148"/>
      <c r="BH900" s="148"/>
    </row>
    <row r="901" spans="1:60" ht="20" outlineLevel="1" x14ac:dyDescent="0.25">
      <c r="A901" s="177">
        <v>176</v>
      </c>
      <c r="B901" s="178" t="s">
        <v>1166</v>
      </c>
      <c r="C901" s="194" t="s">
        <v>1167</v>
      </c>
      <c r="D901" s="179" t="s">
        <v>331</v>
      </c>
      <c r="E901" s="180">
        <v>44.25</v>
      </c>
      <c r="F901" s="181"/>
      <c r="G901" s="182">
        <f>ROUND(E901*F901,2)</f>
        <v>0</v>
      </c>
      <c r="H901" s="181"/>
      <c r="I901" s="182">
        <f>ROUND(E901*H901,2)</f>
        <v>0</v>
      </c>
      <c r="J901" s="181"/>
      <c r="K901" s="182">
        <f>ROUND(E901*J901,2)</f>
        <v>0</v>
      </c>
      <c r="L901" s="182">
        <v>21</v>
      </c>
      <c r="M901" s="182">
        <f>G901*(1+L901/100)</f>
        <v>0</v>
      </c>
      <c r="N901" s="180">
        <v>0</v>
      </c>
      <c r="O901" s="180">
        <f>ROUND(E901*N901,2)</f>
        <v>0</v>
      </c>
      <c r="P901" s="180">
        <v>6.5000000000000002E-2</v>
      </c>
      <c r="Q901" s="180">
        <f>ROUND(E901*P901,2)</f>
        <v>2.88</v>
      </c>
      <c r="R901" s="182" t="s">
        <v>1023</v>
      </c>
      <c r="S901" s="182" t="s">
        <v>294</v>
      </c>
      <c r="T901" s="183" t="s">
        <v>294</v>
      </c>
      <c r="U901" s="159">
        <v>0.93</v>
      </c>
      <c r="V901" s="159">
        <f>ROUND(E901*U901,2)</f>
        <v>41.15</v>
      </c>
      <c r="W901" s="159"/>
      <c r="X901" s="159" t="s">
        <v>295</v>
      </c>
      <c r="Y901" s="159" t="s">
        <v>296</v>
      </c>
      <c r="Z901" s="148"/>
      <c r="AA901" s="148"/>
      <c r="AB901" s="148"/>
      <c r="AC901" s="148"/>
      <c r="AD901" s="148"/>
      <c r="AE901" s="148"/>
      <c r="AF901" s="148"/>
      <c r="AG901" s="148" t="s">
        <v>297</v>
      </c>
      <c r="AH901" s="148"/>
      <c r="AI901" s="148"/>
      <c r="AJ901" s="148"/>
      <c r="AK901" s="148"/>
      <c r="AL901" s="148"/>
      <c r="AM901" s="148"/>
      <c r="AN901" s="148"/>
      <c r="AO901" s="148"/>
      <c r="AP901" s="148"/>
      <c r="AQ901" s="148"/>
      <c r="AR901" s="148"/>
      <c r="AS901" s="148"/>
      <c r="AT901" s="148"/>
      <c r="AU901" s="148"/>
      <c r="AV901" s="148"/>
      <c r="AW901" s="148"/>
      <c r="AX901" s="148"/>
      <c r="AY901" s="148"/>
      <c r="AZ901" s="148"/>
      <c r="BA901" s="148"/>
      <c r="BB901" s="148"/>
      <c r="BC901" s="148"/>
      <c r="BD901" s="148"/>
      <c r="BE901" s="148"/>
      <c r="BF901" s="148"/>
      <c r="BG901" s="148"/>
      <c r="BH901" s="148"/>
    </row>
    <row r="902" spans="1:60" outlineLevel="2" x14ac:dyDescent="0.25">
      <c r="A902" s="155"/>
      <c r="B902" s="156"/>
      <c r="C902" s="195" t="s">
        <v>1168</v>
      </c>
      <c r="D902" s="161"/>
      <c r="E902" s="162">
        <v>11.95</v>
      </c>
      <c r="F902" s="159"/>
      <c r="G902" s="159"/>
      <c r="H902" s="159"/>
      <c r="I902" s="159"/>
      <c r="J902" s="159"/>
      <c r="K902" s="159"/>
      <c r="L902" s="159"/>
      <c r="M902" s="159"/>
      <c r="N902" s="158"/>
      <c r="O902" s="158"/>
      <c r="P902" s="158"/>
      <c r="Q902" s="158"/>
      <c r="R902" s="159"/>
      <c r="S902" s="159"/>
      <c r="T902" s="159"/>
      <c r="U902" s="159"/>
      <c r="V902" s="159"/>
      <c r="W902" s="159"/>
      <c r="X902" s="159"/>
      <c r="Y902" s="159"/>
      <c r="Z902" s="148"/>
      <c r="AA902" s="148"/>
      <c r="AB902" s="148"/>
      <c r="AC902" s="148"/>
      <c r="AD902" s="148"/>
      <c r="AE902" s="148"/>
      <c r="AF902" s="148"/>
      <c r="AG902" s="148" t="s">
        <v>314</v>
      </c>
      <c r="AH902" s="148">
        <v>0</v>
      </c>
      <c r="AI902" s="148"/>
      <c r="AJ902" s="148"/>
      <c r="AK902" s="148"/>
      <c r="AL902" s="148"/>
      <c r="AM902" s="148"/>
      <c r="AN902" s="148"/>
      <c r="AO902" s="148"/>
      <c r="AP902" s="148"/>
      <c r="AQ902" s="148"/>
      <c r="AR902" s="148"/>
      <c r="AS902" s="148"/>
      <c r="AT902" s="148"/>
      <c r="AU902" s="148"/>
      <c r="AV902" s="148"/>
      <c r="AW902" s="148"/>
      <c r="AX902" s="148"/>
      <c r="AY902" s="148"/>
      <c r="AZ902" s="148"/>
      <c r="BA902" s="148"/>
      <c r="BB902" s="148"/>
      <c r="BC902" s="148"/>
      <c r="BD902" s="148"/>
      <c r="BE902" s="148"/>
      <c r="BF902" s="148"/>
      <c r="BG902" s="148"/>
      <c r="BH902" s="148"/>
    </row>
    <row r="903" spans="1:60" outlineLevel="3" x14ac:dyDescent="0.25">
      <c r="A903" s="155"/>
      <c r="B903" s="156"/>
      <c r="C903" s="195" t="s">
        <v>1169</v>
      </c>
      <c r="D903" s="161"/>
      <c r="E903" s="162">
        <v>4.8</v>
      </c>
      <c r="F903" s="159"/>
      <c r="G903" s="159"/>
      <c r="H903" s="159"/>
      <c r="I903" s="159"/>
      <c r="J903" s="159"/>
      <c r="K903" s="159"/>
      <c r="L903" s="159"/>
      <c r="M903" s="159"/>
      <c r="N903" s="158"/>
      <c r="O903" s="158"/>
      <c r="P903" s="158"/>
      <c r="Q903" s="158"/>
      <c r="R903" s="159"/>
      <c r="S903" s="159"/>
      <c r="T903" s="159"/>
      <c r="U903" s="159"/>
      <c r="V903" s="159"/>
      <c r="W903" s="159"/>
      <c r="X903" s="159"/>
      <c r="Y903" s="159"/>
      <c r="Z903" s="148"/>
      <c r="AA903" s="148"/>
      <c r="AB903" s="148"/>
      <c r="AC903" s="148"/>
      <c r="AD903" s="148"/>
      <c r="AE903" s="148"/>
      <c r="AF903" s="148"/>
      <c r="AG903" s="148" t="s">
        <v>314</v>
      </c>
      <c r="AH903" s="148">
        <v>0</v>
      </c>
      <c r="AI903" s="148"/>
      <c r="AJ903" s="148"/>
      <c r="AK903" s="148"/>
      <c r="AL903" s="148"/>
      <c r="AM903" s="148"/>
      <c r="AN903" s="148"/>
      <c r="AO903" s="148"/>
      <c r="AP903" s="148"/>
      <c r="AQ903" s="148"/>
      <c r="AR903" s="148"/>
      <c r="AS903" s="148"/>
      <c r="AT903" s="148"/>
      <c r="AU903" s="148"/>
      <c r="AV903" s="148"/>
      <c r="AW903" s="148"/>
      <c r="AX903" s="148"/>
      <c r="AY903" s="148"/>
      <c r="AZ903" s="148"/>
      <c r="BA903" s="148"/>
      <c r="BB903" s="148"/>
      <c r="BC903" s="148"/>
      <c r="BD903" s="148"/>
      <c r="BE903" s="148"/>
      <c r="BF903" s="148"/>
      <c r="BG903" s="148"/>
      <c r="BH903" s="148"/>
    </row>
    <row r="904" spans="1:60" outlineLevel="3" x14ac:dyDescent="0.25">
      <c r="A904" s="155"/>
      <c r="B904" s="156"/>
      <c r="C904" s="195" t="s">
        <v>1170</v>
      </c>
      <c r="D904" s="161"/>
      <c r="E904" s="162">
        <v>1.4</v>
      </c>
      <c r="F904" s="159"/>
      <c r="G904" s="159"/>
      <c r="H904" s="159"/>
      <c r="I904" s="159"/>
      <c r="J904" s="159"/>
      <c r="K904" s="159"/>
      <c r="L904" s="159"/>
      <c r="M904" s="159"/>
      <c r="N904" s="158"/>
      <c r="O904" s="158"/>
      <c r="P904" s="158"/>
      <c r="Q904" s="158"/>
      <c r="R904" s="159"/>
      <c r="S904" s="159"/>
      <c r="T904" s="159"/>
      <c r="U904" s="159"/>
      <c r="V904" s="159"/>
      <c r="W904" s="159"/>
      <c r="X904" s="159"/>
      <c r="Y904" s="159"/>
      <c r="Z904" s="148"/>
      <c r="AA904" s="148"/>
      <c r="AB904" s="148"/>
      <c r="AC904" s="148"/>
      <c r="AD904" s="148"/>
      <c r="AE904" s="148"/>
      <c r="AF904" s="148"/>
      <c r="AG904" s="148" t="s">
        <v>314</v>
      </c>
      <c r="AH904" s="148">
        <v>0</v>
      </c>
      <c r="AI904" s="148"/>
      <c r="AJ904" s="148"/>
      <c r="AK904" s="148"/>
      <c r="AL904" s="148"/>
      <c r="AM904" s="148"/>
      <c r="AN904" s="148"/>
      <c r="AO904" s="148"/>
      <c r="AP904" s="148"/>
      <c r="AQ904" s="148"/>
      <c r="AR904" s="148"/>
      <c r="AS904" s="148"/>
      <c r="AT904" s="148"/>
      <c r="AU904" s="148"/>
      <c r="AV904" s="148"/>
      <c r="AW904" s="148"/>
      <c r="AX904" s="148"/>
      <c r="AY904" s="148"/>
      <c r="AZ904" s="148"/>
      <c r="BA904" s="148"/>
      <c r="BB904" s="148"/>
      <c r="BC904" s="148"/>
      <c r="BD904" s="148"/>
      <c r="BE904" s="148"/>
      <c r="BF904" s="148"/>
      <c r="BG904" s="148"/>
      <c r="BH904" s="148"/>
    </row>
    <row r="905" spans="1:60" outlineLevel="3" x14ac:dyDescent="0.25">
      <c r="A905" s="155"/>
      <c r="B905" s="156"/>
      <c r="C905" s="195" t="s">
        <v>1171</v>
      </c>
      <c r="D905" s="161"/>
      <c r="E905" s="162">
        <v>2.6</v>
      </c>
      <c r="F905" s="159"/>
      <c r="G905" s="159"/>
      <c r="H905" s="159"/>
      <c r="I905" s="159"/>
      <c r="J905" s="159"/>
      <c r="K905" s="159"/>
      <c r="L905" s="159"/>
      <c r="M905" s="159"/>
      <c r="N905" s="158"/>
      <c r="O905" s="158"/>
      <c r="P905" s="158"/>
      <c r="Q905" s="158"/>
      <c r="R905" s="159"/>
      <c r="S905" s="159"/>
      <c r="T905" s="159"/>
      <c r="U905" s="159"/>
      <c r="V905" s="159"/>
      <c r="W905" s="159"/>
      <c r="X905" s="159"/>
      <c r="Y905" s="159"/>
      <c r="Z905" s="148"/>
      <c r="AA905" s="148"/>
      <c r="AB905" s="148"/>
      <c r="AC905" s="148"/>
      <c r="AD905" s="148"/>
      <c r="AE905" s="148"/>
      <c r="AF905" s="148"/>
      <c r="AG905" s="148" t="s">
        <v>314</v>
      </c>
      <c r="AH905" s="148">
        <v>0</v>
      </c>
      <c r="AI905" s="148"/>
      <c r="AJ905" s="148"/>
      <c r="AK905" s="148"/>
      <c r="AL905" s="148"/>
      <c r="AM905" s="148"/>
      <c r="AN905" s="148"/>
      <c r="AO905" s="148"/>
      <c r="AP905" s="148"/>
      <c r="AQ905" s="148"/>
      <c r="AR905" s="148"/>
      <c r="AS905" s="148"/>
      <c r="AT905" s="148"/>
      <c r="AU905" s="148"/>
      <c r="AV905" s="148"/>
      <c r="AW905" s="148"/>
      <c r="AX905" s="148"/>
      <c r="AY905" s="148"/>
      <c r="AZ905" s="148"/>
      <c r="BA905" s="148"/>
      <c r="BB905" s="148"/>
      <c r="BC905" s="148"/>
      <c r="BD905" s="148"/>
      <c r="BE905" s="148"/>
      <c r="BF905" s="148"/>
      <c r="BG905" s="148"/>
      <c r="BH905" s="148"/>
    </row>
    <row r="906" spans="1:60" outlineLevel="3" x14ac:dyDescent="0.25">
      <c r="A906" s="155"/>
      <c r="B906" s="156"/>
      <c r="C906" s="195" t="s">
        <v>1172</v>
      </c>
      <c r="D906" s="161"/>
      <c r="E906" s="162">
        <v>23.5</v>
      </c>
      <c r="F906" s="159"/>
      <c r="G906" s="159"/>
      <c r="H906" s="159"/>
      <c r="I906" s="159"/>
      <c r="J906" s="159"/>
      <c r="K906" s="159"/>
      <c r="L906" s="159"/>
      <c r="M906" s="159"/>
      <c r="N906" s="158"/>
      <c r="O906" s="158"/>
      <c r="P906" s="158"/>
      <c r="Q906" s="158"/>
      <c r="R906" s="159"/>
      <c r="S906" s="159"/>
      <c r="T906" s="159"/>
      <c r="U906" s="159"/>
      <c r="V906" s="159"/>
      <c r="W906" s="159"/>
      <c r="X906" s="159"/>
      <c r="Y906" s="159"/>
      <c r="Z906" s="148"/>
      <c r="AA906" s="148"/>
      <c r="AB906" s="148"/>
      <c r="AC906" s="148"/>
      <c r="AD906" s="148"/>
      <c r="AE906" s="148"/>
      <c r="AF906" s="148"/>
      <c r="AG906" s="148" t="s">
        <v>314</v>
      </c>
      <c r="AH906" s="148">
        <v>0</v>
      </c>
      <c r="AI906" s="148"/>
      <c r="AJ906" s="148"/>
      <c r="AK906" s="148"/>
      <c r="AL906" s="148"/>
      <c r="AM906" s="148"/>
      <c r="AN906" s="148"/>
      <c r="AO906" s="148"/>
      <c r="AP906" s="148"/>
      <c r="AQ906" s="148"/>
      <c r="AR906" s="148"/>
      <c r="AS906" s="148"/>
      <c r="AT906" s="148"/>
      <c r="AU906" s="148"/>
      <c r="AV906" s="148"/>
      <c r="AW906" s="148"/>
      <c r="AX906" s="148"/>
      <c r="AY906" s="148"/>
      <c r="AZ906" s="148"/>
      <c r="BA906" s="148"/>
      <c r="BB906" s="148"/>
      <c r="BC906" s="148"/>
      <c r="BD906" s="148"/>
      <c r="BE906" s="148"/>
      <c r="BF906" s="148"/>
      <c r="BG906" s="148"/>
      <c r="BH906" s="148"/>
    </row>
    <row r="907" spans="1:60" ht="20" outlineLevel="1" x14ac:dyDescent="0.25">
      <c r="A907" s="185">
        <v>177</v>
      </c>
      <c r="B907" s="186" t="s">
        <v>1173</v>
      </c>
      <c r="C907" s="198" t="s">
        <v>1174</v>
      </c>
      <c r="D907" s="187" t="s">
        <v>292</v>
      </c>
      <c r="E907" s="188">
        <v>3</v>
      </c>
      <c r="F907" s="189"/>
      <c r="G907" s="190">
        <f>ROUND(E907*F907,2)</f>
        <v>0</v>
      </c>
      <c r="H907" s="189"/>
      <c r="I907" s="190">
        <f>ROUND(E907*H907,2)</f>
        <v>0</v>
      </c>
      <c r="J907" s="189"/>
      <c r="K907" s="190">
        <f>ROUND(E907*J907,2)</f>
        <v>0</v>
      </c>
      <c r="L907" s="190">
        <v>21</v>
      </c>
      <c r="M907" s="190">
        <f>G907*(1+L907/100)</f>
        <v>0</v>
      </c>
      <c r="N907" s="188">
        <v>0</v>
      </c>
      <c r="O907" s="188">
        <f>ROUND(E907*N907,2)</f>
        <v>0</v>
      </c>
      <c r="P907" s="188">
        <v>4.4999999999999998E-2</v>
      </c>
      <c r="Q907" s="188">
        <f>ROUND(E907*P907,2)</f>
        <v>0.14000000000000001</v>
      </c>
      <c r="R907" s="190" t="s">
        <v>1023</v>
      </c>
      <c r="S907" s="190" t="s">
        <v>294</v>
      </c>
      <c r="T907" s="191" t="s">
        <v>294</v>
      </c>
      <c r="U907" s="159">
        <v>0.26</v>
      </c>
      <c r="V907" s="159">
        <f>ROUND(E907*U907,2)</f>
        <v>0.78</v>
      </c>
      <c r="W907" s="159"/>
      <c r="X907" s="159" t="s">
        <v>295</v>
      </c>
      <c r="Y907" s="159" t="s">
        <v>296</v>
      </c>
      <c r="Z907" s="148"/>
      <c r="AA907" s="148"/>
      <c r="AB907" s="148"/>
      <c r="AC907" s="148"/>
      <c r="AD907" s="148"/>
      <c r="AE907" s="148"/>
      <c r="AF907" s="148"/>
      <c r="AG907" s="148" t="s">
        <v>297</v>
      </c>
      <c r="AH907" s="148"/>
      <c r="AI907" s="148"/>
      <c r="AJ907" s="148"/>
      <c r="AK907" s="148"/>
      <c r="AL907" s="148"/>
      <c r="AM907" s="148"/>
      <c r="AN907" s="148"/>
      <c r="AO907" s="148"/>
      <c r="AP907" s="148"/>
      <c r="AQ907" s="148"/>
      <c r="AR907" s="148"/>
      <c r="AS907" s="148"/>
      <c r="AT907" s="148"/>
      <c r="AU907" s="148"/>
      <c r="AV907" s="148"/>
      <c r="AW907" s="148"/>
      <c r="AX907" s="148"/>
      <c r="AY907" s="148"/>
      <c r="AZ907" s="148"/>
      <c r="BA907" s="148"/>
      <c r="BB907" s="148"/>
      <c r="BC907" s="148"/>
      <c r="BD907" s="148"/>
      <c r="BE907" s="148"/>
      <c r="BF907" s="148"/>
      <c r="BG907" s="148"/>
      <c r="BH907" s="148"/>
    </row>
    <row r="908" spans="1:60" ht="20" outlineLevel="1" x14ac:dyDescent="0.25">
      <c r="A908" s="177">
        <v>178</v>
      </c>
      <c r="B908" s="178" t="s">
        <v>1175</v>
      </c>
      <c r="C908" s="194" t="s">
        <v>1176</v>
      </c>
      <c r="D908" s="179" t="s">
        <v>310</v>
      </c>
      <c r="E908" s="180">
        <v>1310.1719000000001</v>
      </c>
      <c r="F908" s="181"/>
      <c r="G908" s="182">
        <f>ROUND(E908*F908,2)</f>
        <v>0</v>
      </c>
      <c r="H908" s="181"/>
      <c r="I908" s="182">
        <f>ROUND(E908*H908,2)</f>
        <v>0</v>
      </c>
      <c r="J908" s="181"/>
      <c r="K908" s="182">
        <f>ROUND(E908*J908,2)</f>
        <v>0</v>
      </c>
      <c r="L908" s="182">
        <v>21</v>
      </c>
      <c r="M908" s="182">
        <f>G908*(1+L908/100)</f>
        <v>0</v>
      </c>
      <c r="N908" s="180">
        <v>0</v>
      </c>
      <c r="O908" s="180">
        <f>ROUND(E908*N908,2)</f>
        <v>0</v>
      </c>
      <c r="P908" s="180">
        <v>4.5999999999999999E-2</v>
      </c>
      <c r="Q908" s="180">
        <f>ROUND(E908*P908,2)</f>
        <v>60.27</v>
      </c>
      <c r="R908" s="182" t="s">
        <v>1023</v>
      </c>
      <c r="S908" s="182" t="s">
        <v>294</v>
      </c>
      <c r="T908" s="183" t="s">
        <v>294</v>
      </c>
      <c r="U908" s="159">
        <v>0.26</v>
      </c>
      <c r="V908" s="159">
        <f>ROUND(E908*U908,2)</f>
        <v>340.64</v>
      </c>
      <c r="W908" s="159"/>
      <c r="X908" s="159" t="s">
        <v>295</v>
      </c>
      <c r="Y908" s="159" t="s">
        <v>296</v>
      </c>
      <c r="Z908" s="148"/>
      <c r="AA908" s="148"/>
      <c r="AB908" s="148"/>
      <c r="AC908" s="148"/>
      <c r="AD908" s="148"/>
      <c r="AE908" s="148"/>
      <c r="AF908" s="148"/>
      <c r="AG908" s="148" t="s">
        <v>297</v>
      </c>
      <c r="AH908" s="148"/>
      <c r="AI908" s="148"/>
      <c r="AJ908" s="148"/>
      <c r="AK908" s="148"/>
      <c r="AL908" s="148"/>
      <c r="AM908" s="148"/>
      <c r="AN908" s="148"/>
      <c r="AO908" s="148"/>
      <c r="AP908" s="148"/>
      <c r="AQ908" s="148"/>
      <c r="AR908" s="148"/>
      <c r="AS908" s="148"/>
      <c r="AT908" s="148"/>
      <c r="AU908" s="148"/>
      <c r="AV908" s="148"/>
      <c r="AW908" s="148"/>
      <c r="AX908" s="148"/>
      <c r="AY908" s="148"/>
      <c r="AZ908" s="148"/>
      <c r="BA908" s="148"/>
      <c r="BB908" s="148"/>
      <c r="BC908" s="148"/>
      <c r="BD908" s="148"/>
      <c r="BE908" s="148"/>
      <c r="BF908" s="148"/>
      <c r="BG908" s="148"/>
      <c r="BH908" s="148"/>
    </row>
    <row r="909" spans="1:60" outlineLevel="2" x14ac:dyDescent="0.25">
      <c r="A909" s="155"/>
      <c r="B909" s="156"/>
      <c r="C909" s="195" t="s">
        <v>1177</v>
      </c>
      <c r="D909" s="161"/>
      <c r="E909" s="162">
        <v>16.489999999999998</v>
      </c>
      <c r="F909" s="159"/>
      <c r="G909" s="159"/>
      <c r="H909" s="159"/>
      <c r="I909" s="159"/>
      <c r="J909" s="159"/>
      <c r="K909" s="159"/>
      <c r="L909" s="159"/>
      <c r="M909" s="159"/>
      <c r="N909" s="158"/>
      <c r="O909" s="158"/>
      <c r="P909" s="158"/>
      <c r="Q909" s="158"/>
      <c r="R909" s="159"/>
      <c r="S909" s="159"/>
      <c r="T909" s="159"/>
      <c r="U909" s="159"/>
      <c r="V909" s="159"/>
      <c r="W909" s="159"/>
      <c r="X909" s="159"/>
      <c r="Y909" s="159"/>
      <c r="Z909" s="148"/>
      <c r="AA909" s="148"/>
      <c r="AB909" s="148"/>
      <c r="AC909" s="148"/>
      <c r="AD909" s="148"/>
      <c r="AE909" s="148"/>
      <c r="AF909" s="148"/>
      <c r="AG909" s="148" t="s">
        <v>314</v>
      </c>
      <c r="AH909" s="148">
        <v>0</v>
      </c>
      <c r="AI909" s="148"/>
      <c r="AJ909" s="148"/>
      <c r="AK909" s="148"/>
      <c r="AL909" s="148"/>
      <c r="AM909" s="148"/>
      <c r="AN909" s="148"/>
      <c r="AO909" s="148"/>
      <c r="AP909" s="148"/>
      <c r="AQ909" s="148"/>
      <c r="AR909" s="148"/>
      <c r="AS909" s="148"/>
      <c r="AT909" s="148"/>
      <c r="AU909" s="148"/>
      <c r="AV909" s="148"/>
      <c r="AW909" s="148"/>
      <c r="AX909" s="148"/>
      <c r="AY909" s="148"/>
      <c r="AZ909" s="148"/>
      <c r="BA909" s="148"/>
      <c r="BB909" s="148"/>
      <c r="BC909" s="148"/>
      <c r="BD909" s="148"/>
      <c r="BE909" s="148"/>
      <c r="BF909" s="148"/>
      <c r="BG909" s="148"/>
      <c r="BH909" s="148"/>
    </row>
    <row r="910" spans="1:60" outlineLevel="3" x14ac:dyDescent="0.25">
      <c r="A910" s="155"/>
      <c r="B910" s="156"/>
      <c r="C910" s="195" t="s">
        <v>1178</v>
      </c>
      <c r="D910" s="161"/>
      <c r="E910" s="162">
        <v>12.32</v>
      </c>
      <c r="F910" s="159"/>
      <c r="G910" s="159"/>
      <c r="H910" s="159"/>
      <c r="I910" s="159"/>
      <c r="J910" s="159"/>
      <c r="K910" s="159"/>
      <c r="L910" s="159"/>
      <c r="M910" s="159"/>
      <c r="N910" s="158"/>
      <c r="O910" s="158"/>
      <c r="P910" s="158"/>
      <c r="Q910" s="158"/>
      <c r="R910" s="159"/>
      <c r="S910" s="159"/>
      <c r="T910" s="159"/>
      <c r="U910" s="159"/>
      <c r="V910" s="159"/>
      <c r="W910" s="159"/>
      <c r="X910" s="159"/>
      <c r="Y910" s="159"/>
      <c r="Z910" s="148"/>
      <c r="AA910" s="148"/>
      <c r="AB910" s="148"/>
      <c r="AC910" s="148"/>
      <c r="AD910" s="148"/>
      <c r="AE910" s="148"/>
      <c r="AF910" s="148"/>
      <c r="AG910" s="148" t="s">
        <v>314</v>
      </c>
      <c r="AH910" s="148">
        <v>0</v>
      </c>
      <c r="AI910" s="148"/>
      <c r="AJ910" s="148"/>
      <c r="AK910" s="148"/>
      <c r="AL910" s="148"/>
      <c r="AM910" s="148"/>
      <c r="AN910" s="148"/>
      <c r="AO910" s="148"/>
      <c r="AP910" s="148"/>
      <c r="AQ910" s="148"/>
      <c r="AR910" s="148"/>
      <c r="AS910" s="148"/>
      <c r="AT910" s="148"/>
      <c r="AU910" s="148"/>
      <c r="AV910" s="148"/>
      <c r="AW910" s="148"/>
      <c r="AX910" s="148"/>
      <c r="AY910" s="148"/>
      <c r="AZ910" s="148"/>
      <c r="BA910" s="148"/>
      <c r="BB910" s="148"/>
      <c r="BC910" s="148"/>
      <c r="BD910" s="148"/>
      <c r="BE910" s="148"/>
      <c r="BF910" s="148"/>
      <c r="BG910" s="148"/>
      <c r="BH910" s="148"/>
    </row>
    <row r="911" spans="1:60" outlineLevel="3" x14ac:dyDescent="0.25">
      <c r="A911" s="155"/>
      <c r="B911" s="156"/>
      <c r="C911" s="195" t="s">
        <v>1179</v>
      </c>
      <c r="D911" s="161"/>
      <c r="E911" s="162">
        <v>12.98</v>
      </c>
      <c r="F911" s="159"/>
      <c r="G911" s="159"/>
      <c r="H911" s="159"/>
      <c r="I911" s="159"/>
      <c r="J911" s="159"/>
      <c r="K911" s="159"/>
      <c r="L911" s="159"/>
      <c r="M911" s="159"/>
      <c r="N911" s="158"/>
      <c r="O911" s="158"/>
      <c r="P911" s="158"/>
      <c r="Q911" s="158"/>
      <c r="R911" s="159"/>
      <c r="S911" s="159"/>
      <c r="T911" s="159"/>
      <c r="U911" s="159"/>
      <c r="V911" s="159"/>
      <c r="W911" s="159"/>
      <c r="X911" s="159"/>
      <c r="Y911" s="159"/>
      <c r="Z911" s="148"/>
      <c r="AA911" s="148"/>
      <c r="AB911" s="148"/>
      <c r="AC911" s="148"/>
      <c r="AD911" s="148"/>
      <c r="AE911" s="148"/>
      <c r="AF911" s="148"/>
      <c r="AG911" s="148" t="s">
        <v>314</v>
      </c>
      <c r="AH911" s="148">
        <v>0</v>
      </c>
      <c r="AI911" s="148"/>
      <c r="AJ911" s="148"/>
      <c r="AK911" s="148"/>
      <c r="AL911" s="148"/>
      <c r="AM911" s="148"/>
      <c r="AN911" s="148"/>
      <c r="AO911" s="148"/>
      <c r="AP911" s="148"/>
      <c r="AQ911" s="148"/>
      <c r="AR911" s="148"/>
      <c r="AS911" s="148"/>
      <c r="AT911" s="148"/>
      <c r="AU911" s="148"/>
      <c r="AV911" s="148"/>
      <c r="AW911" s="148"/>
      <c r="AX911" s="148"/>
      <c r="AY911" s="148"/>
      <c r="AZ911" s="148"/>
      <c r="BA911" s="148"/>
      <c r="BB911" s="148"/>
      <c r="BC911" s="148"/>
      <c r="BD911" s="148"/>
      <c r="BE911" s="148"/>
      <c r="BF911" s="148"/>
      <c r="BG911" s="148"/>
      <c r="BH911" s="148"/>
    </row>
    <row r="912" spans="1:60" outlineLevel="3" x14ac:dyDescent="0.25">
      <c r="A912" s="155"/>
      <c r="B912" s="156"/>
      <c r="C912" s="195" t="s">
        <v>1180</v>
      </c>
      <c r="D912" s="161"/>
      <c r="E912" s="162">
        <v>14.02</v>
      </c>
      <c r="F912" s="159"/>
      <c r="G912" s="159"/>
      <c r="H912" s="159"/>
      <c r="I912" s="159"/>
      <c r="J912" s="159"/>
      <c r="K912" s="159"/>
      <c r="L912" s="159"/>
      <c r="M912" s="159"/>
      <c r="N912" s="158"/>
      <c r="O912" s="158"/>
      <c r="P912" s="158"/>
      <c r="Q912" s="158"/>
      <c r="R912" s="159"/>
      <c r="S912" s="159"/>
      <c r="T912" s="159"/>
      <c r="U912" s="159"/>
      <c r="V912" s="159"/>
      <c r="W912" s="159"/>
      <c r="X912" s="159"/>
      <c r="Y912" s="159"/>
      <c r="Z912" s="148"/>
      <c r="AA912" s="148"/>
      <c r="AB912" s="148"/>
      <c r="AC912" s="148"/>
      <c r="AD912" s="148"/>
      <c r="AE912" s="148"/>
      <c r="AF912" s="148"/>
      <c r="AG912" s="148" t="s">
        <v>314</v>
      </c>
      <c r="AH912" s="148">
        <v>0</v>
      </c>
      <c r="AI912" s="148"/>
      <c r="AJ912" s="148"/>
      <c r="AK912" s="148"/>
      <c r="AL912" s="148"/>
      <c r="AM912" s="148"/>
      <c r="AN912" s="148"/>
      <c r="AO912" s="148"/>
      <c r="AP912" s="148"/>
      <c r="AQ912" s="148"/>
      <c r="AR912" s="148"/>
      <c r="AS912" s="148"/>
      <c r="AT912" s="148"/>
      <c r="AU912" s="148"/>
      <c r="AV912" s="148"/>
      <c r="AW912" s="148"/>
      <c r="AX912" s="148"/>
      <c r="AY912" s="148"/>
      <c r="AZ912" s="148"/>
      <c r="BA912" s="148"/>
      <c r="BB912" s="148"/>
      <c r="BC912" s="148"/>
      <c r="BD912" s="148"/>
      <c r="BE912" s="148"/>
      <c r="BF912" s="148"/>
      <c r="BG912" s="148"/>
      <c r="BH912" s="148"/>
    </row>
    <row r="913" spans="1:60" outlineLevel="3" x14ac:dyDescent="0.25">
      <c r="A913" s="155"/>
      <c r="B913" s="156"/>
      <c r="C913" s="195" t="s">
        <v>1181</v>
      </c>
      <c r="D913" s="161"/>
      <c r="E913" s="162">
        <v>18.34</v>
      </c>
      <c r="F913" s="159"/>
      <c r="G913" s="159"/>
      <c r="H913" s="159"/>
      <c r="I913" s="159"/>
      <c r="J913" s="159"/>
      <c r="K913" s="159"/>
      <c r="L913" s="159"/>
      <c r="M913" s="159"/>
      <c r="N913" s="158"/>
      <c r="O913" s="158"/>
      <c r="P913" s="158"/>
      <c r="Q913" s="158"/>
      <c r="R913" s="159"/>
      <c r="S913" s="159"/>
      <c r="T913" s="159"/>
      <c r="U913" s="159"/>
      <c r="V913" s="159"/>
      <c r="W913" s="159"/>
      <c r="X913" s="159"/>
      <c r="Y913" s="159"/>
      <c r="Z913" s="148"/>
      <c r="AA913" s="148"/>
      <c r="AB913" s="148"/>
      <c r="AC913" s="148"/>
      <c r="AD913" s="148"/>
      <c r="AE913" s="148"/>
      <c r="AF913" s="148"/>
      <c r="AG913" s="148" t="s">
        <v>314</v>
      </c>
      <c r="AH913" s="148">
        <v>0</v>
      </c>
      <c r="AI913" s="148"/>
      <c r="AJ913" s="148"/>
      <c r="AK913" s="148"/>
      <c r="AL913" s="148"/>
      <c r="AM913" s="148"/>
      <c r="AN913" s="148"/>
      <c r="AO913" s="148"/>
      <c r="AP913" s="148"/>
      <c r="AQ913" s="148"/>
      <c r="AR913" s="148"/>
      <c r="AS913" s="148"/>
      <c r="AT913" s="148"/>
      <c r="AU913" s="148"/>
      <c r="AV913" s="148"/>
      <c r="AW913" s="148"/>
      <c r="AX913" s="148"/>
      <c r="AY913" s="148"/>
      <c r="AZ913" s="148"/>
      <c r="BA913" s="148"/>
      <c r="BB913" s="148"/>
      <c r="BC913" s="148"/>
      <c r="BD913" s="148"/>
      <c r="BE913" s="148"/>
      <c r="BF913" s="148"/>
      <c r="BG913" s="148"/>
      <c r="BH913" s="148"/>
    </row>
    <row r="914" spans="1:60" outlineLevel="3" x14ac:dyDescent="0.25">
      <c r="A914" s="155"/>
      <c r="B914" s="156"/>
      <c r="C914" s="195" t="s">
        <v>1182</v>
      </c>
      <c r="D914" s="161"/>
      <c r="E914" s="162">
        <v>32.049999999999997</v>
      </c>
      <c r="F914" s="159"/>
      <c r="G914" s="159"/>
      <c r="H914" s="159"/>
      <c r="I914" s="159"/>
      <c r="J914" s="159"/>
      <c r="K914" s="159"/>
      <c r="L914" s="159"/>
      <c r="M914" s="159"/>
      <c r="N914" s="158"/>
      <c r="O914" s="158"/>
      <c r="P914" s="158"/>
      <c r="Q914" s="158"/>
      <c r="R914" s="159"/>
      <c r="S914" s="159"/>
      <c r="T914" s="159"/>
      <c r="U914" s="159"/>
      <c r="V914" s="159"/>
      <c r="W914" s="159"/>
      <c r="X914" s="159"/>
      <c r="Y914" s="159"/>
      <c r="Z914" s="148"/>
      <c r="AA914" s="148"/>
      <c r="AB914" s="148"/>
      <c r="AC914" s="148"/>
      <c r="AD914" s="148"/>
      <c r="AE914" s="148"/>
      <c r="AF914" s="148"/>
      <c r="AG914" s="148" t="s">
        <v>314</v>
      </c>
      <c r="AH914" s="148">
        <v>0</v>
      </c>
      <c r="AI914" s="148"/>
      <c r="AJ914" s="148"/>
      <c r="AK914" s="148"/>
      <c r="AL914" s="148"/>
      <c r="AM914" s="148"/>
      <c r="AN914" s="148"/>
      <c r="AO914" s="148"/>
      <c r="AP914" s="148"/>
      <c r="AQ914" s="148"/>
      <c r="AR914" s="148"/>
      <c r="AS914" s="148"/>
      <c r="AT914" s="148"/>
      <c r="AU914" s="148"/>
      <c r="AV914" s="148"/>
      <c r="AW914" s="148"/>
      <c r="AX914" s="148"/>
      <c r="AY914" s="148"/>
      <c r="AZ914" s="148"/>
      <c r="BA914" s="148"/>
      <c r="BB914" s="148"/>
      <c r="BC914" s="148"/>
      <c r="BD914" s="148"/>
      <c r="BE914" s="148"/>
      <c r="BF914" s="148"/>
      <c r="BG914" s="148"/>
      <c r="BH914" s="148"/>
    </row>
    <row r="915" spans="1:60" outlineLevel="3" x14ac:dyDescent="0.25">
      <c r="A915" s="155"/>
      <c r="B915" s="156"/>
      <c r="C915" s="195" t="s">
        <v>1183</v>
      </c>
      <c r="D915" s="161"/>
      <c r="E915" s="162">
        <v>30.47</v>
      </c>
      <c r="F915" s="159"/>
      <c r="G915" s="159"/>
      <c r="H915" s="159"/>
      <c r="I915" s="159"/>
      <c r="J915" s="159"/>
      <c r="K915" s="159"/>
      <c r="L915" s="159"/>
      <c r="M915" s="159"/>
      <c r="N915" s="158"/>
      <c r="O915" s="158"/>
      <c r="P915" s="158"/>
      <c r="Q915" s="158"/>
      <c r="R915" s="159"/>
      <c r="S915" s="159"/>
      <c r="T915" s="159"/>
      <c r="U915" s="159"/>
      <c r="V915" s="159"/>
      <c r="W915" s="159"/>
      <c r="X915" s="159"/>
      <c r="Y915" s="159"/>
      <c r="Z915" s="148"/>
      <c r="AA915" s="148"/>
      <c r="AB915" s="148"/>
      <c r="AC915" s="148"/>
      <c r="AD915" s="148"/>
      <c r="AE915" s="148"/>
      <c r="AF915" s="148"/>
      <c r="AG915" s="148" t="s">
        <v>314</v>
      </c>
      <c r="AH915" s="148">
        <v>0</v>
      </c>
      <c r="AI915" s="148"/>
      <c r="AJ915" s="148"/>
      <c r="AK915" s="148"/>
      <c r="AL915" s="148"/>
      <c r="AM915" s="148"/>
      <c r="AN915" s="148"/>
      <c r="AO915" s="148"/>
      <c r="AP915" s="148"/>
      <c r="AQ915" s="148"/>
      <c r="AR915" s="148"/>
      <c r="AS915" s="148"/>
      <c r="AT915" s="148"/>
      <c r="AU915" s="148"/>
      <c r="AV915" s="148"/>
      <c r="AW915" s="148"/>
      <c r="AX915" s="148"/>
      <c r="AY915" s="148"/>
      <c r="AZ915" s="148"/>
      <c r="BA915" s="148"/>
      <c r="BB915" s="148"/>
      <c r="BC915" s="148"/>
      <c r="BD915" s="148"/>
      <c r="BE915" s="148"/>
      <c r="BF915" s="148"/>
      <c r="BG915" s="148"/>
      <c r="BH915" s="148"/>
    </row>
    <row r="916" spans="1:60" outlineLevel="3" x14ac:dyDescent="0.25">
      <c r="A916" s="155"/>
      <c r="B916" s="156"/>
      <c r="C916" s="195" t="s">
        <v>1184</v>
      </c>
      <c r="D916" s="161"/>
      <c r="E916" s="162">
        <v>25.84</v>
      </c>
      <c r="F916" s="159"/>
      <c r="G916" s="159"/>
      <c r="H916" s="159"/>
      <c r="I916" s="159"/>
      <c r="J916" s="159"/>
      <c r="K916" s="159"/>
      <c r="L916" s="159"/>
      <c r="M916" s="159"/>
      <c r="N916" s="158"/>
      <c r="O916" s="158"/>
      <c r="P916" s="158"/>
      <c r="Q916" s="158"/>
      <c r="R916" s="159"/>
      <c r="S916" s="159"/>
      <c r="T916" s="159"/>
      <c r="U916" s="159"/>
      <c r="V916" s="159"/>
      <c r="W916" s="159"/>
      <c r="X916" s="159"/>
      <c r="Y916" s="159"/>
      <c r="Z916" s="148"/>
      <c r="AA916" s="148"/>
      <c r="AB916" s="148"/>
      <c r="AC916" s="148"/>
      <c r="AD916" s="148"/>
      <c r="AE916" s="148"/>
      <c r="AF916" s="148"/>
      <c r="AG916" s="148" t="s">
        <v>314</v>
      </c>
      <c r="AH916" s="148">
        <v>0</v>
      </c>
      <c r="AI916" s="148"/>
      <c r="AJ916" s="148"/>
      <c r="AK916" s="148"/>
      <c r="AL916" s="148"/>
      <c r="AM916" s="148"/>
      <c r="AN916" s="148"/>
      <c r="AO916" s="148"/>
      <c r="AP916" s="148"/>
      <c r="AQ916" s="148"/>
      <c r="AR916" s="148"/>
      <c r="AS916" s="148"/>
      <c r="AT916" s="148"/>
      <c r="AU916" s="148"/>
      <c r="AV916" s="148"/>
      <c r="AW916" s="148"/>
      <c r="AX916" s="148"/>
      <c r="AY916" s="148"/>
      <c r="AZ916" s="148"/>
      <c r="BA916" s="148"/>
      <c r="BB916" s="148"/>
      <c r="BC916" s="148"/>
      <c r="BD916" s="148"/>
      <c r="BE916" s="148"/>
      <c r="BF916" s="148"/>
      <c r="BG916" s="148"/>
      <c r="BH916" s="148"/>
    </row>
    <row r="917" spans="1:60" outlineLevel="3" x14ac:dyDescent="0.25">
      <c r="A917" s="155"/>
      <c r="B917" s="156"/>
      <c r="C917" s="195" t="s">
        <v>1185</v>
      </c>
      <c r="D917" s="161"/>
      <c r="E917" s="162">
        <v>52.22</v>
      </c>
      <c r="F917" s="159"/>
      <c r="G917" s="159"/>
      <c r="H917" s="159"/>
      <c r="I917" s="159"/>
      <c r="J917" s="159"/>
      <c r="K917" s="159"/>
      <c r="L917" s="159"/>
      <c r="M917" s="159"/>
      <c r="N917" s="158"/>
      <c r="O917" s="158"/>
      <c r="P917" s="158"/>
      <c r="Q917" s="158"/>
      <c r="R917" s="159"/>
      <c r="S917" s="159"/>
      <c r="T917" s="159"/>
      <c r="U917" s="159"/>
      <c r="V917" s="159"/>
      <c r="W917" s="159"/>
      <c r="X917" s="159"/>
      <c r="Y917" s="159"/>
      <c r="Z917" s="148"/>
      <c r="AA917" s="148"/>
      <c r="AB917" s="148"/>
      <c r="AC917" s="148"/>
      <c r="AD917" s="148"/>
      <c r="AE917" s="148"/>
      <c r="AF917" s="148"/>
      <c r="AG917" s="148" t="s">
        <v>314</v>
      </c>
      <c r="AH917" s="148">
        <v>0</v>
      </c>
      <c r="AI917" s="148"/>
      <c r="AJ917" s="148"/>
      <c r="AK917" s="148"/>
      <c r="AL917" s="148"/>
      <c r="AM917" s="148"/>
      <c r="AN917" s="148"/>
      <c r="AO917" s="148"/>
      <c r="AP917" s="148"/>
      <c r="AQ917" s="148"/>
      <c r="AR917" s="148"/>
      <c r="AS917" s="148"/>
      <c r="AT917" s="148"/>
      <c r="AU917" s="148"/>
      <c r="AV917" s="148"/>
      <c r="AW917" s="148"/>
      <c r="AX917" s="148"/>
      <c r="AY917" s="148"/>
      <c r="AZ917" s="148"/>
      <c r="BA917" s="148"/>
      <c r="BB917" s="148"/>
      <c r="BC917" s="148"/>
      <c r="BD917" s="148"/>
      <c r="BE917" s="148"/>
      <c r="BF917" s="148"/>
      <c r="BG917" s="148"/>
      <c r="BH917" s="148"/>
    </row>
    <row r="918" spans="1:60" outlineLevel="3" x14ac:dyDescent="0.25">
      <c r="A918" s="155"/>
      <c r="B918" s="156"/>
      <c r="C918" s="195" t="s">
        <v>1186</v>
      </c>
      <c r="D918" s="161"/>
      <c r="E918" s="162">
        <v>51.59</v>
      </c>
      <c r="F918" s="159"/>
      <c r="G918" s="159"/>
      <c r="H918" s="159"/>
      <c r="I918" s="159"/>
      <c r="J918" s="159"/>
      <c r="K918" s="159"/>
      <c r="L918" s="159"/>
      <c r="M918" s="159"/>
      <c r="N918" s="158"/>
      <c r="O918" s="158"/>
      <c r="P918" s="158"/>
      <c r="Q918" s="158"/>
      <c r="R918" s="159"/>
      <c r="S918" s="159"/>
      <c r="T918" s="159"/>
      <c r="U918" s="159"/>
      <c r="V918" s="159"/>
      <c r="W918" s="159"/>
      <c r="X918" s="159"/>
      <c r="Y918" s="159"/>
      <c r="Z918" s="148"/>
      <c r="AA918" s="148"/>
      <c r="AB918" s="148"/>
      <c r="AC918" s="148"/>
      <c r="AD918" s="148"/>
      <c r="AE918" s="148"/>
      <c r="AF918" s="148"/>
      <c r="AG918" s="148" t="s">
        <v>314</v>
      </c>
      <c r="AH918" s="148">
        <v>0</v>
      </c>
      <c r="AI918" s="148"/>
      <c r="AJ918" s="148"/>
      <c r="AK918" s="148"/>
      <c r="AL918" s="148"/>
      <c r="AM918" s="148"/>
      <c r="AN918" s="148"/>
      <c r="AO918" s="148"/>
      <c r="AP918" s="148"/>
      <c r="AQ918" s="148"/>
      <c r="AR918" s="148"/>
      <c r="AS918" s="148"/>
      <c r="AT918" s="148"/>
      <c r="AU918" s="148"/>
      <c r="AV918" s="148"/>
      <c r="AW918" s="148"/>
      <c r="AX918" s="148"/>
      <c r="AY918" s="148"/>
      <c r="AZ918" s="148"/>
      <c r="BA918" s="148"/>
      <c r="BB918" s="148"/>
      <c r="BC918" s="148"/>
      <c r="BD918" s="148"/>
      <c r="BE918" s="148"/>
      <c r="BF918" s="148"/>
      <c r="BG918" s="148"/>
      <c r="BH918" s="148"/>
    </row>
    <row r="919" spans="1:60" outlineLevel="3" x14ac:dyDescent="0.25">
      <c r="A919" s="155"/>
      <c r="B919" s="156"/>
      <c r="C919" s="195" t="s">
        <v>1187</v>
      </c>
      <c r="D919" s="161"/>
      <c r="E919" s="162">
        <v>53.77</v>
      </c>
      <c r="F919" s="159"/>
      <c r="G919" s="159"/>
      <c r="H919" s="159"/>
      <c r="I919" s="159"/>
      <c r="J919" s="159"/>
      <c r="K919" s="159"/>
      <c r="L919" s="159"/>
      <c r="M919" s="159"/>
      <c r="N919" s="158"/>
      <c r="O919" s="158"/>
      <c r="P919" s="158"/>
      <c r="Q919" s="158"/>
      <c r="R919" s="159"/>
      <c r="S919" s="159"/>
      <c r="T919" s="159"/>
      <c r="U919" s="159"/>
      <c r="V919" s="159"/>
      <c r="W919" s="159"/>
      <c r="X919" s="159"/>
      <c r="Y919" s="159"/>
      <c r="Z919" s="148"/>
      <c r="AA919" s="148"/>
      <c r="AB919" s="148"/>
      <c r="AC919" s="148"/>
      <c r="AD919" s="148"/>
      <c r="AE919" s="148"/>
      <c r="AF919" s="148"/>
      <c r="AG919" s="148" t="s">
        <v>314</v>
      </c>
      <c r="AH919" s="148">
        <v>0</v>
      </c>
      <c r="AI919" s="148"/>
      <c r="AJ919" s="148"/>
      <c r="AK919" s="148"/>
      <c r="AL919" s="148"/>
      <c r="AM919" s="148"/>
      <c r="AN919" s="148"/>
      <c r="AO919" s="148"/>
      <c r="AP919" s="148"/>
      <c r="AQ919" s="148"/>
      <c r="AR919" s="148"/>
      <c r="AS919" s="148"/>
      <c r="AT919" s="148"/>
      <c r="AU919" s="148"/>
      <c r="AV919" s="148"/>
      <c r="AW919" s="148"/>
      <c r="AX919" s="148"/>
      <c r="AY919" s="148"/>
      <c r="AZ919" s="148"/>
      <c r="BA919" s="148"/>
      <c r="BB919" s="148"/>
      <c r="BC919" s="148"/>
      <c r="BD919" s="148"/>
      <c r="BE919" s="148"/>
      <c r="BF919" s="148"/>
      <c r="BG919" s="148"/>
      <c r="BH919" s="148"/>
    </row>
    <row r="920" spans="1:60" outlineLevel="3" x14ac:dyDescent="0.25">
      <c r="A920" s="155"/>
      <c r="B920" s="156"/>
      <c r="C920" s="195" t="s">
        <v>1188</v>
      </c>
      <c r="D920" s="161"/>
      <c r="E920" s="162">
        <v>12.38</v>
      </c>
      <c r="F920" s="159"/>
      <c r="G920" s="159"/>
      <c r="H920" s="159"/>
      <c r="I920" s="159"/>
      <c r="J920" s="159"/>
      <c r="K920" s="159"/>
      <c r="L920" s="159"/>
      <c r="M920" s="159"/>
      <c r="N920" s="158"/>
      <c r="O920" s="158"/>
      <c r="P920" s="158"/>
      <c r="Q920" s="158"/>
      <c r="R920" s="159"/>
      <c r="S920" s="159"/>
      <c r="T920" s="159"/>
      <c r="U920" s="159"/>
      <c r="V920" s="159"/>
      <c r="W920" s="159"/>
      <c r="X920" s="159"/>
      <c r="Y920" s="159"/>
      <c r="Z920" s="148"/>
      <c r="AA920" s="148"/>
      <c r="AB920" s="148"/>
      <c r="AC920" s="148"/>
      <c r="AD920" s="148"/>
      <c r="AE920" s="148"/>
      <c r="AF920" s="148"/>
      <c r="AG920" s="148" t="s">
        <v>314</v>
      </c>
      <c r="AH920" s="148">
        <v>0</v>
      </c>
      <c r="AI920" s="148"/>
      <c r="AJ920" s="148"/>
      <c r="AK920" s="148"/>
      <c r="AL920" s="148"/>
      <c r="AM920" s="148"/>
      <c r="AN920" s="148"/>
      <c r="AO920" s="148"/>
      <c r="AP920" s="148"/>
      <c r="AQ920" s="148"/>
      <c r="AR920" s="148"/>
      <c r="AS920" s="148"/>
      <c r="AT920" s="148"/>
      <c r="AU920" s="148"/>
      <c r="AV920" s="148"/>
      <c r="AW920" s="148"/>
      <c r="AX920" s="148"/>
      <c r="AY920" s="148"/>
      <c r="AZ920" s="148"/>
      <c r="BA920" s="148"/>
      <c r="BB920" s="148"/>
      <c r="BC920" s="148"/>
      <c r="BD920" s="148"/>
      <c r="BE920" s="148"/>
      <c r="BF920" s="148"/>
      <c r="BG920" s="148"/>
      <c r="BH920" s="148"/>
    </row>
    <row r="921" spans="1:60" outlineLevel="3" x14ac:dyDescent="0.25">
      <c r="A921" s="155"/>
      <c r="B921" s="156"/>
      <c r="C921" s="195" t="s">
        <v>1189</v>
      </c>
      <c r="D921" s="161"/>
      <c r="E921" s="162">
        <v>12.9</v>
      </c>
      <c r="F921" s="159"/>
      <c r="G921" s="159"/>
      <c r="H921" s="159"/>
      <c r="I921" s="159"/>
      <c r="J921" s="159"/>
      <c r="K921" s="159"/>
      <c r="L921" s="159"/>
      <c r="M921" s="159"/>
      <c r="N921" s="158"/>
      <c r="O921" s="158"/>
      <c r="P921" s="158"/>
      <c r="Q921" s="158"/>
      <c r="R921" s="159"/>
      <c r="S921" s="159"/>
      <c r="T921" s="159"/>
      <c r="U921" s="159"/>
      <c r="V921" s="159"/>
      <c r="W921" s="159"/>
      <c r="X921" s="159"/>
      <c r="Y921" s="159"/>
      <c r="Z921" s="148"/>
      <c r="AA921" s="148"/>
      <c r="AB921" s="148"/>
      <c r="AC921" s="148"/>
      <c r="AD921" s="148"/>
      <c r="AE921" s="148"/>
      <c r="AF921" s="148"/>
      <c r="AG921" s="148" t="s">
        <v>314</v>
      </c>
      <c r="AH921" s="148">
        <v>0</v>
      </c>
      <c r="AI921" s="148"/>
      <c r="AJ921" s="148"/>
      <c r="AK921" s="148"/>
      <c r="AL921" s="148"/>
      <c r="AM921" s="148"/>
      <c r="AN921" s="148"/>
      <c r="AO921" s="148"/>
      <c r="AP921" s="148"/>
      <c r="AQ921" s="148"/>
      <c r="AR921" s="148"/>
      <c r="AS921" s="148"/>
      <c r="AT921" s="148"/>
      <c r="AU921" s="148"/>
      <c r="AV921" s="148"/>
      <c r="AW921" s="148"/>
      <c r="AX921" s="148"/>
      <c r="AY921" s="148"/>
      <c r="AZ921" s="148"/>
      <c r="BA921" s="148"/>
      <c r="BB921" s="148"/>
      <c r="BC921" s="148"/>
      <c r="BD921" s="148"/>
      <c r="BE921" s="148"/>
      <c r="BF921" s="148"/>
      <c r="BG921" s="148"/>
      <c r="BH921" s="148"/>
    </row>
    <row r="922" spans="1:60" outlineLevel="3" x14ac:dyDescent="0.25">
      <c r="A922" s="155"/>
      <c r="B922" s="156"/>
      <c r="C922" s="195" t="s">
        <v>1190</v>
      </c>
      <c r="D922" s="161"/>
      <c r="E922" s="162">
        <v>22.58</v>
      </c>
      <c r="F922" s="159"/>
      <c r="G922" s="159"/>
      <c r="H922" s="159"/>
      <c r="I922" s="159"/>
      <c r="J922" s="159"/>
      <c r="K922" s="159"/>
      <c r="L922" s="159"/>
      <c r="M922" s="159"/>
      <c r="N922" s="158"/>
      <c r="O922" s="158"/>
      <c r="P922" s="158"/>
      <c r="Q922" s="158"/>
      <c r="R922" s="159"/>
      <c r="S922" s="159"/>
      <c r="T922" s="159"/>
      <c r="U922" s="159"/>
      <c r="V922" s="159"/>
      <c r="W922" s="159"/>
      <c r="X922" s="159"/>
      <c r="Y922" s="159"/>
      <c r="Z922" s="148"/>
      <c r="AA922" s="148"/>
      <c r="AB922" s="148"/>
      <c r="AC922" s="148"/>
      <c r="AD922" s="148"/>
      <c r="AE922" s="148"/>
      <c r="AF922" s="148"/>
      <c r="AG922" s="148" t="s">
        <v>314</v>
      </c>
      <c r="AH922" s="148">
        <v>0</v>
      </c>
      <c r="AI922" s="148"/>
      <c r="AJ922" s="148"/>
      <c r="AK922" s="148"/>
      <c r="AL922" s="148"/>
      <c r="AM922" s="148"/>
      <c r="AN922" s="148"/>
      <c r="AO922" s="148"/>
      <c r="AP922" s="148"/>
      <c r="AQ922" s="148"/>
      <c r="AR922" s="148"/>
      <c r="AS922" s="148"/>
      <c r="AT922" s="148"/>
      <c r="AU922" s="148"/>
      <c r="AV922" s="148"/>
      <c r="AW922" s="148"/>
      <c r="AX922" s="148"/>
      <c r="AY922" s="148"/>
      <c r="AZ922" s="148"/>
      <c r="BA922" s="148"/>
      <c r="BB922" s="148"/>
      <c r="BC922" s="148"/>
      <c r="BD922" s="148"/>
      <c r="BE922" s="148"/>
      <c r="BF922" s="148"/>
      <c r="BG922" s="148"/>
      <c r="BH922" s="148"/>
    </row>
    <row r="923" spans="1:60" outlineLevel="3" x14ac:dyDescent="0.25">
      <c r="A923" s="155"/>
      <c r="B923" s="156"/>
      <c r="C923" s="195" t="s">
        <v>1191</v>
      </c>
      <c r="D923" s="161"/>
      <c r="E923" s="162">
        <v>30.69</v>
      </c>
      <c r="F923" s="159"/>
      <c r="G923" s="159"/>
      <c r="H923" s="159"/>
      <c r="I923" s="159"/>
      <c r="J923" s="159"/>
      <c r="K923" s="159"/>
      <c r="L923" s="159"/>
      <c r="M923" s="159"/>
      <c r="N923" s="158"/>
      <c r="O923" s="158"/>
      <c r="P923" s="158"/>
      <c r="Q923" s="158"/>
      <c r="R923" s="159"/>
      <c r="S923" s="159"/>
      <c r="T923" s="159"/>
      <c r="U923" s="159"/>
      <c r="V923" s="159"/>
      <c r="W923" s="159"/>
      <c r="X923" s="159"/>
      <c r="Y923" s="159"/>
      <c r="Z923" s="148"/>
      <c r="AA923" s="148"/>
      <c r="AB923" s="148"/>
      <c r="AC923" s="148"/>
      <c r="AD923" s="148"/>
      <c r="AE923" s="148"/>
      <c r="AF923" s="148"/>
      <c r="AG923" s="148" t="s">
        <v>314</v>
      </c>
      <c r="AH923" s="148">
        <v>0</v>
      </c>
      <c r="AI923" s="148"/>
      <c r="AJ923" s="148"/>
      <c r="AK923" s="148"/>
      <c r="AL923" s="148"/>
      <c r="AM923" s="148"/>
      <c r="AN923" s="148"/>
      <c r="AO923" s="148"/>
      <c r="AP923" s="148"/>
      <c r="AQ923" s="148"/>
      <c r="AR923" s="148"/>
      <c r="AS923" s="148"/>
      <c r="AT923" s="148"/>
      <c r="AU923" s="148"/>
      <c r="AV923" s="148"/>
      <c r="AW923" s="148"/>
      <c r="AX923" s="148"/>
      <c r="AY923" s="148"/>
      <c r="AZ923" s="148"/>
      <c r="BA923" s="148"/>
      <c r="BB923" s="148"/>
      <c r="BC923" s="148"/>
      <c r="BD923" s="148"/>
      <c r="BE923" s="148"/>
      <c r="BF923" s="148"/>
      <c r="BG923" s="148"/>
      <c r="BH923" s="148"/>
    </row>
    <row r="924" spans="1:60" outlineLevel="3" x14ac:dyDescent="0.25">
      <c r="A924" s="155"/>
      <c r="B924" s="156"/>
      <c r="C924" s="195" t="s">
        <v>1192</v>
      </c>
      <c r="D924" s="161"/>
      <c r="E924" s="162">
        <v>133.13999999999999</v>
      </c>
      <c r="F924" s="159"/>
      <c r="G924" s="159"/>
      <c r="H924" s="159"/>
      <c r="I924" s="159"/>
      <c r="J924" s="159"/>
      <c r="K924" s="159"/>
      <c r="L924" s="159"/>
      <c r="M924" s="159"/>
      <c r="N924" s="158"/>
      <c r="O924" s="158"/>
      <c r="P924" s="158"/>
      <c r="Q924" s="158"/>
      <c r="R924" s="159"/>
      <c r="S924" s="159"/>
      <c r="T924" s="159"/>
      <c r="U924" s="159"/>
      <c r="V924" s="159"/>
      <c r="W924" s="159"/>
      <c r="X924" s="159"/>
      <c r="Y924" s="159"/>
      <c r="Z924" s="148"/>
      <c r="AA924" s="148"/>
      <c r="AB924" s="148"/>
      <c r="AC924" s="148"/>
      <c r="AD924" s="148"/>
      <c r="AE924" s="148"/>
      <c r="AF924" s="148"/>
      <c r="AG924" s="148" t="s">
        <v>314</v>
      </c>
      <c r="AH924" s="148">
        <v>0</v>
      </c>
      <c r="AI924" s="148"/>
      <c r="AJ924" s="148"/>
      <c r="AK924" s="148"/>
      <c r="AL924" s="148"/>
      <c r="AM924" s="148"/>
      <c r="AN924" s="148"/>
      <c r="AO924" s="148"/>
      <c r="AP924" s="148"/>
      <c r="AQ924" s="148"/>
      <c r="AR924" s="148"/>
      <c r="AS924" s="148"/>
      <c r="AT924" s="148"/>
      <c r="AU924" s="148"/>
      <c r="AV924" s="148"/>
      <c r="AW924" s="148"/>
      <c r="AX924" s="148"/>
      <c r="AY924" s="148"/>
      <c r="AZ924" s="148"/>
      <c r="BA924" s="148"/>
      <c r="BB924" s="148"/>
      <c r="BC924" s="148"/>
      <c r="BD924" s="148"/>
      <c r="BE924" s="148"/>
      <c r="BF924" s="148"/>
      <c r="BG924" s="148"/>
      <c r="BH924" s="148"/>
    </row>
    <row r="925" spans="1:60" outlineLevel="3" x14ac:dyDescent="0.25">
      <c r="A925" s="155"/>
      <c r="B925" s="156"/>
      <c r="C925" s="195" t="s">
        <v>1193</v>
      </c>
      <c r="D925" s="161"/>
      <c r="E925" s="162">
        <v>61.94</v>
      </c>
      <c r="F925" s="159"/>
      <c r="G925" s="159"/>
      <c r="H925" s="159"/>
      <c r="I925" s="159"/>
      <c r="J925" s="159"/>
      <c r="K925" s="159"/>
      <c r="L925" s="159"/>
      <c r="M925" s="159"/>
      <c r="N925" s="158"/>
      <c r="O925" s="158"/>
      <c r="P925" s="158"/>
      <c r="Q925" s="158"/>
      <c r="R925" s="159"/>
      <c r="S925" s="159"/>
      <c r="T925" s="159"/>
      <c r="U925" s="159"/>
      <c r="V925" s="159"/>
      <c r="W925" s="159"/>
      <c r="X925" s="159"/>
      <c r="Y925" s="159"/>
      <c r="Z925" s="148"/>
      <c r="AA925" s="148"/>
      <c r="AB925" s="148"/>
      <c r="AC925" s="148"/>
      <c r="AD925" s="148"/>
      <c r="AE925" s="148"/>
      <c r="AF925" s="148"/>
      <c r="AG925" s="148" t="s">
        <v>314</v>
      </c>
      <c r="AH925" s="148">
        <v>0</v>
      </c>
      <c r="AI925" s="148"/>
      <c r="AJ925" s="148"/>
      <c r="AK925" s="148"/>
      <c r="AL925" s="148"/>
      <c r="AM925" s="148"/>
      <c r="AN925" s="148"/>
      <c r="AO925" s="148"/>
      <c r="AP925" s="148"/>
      <c r="AQ925" s="148"/>
      <c r="AR925" s="148"/>
      <c r="AS925" s="148"/>
      <c r="AT925" s="148"/>
      <c r="AU925" s="148"/>
      <c r="AV925" s="148"/>
      <c r="AW925" s="148"/>
      <c r="AX925" s="148"/>
      <c r="AY925" s="148"/>
      <c r="AZ925" s="148"/>
      <c r="BA925" s="148"/>
      <c r="BB925" s="148"/>
      <c r="BC925" s="148"/>
      <c r="BD925" s="148"/>
      <c r="BE925" s="148"/>
      <c r="BF925" s="148"/>
      <c r="BG925" s="148"/>
      <c r="BH925" s="148"/>
    </row>
    <row r="926" spans="1:60" outlineLevel="3" x14ac:dyDescent="0.25">
      <c r="A926" s="155"/>
      <c r="B926" s="156"/>
      <c r="C926" s="195" t="s">
        <v>1194</v>
      </c>
      <c r="D926" s="161"/>
      <c r="E926" s="162">
        <v>22.08</v>
      </c>
      <c r="F926" s="159"/>
      <c r="G926" s="159"/>
      <c r="H926" s="159"/>
      <c r="I926" s="159"/>
      <c r="J926" s="159"/>
      <c r="K926" s="159"/>
      <c r="L926" s="159"/>
      <c r="M926" s="159"/>
      <c r="N926" s="158"/>
      <c r="O926" s="158"/>
      <c r="P926" s="158"/>
      <c r="Q926" s="158"/>
      <c r="R926" s="159"/>
      <c r="S926" s="159"/>
      <c r="T926" s="159"/>
      <c r="U926" s="159"/>
      <c r="V926" s="159"/>
      <c r="W926" s="159"/>
      <c r="X926" s="159"/>
      <c r="Y926" s="159"/>
      <c r="Z926" s="148"/>
      <c r="AA926" s="148"/>
      <c r="AB926" s="148"/>
      <c r="AC926" s="148"/>
      <c r="AD926" s="148"/>
      <c r="AE926" s="148"/>
      <c r="AF926" s="148"/>
      <c r="AG926" s="148" t="s">
        <v>314</v>
      </c>
      <c r="AH926" s="148">
        <v>0</v>
      </c>
      <c r="AI926" s="148"/>
      <c r="AJ926" s="148"/>
      <c r="AK926" s="148"/>
      <c r="AL926" s="148"/>
      <c r="AM926" s="148"/>
      <c r="AN926" s="148"/>
      <c r="AO926" s="148"/>
      <c r="AP926" s="148"/>
      <c r="AQ926" s="148"/>
      <c r="AR926" s="148"/>
      <c r="AS926" s="148"/>
      <c r="AT926" s="148"/>
      <c r="AU926" s="148"/>
      <c r="AV926" s="148"/>
      <c r="AW926" s="148"/>
      <c r="AX926" s="148"/>
      <c r="AY926" s="148"/>
      <c r="AZ926" s="148"/>
      <c r="BA926" s="148"/>
      <c r="BB926" s="148"/>
      <c r="BC926" s="148"/>
      <c r="BD926" s="148"/>
      <c r="BE926" s="148"/>
      <c r="BF926" s="148"/>
      <c r="BG926" s="148"/>
      <c r="BH926" s="148"/>
    </row>
    <row r="927" spans="1:60" outlineLevel="3" x14ac:dyDescent="0.25">
      <c r="A927" s="155"/>
      <c r="B927" s="156"/>
      <c r="C927" s="195" t="s">
        <v>1195</v>
      </c>
      <c r="D927" s="161"/>
      <c r="E927" s="162">
        <v>14.63</v>
      </c>
      <c r="F927" s="159"/>
      <c r="G927" s="159"/>
      <c r="H927" s="159"/>
      <c r="I927" s="159"/>
      <c r="J927" s="159"/>
      <c r="K927" s="159"/>
      <c r="L927" s="159"/>
      <c r="M927" s="159"/>
      <c r="N927" s="158"/>
      <c r="O927" s="158"/>
      <c r="P927" s="158"/>
      <c r="Q927" s="158"/>
      <c r="R927" s="159"/>
      <c r="S927" s="159"/>
      <c r="T927" s="159"/>
      <c r="U927" s="159"/>
      <c r="V927" s="159"/>
      <c r="W927" s="159"/>
      <c r="X927" s="159"/>
      <c r="Y927" s="159"/>
      <c r="Z927" s="148"/>
      <c r="AA927" s="148"/>
      <c r="AB927" s="148"/>
      <c r="AC927" s="148"/>
      <c r="AD927" s="148"/>
      <c r="AE927" s="148"/>
      <c r="AF927" s="148"/>
      <c r="AG927" s="148" t="s">
        <v>314</v>
      </c>
      <c r="AH927" s="148">
        <v>0</v>
      </c>
      <c r="AI927" s="148"/>
      <c r="AJ927" s="148"/>
      <c r="AK927" s="148"/>
      <c r="AL927" s="148"/>
      <c r="AM927" s="148"/>
      <c r="AN927" s="148"/>
      <c r="AO927" s="148"/>
      <c r="AP927" s="148"/>
      <c r="AQ927" s="148"/>
      <c r="AR927" s="148"/>
      <c r="AS927" s="148"/>
      <c r="AT927" s="148"/>
      <c r="AU927" s="148"/>
      <c r="AV927" s="148"/>
      <c r="AW927" s="148"/>
      <c r="AX927" s="148"/>
      <c r="AY927" s="148"/>
      <c r="AZ927" s="148"/>
      <c r="BA927" s="148"/>
      <c r="BB927" s="148"/>
      <c r="BC927" s="148"/>
      <c r="BD927" s="148"/>
      <c r="BE927" s="148"/>
      <c r="BF927" s="148"/>
      <c r="BG927" s="148"/>
      <c r="BH927" s="148"/>
    </row>
    <row r="928" spans="1:60" outlineLevel="3" x14ac:dyDescent="0.25">
      <c r="A928" s="155"/>
      <c r="B928" s="156"/>
      <c r="C928" s="195" t="s">
        <v>1196</v>
      </c>
      <c r="D928" s="161"/>
      <c r="E928" s="162">
        <v>90.83</v>
      </c>
      <c r="F928" s="159"/>
      <c r="G928" s="159"/>
      <c r="H928" s="159"/>
      <c r="I928" s="159"/>
      <c r="J928" s="159"/>
      <c r="K928" s="159"/>
      <c r="L928" s="159"/>
      <c r="M928" s="159"/>
      <c r="N928" s="158"/>
      <c r="O928" s="158"/>
      <c r="P928" s="158"/>
      <c r="Q928" s="158"/>
      <c r="R928" s="159"/>
      <c r="S928" s="159"/>
      <c r="T928" s="159"/>
      <c r="U928" s="159"/>
      <c r="V928" s="159"/>
      <c r="W928" s="159"/>
      <c r="X928" s="159"/>
      <c r="Y928" s="159"/>
      <c r="Z928" s="148"/>
      <c r="AA928" s="148"/>
      <c r="AB928" s="148"/>
      <c r="AC928" s="148"/>
      <c r="AD928" s="148"/>
      <c r="AE928" s="148"/>
      <c r="AF928" s="148"/>
      <c r="AG928" s="148" t="s">
        <v>314</v>
      </c>
      <c r="AH928" s="148">
        <v>0</v>
      </c>
      <c r="AI928" s="148"/>
      <c r="AJ928" s="148"/>
      <c r="AK928" s="148"/>
      <c r="AL928" s="148"/>
      <c r="AM928" s="148"/>
      <c r="AN928" s="148"/>
      <c r="AO928" s="148"/>
      <c r="AP928" s="148"/>
      <c r="AQ928" s="148"/>
      <c r="AR928" s="148"/>
      <c r="AS928" s="148"/>
      <c r="AT928" s="148"/>
      <c r="AU928" s="148"/>
      <c r="AV928" s="148"/>
      <c r="AW928" s="148"/>
      <c r="AX928" s="148"/>
      <c r="AY928" s="148"/>
      <c r="AZ928" s="148"/>
      <c r="BA928" s="148"/>
      <c r="BB928" s="148"/>
      <c r="BC928" s="148"/>
      <c r="BD928" s="148"/>
      <c r="BE928" s="148"/>
      <c r="BF928" s="148"/>
      <c r="BG928" s="148"/>
      <c r="BH928" s="148"/>
    </row>
    <row r="929" spans="1:60" outlineLevel="3" x14ac:dyDescent="0.25">
      <c r="A929" s="155"/>
      <c r="B929" s="156"/>
      <c r="C929" s="195" t="s">
        <v>1197</v>
      </c>
      <c r="D929" s="161"/>
      <c r="E929" s="162">
        <v>40.68</v>
      </c>
      <c r="F929" s="159"/>
      <c r="G929" s="159"/>
      <c r="H929" s="159"/>
      <c r="I929" s="159"/>
      <c r="J929" s="159"/>
      <c r="K929" s="159"/>
      <c r="L929" s="159"/>
      <c r="M929" s="159"/>
      <c r="N929" s="158"/>
      <c r="O929" s="158"/>
      <c r="P929" s="158"/>
      <c r="Q929" s="158"/>
      <c r="R929" s="159"/>
      <c r="S929" s="159"/>
      <c r="T929" s="159"/>
      <c r="U929" s="159"/>
      <c r="V929" s="159"/>
      <c r="W929" s="159"/>
      <c r="X929" s="159"/>
      <c r="Y929" s="159"/>
      <c r="Z929" s="148"/>
      <c r="AA929" s="148"/>
      <c r="AB929" s="148"/>
      <c r="AC929" s="148"/>
      <c r="AD929" s="148"/>
      <c r="AE929" s="148"/>
      <c r="AF929" s="148"/>
      <c r="AG929" s="148" t="s">
        <v>314</v>
      </c>
      <c r="AH929" s="148">
        <v>0</v>
      </c>
      <c r="AI929" s="148"/>
      <c r="AJ929" s="148"/>
      <c r="AK929" s="148"/>
      <c r="AL929" s="148"/>
      <c r="AM929" s="148"/>
      <c r="AN929" s="148"/>
      <c r="AO929" s="148"/>
      <c r="AP929" s="148"/>
      <c r="AQ929" s="148"/>
      <c r="AR929" s="148"/>
      <c r="AS929" s="148"/>
      <c r="AT929" s="148"/>
      <c r="AU929" s="148"/>
      <c r="AV929" s="148"/>
      <c r="AW929" s="148"/>
      <c r="AX929" s="148"/>
      <c r="AY929" s="148"/>
      <c r="AZ929" s="148"/>
      <c r="BA929" s="148"/>
      <c r="BB929" s="148"/>
      <c r="BC929" s="148"/>
      <c r="BD929" s="148"/>
      <c r="BE929" s="148"/>
      <c r="BF929" s="148"/>
      <c r="BG929" s="148"/>
      <c r="BH929" s="148"/>
    </row>
    <row r="930" spans="1:60" outlineLevel="3" x14ac:dyDescent="0.25">
      <c r="A930" s="155"/>
      <c r="B930" s="156"/>
      <c r="C930" s="195" t="s">
        <v>1198</v>
      </c>
      <c r="D930" s="161"/>
      <c r="E930" s="162">
        <v>17.579999999999998</v>
      </c>
      <c r="F930" s="159"/>
      <c r="G930" s="159"/>
      <c r="H930" s="159"/>
      <c r="I930" s="159"/>
      <c r="J930" s="159"/>
      <c r="K930" s="159"/>
      <c r="L930" s="159"/>
      <c r="M930" s="159"/>
      <c r="N930" s="158"/>
      <c r="O930" s="158"/>
      <c r="P930" s="158"/>
      <c r="Q930" s="158"/>
      <c r="R930" s="159"/>
      <c r="S930" s="159"/>
      <c r="T930" s="159"/>
      <c r="U930" s="159"/>
      <c r="V930" s="159"/>
      <c r="W930" s="159"/>
      <c r="X930" s="159"/>
      <c r="Y930" s="159"/>
      <c r="Z930" s="148"/>
      <c r="AA930" s="148"/>
      <c r="AB930" s="148"/>
      <c r="AC930" s="148"/>
      <c r="AD930" s="148"/>
      <c r="AE930" s="148"/>
      <c r="AF930" s="148"/>
      <c r="AG930" s="148" t="s">
        <v>314</v>
      </c>
      <c r="AH930" s="148">
        <v>0</v>
      </c>
      <c r="AI930" s="148"/>
      <c r="AJ930" s="148"/>
      <c r="AK930" s="148"/>
      <c r="AL930" s="148"/>
      <c r="AM930" s="148"/>
      <c r="AN930" s="148"/>
      <c r="AO930" s="148"/>
      <c r="AP930" s="148"/>
      <c r="AQ930" s="148"/>
      <c r="AR930" s="148"/>
      <c r="AS930" s="148"/>
      <c r="AT930" s="148"/>
      <c r="AU930" s="148"/>
      <c r="AV930" s="148"/>
      <c r="AW930" s="148"/>
      <c r="AX930" s="148"/>
      <c r="AY930" s="148"/>
      <c r="AZ930" s="148"/>
      <c r="BA930" s="148"/>
      <c r="BB930" s="148"/>
      <c r="BC930" s="148"/>
      <c r="BD930" s="148"/>
      <c r="BE930" s="148"/>
      <c r="BF930" s="148"/>
      <c r="BG930" s="148"/>
      <c r="BH930" s="148"/>
    </row>
    <row r="931" spans="1:60" outlineLevel="3" x14ac:dyDescent="0.25">
      <c r="A931" s="155"/>
      <c r="B931" s="156"/>
      <c r="C931" s="195" t="s">
        <v>1199</v>
      </c>
      <c r="D931" s="161"/>
      <c r="E931" s="162">
        <v>20.28</v>
      </c>
      <c r="F931" s="159"/>
      <c r="G931" s="159"/>
      <c r="H931" s="159"/>
      <c r="I931" s="159"/>
      <c r="J931" s="159"/>
      <c r="K931" s="159"/>
      <c r="L931" s="159"/>
      <c r="M931" s="159"/>
      <c r="N931" s="158"/>
      <c r="O931" s="158"/>
      <c r="P931" s="158"/>
      <c r="Q931" s="158"/>
      <c r="R931" s="159"/>
      <c r="S931" s="159"/>
      <c r="T931" s="159"/>
      <c r="U931" s="159"/>
      <c r="V931" s="159"/>
      <c r="W931" s="159"/>
      <c r="X931" s="159"/>
      <c r="Y931" s="159"/>
      <c r="Z931" s="148"/>
      <c r="AA931" s="148"/>
      <c r="AB931" s="148"/>
      <c r="AC931" s="148"/>
      <c r="AD931" s="148"/>
      <c r="AE931" s="148"/>
      <c r="AF931" s="148"/>
      <c r="AG931" s="148" t="s">
        <v>314</v>
      </c>
      <c r="AH931" s="148">
        <v>0</v>
      </c>
      <c r="AI931" s="148"/>
      <c r="AJ931" s="148"/>
      <c r="AK931" s="148"/>
      <c r="AL931" s="148"/>
      <c r="AM931" s="148"/>
      <c r="AN931" s="148"/>
      <c r="AO931" s="148"/>
      <c r="AP931" s="148"/>
      <c r="AQ931" s="148"/>
      <c r="AR931" s="148"/>
      <c r="AS931" s="148"/>
      <c r="AT931" s="148"/>
      <c r="AU931" s="148"/>
      <c r="AV931" s="148"/>
      <c r="AW931" s="148"/>
      <c r="AX931" s="148"/>
      <c r="AY931" s="148"/>
      <c r="AZ931" s="148"/>
      <c r="BA931" s="148"/>
      <c r="BB931" s="148"/>
      <c r="BC931" s="148"/>
      <c r="BD931" s="148"/>
      <c r="BE931" s="148"/>
      <c r="BF931" s="148"/>
      <c r="BG931" s="148"/>
      <c r="BH931" s="148"/>
    </row>
    <row r="932" spans="1:60" outlineLevel="3" x14ac:dyDescent="0.25">
      <c r="A932" s="155"/>
      <c r="B932" s="156"/>
      <c r="C932" s="195" t="s">
        <v>1200</v>
      </c>
      <c r="D932" s="161"/>
      <c r="E932" s="162">
        <v>31.1</v>
      </c>
      <c r="F932" s="159"/>
      <c r="G932" s="159"/>
      <c r="H932" s="159"/>
      <c r="I932" s="159"/>
      <c r="J932" s="159"/>
      <c r="K932" s="159"/>
      <c r="L932" s="159"/>
      <c r="M932" s="159"/>
      <c r="N932" s="158"/>
      <c r="O932" s="158"/>
      <c r="P932" s="158"/>
      <c r="Q932" s="158"/>
      <c r="R932" s="159"/>
      <c r="S932" s="159"/>
      <c r="T932" s="159"/>
      <c r="U932" s="159"/>
      <c r="V932" s="159"/>
      <c r="W932" s="159"/>
      <c r="X932" s="159"/>
      <c r="Y932" s="159"/>
      <c r="Z932" s="148"/>
      <c r="AA932" s="148"/>
      <c r="AB932" s="148"/>
      <c r="AC932" s="148"/>
      <c r="AD932" s="148"/>
      <c r="AE932" s="148"/>
      <c r="AF932" s="148"/>
      <c r="AG932" s="148" t="s">
        <v>314</v>
      </c>
      <c r="AH932" s="148">
        <v>0</v>
      </c>
      <c r="AI932" s="148"/>
      <c r="AJ932" s="148"/>
      <c r="AK932" s="148"/>
      <c r="AL932" s="148"/>
      <c r="AM932" s="148"/>
      <c r="AN932" s="148"/>
      <c r="AO932" s="148"/>
      <c r="AP932" s="148"/>
      <c r="AQ932" s="148"/>
      <c r="AR932" s="148"/>
      <c r="AS932" s="148"/>
      <c r="AT932" s="148"/>
      <c r="AU932" s="148"/>
      <c r="AV932" s="148"/>
      <c r="AW932" s="148"/>
      <c r="AX932" s="148"/>
      <c r="AY932" s="148"/>
      <c r="AZ932" s="148"/>
      <c r="BA932" s="148"/>
      <c r="BB932" s="148"/>
      <c r="BC932" s="148"/>
      <c r="BD932" s="148"/>
      <c r="BE932" s="148"/>
      <c r="BF932" s="148"/>
      <c r="BG932" s="148"/>
      <c r="BH932" s="148"/>
    </row>
    <row r="933" spans="1:60" outlineLevel="3" x14ac:dyDescent="0.25">
      <c r="A933" s="155"/>
      <c r="B933" s="156"/>
      <c r="C933" s="195" t="s">
        <v>1201</v>
      </c>
      <c r="D933" s="161"/>
      <c r="E933" s="162">
        <v>61.89</v>
      </c>
      <c r="F933" s="159"/>
      <c r="G933" s="159"/>
      <c r="H933" s="159"/>
      <c r="I933" s="159"/>
      <c r="J933" s="159"/>
      <c r="K933" s="159"/>
      <c r="L933" s="159"/>
      <c r="M933" s="159"/>
      <c r="N933" s="158"/>
      <c r="O933" s="158"/>
      <c r="P933" s="158"/>
      <c r="Q933" s="158"/>
      <c r="R933" s="159"/>
      <c r="S933" s="159"/>
      <c r="T933" s="159"/>
      <c r="U933" s="159"/>
      <c r="V933" s="159"/>
      <c r="W933" s="159"/>
      <c r="X933" s="159"/>
      <c r="Y933" s="159"/>
      <c r="Z933" s="148"/>
      <c r="AA933" s="148"/>
      <c r="AB933" s="148"/>
      <c r="AC933" s="148"/>
      <c r="AD933" s="148"/>
      <c r="AE933" s="148"/>
      <c r="AF933" s="148"/>
      <c r="AG933" s="148" t="s">
        <v>314</v>
      </c>
      <c r="AH933" s="148">
        <v>0</v>
      </c>
      <c r="AI933" s="148"/>
      <c r="AJ933" s="148"/>
      <c r="AK933" s="148"/>
      <c r="AL933" s="148"/>
      <c r="AM933" s="148"/>
      <c r="AN933" s="148"/>
      <c r="AO933" s="148"/>
      <c r="AP933" s="148"/>
      <c r="AQ933" s="148"/>
      <c r="AR933" s="148"/>
      <c r="AS933" s="148"/>
      <c r="AT933" s="148"/>
      <c r="AU933" s="148"/>
      <c r="AV933" s="148"/>
      <c r="AW933" s="148"/>
      <c r="AX933" s="148"/>
      <c r="AY933" s="148"/>
      <c r="AZ933" s="148"/>
      <c r="BA933" s="148"/>
      <c r="BB933" s="148"/>
      <c r="BC933" s="148"/>
      <c r="BD933" s="148"/>
      <c r="BE933" s="148"/>
      <c r="BF933" s="148"/>
      <c r="BG933" s="148"/>
      <c r="BH933" s="148"/>
    </row>
    <row r="934" spans="1:60" outlineLevel="3" x14ac:dyDescent="0.25">
      <c r="A934" s="155"/>
      <c r="B934" s="156"/>
      <c r="C934" s="195" t="s">
        <v>1202</v>
      </c>
      <c r="D934" s="161"/>
      <c r="E934" s="162">
        <v>12.12</v>
      </c>
      <c r="F934" s="159"/>
      <c r="G934" s="159"/>
      <c r="H934" s="159"/>
      <c r="I934" s="159"/>
      <c r="J934" s="159"/>
      <c r="K934" s="159"/>
      <c r="L934" s="159"/>
      <c r="M934" s="159"/>
      <c r="N934" s="158"/>
      <c r="O934" s="158"/>
      <c r="P934" s="158"/>
      <c r="Q934" s="158"/>
      <c r="R934" s="159"/>
      <c r="S934" s="159"/>
      <c r="T934" s="159"/>
      <c r="U934" s="159"/>
      <c r="V934" s="159"/>
      <c r="W934" s="159"/>
      <c r="X934" s="159"/>
      <c r="Y934" s="159"/>
      <c r="Z934" s="148"/>
      <c r="AA934" s="148"/>
      <c r="AB934" s="148"/>
      <c r="AC934" s="148"/>
      <c r="AD934" s="148"/>
      <c r="AE934" s="148"/>
      <c r="AF934" s="148"/>
      <c r="AG934" s="148" t="s">
        <v>314</v>
      </c>
      <c r="AH934" s="148">
        <v>0</v>
      </c>
      <c r="AI934" s="148"/>
      <c r="AJ934" s="148"/>
      <c r="AK934" s="148"/>
      <c r="AL934" s="148"/>
      <c r="AM934" s="148"/>
      <c r="AN934" s="148"/>
      <c r="AO934" s="148"/>
      <c r="AP934" s="148"/>
      <c r="AQ934" s="148"/>
      <c r="AR934" s="148"/>
      <c r="AS934" s="148"/>
      <c r="AT934" s="148"/>
      <c r="AU934" s="148"/>
      <c r="AV934" s="148"/>
      <c r="AW934" s="148"/>
      <c r="AX934" s="148"/>
      <c r="AY934" s="148"/>
      <c r="AZ934" s="148"/>
      <c r="BA934" s="148"/>
      <c r="BB934" s="148"/>
      <c r="BC934" s="148"/>
      <c r="BD934" s="148"/>
      <c r="BE934" s="148"/>
      <c r="BF934" s="148"/>
      <c r="BG934" s="148"/>
      <c r="BH934" s="148"/>
    </row>
    <row r="935" spans="1:60" outlineLevel="3" x14ac:dyDescent="0.25">
      <c r="A935" s="155"/>
      <c r="B935" s="156"/>
      <c r="C935" s="195" t="s">
        <v>1203</v>
      </c>
      <c r="D935" s="161"/>
      <c r="E935" s="162">
        <v>12.98</v>
      </c>
      <c r="F935" s="159"/>
      <c r="G935" s="159"/>
      <c r="H935" s="159"/>
      <c r="I935" s="159"/>
      <c r="J935" s="159"/>
      <c r="K935" s="159"/>
      <c r="L935" s="159"/>
      <c r="M935" s="159"/>
      <c r="N935" s="158"/>
      <c r="O935" s="158"/>
      <c r="P935" s="158"/>
      <c r="Q935" s="158"/>
      <c r="R935" s="159"/>
      <c r="S935" s="159"/>
      <c r="T935" s="159"/>
      <c r="U935" s="159"/>
      <c r="V935" s="159"/>
      <c r="W935" s="159"/>
      <c r="X935" s="159"/>
      <c r="Y935" s="159"/>
      <c r="Z935" s="148"/>
      <c r="AA935" s="148"/>
      <c r="AB935" s="148"/>
      <c r="AC935" s="148"/>
      <c r="AD935" s="148"/>
      <c r="AE935" s="148"/>
      <c r="AF935" s="148"/>
      <c r="AG935" s="148" t="s">
        <v>314</v>
      </c>
      <c r="AH935" s="148">
        <v>0</v>
      </c>
      <c r="AI935" s="148"/>
      <c r="AJ935" s="148"/>
      <c r="AK935" s="148"/>
      <c r="AL935" s="148"/>
      <c r="AM935" s="148"/>
      <c r="AN935" s="148"/>
      <c r="AO935" s="148"/>
      <c r="AP935" s="148"/>
      <c r="AQ935" s="148"/>
      <c r="AR935" s="148"/>
      <c r="AS935" s="148"/>
      <c r="AT935" s="148"/>
      <c r="AU935" s="148"/>
      <c r="AV935" s="148"/>
      <c r="AW935" s="148"/>
      <c r="AX935" s="148"/>
      <c r="AY935" s="148"/>
      <c r="AZ935" s="148"/>
      <c r="BA935" s="148"/>
      <c r="BB935" s="148"/>
      <c r="BC935" s="148"/>
      <c r="BD935" s="148"/>
      <c r="BE935" s="148"/>
      <c r="BF935" s="148"/>
      <c r="BG935" s="148"/>
      <c r="BH935" s="148"/>
    </row>
    <row r="936" spans="1:60" outlineLevel="3" x14ac:dyDescent="0.25">
      <c r="A936" s="155"/>
      <c r="B936" s="156"/>
      <c r="C936" s="195" t="s">
        <v>1204</v>
      </c>
      <c r="D936" s="161"/>
      <c r="E936" s="162">
        <v>14.02</v>
      </c>
      <c r="F936" s="159"/>
      <c r="G936" s="159"/>
      <c r="H936" s="159"/>
      <c r="I936" s="159"/>
      <c r="J936" s="159"/>
      <c r="K936" s="159"/>
      <c r="L936" s="159"/>
      <c r="M936" s="159"/>
      <c r="N936" s="158"/>
      <c r="O936" s="158"/>
      <c r="P936" s="158"/>
      <c r="Q936" s="158"/>
      <c r="R936" s="159"/>
      <c r="S936" s="159"/>
      <c r="T936" s="159"/>
      <c r="U936" s="159"/>
      <c r="V936" s="159"/>
      <c r="W936" s="159"/>
      <c r="X936" s="159"/>
      <c r="Y936" s="159"/>
      <c r="Z936" s="148"/>
      <c r="AA936" s="148"/>
      <c r="AB936" s="148"/>
      <c r="AC936" s="148"/>
      <c r="AD936" s="148"/>
      <c r="AE936" s="148"/>
      <c r="AF936" s="148"/>
      <c r="AG936" s="148" t="s">
        <v>314</v>
      </c>
      <c r="AH936" s="148">
        <v>0</v>
      </c>
      <c r="AI936" s="148"/>
      <c r="AJ936" s="148"/>
      <c r="AK936" s="148"/>
      <c r="AL936" s="148"/>
      <c r="AM936" s="148"/>
      <c r="AN936" s="148"/>
      <c r="AO936" s="148"/>
      <c r="AP936" s="148"/>
      <c r="AQ936" s="148"/>
      <c r="AR936" s="148"/>
      <c r="AS936" s="148"/>
      <c r="AT936" s="148"/>
      <c r="AU936" s="148"/>
      <c r="AV936" s="148"/>
      <c r="AW936" s="148"/>
      <c r="AX936" s="148"/>
      <c r="AY936" s="148"/>
      <c r="AZ936" s="148"/>
      <c r="BA936" s="148"/>
      <c r="BB936" s="148"/>
      <c r="BC936" s="148"/>
      <c r="BD936" s="148"/>
      <c r="BE936" s="148"/>
      <c r="BF936" s="148"/>
      <c r="BG936" s="148"/>
      <c r="BH936" s="148"/>
    </row>
    <row r="937" spans="1:60" outlineLevel="3" x14ac:dyDescent="0.25">
      <c r="A937" s="155"/>
      <c r="B937" s="156"/>
      <c r="C937" s="195" t="s">
        <v>1205</v>
      </c>
      <c r="D937" s="161"/>
      <c r="E937" s="162">
        <v>19.52</v>
      </c>
      <c r="F937" s="159"/>
      <c r="G937" s="159"/>
      <c r="H937" s="159"/>
      <c r="I937" s="159"/>
      <c r="J937" s="159"/>
      <c r="K937" s="159"/>
      <c r="L937" s="159"/>
      <c r="M937" s="159"/>
      <c r="N937" s="158"/>
      <c r="O937" s="158"/>
      <c r="P937" s="158"/>
      <c r="Q937" s="158"/>
      <c r="R937" s="159"/>
      <c r="S937" s="159"/>
      <c r="T937" s="159"/>
      <c r="U937" s="159"/>
      <c r="V937" s="159"/>
      <c r="W937" s="159"/>
      <c r="X937" s="159"/>
      <c r="Y937" s="159"/>
      <c r="Z937" s="148"/>
      <c r="AA937" s="148"/>
      <c r="AB937" s="148"/>
      <c r="AC937" s="148"/>
      <c r="AD937" s="148"/>
      <c r="AE937" s="148"/>
      <c r="AF937" s="148"/>
      <c r="AG937" s="148" t="s">
        <v>314</v>
      </c>
      <c r="AH937" s="148">
        <v>0</v>
      </c>
      <c r="AI937" s="148"/>
      <c r="AJ937" s="148"/>
      <c r="AK937" s="148"/>
      <c r="AL937" s="148"/>
      <c r="AM937" s="148"/>
      <c r="AN937" s="148"/>
      <c r="AO937" s="148"/>
      <c r="AP937" s="148"/>
      <c r="AQ937" s="148"/>
      <c r="AR937" s="148"/>
      <c r="AS937" s="148"/>
      <c r="AT937" s="148"/>
      <c r="AU937" s="148"/>
      <c r="AV937" s="148"/>
      <c r="AW937" s="148"/>
      <c r="AX937" s="148"/>
      <c r="AY937" s="148"/>
      <c r="AZ937" s="148"/>
      <c r="BA937" s="148"/>
      <c r="BB937" s="148"/>
      <c r="BC937" s="148"/>
      <c r="BD937" s="148"/>
      <c r="BE937" s="148"/>
      <c r="BF937" s="148"/>
      <c r="BG937" s="148"/>
      <c r="BH937" s="148"/>
    </row>
    <row r="938" spans="1:60" outlineLevel="3" x14ac:dyDescent="0.25">
      <c r="A938" s="155"/>
      <c r="B938" s="156"/>
      <c r="C938" s="195" t="s">
        <v>1206</v>
      </c>
      <c r="D938" s="161"/>
      <c r="E938" s="162">
        <v>46.76</v>
      </c>
      <c r="F938" s="159"/>
      <c r="G938" s="159"/>
      <c r="H938" s="159"/>
      <c r="I938" s="159"/>
      <c r="J938" s="159"/>
      <c r="K938" s="159"/>
      <c r="L938" s="159"/>
      <c r="M938" s="159"/>
      <c r="N938" s="158"/>
      <c r="O938" s="158"/>
      <c r="P938" s="158"/>
      <c r="Q938" s="158"/>
      <c r="R938" s="159"/>
      <c r="S938" s="159"/>
      <c r="T938" s="159"/>
      <c r="U938" s="159"/>
      <c r="V938" s="159"/>
      <c r="W938" s="159"/>
      <c r="X938" s="159"/>
      <c r="Y938" s="159"/>
      <c r="Z938" s="148"/>
      <c r="AA938" s="148"/>
      <c r="AB938" s="148"/>
      <c r="AC938" s="148"/>
      <c r="AD938" s="148"/>
      <c r="AE938" s="148"/>
      <c r="AF938" s="148"/>
      <c r="AG938" s="148" t="s">
        <v>314</v>
      </c>
      <c r="AH938" s="148">
        <v>0</v>
      </c>
      <c r="AI938" s="148"/>
      <c r="AJ938" s="148"/>
      <c r="AK938" s="148"/>
      <c r="AL938" s="148"/>
      <c r="AM938" s="148"/>
      <c r="AN938" s="148"/>
      <c r="AO938" s="148"/>
      <c r="AP938" s="148"/>
      <c r="AQ938" s="148"/>
      <c r="AR938" s="148"/>
      <c r="AS938" s="148"/>
      <c r="AT938" s="148"/>
      <c r="AU938" s="148"/>
      <c r="AV938" s="148"/>
      <c r="AW938" s="148"/>
      <c r="AX938" s="148"/>
      <c r="AY938" s="148"/>
      <c r="AZ938" s="148"/>
      <c r="BA938" s="148"/>
      <c r="BB938" s="148"/>
      <c r="BC938" s="148"/>
      <c r="BD938" s="148"/>
      <c r="BE938" s="148"/>
      <c r="BF938" s="148"/>
      <c r="BG938" s="148"/>
      <c r="BH938" s="148"/>
    </row>
    <row r="939" spans="1:60" outlineLevel="3" x14ac:dyDescent="0.25">
      <c r="A939" s="155"/>
      <c r="B939" s="156"/>
      <c r="C939" s="195" t="s">
        <v>1207</v>
      </c>
      <c r="D939" s="161"/>
      <c r="E939" s="162">
        <v>32.85</v>
      </c>
      <c r="F939" s="159"/>
      <c r="G939" s="159"/>
      <c r="H939" s="159"/>
      <c r="I939" s="159"/>
      <c r="J939" s="159"/>
      <c r="K939" s="159"/>
      <c r="L939" s="159"/>
      <c r="M939" s="159"/>
      <c r="N939" s="158"/>
      <c r="O939" s="158"/>
      <c r="P939" s="158"/>
      <c r="Q939" s="158"/>
      <c r="R939" s="159"/>
      <c r="S939" s="159"/>
      <c r="T939" s="159"/>
      <c r="U939" s="159"/>
      <c r="V939" s="159"/>
      <c r="W939" s="159"/>
      <c r="X939" s="159"/>
      <c r="Y939" s="159"/>
      <c r="Z939" s="148"/>
      <c r="AA939" s="148"/>
      <c r="AB939" s="148"/>
      <c r="AC939" s="148"/>
      <c r="AD939" s="148"/>
      <c r="AE939" s="148"/>
      <c r="AF939" s="148"/>
      <c r="AG939" s="148" t="s">
        <v>314</v>
      </c>
      <c r="AH939" s="148">
        <v>0</v>
      </c>
      <c r="AI939" s="148"/>
      <c r="AJ939" s="148"/>
      <c r="AK939" s="148"/>
      <c r="AL939" s="148"/>
      <c r="AM939" s="148"/>
      <c r="AN939" s="148"/>
      <c r="AO939" s="148"/>
      <c r="AP939" s="148"/>
      <c r="AQ939" s="148"/>
      <c r="AR939" s="148"/>
      <c r="AS939" s="148"/>
      <c r="AT939" s="148"/>
      <c r="AU939" s="148"/>
      <c r="AV939" s="148"/>
      <c r="AW939" s="148"/>
      <c r="AX939" s="148"/>
      <c r="AY939" s="148"/>
      <c r="AZ939" s="148"/>
      <c r="BA939" s="148"/>
      <c r="BB939" s="148"/>
      <c r="BC939" s="148"/>
      <c r="BD939" s="148"/>
      <c r="BE939" s="148"/>
      <c r="BF939" s="148"/>
      <c r="BG939" s="148"/>
      <c r="BH939" s="148"/>
    </row>
    <row r="940" spans="1:60" outlineLevel="3" x14ac:dyDescent="0.25">
      <c r="A940" s="155"/>
      <c r="B940" s="156"/>
      <c r="C940" s="195" t="s">
        <v>1208</v>
      </c>
      <c r="D940" s="161"/>
      <c r="E940" s="162">
        <v>25.84</v>
      </c>
      <c r="F940" s="159"/>
      <c r="G940" s="159"/>
      <c r="H940" s="159"/>
      <c r="I940" s="159"/>
      <c r="J940" s="159"/>
      <c r="K940" s="159"/>
      <c r="L940" s="159"/>
      <c r="M940" s="159"/>
      <c r="N940" s="158"/>
      <c r="O940" s="158"/>
      <c r="P940" s="158"/>
      <c r="Q940" s="158"/>
      <c r="R940" s="159"/>
      <c r="S940" s="159"/>
      <c r="T940" s="159"/>
      <c r="U940" s="159"/>
      <c r="V940" s="159"/>
      <c r="W940" s="159"/>
      <c r="X940" s="159"/>
      <c r="Y940" s="159"/>
      <c r="Z940" s="148"/>
      <c r="AA940" s="148"/>
      <c r="AB940" s="148"/>
      <c r="AC940" s="148"/>
      <c r="AD940" s="148"/>
      <c r="AE940" s="148"/>
      <c r="AF940" s="148"/>
      <c r="AG940" s="148" t="s">
        <v>314</v>
      </c>
      <c r="AH940" s="148">
        <v>0</v>
      </c>
      <c r="AI940" s="148"/>
      <c r="AJ940" s="148"/>
      <c r="AK940" s="148"/>
      <c r="AL940" s="148"/>
      <c r="AM940" s="148"/>
      <c r="AN940" s="148"/>
      <c r="AO940" s="148"/>
      <c r="AP940" s="148"/>
      <c r="AQ940" s="148"/>
      <c r="AR940" s="148"/>
      <c r="AS940" s="148"/>
      <c r="AT940" s="148"/>
      <c r="AU940" s="148"/>
      <c r="AV940" s="148"/>
      <c r="AW940" s="148"/>
      <c r="AX940" s="148"/>
      <c r="AY940" s="148"/>
      <c r="AZ940" s="148"/>
      <c r="BA940" s="148"/>
      <c r="BB940" s="148"/>
      <c r="BC940" s="148"/>
      <c r="BD940" s="148"/>
      <c r="BE940" s="148"/>
      <c r="BF940" s="148"/>
      <c r="BG940" s="148"/>
      <c r="BH940" s="148"/>
    </row>
    <row r="941" spans="1:60" outlineLevel="3" x14ac:dyDescent="0.25">
      <c r="A941" s="155"/>
      <c r="B941" s="156"/>
      <c r="C941" s="195" t="s">
        <v>1209</v>
      </c>
      <c r="D941" s="161"/>
      <c r="E941" s="162">
        <v>53.3</v>
      </c>
      <c r="F941" s="159"/>
      <c r="G941" s="159"/>
      <c r="H941" s="159"/>
      <c r="I941" s="159"/>
      <c r="J941" s="159"/>
      <c r="K941" s="159"/>
      <c r="L941" s="159"/>
      <c r="M941" s="159"/>
      <c r="N941" s="158"/>
      <c r="O941" s="158"/>
      <c r="P941" s="158"/>
      <c r="Q941" s="158"/>
      <c r="R941" s="159"/>
      <c r="S941" s="159"/>
      <c r="T941" s="159"/>
      <c r="U941" s="159"/>
      <c r="V941" s="159"/>
      <c r="W941" s="159"/>
      <c r="X941" s="159"/>
      <c r="Y941" s="159"/>
      <c r="Z941" s="148"/>
      <c r="AA941" s="148"/>
      <c r="AB941" s="148"/>
      <c r="AC941" s="148"/>
      <c r="AD941" s="148"/>
      <c r="AE941" s="148"/>
      <c r="AF941" s="148"/>
      <c r="AG941" s="148" t="s">
        <v>314</v>
      </c>
      <c r="AH941" s="148">
        <v>0</v>
      </c>
      <c r="AI941" s="148"/>
      <c r="AJ941" s="148"/>
      <c r="AK941" s="148"/>
      <c r="AL941" s="148"/>
      <c r="AM941" s="148"/>
      <c r="AN941" s="148"/>
      <c r="AO941" s="148"/>
      <c r="AP941" s="148"/>
      <c r="AQ941" s="148"/>
      <c r="AR941" s="148"/>
      <c r="AS941" s="148"/>
      <c r="AT941" s="148"/>
      <c r="AU941" s="148"/>
      <c r="AV941" s="148"/>
      <c r="AW941" s="148"/>
      <c r="AX941" s="148"/>
      <c r="AY941" s="148"/>
      <c r="AZ941" s="148"/>
      <c r="BA941" s="148"/>
      <c r="BB941" s="148"/>
      <c r="BC941" s="148"/>
      <c r="BD941" s="148"/>
      <c r="BE941" s="148"/>
      <c r="BF941" s="148"/>
      <c r="BG941" s="148"/>
      <c r="BH941" s="148"/>
    </row>
    <row r="942" spans="1:60" outlineLevel="3" x14ac:dyDescent="0.25">
      <c r="A942" s="155"/>
      <c r="B942" s="156"/>
      <c r="C942" s="195" t="s">
        <v>1210</v>
      </c>
      <c r="D942" s="161"/>
      <c r="E942" s="162">
        <v>51.59</v>
      </c>
      <c r="F942" s="159"/>
      <c r="G942" s="159"/>
      <c r="H942" s="159"/>
      <c r="I942" s="159"/>
      <c r="J942" s="159"/>
      <c r="K942" s="159"/>
      <c r="L942" s="159"/>
      <c r="M942" s="159"/>
      <c r="N942" s="158"/>
      <c r="O942" s="158"/>
      <c r="P942" s="158"/>
      <c r="Q942" s="158"/>
      <c r="R942" s="159"/>
      <c r="S942" s="159"/>
      <c r="T942" s="159"/>
      <c r="U942" s="159"/>
      <c r="V942" s="159"/>
      <c r="W942" s="159"/>
      <c r="X942" s="159"/>
      <c r="Y942" s="159"/>
      <c r="Z942" s="148"/>
      <c r="AA942" s="148"/>
      <c r="AB942" s="148"/>
      <c r="AC942" s="148"/>
      <c r="AD942" s="148"/>
      <c r="AE942" s="148"/>
      <c r="AF942" s="148"/>
      <c r="AG942" s="148" t="s">
        <v>314</v>
      </c>
      <c r="AH942" s="148">
        <v>0</v>
      </c>
      <c r="AI942" s="148"/>
      <c r="AJ942" s="148"/>
      <c r="AK942" s="148"/>
      <c r="AL942" s="148"/>
      <c r="AM942" s="148"/>
      <c r="AN942" s="148"/>
      <c r="AO942" s="148"/>
      <c r="AP942" s="148"/>
      <c r="AQ942" s="148"/>
      <c r="AR942" s="148"/>
      <c r="AS942" s="148"/>
      <c r="AT942" s="148"/>
      <c r="AU942" s="148"/>
      <c r="AV942" s="148"/>
      <c r="AW942" s="148"/>
      <c r="AX942" s="148"/>
      <c r="AY942" s="148"/>
      <c r="AZ942" s="148"/>
      <c r="BA942" s="148"/>
      <c r="BB942" s="148"/>
      <c r="BC942" s="148"/>
      <c r="BD942" s="148"/>
      <c r="BE942" s="148"/>
      <c r="BF942" s="148"/>
      <c r="BG942" s="148"/>
      <c r="BH942" s="148"/>
    </row>
    <row r="943" spans="1:60" outlineLevel="3" x14ac:dyDescent="0.25">
      <c r="A943" s="155"/>
      <c r="B943" s="156"/>
      <c r="C943" s="195" t="s">
        <v>1211</v>
      </c>
      <c r="D943" s="161"/>
      <c r="E943" s="162">
        <v>53.49</v>
      </c>
      <c r="F943" s="159"/>
      <c r="G943" s="159"/>
      <c r="H943" s="159"/>
      <c r="I943" s="159"/>
      <c r="J943" s="159"/>
      <c r="K943" s="159"/>
      <c r="L943" s="159"/>
      <c r="M943" s="159"/>
      <c r="N943" s="158"/>
      <c r="O943" s="158"/>
      <c r="P943" s="158"/>
      <c r="Q943" s="158"/>
      <c r="R943" s="159"/>
      <c r="S943" s="159"/>
      <c r="T943" s="159"/>
      <c r="U943" s="159"/>
      <c r="V943" s="159"/>
      <c r="W943" s="159"/>
      <c r="X943" s="159"/>
      <c r="Y943" s="159"/>
      <c r="Z943" s="148"/>
      <c r="AA943" s="148"/>
      <c r="AB943" s="148"/>
      <c r="AC943" s="148"/>
      <c r="AD943" s="148"/>
      <c r="AE943" s="148"/>
      <c r="AF943" s="148"/>
      <c r="AG943" s="148" t="s">
        <v>314</v>
      </c>
      <c r="AH943" s="148">
        <v>0</v>
      </c>
      <c r="AI943" s="148"/>
      <c r="AJ943" s="148"/>
      <c r="AK943" s="148"/>
      <c r="AL943" s="148"/>
      <c r="AM943" s="148"/>
      <c r="AN943" s="148"/>
      <c r="AO943" s="148"/>
      <c r="AP943" s="148"/>
      <c r="AQ943" s="148"/>
      <c r="AR943" s="148"/>
      <c r="AS943" s="148"/>
      <c r="AT943" s="148"/>
      <c r="AU943" s="148"/>
      <c r="AV943" s="148"/>
      <c r="AW943" s="148"/>
      <c r="AX943" s="148"/>
      <c r="AY943" s="148"/>
      <c r="AZ943" s="148"/>
      <c r="BA943" s="148"/>
      <c r="BB943" s="148"/>
      <c r="BC943" s="148"/>
      <c r="BD943" s="148"/>
      <c r="BE943" s="148"/>
      <c r="BF943" s="148"/>
      <c r="BG943" s="148"/>
      <c r="BH943" s="148"/>
    </row>
    <row r="944" spans="1:60" outlineLevel="3" x14ac:dyDescent="0.25">
      <c r="A944" s="155"/>
      <c r="B944" s="156"/>
      <c r="C944" s="195" t="s">
        <v>1212</v>
      </c>
      <c r="D944" s="161"/>
      <c r="E944" s="162">
        <v>16.559999999999999</v>
      </c>
      <c r="F944" s="159"/>
      <c r="G944" s="159"/>
      <c r="H944" s="159"/>
      <c r="I944" s="159"/>
      <c r="J944" s="159"/>
      <c r="K944" s="159"/>
      <c r="L944" s="159"/>
      <c r="M944" s="159"/>
      <c r="N944" s="158"/>
      <c r="O944" s="158"/>
      <c r="P944" s="158"/>
      <c r="Q944" s="158"/>
      <c r="R944" s="159"/>
      <c r="S944" s="159"/>
      <c r="T944" s="159"/>
      <c r="U944" s="159"/>
      <c r="V944" s="159"/>
      <c r="W944" s="159"/>
      <c r="X944" s="159"/>
      <c r="Y944" s="159"/>
      <c r="Z944" s="148"/>
      <c r="AA944" s="148"/>
      <c r="AB944" s="148"/>
      <c r="AC944" s="148"/>
      <c r="AD944" s="148"/>
      <c r="AE944" s="148"/>
      <c r="AF944" s="148"/>
      <c r="AG944" s="148" t="s">
        <v>314</v>
      </c>
      <c r="AH944" s="148">
        <v>0</v>
      </c>
      <c r="AI944" s="148"/>
      <c r="AJ944" s="148"/>
      <c r="AK944" s="148"/>
      <c r="AL944" s="148"/>
      <c r="AM944" s="148"/>
      <c r="AN944" s="148"/>
      <c r="AO944" s="148"/>
      <c r="AP944" s="148"/>
      <c r="AQ944" s="148"/>
      <c r="AR944" s="148"/>
      <c r="AS944" s="148"/>
      <c r="AT944" s="148"/>
      <c r="AU944" s="148"/>
      <c r="AV944" s="148"/>
      <c r="AW944" s="148"/>
      <c r="AX944" s="148"/>
      <c r="AY944" s="148"/>
      <c r="AZ944" s="148"/>
      <c r="BA944" s="148"/>
      <c r="BB944" s="148"/>
      <c r="BC944" s="148"/>
      <c r="BD944" s="148"/>
      <c r="BE944" s="148"/>
      <c r="BF944" s="148"/>
      <c r="BG944" s="148"/>
      <c r="BH944" s="148"/>
    </row>
    <row r="945" spans="1:60" outlineLevel="3" x14ac:dyDescent="0.25">
      <c r="A945" s="155"/>
      <c r="B945" s="156"/>
      <c r="C945" s="195" t="s">
        <v>1213</v>
      </c>
      <c r="D945" s="161"/>
      <c r="E945" s="162">
        <v>29.66</v>
      </c>
      <c r="F945" s="159"/>
      <c r="G945" s="159"/>
      <c r="H945" s="159"/>
      <c r="I945" s="159"/>
      <c r="J945" s="159"/>
      <c r="K945" s="159"/>
      <c r="L945" s="159"/>
      <c r="M945" s="159"/>
      <c r="N945" s="158"/>
      <c r="O945" s="158"/>
      <c r="P945" s="158"/>
      <c r="Q945" s="158"/>
      <c r="R945" s="159"/>
      <c r="S945" s="159"/>
      <c r="T945" s="159"/>
      <c r="U945" s="159"/>
      <c r="V945" s="159"/>
      <c r="W945" s="159"/>
      <c r="X945" s="159"/>
      <c r="Y945" s="159"/>
      <c r="Z945" s="148"/>
      <c r="AA945" s="148"/>
      <c r="AB945" s="148"/>
      <c r="AC945" s="148"/>
      <c r="AD945" s="148"/>
      <c r="AE945" s="148"/>
      <c r="AF945" s="148"/>
      <c r="AG945" s="148" t="s">
        <v>314</v>
      </c>
      <c r="AH945" s="148">
        <v>0</v>
      </c>
      <c r="AI945" s="148"/>
      <c r="AJ945" s="148"/>
      <c r="AK945" s="148"/>
      <c r="AL945" s="148"/>
      <c r="AM945" s="148"/>
      <c r="AN945" s="148"/>
      <c r="AO945" s="148"/>
      <c r="AP945" s="148"/>
      <c r="AQ945" s="148"/>
      <c r="AR945" s="148"/>
      <c r="AS945" s="148"/>
      <c r="AT945" s="148"/>
      <c r="AU945" s="148"/>
      <c r="AV945" s="148"/>
      <c r="AW945" s="148"/>
      <c r="AX945" s="148"/>
      <c r="AY945" s="148"/>
      <c r="AZ945" s="148"/>
      <c r="BA945" s="148"/>
      <c r="BB945" s="148"/>
      <c r="BC945" s="148"/>
      <c r="BD945" s="148"/>
      <c r="BE945" s="148"/>
      <c r="BF945" s="148"/>
      <c r="BG945" s="148"/>
      <c r="BH945" s="148"/>
    </row>
    <row r="946" spans="1:60" outlineLevel="3" x14ac:dyDescent="0.25">
      <c r="A946" s="155"/>
      <c r="B946" s="156"/>
      <c r="C946" s="195" t="s">
        <v>1214</v>
      </c>
      <c r="D946" s="161"/>
      <c r="E946" s="162">
        <v>21.98</v>
      </c>
      <c r="F946" s="159"/>
      <c r="G946" s="159"/>
      <c r="H946" s="159"/>
      <c r="I946" s="159"/>
      <c r="J946" s="159"/>
      <c r="K946" s="159"/>
      <c r="L946" s="159"/>
      <c r="M946" s="159"/>
      <c r="N946" s="158"/>
      <c r="O946" s="158"/>
      <c r="P946" s="158"/>
      <c r="Q946" s="158"/>
      <c r="R946" s="159"/>
      <c r="S946" s="159"/>
      <c r="T946" s="159"/>
      <c r="U946" s="159"/>
      <c r="V946" s="159"/>
      <c r="W946" s="159"/>
      <c r="X946" s="159"/>
      <c r="Y946" s="159"/>
      <c r="Z946" s="148"/>
      <c r="AA946" s="148"/>
      <c r="AB946" s="148"/>
      <c r="AC946" s="148"/>
      <c r="AD946" s="148"/>
      <c r="AE946" s="148"/>
      <c r="AF946" s="148"/>
      <c r="AG946" s="148" t="s">
        <v>314</v>
      </c>
      <c r="AH946" s="148">
        <v>0</v>
      </c>
      <c r="AI946" s="148"/>
      <c r="AJ946" s="148"/>
      <c r="AK946" s="148"/>
      <c r="AL946" s="148"/>
      <c r="AM946" s="148"/>
      <c r="AN946" s="148"/>
      <c r="AO946" s="148"/>
      <c r="AP946" s="148"/>
      <c r="AQ946" s="148"/>
      <c r="AR946" s="148"/>
      <c r="AS946" s="148"/>
      <c r="AT946" s="148"/>
      <c r="AU946" s="148"/>
      <c r="AV946" s="148"/>
      <c r="AW946" s="148"/>
      <c r="AX946" s="148"/>
      <c r="AY946" s="148"/>
      <c r="AZ946" s="148"/>
      <c r="BA946" s="148"/>
      <c r="BB946" s="148"/>
      <c r="BC946" s="148"/>
      <c r="BD946" s="148"/>
      <c r="BE946" s="148"/>
      <c r="BF946" s="148"/>
      <c r="BG946" s="148"/>
      <c r="BH946" s="148"/>
    </row>
    <row r="947" spans="1:60" outlineLevel="3" x14ac:dyDescent="0.25">
      <c r="A947" s="155"/>
      <c r="B947" s="156"/>
      <c r="C947" s="195" t="s">
        <v>1215</v>
      </c>
      <c r="D947" s="161"/>
      <c r="E947" s="162">
        <v>12.38</v>
      </c>
      <c r="F947" s="159"/>
      <c r="G947" s="159"/>
      <c r="H947" s="159"/>
      <c r="I947" s="159"/>
      <c r="J947" s="159"/>
      <c r="K947" s="159"/>
      <c r="L947" s="159"/>
      <c r="M947" s="159"/>
      <c r="N947" s="158"/>
      <c r="O947" s="158"/>
      <c r="P947" s="158"/>
      <c r="Q947" s="158"/>
      <c r="R947" s="159"/>
      <c r="S947" s="159"/>
      <c r="T947" s="159"/>
      <c r="U947" s="159"/>
      <c r="V947" s="159"/>
      <c r="W947" s="159"/>
      <c r="X947" s="159"/>
      <c r="Y947" s="159"/>
      <c r="Z947" s="148"/>
      <c r="AA947" s="148"/>
      <c r="AB947" s="148"/>
      <c r="AC947" s="148"/>
      <c r="AD947" s="148"/>
      <c r="AE947" s="148"/>
      <c r="AF947" s="148"/>
      <c r="AG947" s="148" t="s">
        <v>314</v>
      </c>
      <c r="AH947" s="148">
        <v>0</v>
      </c>
      <c r="AI947" s="148"/>
      <c r="AJ947" s="148"/>
      <c r="AK947" s="148"/>
      <c r="AL947" s="148"/>
      <c r="AM947" s="148"/>
      <c r="AN947" s="148"/>
      <c r="AO947" s="148"/>
      <c r="AP947" s="148"/>
      <c r="AQ947" s="148"/>
      <c r="AR947" s="148"/>
      <c r="AS947" s="148"/>
      <c r="AT947" s="148"/>
      <c r="AU947" s="148"/>
      <c r="AV947" s="148"/>
      <c r="AW947" s="148"/>
      <c r="AX947" s="148"/>
      <c r="AY947" s="148"/>
      <c r="AZ947" s="148"/>
      <c r="BA947" s="148"/>
      <c r="BB947" s="148"/>
      <c r="BC947" s="148"/>
      <c r="BD947" s="148"/>
      <c r="BE947" s="148"/>
      <c r="BF947" s="148"/>
      <c r="BG947" s="148"/>
      <c r="BH947" s="148"/>
    </row>
    <row r="948" spans="1:60" outlineLevel="3" x14ac:dyDescent="0.25">
      <c r="A948" s="155"/>
      <c r="B948" s="156"/>
      <c r="C948" s="195" t="s">
        <v>1216</v>
      </c>
      <c r="D948" s="161"/>
      <c r="E948" s="162">
        <v>14.4</v>
      </c>
      <c r="F948" s="159"/>
      <c r="G948" s="159"/>
      <c r="H948" s="159"/>
      <c r="I948" s="159"/>
      <c r="J948" s="159"/>
      <c r="K948" s="159"/>
      <c r="L948" s="159"/>
      <c r="M948" s="159"/>
      <c r="N948" s="158"/>
      <c r="O948" s="158"/>
      <c r="P948" s="158"/>
      <c r="Q948" s="158"/>
      <c r="R948" s="159"/>
      <c r="S948" s="159"/>
      <c r="T948" s="159"/>
      <c r="U948" s="159"/>
      <c r="V948" s="159"/>
      <c r="W948" s="159"/>
      <c r="X948" s="159"/>
      <c r="Y948" s="159"/>
      <c r="Z948" s="148"/>
      <c r="AA948" s="148"/>
      <c r="AB948" s="148"/>
      <c r="AC948" s="148"/>
      <c r="AD948" s="148"/>
      <c r="AE948" s="148"/>
      <c r="AF948" s="148"/>
      <c r="AG948" s="148" t="s">
        <v>314</v>
      </c>
      <c r="AH948" s="148">
        <v>0</v>
      </c>
      <c r="AI948" s="148"/>
      <c r="AJ948" s="148"/>
      <c r="AK948" s="148"/>
      <c r="AL948" s="148"/>
      <c r="AM948" s="148"/>
      <c r="AN948" s="148"/>
      <c r="AO948" s="148"/>
      <c r="AP948" s="148"/>
      <c r="AQ948" s="148"/>
      <c r="AR948" s="148"/>
      <c r="AS948" s="148"/>
      <c r="AT948" s="148"/>
      <c r="AU948" s="148"/>
      <c r="AV948" s="148"/>
      <c r="AW948" s="148"/>
      <c r="AX948" s="148"/>
      <c r="AY948" s="148"/>
      <c r="AZ948" s="148"/>
      <c r="BA948" s="148"/>
      <c r="BB948" s="148"/>
      <c r="BC948" s="148"/>
      <c r="BD948" s="148"/>
      <c r="BE948" s="148"/>
      <c r="BF948" s="148"/>
      <c r="BG948" s="148"/>
      <c r="BH948" s="148"/>
    </row>
    <row r="949" spans="1:60" ht="20" outlineLevel="1" x14ac:dyDescent="0.25">
      <c r="A949" s="177">
        <v>179</v>
      </c>
      <c r="B949" s="178" t="s">
        <v>1217</v>
      </c>
      <c r="C949" s="194" t="s">
        <v>1218</v>
      </c>
      <c r="D949" s="179" t="s">
        <v>310</v>
      </c>
      <c r="E949" s="180">
        <v>176.04419999999999</v>
      </c>
      <c r="F949" s="181"/>
      <c r="G949" s="182">
        <f>ROUND(E949*F949,2)</f>
        <v>0</v>
      </c>
      <c r="H949" s="181"/>
      <c r="I949" s="182">
        <f>ROUND(E949*H949,2)</f>
        <v>0</v>
      </c>
      <c r="J949" s="181"/>
      <c r="K949" s="182">
        <f>ROUND(E949*J949,2)</f>
        <v>0</v>
      </c>
      <c r="L949" s="182">
        <v>21</v>
      </c>
      <c r="M949" s="182">
        <f>G949*(1+L949/100)</f>
        <v>0</v>
      </c>
      <c r="N949" s="180">
        <v>0</v>
      </c>
      <c r="O949" s="180">
        <f>ROUND(E949*N949,2)</f>
        <v>0</v>
      </c>
      <c r="P949" s="180">
        <v>6.8000000000000005E-2</v>
      </c>
      <c r="Q949" s="180">
        <f>ROUND(E949*P949,2)</f>
        <v>11.97</v>
      </c>
      <c r="R949" s="182" t="s">
        <v>1023</v>
      </c>
      <c r="S949" s="182" t="s">
        <v>294</v>
      </c>
      <c r="T949" s="183" t="s">
        <v>294</v>
      </c>
      <c r="U949" s="159">
        <v>0.3</v>
      </c>
      <c r="V949" s="159">
        <f>ROUND(E949*U949,2)</f>
        <v>52.81</v>
      </c>
      <c r="W949" s="159"/>
      <c r="X949" s="159" t="s">
        <v>295</v>
      </c>
      <c r="Y949" s="159" t="s">
        <v>296</v>
      </c>
      <c r="Z949" s="148"/>
      <c r="AA949" s="148"/>
      <c r="AB949" s="148"/>
      <c r="AC949" s="148"/>
      <c r="AD949" s="148"/>
      <c r="AE949" s="148"/>
      <c r="AF949" s="148"/>
      <c r="AG949" s="148" t="s">
        <v>297</v>
      </c>
      <c r="AH949" s="148"/>
      <c r="AI949" s="148"/>
      <c r="AJ949" s="148"/>
      <c r="AK949" s="148"/>
      <c r="AL949" s="148"/>
      <c r="AM949" s="148"/>
      <c r="AN949" s="148"/>
      <c r="AO949" s="148"/>
      <c r="AP949" s="148"/>
      <c r="AQ949" s="148"/>
      <c r="AR949" s="148"/>
      <c r="AS949" s="148"/>
      <c r="AT949" s="148"/>
      <c r="AU949" s="148"/>
      <c r="AV949" s="148"/>
      <c r="AW949" s="148"/>
      <c r="AX949" s="148"/>
      <c r="AY949" s="148"/>
      <c r="AZ949" s="148"/>
      <c r="BA949" s="148"/>
      <c r="BB949" s="148"/>
      <c r="BC949" s="148"/>
      <c r="BD949" s="148"/>
      <c r="BE949" s="148"/>
      <c r="BF949" s="148"/>
      <c r="BG949" s="148"/>
      <c r="BH949" s="148"/>
    </row>
    <row r="950" spans="1:60" outlineLevel="2" x14ac:dyDescent="0.25">
      <c r="A950" s="155"/>
      <c r="B950" s="156"/>
      <c r="C950" s="276" t="s">
        <v>1219</v>
      </c>
      <c r="D950" s="277"/>
      <c r="E950" s="277"/>
      <c r="F950" s="277"/>
      <c r="G950" s="277"/>
      <c r="H950" s="159"/>
      <c r="I950" s="159"/>
      <c r="J950" s="159"/>
      <c r="K950" s="159"/>
      <c r="L950" s="159"/>
      <c r="M950" s="159"/>
      <c r="N950" s="158"/>
      <c r="O950" s="158"/>
      <c r="P950" s="158"/>
      <c r="Q950" s="158"/>
      <c r="R950" s="159"/>
      <c r="S950" s="159"/>
      <c r="T950" s="159"/>
      <c r="U950" s="159"/>
      <c r="V950" s="159"/>
      <c r="W950" s="159"/>
      <c r="X950" s="159"/>
      <c r="Y950" s="159"/>
      <c r="Z950" s="148"/>
      <c r="AA950" s="148"/>
      <c r="AB950" s="148"/>
      <c r="AC950" s="148"/>
      <c r="AD950" s="148"/>
      <c r="AE950" s="148"/>
      <c r="AF950" s="148"/>
      <c r="AG950" s="148" t="s">
        <v>299</v>
      </c>
      <c r="AH950" s="148"/>
      <c r="AI950" s="148"/>
      <c r="AJ950" s="148"/>
      <c r="AK950" s="148"/>
      <c r="AL950" s="148"/>
      <c r="AM950" s="148"/>
      <c r="AN950" s="148"/>
      <c r="AO950" s="148"/>
      <c r="AP950" s="148"/>
      <c r="AQ950" s="148"/>
      <c r="AR950" s="148"/>
      <c r="AS950" s="148"/>
      <c r="AT950" s="148"/>
      <c r="AU950" s="148"/>
      <c r="AV950" s="148"/>
      <c r="AW950" s="148"/>
      <c r="AX950" s="148"/>
      <c r="AY950" s="148"/>
      <c r="AZ950" s="148"/>
      <c r="BA950" s="148"/>
      <c r="BB950" s="148"/>
      <c r="BC950" s="148"/>
      <c r="BD950" s="148"/>
      <c r="BE950" s="148"/>
      <c r="BF950" s="148"/>
      <c r="BG950" s="148"/>
      <c r="BH950" s="148"/>
    </row>
    <row r="951" spans="1:60" outlineLevel="2" x14ac:dyDescent="0.25">
      <c r="A951" s="155"/>
      <c r="B951" s="156"/>
      <c r="C951" s="270" t="s">
        <v>1219</v>
      </c>
      <c r="D951" s="271"/>
      <c r="E951" s="271"/>
      <c r="F951" s="271"/>
      <c r="G951" s="271"/>
      <c r="H951" s="159"/>
      <c r="I951" s="159"/>
      <c r="J951" s="159"/>
      <c r="K951" s="159"/>
      <c r="L951" s="159"/>
      <c r="M951" s="159"/>
      <c r="N951" s="158"/>
      <c r="O951" s="158"/>
      <c r="P951" s="158"/>
      <c r="Q951" s="158"/>
      <c r="R951" s="159"/>
      <c r="S951" s="159"/>
      <c r="T951" s="159"/>
      <c r="U951" s="159"/>
      <c r="V951" s="159"/>
      <c r="W951" s="159"/>
      <c r="X951" s="159"/>
      <c r="Y951" s="159"/>
      <c r="Z951" s="148"/>
      <c r="AA951" s="148"/>
      <c r="AB951" s="148"/>
      <c r="AC951" s="148"/>
      <c r="AD951" s="148"/>
      <c r="AE951" s="148"/>
      <c r="AF951" s="148"/>
      <c r="AG951" s="148" t="s">
        <v>300</v>
      </c>
      <c r="AH951" s="148"/>
      <c r="AI951" s="148"/>
      <c r="AJ951" s="148"/>
      <c r="AK951" s="148"/>
      <c r="AL951" s="148"/>
      <c r="AM951" s="148"/>
      <c r="AN951" s="148"/>
      <c r="AO951" s="148"/>
      <c r="AP951" s="148"/>
      <c r="AQ951" s="148"/>
      <c r="AR951" s="148"/>
      <c r="AS951" s="148"/>
      <c r="AT951" s="148"/>
      <c r="AU951" s="148"/>
      <c r="AV951" s="148"/>
      <c r="AW951" s="148"/>
      <c r="AX951" s="148"/>
      <c r="AY951" s="148"/>
      <c r="AZ951" s="148"/>
      <c r="BA951" s="148"/>
      <c r="BB951" s="148"/>
      <c r="BC951" s="148"/>
      <c r="BD951" s="148"/>
      <c r="BE951" s="148"/>
      <c r="BF951" s="148"/>
      <c r="BG951" s="148"/>
      <c r="BH951" s="148"/>
    </row>
    <row r="952" spans="1:60" outlineLevel="2" x14ac:dyDescent="0.25">
      <c r="A952" s="155"/>
      <c r="B952" s="156"/>
      <c r="C952" s="195" t="s">
        <v>1220</v>
      </c>
      <c r="D952" s="161"/>
      <c r="E952" s="162">
        <v>7.67</v>
      </c>
      <c r="F952" s="159"/>
      <c r="G952" s="159"/>
      <c r="H952" s="159"/>
      <c r="I952" s="159"/>
      <c r="J952" s="159"/>
      <c r="K952" s="159"/>
      <c r="L952" s="159"/>
      <c r="M952" s="159"/>
      <c r="N952" s="158"/>
      <c r="O952" s="158"/>
      <c r="P952" s="158"/>
      <c r="Q952" s="158"/>
      <c r="R952" s="159"/>
      <c r="S952" s="159"/>
      <c r="T952" s="159"/>
      <c r="U952" s="159"/>
      <c r="V952" s="159"/>
      <c r="W952" s="159"/>
      <c r="X952" s="159"/>
      <c r="Y952" s="159"/>
      <c r="Z952" s="148"/>
      <c r="AA952" s="148"/>
      <c r="AB952" s="148"/>
      <c r="AC952" s="148"/>
      <c r="AD952" s="148"/>
      <c r="AE952" s="148"/>
      <c r="AF952" s="148"/>
      <c r="AG952" s="148" t="s">
        <v>314</v>
      </c>
      <c r="AH952" s="148">
        <v>0</v>
      </c>
      <c r="AI952" s="148"/>
      <c r="AJ952" s="148"/>
      <c r="AK952" s="148"/>
      <c r="AL952" s="148"/>
      <c r="AM952" s="148"/>
      <c r="AN952" s="148"/>
      <c r="AO952" s="148"/>
      <c r="AP952" s="148"/>
      <c r="AQ952" s="148"/>
      <c r="AR952" s="148"/>
      <c r="AS952" s="148"/>
      <c r="AT952" s="148"/>
      <c r="AU952" s="148"/>
      <c r="AV952" s="148"/>
      <c r="AW952" s="148"/>
      <c r="AX952" s="148"/>
      <c r="AY952" s="148"/>
      <c r="AZ952" s="148"/>
      <c r="BA952" s="148"/>
      <c r="BB952" s="148"/>
      <c r="BC952" s="148"/>
      <c r="BD952" s="148"/>
      <c r="BE952" s="148"/>
      <c r="BF952" s="148"/>
      <c r="BG952" s="148"/>
      <c r="BH952" s="148"/>
    </row>
    <row r="953" spans="1:60" outlineLevel="3" x14ac:dyDescent="0.25">
      <c r="A953" s="155"/>
      <c r="B953" s="156"/>
      <c r="C953" s="195" t="s">
        <v>1221</v>
      </c>
      <c r="D953" s="161"/>
      <c r="E953" s="162">
        <v>6.18</v>
      </c>
      <c r="F953" s="159"/>
      <c r="G953" s="159"/>
      <c r="H953" s="159"/>
      <c r="I953" s="159"/>
      <c r="J953" s="159"/>
      <c r="K953" s="159"/>
      <c r="L953" s="159"/>
      <c r="M953" s="159"/>
      <c r="N953" s="158"/>
      <c r="O953" s="158"/>
      <c r="P953" s="158"/>
      <c r="Q953" s="158"/>
      <c r="R953" s="159"/>
      <c r="S953" s="159"/>
      <c r="T953" s="159"/>
      <c r="U953" s="159"/>
      <c r="V953" s="159"/>
      <c r="W953" s="159"/>
      <c r="X953" s="159"/>
      <c r="Y953" s="159"/>
      <c r="Z953" s="148"/>
      <c r="AA953" s="148"/>
      <c r="AB953" s="148"/>
      <c r="AC953" s="148"/>
      <c r="AD953" s="148"/>
      <c r="AE953" s="148"/>
      <c r="AF953" s="148"/>
      <c r="AG953" s="148" t="s">
        <v>314</v>
      </c>
      <c r="AH953" s="148">
        <v>0</v>
      </c>
      <c r="AI953" s="148"/>
      <c r="AJ953" s="148"/>
      <c r="AK953" s="148"/>
      <c r="AL953" s="148"/>
      <c r="AM953" s="148"/>
      <c r="AN953" s="148"/>
      <c r="AO953" s="148"/>
      <c r="AP953" s="148"/>
      <c r="AQ953" s="148"/>
      <c r="AR953" s="148"/>
      <c r="AS953" s="148"/>
      <c r="AT953" s="148"/>
      <c r="AU953" s="148"/>
      <c r="AV953" s="148"/>
      <c r="AW953" s="148"/>
      <c r="AX953" s="148"/>
      <c r="AY953" s="148"/>
      <c r="AZ953" s="148"/>
      <c r="BA953" s="148"/>
      <c r="BB953" s="148"/>
      <c r="BC953" s="148"/>
      <c r="BD953" s="148"/>
      <c r="BE953" s="148"/>
      <c r="BF953" s="148"/>
      <c r="BG953" s="148"/>
      <c r="BH953" s="148"/>
    </row>
    <row r="954" spans="1:60" outlineLevel="3" x14ac:dyDescent="0.25">
      <c r="A954" s="155"/>
      <c r="B954" s="156"/>
      <c r="C954" s="195" t="s">
        <v>1222</v>
      </c>
      <c r="D954" s="161"/>
      <c r="E954" s="162">
        <v>6.39</v>
      </c>
      <c r="F954" s="159"/>
      <c r="G954" s="159"/>
      <c r="H954" s="159"/>
      <c r="I954" s="159"/>
      <c r="J954" s="159"/>
      <c r="K954" s="159"/>
      <c r="L954" s="159"/>
      <c r="M954" s="159"/>
      <c r="N954" s="158"/>
      <c r="O954" s="158"/>
      <c r="P954" s="158"/>
      <c r="Q954" s="158"/>
      <c r="R954" s="159"/>
      <c r="S954" s="159"/>
      <c r="T954" s="159"/>
      <c r="U954" s="159"/>
      <c r="V954" s="159"/>
      <c r="W954" s="159"/>
      <c r="X954" s="159"/>
      <c r="Y954" s="159"/>
      <c r="Z954" s="148"/>
      <c r="AA954" s="148"/>
      <c r="AB954" s="148"/>
      <c r="AC954" s="148"/>
      <c r="AD954" s="148"/>
      <c r="AE954" s="148"/>
      <c r="AF954" s="148"/>
      <c r="AG954" s="148" t="s">
        <v>314</v>
      </c>
      <c r="AH954" s="148">
        <v>0</v>
      </c>
      <c r="AI954" s="148"/>
      <c r="AJ954" s="148"/>
      <c r="AK954" s="148"/>
      <c r="AL954" s="148"/>
      <c r="AM954" s="148"/>
      <c r="AN954" s="148"/>
      <c r="AO954" s="148"/>
      <c r="AP954" s="148"/>
      <c r="AQ954" s="148"/>
      <c r="AR954" s="148"/>
      <c r="AS954" s="148"/>
      <c r="AT954" s="148"/>
      <c r="AU954" s="148"/>
      <c r="AV954" s="148"/>
      <c r="AW954" s="148"/>
      <c r="AX954" s="148"/>
      <c r="AY954" s="148"/>
      <c r="AZ954" s="148"/>
      <c r="BA954" s="148"/>
      <c r="BB954" s="148"/>
      <c r="BC954" s="148"/>
      <c r="BD954" s="148"/>
      <c r="BE954" s="148"/>
      <c r="BF954" s="148"/>
      <c r="BG954" s="148"/>
      <c r="BH954" s="148"/>
    </row>
    <row r="955" spans="1:60" outlineLevel="3" x14ac:dyDescent="0.25">
      <c r="A955" s="155"/>
      <c r="B955" s="156"/>
      <c r="C955" s="195" t="s">
        <v>1223</v>
      </c>
      <c r="D955" s="161"/>
      <c r="E955" s="162">
        <v>-14.72</v>
      </c>
      <c r="F955" s="159"/>
      <c r="G955" s="159"/>
      <c r="H955" s="159"/>
      <c r="I955" s="159"/>
      <c r="J955" s="159"/>
      <c r="K955" s="159"/>
      <c r="L955" s="159"/>
      <c r="M955" s="159"/>
      <c r="N955" s="158"/>
      <c r="O955" s="158"/>
      <c r="P955" s="158"/>
      <c r="Q955" s="158"/>
      <c r="R955" s="159"/>
      <c r="S955" s="159"/>
      <c r="T955" s="159"/>
      <c r="U955" s="159"/>
      <c r="V955" s="159"/>
      <c r="W955" s="159"/>
      <c r="X955" s="159"/>
      <c r="Y955" s="159"/>
      <c r="Z955" s="148"/>
      <c r="AA955" s="148"/>
      <c r="AB955" s="148"/>
      <c r="AC955" s="148"/>
      <c r="AD955" s="148"/>
      <c r="AE955" s="148"/>
      <c r="AF955" s="148"/>
      <c r="AG955" s="148" t="s">
        <v>314</v>
      </c>
      <c r="AH955" s="148">
        <v>0</v>
      </c>
      <c r="AI955" s="148"/>
      <c r="AJ955" s="148"/>
      <c r="AK955" s="148"/>
      <c r="AL955" s="148"/>
      <c r="AM955" s="148"/>
      <c r="AN955" s="148"/>
      <c r="AO955" s="148"/>
      <c r="AP955" s="148"/>
      <c r="AQ955" s="148"/>
      <c r="AR955" s="148"/>
      <c r="AS955" s="148"/>
      <c r="AT955" s="148"/>
      <c r="AU955" s="148"/>
      <c r="AV955" s="148"/>
      <c r="AW955" s="148"/>
      <c r="AX955" s="148"/>
      <c r="AY955" s="148"/>
      <c r="AZ955" s="148"/>
      <c r="BA955" s="148"/>
      <c r="BB955" s="148"/>
      <c r="BC955" s="148"/>
      <c r="BD955" s="148"/>
      <c r="BE955" s="148"/>
      <c r="BF955" s="148"/>
      <c r="BG955" s="148"/>
      <c r="BH955" s="148"/>
    </row>
    <row r="956" spans="1:60" outlineLevel="3" x14ac:dyDescent="0.25">
      <c r="A956" s="155"/>
      <c r="B956" s="156"/>
      <c r="C956" s="195" t="s">
        <v>1224</v>
      </c>
      <c r="D956" s="161"/>
      <c r="E956" s="162">
        <v>23.76</v>
      </c>
      <c r="F956" s="159"/>
      <c r="G956" s="159"/>
      <c r="H956" s="159"/>
      <c r="I956" s="159"/>
      <c r="J956" s="159"/>
      <c r="K956" s="159"/>
      <c r="L956" s="159"/>
      <c r="M956" s="159"/>
      <c r="N956" s="158"/>
      <c r="O956" s="158"/>
      <c r="P956" s="158"/>
      <c r="Q956" s="158"/>
      <c r="R956" s="159"/>
      <c r="S956" s="159"/>
      <c r="T956" s="159"/>
      <c r="U956" s="159"/>
      <c r="V956" s="159"/>
      <c r="W956" s="159"/>
      <c r="X956" s="159"/>
      <c r="Y956" s="159"/>
      <c r="Z956" s="148"/>
      <c r="AA956" s="148"/>
      <c r="AB956" s="148"/>
      <c r="AC956" s="148"/>
      <c r="AD956" s="148"/>
      <c r="AE956" s="148"/>
      <c r="AF956" s="148"/>
      <c r="AG956" s="148" t="s">
        <v>314</v>
      </c>
      <c r="AH956" s="148">
        <v>0</v>
      </c>
      <c r="AI956" s="148"/>
      <c r="AJ956" s="148"/>
      <c r="AK956" s="148"/>
      <c r="AL956" s="148"/>
      <c r="AM956" s="148"/>
      <c r="AN956" s="148"/>
      <c r="AO956" s="148"/>
      <c r="AP956" s="148"/>
      <c r="AQ956" s="148"/>
      <c r="AR956" s="148"/>
      <c r="AS956" s="148"/>
      <c r="AT956" s="148"/>
      <c r="AU956" s="148"/>
      <c r="AV956" s="148"/>
      <c r="AW956" s="148"/>
      <c r="AX956" s="148"/>
      <c r="AY956" s="148"/>
      <c r="AZ956" s="148"/>
      <c r="BA956" s="148"/>
      <c r="BB956" s="148"/>
      <c r="BC956" s="148"/>
      <c r="BD956" s="148"/>
      <c r="BE956" s="148"/>
      <c r="BF956" s="148"/>
      <c r="BG956" s="148"/>
      <c r="BH956" s="148"/>
    </row>
    <row r="957" spans="1:60" outlineLevel="3" x14ac:dyDescent="0.25">
      <c r="A957" s="155"/>
      <c r="B957" s="156"/>
      <c r="C957" s="195" t="s">
        <v>1225</v>
      </c>
      <c r="D957" s="161"/>
      <c r="E957" s="162">
        <v>16.78</v>
      </c>
      <c r="F957" s="159"/>
      <c r="G957" s="159"/>
      <c r="H957" s="159"/>
      <c r="I957" s="159"/>
      <c r="J957" s="159"/>
      <c r="K957" s="159"/>
      <c r="L957" s="159"/>
      <c r="M957" s="159"/>
      <c r="N957" s="158"/>
      <c r="O957" s="158"/>
      <c r="P957" s="158"/>
      <c r="Q957" s="158"/>
      <c r="R957" s="159"/>
      <c r="S957" s="159"/>
      <c r="T957" s="159"/>
      <c r="U957" s="159"/>
      <c r="V957" s="159"/>
      <c r="W957" s="159"/>
      <c r="X957" s="159"/>
      <c r="Y957" s="159"/>
      <c r="Z957" s="148"/>
      <c r="AA957" s="148"/>
      <c r="AB957" s="148"/>
      <c r="AC957" s="148"/>
      <c r="AD957" s="148"/>
      <c r="AE957" s="148"/>
      <c r="AF957" s="148"/>
      <c r="AG957" s="148" t="s">
        <v>314</v>
      </c>
      <c r="AH957" s="148">
        <v>0</v>
      </c>
      <c r="AI957" s="148"/>
      <c r="AJ957" s="148"/>
      <c r="AK957" s="148"/>
      <c r="AL957" s="148"/>
      <c r="AM957" s="148"/>
      <c r="AN957" s="148"/>
      <c r="AO957" s="148"/>
      <c r="AP957" s="148"/>
      <c r="AQ957" s="148"/>
      <c r="AR957" s="148"/>
      <c r="AS957" s="148"/>
      <c r="AT957" s="148"/>
      <c r="AU957" s="148"/>
      <c r="AV957" s="148"/>
      <c r="AW957" s="148"/>
      <c r="AX957" s="148"/>
      <c r="AY957" s="148"/>
      <c r="AZ957" s="148"/>
      <c r="BA957" s="148"/>
      <c r="BB957" s="148"/>
      <c r="BC957" s="148"/>
      <c r="BD957" s="148"/>
      <c r="BE957" s="148"/>
      <c r="BF957" s="148"/>
      <c r="BG957" s="148"/>
      <c r="BH957" s="148"/>
    </row>
    <row r="958" spans="1:60" outlineLevel="3" x14ac:dyDescent="0.25">
      <c r="A958" s="155"/>
      <c r="B958" s="156"/>
      <c r="C958" s="195" t="s">
        <v>1226</v>
      </c>
      <c r="D958" s="161"/>
      <c r="E958" s="162">
        <v>34.409999999999997</v>
      </c>
      <c r="F958" s="159"/>
      <c r="G958" s="159"/>
      <c r="H958" s="159"/>
      <c r="I958" s="159"/>
      <c r="J958" s="159"/>
      <c r="K958" s="159"/>
      <c r="L958" s="159"/>
      <c r="M958" s="159"/>
      <c r="N958" s="158"/>
      <c r="O958" s="158"/>
      <c r="P958" s="158"/>
      <c r="Q958" s="158"/>
      <c r="R958" s="159"/>
      <c r="S958" s="159"/>
      <c r="T958" s="159"/>
      <c r="U958" s="159"/>
      <c r="V958" s="159"/>
      <c r="W958" s="159"/>
      <c r="X958" s="159"/>
      <c r="Y958" s="159"/>
      <c r="Z958" s="148"/>
      <c r="AA958" s="148"/>
      <c r="AB958" s="148"/>
      <c r="AC958" s="148"/>
      <c r="AD958" s="148"/>
      <c r="AE958" s="148"/>
      <c r="AF958" s="148"/>
      <c r="AG958" s="148" t="s">
        <v>314</v>
      </c>
      <c r="AH958" s="148">
        <v>0</v>
      </c>
      <c r="AI958" s="148"/>
      <c r="AJ958" s="148"/>
      <c r="AK958" s="148"/>
      <c r="AL958" s="148"/>
      <c r="AM958" s="148"/>
      <c r="AN958" s="148"/>
      <c r="AO958" s="148"/>
      <c r="AP958" s="148"/>
      <c r="AQ958" s="148"/>
      <c r="AR958" s="148"/>
      <c r="AS958" s="148"/>
      <c r="AT958" s="148"/>
      <c r="AU958" s="148"/>
      <c r="AV958" s="148"/>
      <c r="AW958" s="148"/>
      <c r="AX958" s="148"/>
      <c r="AY958" s="148"/>
      <c r="AZ958" s="148"/>
      <c r="BA958" s="148"/>
      <c r="BB958" s="148"/>
      <c r="BC958" s="148"/>
      <c r="BD958" s="148"/>
      <c r="BE958" s="148"/>
      <c r="BF958" s="148"/>
      <c r="BG958" s="148"/>
      <c r="BH958" s="148"/>
    </row>
    <row r="959" spans="1:60" outlineLevel="3" x14ac:dyDescent="0.25">
      <c r="A959" s="155"/>
      <c r="B959" s="156"/>
      <c r="C959" s="195" t="s">
        <v>1227</v>
      </c>
      <c r="D959" s="161"/>
      <c r="E959" s="162">
        <v>10.15</v>
      </c>
      <c r="F959" s="159"/>
      <c r="G959" s="159"/>
      <c r="H959" s="159"/>
      <c r="I959" s="159"/>
      <c r="J959" s="159"/>
      <c r="K959" s="159"/>
      <c r="L959" s="159"/>
      <c r="M959" s="159"/>
      <c r="N959" s="158"/>
      <c r="O959" s="158"/>
      <c r="P959" s="158"/>
      <c r="Q959" s="158"/>
      <c r="R959" s="159"/>
      <c r="S959" s="159"/>
      <c r="T959" s="159"/>
      <c r="U959" s="159"/>
      <c r="V959" s="159"/>
      <c r="W959" s="159"/>
      <c r="X959" s="159"/>
      <c r="Y959" s="159"/>
      <c r="Z959" s="148"/>
      <c r="AA959" s="148"/>
      <c r="AB959" s="148"/>
      <c r="AC959" s="148"/>
      <c r="AD959" s="148"/>
      <c r="AE959" s="148"/>
      <c r="AF959" s="148"/>
      <c r="AG959" s="148" t="s">
        <v>314</v>
      </c>
      <c r="AH959" s="148">
        <v>0</v>
      </c>
      <c r="AI959" s="148"/>
      <c r="AJ959" s="148"/>
      <c r="AK959" s="148"/>
      <c r="AL959" s="148"/>
      <c r="AM959" s="148"/>
      <c r="AN959" s="148"/>
      <c r="AO959" s="148"/>
      <c r="AP959" s="148"/>
      <c r="AQ959" s="148"/>
      <c r="AR959" s="148"/>
      <c r="AS959" s="148"/>
      <c r="AT959" s="148"/>
      <c r="AU959" s="148"/>
      <c r="AV959" s="148"/>
      <c r="AW959" s="148"/>
      <c r="AX959" s="148"/>
      <c r="AY959" s="148"/>
      <c r="AZ959" s="148"/>
      <c r="BA959" s="148"/>
      <c r="BB959" s="148"/>
      <c r="BC959" s="148"/>
      <c r="BD959" s="148"/>
      <c r="BE959" s="148"/>
      <c r="BF959" s="148"/>
      <c r="BG959" s="148"/>
      <c r="BH959" s="148"/>
    </row>
    <row r="960" spans="1:60" outlineLevel="3" x14ac:dyDescent="0.25">
      <c r="A960" s="155"/>
      <c r="B960" s="156"/>
      <c r="C960" s="195" t="s">
        <v>1228</v>
      </c>
      <c r="D960" s="161"/>
      <c r="E960" s="162">
        <v>9.0399999999999991</v>
      </c>
      <c r="F960" s="159"/>
      <c r="G960" s="159"/>
      <c r="H960" s="159"/>
      <c r="I960" s="159"/>
      <c r="J960" s="159"/>
      <c r="K960" s="159"/>
      <c r="L960" s="159"/>
      <c r="M960" s="159"/>
      <c r="N960" s="158"/>
      <c r="O960" s="158"/>
      <c r="P960" s="158"/>
      <c r="Q960" s="158"/>
      <c r="R960" s="159"/>
      <c r="S960" s="159"/>
      <c r="T960" s="159"/>
      <c r="U960" s="159"/>
      <c r="V960" s="159"/>
      <c r="W960" s="159"/>
      <c r="X960" s="159"/>
      <c r="Y960" s="159"/>
      <c r="Z960" s="148"/>
      <c r="AA960" s="148"/>
      <c r="AB960" s="148"/>
      <c r="AC960" s="148"/>
      <c r="AD960" s="148"/>
      <c r="AE960" s="148"/>
      <c r="AF960" s="148"/>
      <c r="AG960" s="148" t="s">
        <v>314</v>
      </c>
      <c r="AH960" s="148">
        <v>0</v>
      </c>
      <c r="AI960" s="148"/>
      <c r="AJ960" s="148"/>
      <c r="AK960" s="148"/>
      <c r="AL960" s="148"/>
      <c r="AM960" s="148"/>
      <c r="AN960" s="148"/>
      <c r="AO960" s="148"/>
      <c r="AP960" s="148"/>
      <c r="AQ960" s="148"/>
      <c r="AR960" s="148"/>
      <c r="AS960" s="148"/>
      <c r="AT960" s="148"/>
      <c r="AU960" s="148"/>
      <c r="AV960" s="148"/>
      <c r="AW960" s="148"/>
      <c r="AX960" s="148"/>
      <c r="AY960" s="148"/>
      <c r="AZ960" s="148"/>
      <c r="BA960" s="148"/>
      <c r="BB960" s="148"/>
      <c r="BC960" s="148"/>
      <c r="BD960" s="148"/>
      <c r="BE960" s="148"/>
      <c r="BF960" s="148"/>
      <c r="BG960" s="148"/>
      <c r="BH960" s="148"/>
    </row>
    <row r="961" spans="1:60" outlineLevel="3" x14ac:dyDescent="0.25">
      <c r="A961" s="155"/>
      <c r="B961" s="156"/>
      <c r="C961" s="195" t="s">
        <v>1229</v>
      </c>
      <c r="D961" s="161"/>
      <c r="E961" s="162">
        <v>4.9400000000000004</v>
      </c>
      <c r="F961" s="159"/>
      <c r="G961" s="159"/>
      <c r="H961" s="159"/>
      <c r="I961" s="159"/>
      <c r="J961" s="159"/>
      <c r="K961" s="159"/>
      <c r="L961" s="159"/>
      <c r="M961" s="159"/>
      <c r="N961" s="158"/>
      <c r="O961" s="158"/>
      <c r="P961" s="158"/>
      <c r="Q961" s="158"/>
      <c r="R961" s="159"/>
      <c r="S961" s="159"/>
      <c r="T961" s="159"/>
      <c r="U961" s="159"/>
      <c r="V961" s="159"/>
      <c r="W961" s="159"/>
      <c r="X961" s="159"/>
      <c r="Y961" s="159"/>
      <c r="Z961" s="148"/>
      <c r="AA961" s="148"/>
      <c r="AB961" s="148"/>
      <c r="AC961" s="148"/>
      <c r="AD961" s="148"/>
      <c r="AE961" s="148"/>
      <c r="AF961" s="148"/>
      <c r="AG961" s="148" t="s">
        <v>314</v>
      </c>
      <c r="AH961" s="148">
        <v>0</v>
      </c>
      <c r="AI961" s="148"/>
      <c r="AJ961" s="148"/>
      <c r="AK961" s="148"/>
      <c r="AL961" s="148"/>
      <c r="AM961" s="148"/>
      <c r="AN961" s="148"/>
      <c r="AO961" s="148"/>
      <c r="AP961" s="148"/>
      <c r="AQ961" s="148"/>
      <c r="AR961" s="148"/>
      <c r="AS961" s="148"/>
      <c r="AT961" s="148"/>
      <c r="AU961" s="148"/>
      <c r="AV961" s="148"/>
      <c r="AW961" s="148"/>
      <c r="AX961" s="148"/>
      <c r="AY961" s="148"/>
      <c r="AZ961" s="148"/>
      <c r="BA961" s="148"/>
      <c r="BB961" s="148"/>
      <c r="BC961" s="148"/>
      <c r="BD961" s="148"/>
      <c r="BE961" s="148"/>
      <c r="BF961" s="148"/>
      <c r="BG961" s="148"/>
      <c r="BH961" s="148"/>
    </row>
    <row r="962" spans="1:60" outlineLevel="3" x14ac:dyDescent="0.25">
      <c r="A962" s="155"/>
      <c r="B962" s="156"/>
      <c r="C962" s="195" t="s">
        <v>1230</v>
      </c>
      <c r="D962" s="161"/>
      <c r="E962" s="162">
        <v>6.18</v>
      </c>
      <c r="F962" s="159"/>
      <c r="G962" s="159"/>
      <c r="H962" s="159"/>
      <c r="I962" s="159"/>
      <c r="J962" s="159"/>
      <c r="K962" s="159"/>
      <c r="L962" s="159"/>
      <c r="M962" s="159"/>
      <c r="N962" s="158"/>
      <c r="O962" s="158"/>
      <c r="P962" s="158"/>
      <c r="Q962" s="158"/>
      <c r="R962" s="159"/>
      <c r="S962" s="159"/>
      <c r="T962" s="159"/>
      <c r="U962" s="159"/>
      <c r="V962" s="159"/>
      <c r="W962" s="159"/>
      <c r="X962" s="159"/>
      <c r="Y962" s="159"/>
      <c r="Z962" s="148"/>
      <c r="AA962" s="148"/>
      <c r="AB962" s="148"/>
      <c r="AC962" s="148"/>
      <c r="AD962" s="148"/>
      <c r="AE962" s="148"/>
      <c r="AF962" s="148"/>
      <c r="AG962" s="148" t="s">
        <v>314</v>
      </c>
      <c r="AH962" s="148">
        <v>0</v>
      </c>
      <c r="AI962" s="148"/>
      <c r="AJ962" s="148"/>
      <c r="AK962" s="148"/>
      <c r="AL962" s="148"/>
      <c r="AM962" s="148"/>
      <c r="AN962" s="148"/>
      <c r="AO962" s="148"/>
      <c r="AP962" s="148"/>
      <c r="AQ962" s="148"/>
      <c r="AR962" s="148"/>
      <c r="AS962" s="148"/>
      <c r="AT962" s="148"/>
      <c r="AU962" s="148"/>
      <c r="AV962" s="148"/>
      <c r="AW962" s="148"/>
      <c r="AX962" s="148"/>
      <c r="AY962" s="148"/>
      <c r="AZ962" s="148"/>
      <c r="BA962" s="148"/>
      <c r="BB962" s="148"/>
      <c r="BC962" s="148"/>
      <c r="BD962" s="148"/>
      <c r="BE962" s="148"/>
      <c r="BF962" s="148"/>
      <c r="BG962" s="148"/>
      <c r="BH962" s="148"/>
    </row>
    <row r="963" spans="1:60" outlineLevel="3" x14ac:dyDescent="0.25">
      <c r="A963" s="155"/>
      <c r="B963" s="156"/>
      <c r="C963" s="195" t="s">
        <v>1231</v>
      </c>
      <c r="D963" s="161"/>
      <c r="E963" s="162">
        <v>6.39</v>
      </c>
      <c r="F963" s="159"/>
      <c r="G963" s="159"/>
      <c r="H963" s="159"/>
      <c r="I963" s="159"/>
      <c r="J963" s="159"/>
      <c r="K963" s="159"/>
      <c r="L963" s="159"/>
      <c r="M963" s="159"/>
      <c r="N963" s="158"/>
      <c r="O963" s="158"/>
      <c r="P963" s="158"/>
      <c r="Q963" s="158"/>
      <c r="R963" s="159"/>
      <c r="S963" s="159"/>
      <c r="T963" s="159"/>
      <c r="U963" s="159"/>
      <c r="V963" s="159"/>
      <c r="W963" s="159"/>
      <c r="X963" s="159"/>
      <c r="Y963" s="159"/>
      <c r="Z963" s="148"/>
      <c r="AA963" s="148"/>
      <c r="AB963" s="148"/>
      <c r="AC963" s="148"/>
      <c r="AD963" s="148"/>
      <c r="AE963" s="148"/>
      <c r="AF963" s="148"/>
      <c r="AG963" s="148" t="s">
        <v>314</v>
      </c>
      <c r="AH963" s="148">
        <v>0</v>
      </c>
      <c r="AI963" s="148"/>
      <c r="AJ963" s="148"/>
      <c r="AK963" s="148"/>
      <c r="AL963" s="148"/>
      <c r="AM963" s="148"/>
      <c r="AN963" s="148"/>
      <c r="AO963" s="148"/>
      <c r="AP963" s="148"/>
      <c r="AQ963" s="148"/>
      <c r="AR963" s="148"/>
      <c r="AS963" s="148"/>
      <c r="AT963" s="148"/>
      <c r="AU963" s="148"/>
      <c r="AV963" s="148"/>
      <c r="AW963" s="148"/>
      <c r="AX963" s="148"/>
      <c r="AY963" s="148"/>
      <c r="AZ963" s="148"/>
      <c r="BA963" s="148"/>
      <c r="BB963" s="148"/>
      <c r="BC963" s="148"/>
      <c r="BD963" s="148"/>
      <c r="BE963" s="148"/>
      <c r="BF963" s="148"/>
      <c r="BG963" s="148"/>
      <c r="BH963" s="148"/>
    </row>
    <row r="964" spans="1:60" outlineLevel="3" x14ac:dyDescent="0.25">
      <c r="A964" s="155"/>
      <c r="B964" s="156"/>
      <c r="C964" s="195" t="s">
        <v>1232</v>
      </c>
      <c r="D964" s="161"/>
      <c r="E964" s="162">
        <v>16.16</v>
      </c>
      <c r="F964" s="159"/>
      <c r="G964" s="159"/>
      <c r="H964" s="159"/>
      <c r="I964" s="159"/>
      <c r="J964" s="159"/>
      <c r="K964" s="159"/>
      <c r="L964" s="159"/>
      <c r="M964" s="159"/>
      <c r="N964" s="158"/>
      <c r="O964" s="158"/>
      <c r="P964" s="158"/>
      <c r="Q964" s="158"/>
      <c r="R964" s="159"/>
      <c r="S964" s="159"/>
      <c r="T964" s="159"/>
      <c r="U964" s="159"/>
      <c r="V964" s="159"/>
      <c r="W964" s="159"/>
      <c r="X964" s="159"/>
      <c r="Y964" s="159"/>
      <c r="Z964" s="148"/>
      <c r="AA964" s="148"/>
      <c r="AB964" s="148"/>
      <c r="AC964" s="148"/>
      <c r="AD964" s="148"/>
      <c r="AE964" s="148"/>
      <c r="AF964" s="148"/>
      <c r="AG964" s="148" t="s">
        <v>314</v>
      </c>
      <c r="AH964" s="148">
        <v>0</v>
      </c>
      <c r="AI964" s="148"/>
      <c r="AJ964" s="148"/>
      <c r="AK964" s="148"/>
      <c r="AL964" s="148"/>
      <c r="AM964" s="148"/>
      <c r="AN964" s="148"/>
      <c r="AO964" s="148"/>
      <c r="AP964" s="148"/>
      <c r="AQ964" s="148"/>
      <c r="AR964" s="148"/>
      <c r="AS964" s="148"/>
      <c r="AT964" s="148"/>
      <c r="AU964" s="148"/>
      <c r="AV964" s="148"/>
      <c r="AW964" s="148"/>
      <c r="AX964" s="148"/>
      <c r="AY964" s="148"/>
      <c r="AZ964" s="148"/>
      <c r="BA964" s="148"/>
      <c r="BB964" s="148"/>
      <c r="BC964" s="148"/>
      <c r="BD964" s="148"/>
      <c r="BE964" s="148"/>
      <c r="BF964" s="148"/>
      <c r="BG964" s="148"/>
      <c r="BH964" s="148"/>
    </row>
    <row r="965" spans="1:60" outlineLevel="3" x14ac:dyDescent="0.25">
      <c r="A965" s="155"/>
      <c r="B965" s="156"/>
      <c r="C965" s="195" t="s">
        <v>1233</v>
      </c>
      <c r="D965" s="161"/>
      <c r="E965" s="162">
        <v>24.57</v>
      </c>
      <c r="F965" s="159"/>
      <c r="G965" s="159"/>
      <c r="H965" s="159"/>
      <c r="I965" s="159"/>
      <c r="J965" s="159"/>
      <c r="K965" s="159"/>
      <c r="L965" s="159"/>
      <c r="M965" s="159"/>
      <c r="N965" s="158"/>
      <c r="O965" s="158"/>
      <c r="P965" s="158"/>
      <c r="Q965" s="158"/>
      <c r="R965" s="159"/>
      <c r="S965" s="159"/>
      <c r="T965" s="159"/>
      <c r="U965" s="159"/>
      <c r="V965" s="159"/>
      <c r="W965" s="159"/>
      <c r="X965" s="159"/>
      <c r="Y965" s="159"/>
      <c r="Z965" s="148"/>
      <c r="AA965" s="148"/>
      <c r="AB965" s="148"/>
      <c r="AC965" s="148"/>
      <c r="AD965" s="148"/>
      <c r="AE965" s="148"/>
      <c r="AF965" s="148"/>
      <c r="AG965" s="148" t="s">
        <v>314</v>
      </c>
      <c r="AH965" s="148">
        <v>0</v>
      </c>
      <c r="AI965" s="148"/>
      <c r="AJ965" s="148"/>
      <c r="AK965" s="148"/>
      <c r="AL965" s="148"/>
      <c r="AM965" s="148"/>
      <c r="AN965" s="148"/>
      <c r="AO965" s="148"/>
      <c r="AP965" s="148"/>
      <c r="AQ965" s="148"/>
      <c r="AR965" s="148"/>
      <c r="AS965" s="148"/>
      <c r="AT965" s="148"/>
      <c r="AU965" s="148"/>
      <c r="AV965" s="148"/>
      <c r="AW965" s="148"/>
      <c r="AX965" s="148"/>
      <c r="AY965" s="148"/>
      <c r="AZ965" s="148"/>
      <c r="BA965" s="148"/>
      <c r="BB965" s="148"/>
      <c r="BC965" s="148"/>
      <c r="BD965" s="148"/>
      <c r="BE965" s="148"/>
      <c r="BF965" s="148"/>
      <c r="BG965" s="148"/>
      <c r="BH965" s="148"/>
    </row>
    <row r="966" spans="1:60" outlineLevel="3" x14ac:dyDescent="0.25">
      <c r="A966" s="155"/>
      <c r="B966" s="156"/>
      <c r="C966" s="195" t="s">
        <v>1234</v>
      </c>
      <c r="D966" s="161"/>
      <c r="E966" s="162">
        <v>18.14</v>
      </c>
      <c r="F966" s="159"/>
      <c r="G966" s="159"/>
      <c r="H966" s="159"/>
      <c r="I966" s="159"/>
      <c r="J966" s="159"/>
      <c r="K966" s="159"/>
      <c r="L966" s="159"/>
      <c r="M966" s="159"/>
      <c r="N966" s="158"/>
      <c r="O966" s="158"/>
      <c r="P966" s="158"/>
      <c r="Q966" s="158"/>
      <c r="R966" s="159"/>
      <c r="S966" s="159"/>
      <c r="T966" s="159"/>
      <c r="U966" s="159"/>
      <c r="V966" s="159"/>
      <c r="W966" s="159"/>
      <c r="X966" s="159"/>
      <c r="Y966" s="159"/>
      <c r="Z966" s="148"/>
      <c r="AA966" s="148"/>
      <c r="AB966" s="148"/>
      <c r="AC966" s="148"/>
      <c r="AD966" s="148"/>
      <c r="AE966" s="148"/>
      <c r="AF966" s="148"/>
      <c r="AG966" s="148" t="s">
        <v>314</v>
      </c>
      <c r="AH966" s="148">
        <v>0</v>
      </c>
      <c r="AI966" s="148"/>
      <c r="AJ966" s="148"/>
      <c r="AK966" s="148"/>
      <c r="AL966" s="148"/>
      <c r="AM966" s="148"/>
      <c r="AN966" s="148"/>
      <c r="AO966" s="148"/>
      <c r="AP966" s="148"/>
      <c r="AQ966" s="148"/>
      <c r="AR966" s="148"/>
      <c r="AS966" s="148"/>
      <c r="AT966" s="148"/>
      <c r="AU966" s="148"/>
      <c r="AV966" s="148"/>
      <c r="AW966" s="148"/>
      <c r="AX966" s="148"/>
      <c r="AY966" s="148"/>
      <c r="AZ966" s="148"/>
      <c r="BA966" s="148"/>
      <c r="BB966" s="148"/>
      <c r="BC966" s="148"/>
      <c r="BD966" s="148"/>
      <c r="BE966" s="148"/>
      <c r="BF966" s="148"/>
      <c r="BG966" s="148"/>
      <c r="BH966" s="148"/>
    </row>
    <row r="967" spans="1:60" outlineLevel="1" x14ac:dyDescent="0.25">
      <c r="A967" s="177">
        <v>180</v>
      </c>
      <c r="B967" s="178" t="s">
        <v>1235</v>
      </c>
      <c r="C967" s="194" t="s">
        <v>1236</v>
      </c>
      <c r="D967" s="179" t="s">
        <v>310</v>
      </c>
      <c r="E967" s="180">
        <v>20.414999999999999</v>
      </c>
      <c r="F967" s="181"/>
      <c r="G967" s="182">
        <f>ROUND(E967*F967,2)</f>
        <v>0</v>
      </c>
      <c r="H967" s="181"/>
      <c r="I967" s="182">
        <f>ROUND(E967*H967,2)</f>
        <v>0</v>
      </c>
      <c r="J967" s="181"/>
      <c r="K967" s="182">
        <f>ROUND(E967*J967,2)</f>
        <v>0</v>
      </c>
      <c r="L967" s="182">
        <v>21</v>
      </c>
      <c r="M967" s="182">
        <f>G967*(1+L967/100)</f>
        <v>0</v>
      </c>
      <c r="N967" s="180">
        <v>0</v>
      </c>
      <c r="O967" s="180">
        <f>ROUND(E967*N967,2)</f>
        <v>0</v>
      </c>
      <c r="P967" s="180">
        <v>8.8999999999999996E-2</v>
      </c>
      <c r="Q967" s="180">
        <f>ROUND(E967*P967,2)</f>
        <v>1.82</v>
      </c>
      <c r="R967" s="182" t="s">
        <v>1023</v>
      </c>
      <c r="S967" s="182" t="s">
        <v>294</v>
      </c>
      <c r="T967" s="183" t="s">
        <v>294</v>
      </c>
      <c r="U967" s="159">
        <v>0.76</v>
      </c>
      <c r="V967" s="159">
        <f>ROUND(E967*U967,2)</f>
        <v>15.52</v>
      </c>
      <c r="W967" s="159"/>
      <c r="X967" s="159" t="s">
        <v>295</v>
      </c>
      <c r="Y967" s="159" t="s">
        <v>296</v>
      </c>
      <c r="Z967" s="148"/>
      <c r="AA967" s="148"/>
      <c r="AB967" s="148"/>
      <c r="AC967" s="148"/>
      <c r="AD967" s="148"/>
      <c r="AE967" s="148"/>
      <c r="AF967" s="148"/>
      <c r="AG967" s="148" t="s">
        <v>297</v>
      </c>
      <c r="AH967" s="148"/>
      <c r="AI967" s="148"/>
      <c r="AJ967" s="148"/>
      <c r="AK967" s="148"/>
      <c r="AL967" s="148"/>
      <c r="AM967" s="148"/>
      <c r="AN967" s="148"/>
      <c r="AO967" s="148"/>
      <c r="AP967" s="148"/>
      <c r="AQ967" s="148"/>
      <c r="AR967" s="148"/>
      <c r="AS967" s="148"/>
      <c r="AT967" s="148"/>
      <c r="AU967" s="148"/>
      <c r="AV967" s="148"/>
      <c r="AW967" s="148"/>
      <c r="AX967" s="148"/>
      <c r="AY967" s="148"/>
      <c r="AZ967" s="148"/>
      <c r="BA967" s="148"/>
      <c r="BB967" s="148"/>
      <c r="BC967" s="148"/>
      <c r="BD967" s="148"/>
      <c r="BE967" s="148"/>
      <c r="BF967" s="148"/>
      <c r="BG967" s="148"/>
      <c r="BH967" s="148"/>
    </row>
    <row r="968" spans="1:60" outlineLevel="2" x14ac:dyDescent="0.25">
      <c r="A968" s="155"/>
      <c r="B968" s="156"/>
      <c r="C968" s="276" t="s">
        <v>1219</v>
      </c>
      <c r="D968" s="277"/>
      <c r="E968" s="277"/>
      <c r="F968" s="277"/>
      <c r="G968" s="277"/>
      <c r="H968" s="159"/>
      <c r="I968" s="159"/>
      <c r="J968" s="159"/>
      <c r="K968" s="159"/>
      <c r="L968" s="159"/>
      <c r="M968" s="159"/>
      <c r="N968" s="158"/>
      <c r="O968" s="158"/>
      <c r="P968" s="158"/>
      <c r="Q968" s="158"/>
      <c r="R968" s="159"/>
      <c r="S968" s="159"/>
      <c r="T968" s="159"/>
      <c r="U968" s="159"/>
      <c r="V968" s="159"/>
      <c r="W968" s="159"/>
      <c r="X968" s="159"/>
      <c r="Y968" s="159"/>
      <c r="Z968" s="148"/>
      <c r="AA968" s="148"/>
      <c r="AB968" s="148"/>
      <c r="AC968" s="148"/>
      <c r="AD968" s="148"/>
      <c r="AE968" s="148"/>
      <c r="AF968" s="148"/>
      <c r="AG968" s="148" t="s">
        <v>299</v>
      </c>
      <c r="AH968" s="148"/>
      <c r="AI968" s="148"/>
      <c r="AJ968" s="148"/>
      <c r="AK968" s="148"/>
      <c r="AL968" s="148"/>
      <c r="AM968" s="148"/>
      <c r="AN968" s="148"/>
      <c r="AO968" s="148"/>
      <c r="AP968" s="148"/>
      <c r="AQ968" s="148"/>
      <c r="AR968" s="148"/>
      <c r="AS968" s="148"/>
      <c r="AT968" s="148"/>
      <c r="AU968" s="148"/>
      <c r="AV968" s="148"/>
      <c r="AW968" s="148"/>
      <c r="AX968" s="148"/>
      <c r="AY968" s="148"/>
      <c r="AZ968" s="148"/>
      <c r="BA968" s="148"/>
      <c r="BB968" s="148"/>
      <c r="BC968" s="148"/>
      <c r="BD968" s="148"/>
      <c r="BE968" s="148"/>
      <c r="BF968" s="148"/>
      <c r="BG968" s="148"/>
      <c r="BH968" s="148"/>
    </row>
    <row r="969" spans="1:60" outlineLevel="2" x14ac:dyDescent="0.25">
      <c r="A969" s="155"/>
      <c r="B969" s="156"/>
      <c r="C969" s="270" t="s">
        <v>1219</v>
      </c>
      <c r="D969" s="271"/>
      <c r="E969" s="271"/>
      <c r="F969" s="271"/>
      <c r="G969" s="271"/>
      <c r="H969" s="159"/>
      <c r="I969" s="159"/>
      <c r="J969" s="159"/>
      <c r="K969" s="159"/>
      <c r="L969" s="159"/>
      <c r="M969" s="159"/>
      <c r="N969" s="158"/>
      <c r="O969" s="158"/>
      <c r="P969" s="158"/>
      <c r="Q969" s="158"/>
      <c r="R969" s="159"/>
      <c r="S969" s="159"/>
      <c r="T969" s="159"/>
      <c r="U969" s="159"/>
      <c r="V969" s="159"/>
      <c r="W969" s="159"/>
      <c r="X969" s="159"/>
      <c r="Y969" s="159"/>
      <c r="Z969" s="148"/>
      <c r="AA969" s="148"/>
      <c r="AB969" s="148"/>
      <c r="AC969" s="148"/>
      <c r="AD969" s="148"/>
      <c r="AE969" s="148"/>
      <c r="AF969" s="148"/>
      <c r="AG969" s="148" t="s">
        <v>300</v>
      </c>
      <c r="AH969" s="148"/>
      <c r="AI969" s="148"/>
      <c r="AJ969" s="148"/>
      <c r="AK969" s="148"/>
      <c r="AL969" s="148"/>
      <c r="AM969" s="148"/>
      <c r="AN969" s="148"/>
      <c r="AO969" s="148"/>
      <c r="AP969" s="148"/>
      <c r="AQ969" s="148"/>
      <c r="AR969" s="148"/>
      <c r="AS969" s="148"/>
      <c r="AT969" s="148"/>
      <c r="AU969" s="148"/>
      <c r="AV969" s="148"/>
      <c r="AW969" s="148"/>
      <c r="AX969" s="148"/>
      <c r="AY969" s="148"/>
      <c r="AZ969" s="148"/>
      <c r="BA969" s="148"/>
      <c r="BB969" s="148"/>
      <c r="BC969" s="148"/>
      <c r="BD969" s="148"/>
      <c r="BE969" s="148"/>
      <c r="BF969" s="148"/>
      <c r="BG969" s="148"/>
      <c r="BH969" s="148"/>
    </row>
    <row r="970" spans="1:60" outlineLevel="2" x14ac:dyDescent="0.25">
      <c r="A970" s="155"/>
      <c r="B970" s="156"/>
      <c r="C970" s="199" t="s">
        <v>845</v>
      </c>
      <c r="D970" s="167"/>
      <c r="E970" s="168"/>
      <c r="F970" s="159"/>
      <c r="G970" s="159"/>
      <c r="H970" s="159"/>
      <c r="I970" s="159"/>
      <c r="J970" s="159"/>
      <c r="K970" s="159"/>
      <c r="L970" s="159"/>
      <c r="M970" s="159"/>
      <c r="N970" s="158"/>
      <c r="O970" s="158"/>
      <c r="P970" s="158"/>
      <c r="Q970" s="158"/>
      <c r="R970" s="159"/>
      <c r="S970" s="159"/>
      <c r="T970" s="159"/>
      <c r="U970" s="159"/>
      <c r="V970" s="159"/>
      <c r="W970" s="159"/>
      <c r="X970" s="159"/>
      <c r="Y970" s="159"/>
      <c r="Z970" s="148"/>
      <c r="AA970" s="148"/>
      <c r="AB970" s="148"/>
      <c r="AC970" s="148"/>
      <c r="AD970" s="148"/>
      <c r="AE970" s="148"/>
      <c r="AF970" s="148"/>
      <c r="AG970" s="148" t="s">
        <v>314</v>
      </c>
      <c r="AH970" s="148"/>
      <c r="AI970" s="148"/>
      <c r="AJ970" s="148"/>
      <c r="AK970" s="148"/>
      <c r="AL970" s="148"/>
      <c r="AM970" s="148"/>
      <c r="AN970" s="148"/>
      <c r="AO970" s="148"/>
      <c r="AP970" s="148"/>
      <c r="AQ970" s="148"/>
      <c r="AR970" s="148"/>
      <c r="AS970" s="148"/>
      <c r="AT970" s="148"/>
      <c r="AU970" s="148"/>
      <c r="AV970" s="148"/>
      <c r="AW970" s="148"/>
      <c r="AX970" s="148"/>
      <c r="AY970" s="148"/>
      <c r="AZ970" s="148"/>
      <c r="BA970" s="148"/>
      <c r="BB970" s="148"/>
      <c r="BC970" s="148"/>
      <c r="BD970" s="148"/>
      <c r="BE970" s="148"/>
      <c r="BF970" s="148"/>
      <c r="BG970" s="148"/>
      <c r="BH970" s="148"/>
    </row>
    <row r="971" spans="1:60" outlineLevel="3" x14ac:dyDescent="0.25">
      <c r="A971" s="155"/>
      <c r="B971" s="156"/>
      <c r="C971" s="200" t="s">
        <v>846</v>
      </c>
      <c r="D971" s="167"/>
      <c r="E971" s="168">
        <v>45.55</v>
      </c>
      <c r="F971" s="159"/>
      <c r="G971" s="159"/>
      <c r="H971" s="159"/>
      <c r="I971" s="159"/>
      <c r="J971" s="159"/>
      <c r="K971" s="159"/>
      <c r="L971" s="159"/>
      <c r="M971" s="159"/>
      <c r="N971" s="158"/>
      <c r="O971" s="158"/>
      <c r="P971" s="158"/>
      <c r="Q971" s="158"/>
      <c r="R971" s="159"/>
      <c r="S971" s="159"/>
      <c r="T971" s="159"/>
      <c r="U971" s="159"/>
      <c r="V971" s="159"/>
      <c r="W971" s="159"/>
      <c r="X971" s="159"/>
      <c r="Y971" s="159"/>
      <c r="Z971" s="148"/>
      <c r="AA971" s="148"/>
      <c r="AB971" s="148"/>
      <c r="AC971" s="148"/>
      <c r="AD971" s="148"/>
      <c r="AE971" s="148"/>
      <c r="AF971" s="148"/>
      <c r="AG971" s="148" t="s">
        <v>314</v>
      </c>
      <c r="AH971" s="148">
        <v>2</v>
      </c>
      <c r="AI971" s="148"/>
      <c r="AJ971" s="148"/>
      <c r="AK971" s="148"/>
      <c r="AL971" s="148"/>
      <c r="AM971" s="148"/>
      <c r="AN971" s="148"/>
      <c r="AO971" s="148"/>
      <c r="AP971" s="148"/>
      <c r="AQ971" s="148"/>
      <c r="AR971" s="148"/>
      <c r="AS971" s="148"/>
      <c r="AT971" s="148"/>
      <c r="AU971" s="148"/>
      <c r="AV971" s="148"/>
      <c r="AW971" s="148"/>
      <c r="AX971" s="148"/>
      <c r="AY971" s="148"/>
      <c r="AZ971" s="148"/>
      <c r="BA971" s="148"/>
      <c r="BB971" s="148"/>
      <c r="BC971" s="148"/>
      <c r="BD971" s="148"/>
      <c r="BE971" s="148"/>
      <c r="BF971" s="148"/>
      <c r="BG971" s="148"/>
      <c r="BH971" s="148"/>
    </row>
    <row r="972" spans="1:60" outlineLevel="3" x14ac:dyDescent="0.25">
      <c r="A972" s="155"/>
      <c r="B972" s="156"/>
      <c r="C972" s="200" t="s">
        <v>847</v>
      </c>
      <c r="D972" s="167"/>
      <c r="E972" s="168">
        <v>36.11</v>
      </c>
      <c r="F972" s="159"/>
      <c r="G972" s="159"/>
      <c r="H972" s="159"/>
      <c r="I972" s="159"/>
      <c r="J972" s="159"/>
      <c r="K972" s="159"/>
      <c r="L972" s="159"/>
      <c r="M972" s="159"/>
      <c r="N972" s="158"/>
      <c r="O972" s="158"/>
      <c r="P972" s="158"/>
      <c r="Q972" s="158"/>
      <c r="R972" s="159"/>
      <c r="S972" s="159"/>
      <c r="T972" s="159"/>
      <c r="U972" s="159"/>
      <c r="V972" s="159"/>
      <c r="W972" s="159"/>
      <c r="X972" s="159"/>
      <c r="Y972" s="159"/>
      <c r="Z972" s="148"/>
      <c r="AA972" s="148"/>
      <c r="AB972" s="148"/>
      <c r="AC972" s="148"/>
      <c r="AD972" s="148"/>
      <c r="AE972" s="148"/>
      <c r="AF972" s="148"/>
      <c r="AG972" s="148" t="s">
        <v>314</v>
      </c>
      <c r="AH972" s="148">
        <v>2</v>
      </c>
      <c r="AI972" s="148"/>
      <c r="AJ972" s="148"/>
      <c r="AK972" s="148"/>
      <c r="AL972" s="148"/>
      <c r="AM972" s="148"/>
      <c r="AN972" s="148"/>
      <c r="AO972" s="148"/>
      <c r="AP972" s="148"/>
      <c r="AQ972" s="148"/>
      <c r="AR972" s="148"/>
      <c r="AS972" s="148"/>
      <c r="AT972" s="148"/>
      <c r="AU972" s="148"/>
      <c r="AV972" s="148"/>
      <c r="AW972" s="148"/>
      <c r="AX972" s="148"/>
      <c r="AY972" s="148"/>
      <c r="AZ972" s="148"/>
      <c r="BA972" s="148"/>
      <c r="BB972" s="148"/>
      <c r="BC972" s="148"/>
      <c r="BD972" s="148"/>
      <c r="BE972" s="148"/>
      <c r="BF972" s="148"/>
      <c r="BG972" s="148"/>
      <c r="BH972" s="148"/>
    </row>
    <row r="973" spans="1:60" outlineLevel="3" x14ac:dyDescent="0.25">
      <c r="A973" s="155"/>
      <c r="B973" s="156"/>
      <c r="C973" s="199" t="s">
        <v>848</v>
      </c>
      <c r="D973" s="167"/>
      <c r="E973" s="168"/>
      <c r="F973" s="159"/>
      <c r="G973" s="159"/>
      <c r="H973" s="159"/>
      <c r="I973" s="159"/>
      <c r="J973" s="159"/>
      <c r="K973" s="159"/>
      <c r="L973" s="159"/>
      <c r="M973" s="159"/>
      <c r="N973" s="158"/>
      <c r="O973" s="158"/>
      <c r="P973" s="158"/>
      <c r="Q973" s="158"/>
      <c r="R973" s="159"/>
      <c r="S973" s="159"/>
      <c r="T973" s="159"/>
      <c r="U973" s="159"/>
      <c r="V973" s="159"/>
      <c r="W973" s="159"/>
      <c r="X973" s="159"/>
      <c r="Y973" s="159"/>
      <c r="Z973" s="148"/>
      <c r="AA973" s="148"/>
      <c r="AB973" s="148"/>
      <c r="AC973" s="148"/>
      <c r="AD973" s="148"/>
      <c r="AE973" s="148"/>
      <c r="AF973" s="148"/>
      <c r="AG973" s="148" t="s">
        <v>314</v>
      </c>
      <c r="AH973" s="148"/>
      <c r="AI973" s="148"/>
      <c r="AJ973" s="148"/>
      <c r="AK973" s="148"/>
      <c r="AL973" s="148"/>
      <c r="AM973" s="148"/>
      <c r="AN973" s="148"/>
      <c r="AO973" s="148"/>
      <c r="AP973" s="148"/>
      <c r="AQ973" s="148"/>
      <c r="AR973" s="148"/>
      <c r="AS973" s="148"/>
      <c r="AT973" s="148"/>
      <c r="AU973" s="148"/>
      <c r="AV973" s="148"/>
      <c r="AW973" s="148"/>
      <c r="AX973" s="148"/>
      <c r="AY973" s="148"/>
      <c r="AZ973" s="148"/>
      <c r="BA973" s="148"/>
      <c r="BB973" s="148"/>
      <c r="BC973" s="148"/>
      <c r="BD973" s="148"/>
      <c r="BE973" s="148"/>
      <c r="BF973" s="148"/>
      <c r="BG973" s="148"/>
      <c r="BH973" s="148"/>
    </row>
    <row r="974" spans="1:60" outlineLevel="3" x14ac:dyDescent="0.25">
      <c r="A974" s="155"/>
      <c r="B974" s="156"/>
      <c r="C974" s="195" t="s">
        <v>849</v>
      </c>
      <c r="D974" s="161"/>
      <c r="E974" s="162">
        <v>20.41</v>
      </c>
      <c r="F974" s="159"/>
      <c r="G974" s="159"/>
      <c r="H974" s="159"/>
      <c r="I974" s="159"/>
      <c r="J974" s="159"/>
      <c r="K974" s="159"/>
      <c r="L974" s="159"/>
      <c r="M974" s="159"/>
      <c r="N974" s="158"/>
      <c r="O974" s="158"/>
      <c r="P974" s="158"/>
      <c r="Q974" s="158"/>
      <c r="R974" s="159"/>
      <c r="S974" s="159"/>
      <c r="T974" s="159"/>
      <c r="U974" s="159"/>
      <c r="V974" s="159"/>
      <c r="W974" s="159"/>
      <c r="X974" s="159"/>
      <c r="Y974" s="159"/>
      <c r="Z974" s="148"/>
      <c r="AA974" s="148"/>
      <c r="AB974" s="148"/>
      <c r="AC974" s="148"/>
      <c r="AD974" s="148"/>
      <c r="AE974" s="148"/>
      <c r="AF974" s="148"/>
      <c r="AG974" s="148" t="s">
        <v>314</v>
      </c>
      <c r="AH974" s="148">
        <v>0</v>
      </c>
      <c r="AI974" s="148"/>
      <c r="AJ974" s="148"/>
      <c r="AK974" s="148"/>
      <c r="AL974" s="148"/>
      <c r="AM974" s="148"/>
      <c r="AN974" s="148"/>
      <c r="AO974" s="148"/>
      <c r="AP974" s="148"/>
      <c r="AQ974" s="148"/>
      <c r="AR974" s="148"/>
      <c r="AS974" s="148"/>
      <c r="AT974" s="148"/>
      <c r="AU974" s="148"/>
      <c r="AV974" s="148"/>
      <c r="AW974" s="148"/>
      <c r="AX974" s="148"/>
      <c r="AY974" s="148"/>
      <c r="AZ974" s="148"/>
      <c r="BA974" s="148"/>
      <c r="BB974" s="148"/>
      <c r="BC974" s="148"/>
      <c r="BD974" s="148"/>
      <c r="BE974" s="148"/>
      <c r="BF974" s="148"/>
      <c r="BG974" s="148"/>
      <c r="BH974" s="148"/>
    </row>
    <row r="975" spans="1:60" outlineLevel="1" x14ac:dyDescent="0.25">
      <c r="A975" s="177">
        <v>181</v>
      </c>
      <c r="B975" s="178" t="s">
        <v>1237</v>
      </c>
      <c r="C975" s="194" t="s">
        <v>1238</v>
      </c>
      <c r="D975" s="179" t="s">
        <v>310</v>
      </c>
      <c r="E975" s="180">
        <v>8.2200000000000006</v>
      </c>
      <c r="F975" s="181"/>
      <c r="G975" s="182">
        <f>ROUND(E975*F975,2)</f>
        <v>0</v>
      </c>
      <c r="H975" s="181"/>
      <c r="I975" s="182">
        <f>ROUND(E975*H975,2)</f>
        <v>0</v>
      </c>
      <c r="J975" s="181"/>
      <c r="K975" s="182">
        <f>ROUND(E975*J975,2)</f>
        <v>0</v>
      </c>
      <c r="L975" s="182">
        <v>21</v>
      </c>
      <c r="M975" s="182">
        <f>G975*(1+L975/100)</f>
        <v>0</v>
      </c>
      <c r="N975" s="180">
        <v>0</v>
      </c>
      <c r="O975" s="180">
        <f>ROUND(E975*N975,2)</f>
        <v>0</v>
      </c>
      <c r="P975" s="180">
        <v>8.8999999999999996E-2</v>
      </c>
      <c r="Q975" s="180">
        <f>ROUND(E975*P975,2)</f>
        <v>0.73</v>
      </c>
      <c r="R975" s="182" t="s">
        <v>1023</v>
      </c>
      <c r="S975" s="182" t="s">
        <v>294</v>
      </c>
      <c r="T975" s="183" t="s">
        <v>294</v>
      </c>
      <c r="U975" s="159">
        <v>0.39</v>
      </c>
      <c r="V975" s="159">
        <f>ROUND(E975*U975,2)</f>
        <v>3.21</v>
      </c>
      <c r="W975" s="159"/>
      <c r="X975" s="159" t="s">
        <v>295</v>
      </c>
      <c r="Y975" s="159" t="s">
        <v>296</v>
      </c>
      <c r="Z975" s="148"/>
      <c r="AA975" s="148"/>
      <c r="AB975" s="148"/>
      <c r="AC975" s="148"/>
      <c r="AD975" s="148"/>
      <c r="AE975" s="148"/>
      <c r="AF975" s="148"/>
      <c r="AG975" s="148" t="s">
        <v>297</v>
      </c>
      <c r="AH975" s="148"/>
      <c r="AI975" s="148"/>
      <c r="AJ975" s="148"/>
      <c r="AK975" s="148"/>
      <c r="AL975" s="148"/>
      <c r="AM975" s="148"/>
      <c r="AN975" s="148"/>
      <c r="AO975" s="148"/>
      <c r="AP975" s="148"/>
      <c r="AQ975" s="148"/>
      <c r="AR975" s="148"/>
      <c r="AS975" s="148"/>
      <c r="AT975" s="148"/>
      <c r="AU975" s="148"/>
      <c r="AV975" s="148"/>
      <c r="AW975" s="148"/>
      <c r="AX975" s="148"/>
      <c r="AY975" s="148"/>
      <c r="AZ975" s="148"/>
      <c r="BA975" s="148"/>
      <c r="BB975" s="148"/>
      <c r="BC975" s="148"/>
      <c r="BD975" s="148"/>
      <c r="BE975" s="148"/>
      <c r="BF975" s="148"/>
      <c r="BG975" s="148"/>
      <c r="BH975" s="148"/>
    </row>
    <row r="976" spans="1:60" outlineLevel="2" x14ac:dyDescent="0.25">
      <c r="A976" s="155"/>
      <c r="B976" s="156"/>
      <c r="C976" s="276" t="s">
        <v>1219</v>
      </c>
      <c r="D976" s="277"/>
      <c r="E976" s="277"/>
      <c r="F976" s="277"/>
      <c r="G976" s="277"/>
      <c r="H976" s="159"/>
      <c r="I976" s="159"/>
      <c r="J976" s="159"/>
      <c r="K976" s="159"/>
      <c r="L976" s="159"/>
      <c r="M976" s="159"/>
      <c r="N976" s="158"/>
      <c r="O976" s="158"/>
      <c r="P976" s="158"/>
      <c r="Q976" s="158"/>
      <c r="R976" s="159"/>
      <c r="S976" s="159"/>
      <c r="T976" s="159"/>
      <c r="U976" s="159"/>
      <c r="V976" s="159"/>
      <c r="W976" s="159"/>
      <c r="X976" s="159"/>
      <c r="Y976" s="159"/>
      <c r="Z976" s="148"/>
      <c r="AA976" s="148"/>
      <c r="AB976" s="148"/>
      <c r="AC976" s="148"/>
      <c r="AD976" s="148"/>
      <c r="AE976" s="148"/>
      <c r="AF976" s="148"/>
      <c r="AG976" s="148" t="s">
        <v>299</v>
      </c>
      <c r="AH976" s="148"/>
      <c r="AI976" s="148"/>
      <c r="AJ976" s="148"/>
      <c r="AK976" s="148"/>
      <c r="AL976" s="148"/>
      <c r="AM976" s="148"/>
      <c r="AN976" s="148"/>
      <c r="AO976" s="148"/>
      <c r="AP976" s="148"/>
      <c r="AQ976" s="148"/>
      <c r="AR976" s="148"/>
      <c r="AS976" s="148"/>
      <c r="AT976" s="148"/>
      <c r="AU976" s="148"/>
      <c r="AV976" s="148"/>
      <c r="AW976" s="148"/>
      <c r="AX976" s="148"/>
      <c r="AY976" s="148"/>
      <c r="AZ976" s="148"/>
      <c r="BA976" s="148"/>
      <c r="BB976" s="148"/>
      <c r="BC976" s="148"/>
      <c r="BD976" s="148"/>
      <c r="BE976" s="148"/>
      <c r="BF976" s="148"/>
      <c r="BG976" s="148"/>
      <c r="BH976" s="148"/>
    </row>
    <row r="977" spans="1:60" outlineLevel="2" x14ac:dyDescent="0.25">
      <c r="A977" s="155"/>
      <c r="B977" s="156"/>
      <c r="C977" s="270" t="s">
        <v>1219</v>
      </c>
      <c r="D977" s="271"/>
      <c r="E977" s="271"/>
      <c r="F977" s="271"/>
      <c r="G977" s="271"/>
      <c r="H977" s="159"/>
      <c r="I977" s="159"/>
      <c r="J977" s="159"/>
      <c r="K977" s="159"/>
      <c r="L977" s="159"/>
      <c r="M977" s="159"/>
      <c r="N977" s="158"/>
      <c r="O977" s="158"/>
      <c r="P977" s="158"/>
      <c r="Q977" s="158"/>
      <c r="R977" s="159"/>
      <c r="S977" s="159"/>
      <c r="T977" s="159"/>
      <c r="U977" s="159"/>
      <c r="V977" s="159"/>
      <c r="W977" s="159"/>
      <c r="X977" s="159"/>
      <c r="Y977" s="159"/>
      <c r="Z977" s="148"/>
      <c r="AA977" s="148"/>
      <c r="AB977" s="148"/>
      <c r="AC977" s="148"/>
      <c r="AD977" s="148"/>
      <c r="AE977" s="148"/>
      <c r="AF977" s="148"/>
      <c r="AG977" s="148" t="s">
        <v>300</v>
      </c>
      <c r="AH977" s="148"/>
      <c r="AI977" s="148"/>
      <c r="AJ977" s="148"/>
      <c r="AK977" s="148"/>
      <c r="AL977" s="148"/>
      <c r="AM977" s="148"/>
      <c r="AN977" s="148"/>
      <c r="AO977" s="148"/>
      <c r="AP977" s="148"/>
      <c r="AQ977" s="148"/>
      <c r="AR977" s="148"/>
      <c r="AS977" s="148"/>
      <c r="AT977" s="148"/>
      <c r="AU977" s="148"/>
      <c r="AV977" s="148"/>
      <c r="AW977" s="148"/>
      <c r="AX977" s="148"/>
      <c r="AY977" s="148"/>
      <c r="AZ977" s="148"/>
      <c r="BA977" s="148"/>
      <c r="BB977" s="148"/>
      <c r="BC977" s="148"/>
      <c r="BD977" s="148"/>
      <c r="BE977" s="148"/>
      <c r="BF977" s="148"/>
      <c r="BG977" s="148"/>
      <c r="BH977" s="148"/>
    </row>
    <row r="978" spans="1:60" outlineLevel="2" x14ac:dyDescent="0.25">
      <c r="A978" s="155"/>
      <c r="B978" s="156"/>
      <c r="C978" s="195" t="s">
        <v>850</v>
      </c>
      <c r="D978" s="161"/>
      <c r="E978" s="162">
        <v>8.2200000000000006</v>
      </c>
      <c r="F978" s="159"/>
      <c r="G978" s="159"/>
      <c r="H978" s="159"/>
      <c r="I978" s="159"/>
      <c r="J978" s="159"/>
      <c r="K978" s="159"/>
      <c r="L978" s="159"/>
      <c r="M978" s="159"/>
      <c r="N978" s="158"/>
      <c r="O978" s="158"/>
      <c r="P978" s="158"/>
      <c r="Q978" s="158"/>
      <c r="R978" s="159"/>
      <c r="S978" s="159"/>
      <c r="T978" s="159"/>
      <c r="U978" s="159"/>
      <c r="V978" s="159"/>
      <c r="W978" s="159"/>
      <c r="X978" s="159"/>
      <c r="Y978" s="159"/>
      <c r="Z978" s="148"/>
      <c r="AA978" s="148"/>
      <c r="AB978" s="148"/>
      <c r="AC978" s="148"/>
      <c r="AD978" s="148"/>
      <c r="AE978" s="148"/>
      <c r="AF978" s="148"/>
      <c r="AG978" s="148" t="s">
        <v>314</v>
      </c>
      <c r="AH978" s="148">
        <v>0</v>
      </c>
      <c r="AI978" s="148"/>
      <c r="AJ978" s="148"/>
      <c r="AK978" s="148"/>
      <c r="AL978" s="148"/>
      <c r="AM978" s="148"/>
      <c r="AN978" s="148"/>
      <c r="AO978" s="148"/>
      <c r="AP978" s="148"/>
      <c r="AQ978" s="148"/>
      <c r="AR978" s="148"/>
      <c r="AS978" s="148"/>
      <c r="AT978" s="148"/>
      <c r="AU978" s="148"/>
      <c r="AV978" s="148"/>
      <c r="AW978" s="148"/>
      <c r="AX978" s="148"/>
      <c r="AY978" s="148"/>
      <c r="AZ978" s="148"/>
      <c r="BA978" s="148"/>
      <c r="BB978" s="148"/>
      <c r="BC978" s="148"/>
      <c r="BD978" s="148"/>
      <c r="BE978" s="148"/>
      <c r="BF978" s="148"/>
      <c r="BG978" s="148"/>
      <c r="BH978" s="148"/>
    </row>
    <row r="979" spans="1:60" ht="20" outlineLevel="1" x14ac:dyDescent="0.25">
      <c r="A979" s="177">
        <v>182</v>
      </c>
      <c r="B979" s="178" t="s">
        <v>1239</v>
      </c>
      <c r="C979" s="194" t="s">
        <v>1240</v>
      </c>
      <c r="D979" s="179" t="s">
        <v>310</v>
      </c>
      <c r="E979" s="180">
        <v>6</v>
      </c>
      <c r="F979" s="181"/>
      <c r="G979" s="182">
        <f>ROUND(E979*F979,2)</f>
        <v>0</v>
      </c>
      <c r="H979" s="181"/>
      <c r="I979" s="182">
        <f>ROUND(E979*H979,2)</f>
        <v>0</v>
      </c>
      <c r="J979" s="181"/>
      <c r="K979" s="182">
        <f>ROUND(E979*J979,2)</f>
        <v>0</v>
      </c>
      <c r="L979" s="182">
        <v>21</v>
      </c>
      <c r="M979" s="182">
        <f>G979*(1+L979/100)</f>
        <v>0</v>
      </c>
      <c r="N979" s="180">
        <v>0</v>
      </c>
      <c r="O979" s="180">
        <f>ROUND(E979*N979,2)</f>
        <v>0</v>
      </c>
      <c r="P979" s="180">
        <v>0</v>
      </c>
      <c r="Q979" s="180">
        <f>ROUND(E979*P979,2)</f>
        <v>0</v>
      </c>
      <c r="R979" s="182" t="s">
        <v>311</v>
      </c>
      <c r="S979" s="182" t="s">
        <v>294</v>
      </c>
      <c r="T979" s="183" t="s">
        <v>294</v>
      </c>
      <c r="U979" s="159">
        <v>0.115</v>
      </c>
      <c r="V979" s="159">
        <f>ROUND(E979*U979,2)</f>
        <v>0.69</v>
      </c>
      <c r="W979" s="159"/>
      <c r="X979" s="159" t="s">
        <v>295</v>
      </c>
      <c r="Y979" s="159" t="s">
        <v>296</v>
      </c>
      <c r="Z979" s="148"/>
      <c r="AA979" s="148"/>
      <c r="AB979" s="148"/>
      <c r="AC979" s="148"/>
      <c r="AD979" s="148"/>
      <c r="AE979" s="148"/>
      <c r="AF979" s="148"/>
      <c r="AG979" s="148" t="s">
        <v>297</v>
      </c>
      <c r="AH979" s="148"/>
      <c r="AI979" s="148"/>
      <c r="AJ979" s="148"/>
      <c r="AK979" s="148"/>
      <c r="AL979" s="148"/>
      <c r="AM979" s="148"/>
      <c r="AN979" s="148"/>
      <c r="AO979" s="148"/>
      <c r="AP979" s="148"/>
      <c r="AQ979" s="148"/>
      <c r="AR979" s="148"/>
      <c r="AS979" s="148"/>
      <c r="AT979" s="148"/>
      <c r="AU979" s="148"/>
      <c r="AV979" s="148"/>
      <c r="AW979" s="148"/>
      <c r="AX979" s="148"/>
      <c r="AY979" s="148"/>
      <c r="AZ979" s="148"/>
      <c r="BA979" s="148"/>
      <c r="BB979" s="148"/>
      <c r="BC979" s="148"/>
      <c r="BD979" s="148"/>
      <c r="BE979" s="148"/>
      <c r="BF979" s="148"/>
      <c r="BG979" s="148"/>
      <c r="BH979" s="148"/>
    </row>
    <row r="980" spans="1:60" outlineLevel="2" x14ac:dyDescent="0.25">
      <c r="A980" s="155"/>
      <c r="B980" s="156"/>
      <c r="C980" s="276" t="s">
        <v>1241</v>
      </c>
      <c r="D980" s="277"/>
      <c r="E980" s="277"/>
      <c r="F980" s="277"/>
      <c r="G980" s="277"/>
      <c r="H980" s="159"/>
      <c r="I980" s="159"/>
      <c r="J980" s="159"/>
      <c r="K980" s="159"/>
      <c r="L980" s="159"/>
      <c r="M980" s="159"/>
      <c r="N980" s="158"/>
      <c r="O980" s="158"/>
      <c r="P980" s="158"/>
      <c r="Q980" s="158"/>
      <c r="R980" s="159"/>
      <c r="S980" s="159"/>
      <c r="T980" s="159"/>
      <c r="U980" s="159"/>
      <c r="V980" s="159"/>
      <c r="W980" s="159"/>
      <c r="X980" s="159"/>
      <c r="Y980" s="159"/>
      <c r="Z980" s="148"/>
      <c r="AA980" s="148"/>
      <c r="AB980" s="148"/>
      <c r="AC980" s="148"/>
      <c r="AD980" s="148"/>
      <c r="AE980" s="148"/>
      <c r="AF980" s="148"/>
      <c r="AG980" s="148" t="s">
        <v>299</v>
      </c>
      <c r="AH980" s="148"/>
      <c r="AI980" s="148"/>
      <c r="AJ980" s="148"/>
      <c r="AK980" s="148"/>
      <c r="AL980" s="148"/>
      <c r="AM980" s="148"/>
      <c r="AN980" s="148"/>
      <c r="AO980" s="148"/>
      <c r="AP980" s="148"/>
      <c r="AQ980" s="148"/>
      <c r="AR980" s="148"/>
      <c r="AS980" s="148"/>
      <c r="AT980" s="148"/>
      <c r="AU980" s="148"/>
      <c r="AV980" s="148"/>
      <c r="AW980" s="148"/>
      <c r="AX980" s="148"/>
      <c r="AY980" s="148"/>
      <c r="AZ980" s="148"/>
      <c r="BA980" s="184" t="str">
        <f>C980</f>
        <v>krajníků, desek nebo panelů od spojovacího materiálu s odklizením a uložením očištěných hmot a spojovacího materiálu na skládku na vzdálenost do 10 m</v>
      </c>
      <c r="BB980" s="148"/>
      <c r="BC980" s="148"/>
      <c r="BD980" s="148"/>
      <c r="BE980" s="148"/>
      <c r="BF980" s="148"/>
      <c r="BG980" s="148"/>
      <c r="BH980" s="148"/>
    </row>
    <row r="981" spans="1:60" outlineLevel="2" x14ac:dyDescent="0.25">
      <c r="A981" s="155"/>
      <c r="B981" s="156"/>
      <c r="C981" s="270" t="s">
        <v>1241</v>
      </c>
      <c r="D981" s="271"/>
      <c r="E981" s="271"/>
      <c r="F981" s="271"/>
      <c r="G981" s="271"/>
      <c r="H981" s="159"/>
      <c r="I981" s="159"/>
      <c r="J981" s="159"/>
      <c r="K981" s="159"/>
      <c r="L981" s="159"/>
      <c r="M981" s="159"/>
      <c r="N981" s="158"/>
      <c r="O981" s="158"/>
      <c r="P981" s="158"/>
      <c r="Q981" s="158"/>
      <c r="R981" s="159"/>
      <c r="S981" s="159"/>
      <c r="T981" s="159"/>
      <c r="U981" s="159"/>
      <c r="V981" s="159"/>
      <c r="W981" s="159"/>
      <c r="X981" s="159"/>
      <c r="Y981" s="159"/>
      <c r="Z981" s="148"/>
      <c r="AA981" s="148"/>
      <c r="AB981" s="148"/>
      <c r="AC981" s="148"/>
      <c r="AD981" s="148"/>
      <c r="AE981" s="148"/>
      <c r="AF981" s="148"/>
      <c r="AG981" s="148" t="s">
        <v>300</v>
      </c>
      <c r="AH981" s="148"/>
      <c r="AI981" s="148"/>
      <c r="AJ981" s="148"/>
      <c r="AK981" s="148"/>
      <c r="AL981" s="148"/>
      <c r="AM981" s="148"/>
      <c r="AN981" s="148"/>
      <c r="AO981" s="148"/>
      <c r="AP981" s="148"/>
      <c r="AQ981" s="148"/>
      <c r="AR981" s="148"/>
      <c r="AS981" s="148"/>
      <c r="AT981" s="148"/>
      <c r="AU981" s="148"/>
      <c r="AV981" s="148"/>
      <c r="AW981" s="148"/>
      <c r="AX981" s="148"/>
      <c r="AY981" s="148"/>
      <c r="AZ981" s="148"/>
      <c r="BA981" s="184" t="str">
        <f>C981</f>
        <v>krajníků, desek nebo panelů od spojovacího materiálu s odklizením a uložením očištěných hmot a spojovacího materiálu na skládku na vzdálenost do 10 m</v>
      </c>
      <c r="BB981" s="148"/>
      <c r="BC981" s="148"/>
      <c r="BD981" s="148"/>
      <c r="BE981" s="148"/>
      <c r="BF981" s="148"/>
      <c r="BG981" s="148"/>
      <c r="BH981" s="148"/>
    </row>
    <row r="982" spans="1:60" ht="20" outlineLevel="1" x14ac:dyDescent="0.25">
      <c r="A982" s="177">
        <v>183</v>
      </c>
      <c r="B982" s="178" t="s">
        <v>1242</v>
      </c>
      <c r="C982" s="194" t="s">
        <v>1243</v>
      </c>
      <c r="D982" s="179" t="s">
        <v>310</v>
      </c>
      <c r="E982" s="180">
        <v>1.2</v>
      </c>
      <c r="F982" s="181"/>
      <c r="G982" s="182">
        <f>ROUND(E982*F982,2)</f>
        <v>0</v>
      </c>
      <c r="H982" s="181"/>
      <c r="I982" s="182">
        <f>ROUND(E982*H982,2)</f>
        <v>0</v>
      </c>
      <c r="J982" s="181"/>
      <c r="K982" s="182">
        <f>ROUND(E982*J982,2)</f>
        <v>0</v>
      </c>
      <c r="L982" s="182">
        <v>21</v>
      </c>
      <c r="M982" s="182">
        <f>G982*(1+L982/100)</f>
        <v>0</v>
      </c>
      <c r="N982" s="180">
        <v>0</v>
      </c>
      <c r="O982" s="180">
        <f>ROUND(E982*N982,2)</f>
        <v>0</v>
      </c>
      <c r="P982" s="180">
        <v>0</v>
      </c>
      <c r="Q982" s="180">
        <f>ROUND(E982*P982,2)</f>
        <v>0</v>
      </c>
      <c r="R982" s="182" t="s">
        <v>311</v>
      </c>
      <c r="S982" s="182" t="s">
        <v>294</v>
      </c>
      <c r="T982" s="183" t="s">
        <v>294</v>
      </c>
      <c r="U982" s="159">
        <v>0.22</v>
      </c>
      <c r="V982" s="159">
        <f>ROUND(E982*U982,2)</f>
        <v>0.26</v>
      </c>
      <c r="W982" s="159"/>
      <c r="X982" s="159" t="s">
        <v>295</v>
      </c>
      <c r="Y982" s="159" t="s">
        <v>296</v>
      </c>
      <c r="Z982" s="148"/>
      <c r="AA982" s="148"/>
      <c r="AB982" s="148"/>
      <c r="AC982" s="148"/>
      <c r="AD982" s="148"/>
      <c r="AE982" s="148"/>
      <c r="AF982" s="148"/>
      <c r="AG982" s="148" t="s">
        <v>297</v>
      </c>
      <c r="AH982" s="148"/>
      <c r="AI982" s="148"/>
      <c r="AJ982" s="148"/>
      <c r="AK982" s="148"/>
      <c r="AL982" s="148"/>
      <c r="AM982" s="148"/>
      <c r="AN982" s="148"/>
      <c r="AO982" s="148"/>
      <c r="AP982" s="148"/>
      <c r="AQ982" s="148"/>
      <c r="AR982" s="148"/>
      <c r="AS982" s="148"/>
      <c r="AT982" s="148"/>
      <c r="AU982" s="148"/>
      <c r="AV982" s="148"/>
      <c r="AW982" s="148"/>
      <c r="AX982" s="148"/>
      <c r="AY982" s="148"/>
      <c r="AZ982" s="148"/>
      <c r="BA982" s="148"/>
      <c r="BB982" s="148"/>
      <c r="BC982" s="148"/>
      <c r="BD982" s="148"/>
      <c r="BE982" s="148"/>
      <c r="BF982" s="148"/>
      <c r="BG982" s="148"/>
      <c r="BH982" s="148"/>
    </row>
    <row r="983" spans="1:60" ht="20.5" outlineLevel="2" x14ac:dyDescent="0.25">
      <c r="A983" s="155"/>
      <c r="B983" s="156"/>
      <c r="C983" s="276" t="s">
        <v>1244</v>
      </c>
      <c r="D983" s="277"/>
      <c r="E983" s="277"/>
      <c r="F983" s="277"/>
      <c r="G983" s="277"/>
      <c r="H983" s="159"/>
      <c r="I983" s="159"/>
      <c r="J983" s="159"/>
      <c r="K983" s="159"/>
      <c r="L983" s="159"/>
      <c r="M983" s="159"/>
      <c r="N983" s="158"/>
      <c r="O983" s="158"/>
      <c r="P983" s="158"/>
      <c r="Q983" s="158"/>
      <c r="R983" s="159"/>
      <c r="S983" s="159"/>
      <c r="T983" s="159"/>
      <c r="U983" s="159"/>
      <c r="V983" s="159"/>
      <c r="W983" s="159"/>
      <c r="X983" s="159"/>
      <c r="Y983" s="159"/>
      <c r="Z983" s="148"/>
      <c r="AA983" s="148"/>
      <c r="AB983" s="148"/>
      <c r="AC983" s="148"/>
      <c r="AD983" s="148"/>
      <c r="AE983" s="148"/>
      <c r="AF983" s="148"/>
      <c r="AG983" s="148" t="s">
        <v>299</v>
      </c>
      <c r="AH983" s="148"/>
      <c r="AI983" s="148"/>
      <c r="AJ983" s="148"/>
      <c r="AK983" s="148"/>
      <c r="AL983" s="148"/>
      <c r="AM983" s="148"/>
      <c r="AN983" s="148"/>
      <c r="AO983" s="148"/>
      <c r="AP983" s="148"/>
      <c r="AQ983" s="148"/>
      <c r="AR983" s="148"/>
      <c r="AS983" s="148"/>
      <c r="AT983" s="148"/>
      <c r="AU983" s="148"/>
      <c r="AV983" s="148"/>
      <c r="AW983" s="148"/>
      <c r="AX983" s="148"/>
      <c r="AY983" s="148"/>
      <c r="AZ983" s="148"/>
      <c r="BA983" s="184" t="str">
        <f>C983</f>
        <v>od spojovacího materiálu, s uložením očištěných kostek na skládku, s odklizením odpadových hmot na hromady a s odklizením vybouraných kostek na vzdálenost do 3 m</v>
      </c>
      <c r="BB983" s="148"/>
      <c r="BC983" s="148"/>
      <c r="BD983" s="148"/>
      <c r="BE983" s="148"/>
      <c r="BF983" s="148"/>
      <c r="BG983" s="148"/>
      <c r="BH983" s="148"/>
    </row>
    <row r="984" spans="1:60" ht="20.5" outlineLevel="2" x14ac:dyDescent="0.25">
      <c r="A984" s="155"/>
      <c r="B984" s="156"/>
      <c r="C984" s="270" t="s">
        <v>1244</v>
      </c>
      <c r="D984" s="271"/>
      <c r="E984" s="271"/>
      <c r="F984" s="271"/>
      <c r="G984" s="271"/>
      <c r="H984" s="159"/>
      <c r="I984" s="159"/>
      <c r="J984" s="159"/>
      <c r="K984" s="159"/>
      <c r="L984" s="159"/>
      <c r="M984" s="159"/>
      <c r="N984" s="158"/>
      <c r="O984" s="158"/>
      <c r="P984" s="158"/>
      <c r="Q984" s="158"/>
      <c r="R984" s="159"/>
      <c r="S984" s="159"/>
      <c r="T984" s="159"/>
      <c r="U984" s="159"/>
      <c r="V984" s="159"/>
      <c r="W984" s="159"/>
      <c r="X984" s="159"/>
      <c r="Y984" s="159"/>
      <c r="Z984" s="148"/>
      <c r="AA984" s="148"/>
      <c r="AB984" s="148"/>
      <c r="AC984" s="148"/>
      <c r="AD984" s="148"/>
      <c r="AE984" s="148"/>
      <c r="AF984" s="148"/>
      <c r="AG984" s="148" t="s">
        <v>300</v>
      </c>
      <c r="AH984" s="148"/>
      <c r="AI984" s="148"/>
      <c r="AJ984" s="148"/>
      <c r="AK984" s="148"/>
      <c r="AL984" s="148"/>
      <c r="AM984" s="148"/>
      <c r="AN984" s="148"/>
      <c r="AO984" s="148"/>
      <c r="AP984" s="148"/>
      <c r="AQ984" s="148"/>
      <c r="AR984" s="148"/>
      <c r="AS984" s="148"/>
      <c r="AT984" s="148"/>
      <c r="AU984" s="148"/>
      <c r="AV984" s="148"/>
      <c r="AW984" s="148"/>
      <c r="AX984" s="148"/>
      <c r="AY984" s="148"/>
      <c r="AZ984" s="148"/>
      <c r="BA984" s="184" t="str">
        <f>C984</f>
        <v>od spojovacího materiálu, s uložením očištěných kostek na skládku, s odklizením odpadových hmot na hromady a s odklizením vybouraných kostek na vzdálenost do 3 m</v>
      </c>
      <c r="BB984" s="148"/>
      <c r="BC984" s="148"/>
      <c r="BD984" s="148"/>
      <c r="BE984" s="148"/>
      <c r="BF984" s="148"/>
      <c r="BG984" s="148"/>
      <c r="BH984" s="148"/>
    </row>
    <row r="985" spans="1:60" outlineLevel="2" x14ac:dyDescent="0.25">
      <c r="A985" s="155"/>
      <c r="B985" s="156"/>
      <c r="C985" s="195" t="s">
        <v>1245</v>
      </c>
      <c r="D985" s="161"/>
      <c r="E985" s="162">
        <v>1.2</v>
      </c>
      <c r="F985" s="159"/>
      <c r="G985" s="159"/>
      <c r="H985" s="159"/>
      <c r="I985" s="159"/>
      <c r="J985" s="159"/>
      <c r="K985" s="159"/>
      <c r="L985" s="159"/>
      <c r="M985" s="159"/>
      <c r="N985" s="158"/>
      <c r="O985" s="158"/>
      <c r="P985" s="158"/>
      <c r="Q985" s="158"/>
      <c r="R985" s="159"/>
      <c r="S985" s="159"/>
      <c r="T985" s="159"/>
      <c r="U985" s="159"/>
      <c r="V985" s="159"/>
      <c r="W985" s="159"/>
      <c r="X985" s="159"/>
      <c r="Y985" s="159"/>
      <c r="Z985" s="148"/>
      <c r="AA985" s="148"/>
      <c r="AB985" s="148"/>
      <c r="AC985" s="148"/>
      <c r="AD985" s="148"/>
      <c r="AE985" s="148"/>
      <c r="AF985" s="148"/>
      <c r="AG985" s="148" t="s">
        <v>314</v>
      </c>
      <c r="AH985" s="148">
        <v>0</v>
      </c>
      <c r="AI985" s="148"/>
      <c r="AJ985" s="148"/>
      <c r="AK985" s="148"/>
      <c r="AL985" s="148"/>
      <c r="AM985" s="148"/>
      <c r="AN985" s="148"/>
      <c r="AO985" s="148"/>
      <c r="AP985" s="148"/>
      <c r="AQ985" s="148"/>
      <c r="AR985" s="148"/>
      <c r="AS985" s="148"/>
      <c r="AT985" s="148"/>
      <c r="AU985" s="148"/>
      <c r="AV985" s="148"/>
      <c r="AW985" s="148"/>
      <c r="AX985" s="148"/>
      <c r="AY985" s="148"/>
      <c r="AZ985" s="148"/>
      <c r="BA985" s="148"/>
      <c r="BB985" s="148"/>
      <c r="BC985" s="148"/>
      <c r="BD985" s="148"/>
      <c r="BE985" s="148"/>
      <c r="BF985" s="148"/>
      <c r="BG985" s="148"/>
      <c r="BH985" s="148"/>
    </row>
    <row r="986" spans="1:60" outlineLevel="1" x14ac:dyDescent="0.25">
      <c r="A986" s="177">
        <v>184</v>
      </c>
      <c r="B986" s="178" t="s">
        <v>1246</v>
      </c>
      <c r="C986" s="194" t="s">
        <v>1247</v>
      </c>
      <c r="D986" s="179" t="s">
        <v>424</v>
      </c>
      <c r="E986" s="180">
        <v>157.39977999999999</v>
      </c>
      <c r="F986" s="181"/>
      <c r="G986" s="182">
        <f>ROUND(E986*F986,2)</f>
        <v>0</v>
      </c>
      <c r="H986" s="181"/>
      <c r="I986" s="182">
        <f>ROUND(E986*H986,2)</f>
        <v>0</v>
      </c>
      <c r="J986" s="181"/>
      <c r="K986" s="182">
        <f>ROUND(E986*J986,2)</f>
        <v>0</v>
      </c>
      <c r="L986" s="182">
        <v>21</v>
      </c>
      <c r="M986" s="182">
        <f>G986*(1+L986/100)</f>
        <v>0</v>
      </c>
      <c r="N986" s="180">
        <v>0</v>
      </c>
      <c r="O986" s="180">
        <f>ROUND(E986*N986,2)</f>
        <v>0</v>
      </c>
      <c r="P986" s="180">
        <v>0</v>
      </c>
      <c r="Q986" s="180">
        <f>ROUND(E986*P986,2)</f>
        <v>0</v>
      </c>
      <c r="R986" s="182" t="s">
        <v>1248</v>
      </c>
      <c r="S986" s="182" t="s">
        <v>294</v>
      </c>
      <c r="T986" s="183" t="s">
        <v>294</v>
      </c>
      <c r="U986" s="159">
        <v>0</v>
      </c>
      <c r="V986" s="159">
        <f>ROUND(E986*U986,2)</f>
        <v>0</v>
      </c>
      <c r="W986" s="159"/>
      <c r="X986" s="159" t="s">
        <v>295</v>
      </c>
      <c r="Y986" s="159" t="s">
        <v>296</v>
      </c>
      <c r="Z986" s="148"/>
      <c r="AA986" s="148"/>
      <c r="AB986" s="148"/>
      <c r="AC986" s="148"/>
      <c r="AD986" s="148"/>
      <c r="AE986" s="148"/>
      <c r="AF986" s="148"/>
      <c r="AG986" s="148" t="s">
        <v>297</v>
      </c>
      <c r="AH986" s="148"/>
      <c r="AI986" s="148"/>
      <c r="AJ986" s="148"/>
      <c r="AK986" s="148"/>
      <c r="AL986" s="148"/>
      <c r="AM986" s="148"/>
      <c r="AN986" s="148"/>
      <c r="AO986" s="148"/>
      <c r="AP986" s="148"/>
      <c r="AQ986" s="148"/>
      <c r="AR986" s="148"/>
      <c r="AS986" s="148"/>
      <c r="AT986" s="148"/>
      <c r="AU986" s="148"/>
      <c r="AV986" s="148"/>
      <c r="AW986" s="148"/>
      <c r="AX986" s="148"/>
      <c r="AY986" s="148"/>
      <c r="AZ986" s="148"/>
      <c r="BA986" s="148"/>
      <c r="BB986" s="148"/>
      <c r="BC986" s="148"/>
      <c r="BD986" s="148"/>
      <c r="BE986" s="148"/>
      <c r="BF986" s="148"/>
      <c r="BG986" s="148"/>
      <c r="BH986" s="148"/>
    </row>
    <row r="987" spans="1:60" outlineLevel="2" x14ac:dyDescent="0.25">
      <c r="A987" s="155"/>
      <c r="B987" s="156"/>
      <c r="C987" s="195" t="s">
        <v>1249</v>
      </c>
      <c r="D987" s="161"/>
      <c r="E987" s="162">
        <v>157.4</v>
      </c>
      <c r="F987" s="159"/>
      <c r="G987" s="159"/>
      <c r="H987" s="159"/>
      <c r="I987" s="159"/>
      <c r="J987" s="159"/>
      <c r="K987" s="159"/>
      <c r="L987" s="159"/>
      <c r="M987" s="159"/>
      <c r="N987" s="158"/>
      <c r="O987" s="158"/>
      <c r="P987" s="158"/>
      <c r="Q987" s="158"/>
      <c r="R987" s="159"/>
      <c r="S987" s="159"/>
      <c r="T987" s="159"/>
      <c r="U987" s="159"/>
      <c r="V987" s="159"/>
      <c r="W987" s="159"/>
      <c r="X987" s="159"/>
      <c r="Y987" s="159"/>
      <c r="Z987" s="148"/>
      <c r="AA987" s="148"/>
      <c r="AB987" s="148"/>
      <c r="AC987" s="148"/>
      <c r="AD987" s="148"/>
      <c r="AE987" s="148"/>
      <c r="AF987" s="148"/>
      <c r="AG987" s="148" t="s">
        <v>314</v>
      </c>
      <c r="AH987" s="148">
        <v>0</v>
      </c>
      <c r="AI987" s="148"/>
      <c r="AJ987" s="148"/>
      <c r="AK987" s="148"/>
      <c r="AL987" s="148"/>
      <c r="AM987" s="148"/>
      <c r="AN987" s="148"/>
      <c r="AO987" s="148"/>
      <c r="AP987" s="148"/>
      <c r="AQ987" s="148"/>
      <c r="AR987" s="148"/>
      <c r="AS987" s="148"/>
      <c r="AT987" s="148"/>
      <c r="AU987" s="148"/>
      <c r="AV987" s="148"/>
      <c r="AW987" s="148"/>
      <c r="AX987" s="148"/>
      <c r="AY987" s="148"/>
      <c r="AZ987" s="148"/>
      <c r="BA987" s="148"/>
      <c r="BB987" s="148"/>
      <c r="BC987" s="148"/>
      <c r="BD987" s="148"/>
      <c r="BE987" s="148"/>
      <c r="BF987" s="148"/>
      <c r="BG987" s="148"/>
      <c r="BH987" s="148"/>
    </row>
    <row r="988" spans="1:60" outlineLevel="1" x14ac:dyDescent="0.25">
      <c r="A988" s="177">
        <v>185</v>
      </c>
      <c r="B988" s="178" t="s">
        <v>1250</v>
      </c>
      <c r="C988" s="194" t="s">
        <v>1251</v>
      </c>
      <c r="D988" s="179" t="s">
        <v>1252</v>
      </c>
      <c r="E988" s="180">
        <v>0.09</v>
      </c>
      <c r="F988" s="181"/>
      <c r="G988" s="182">
        <f>ROUND(E988*F988,2)</f>
        <v>0</v>
      </c>
      <c r="H988" s="181"/>
      <c r="I988" s="182">
        <f>ROUND(E988*H988,2)</f>
        <v>0</v>
      </c>
      <c r="J988" s="181"/>
      <c r="K988" s="182">
        <f>ROUND(E988*J988,2)</f>
        <v>0</v>
      </c>
      <c r="L988" s="182">
        <v>21</v>
      </c>
      <c r="M988" s="182">
        <f>G988*(1+L988/100)</f>
        <v>0</v>
      </c>
      <c r="N988" s="180">
        <v>4.6270199999999999</v>
      </c>
      <c r="O988" s="180">
        <f>ROUND(E988*N988,2)</f>
        <v>0.42</v>
      </c>
      <c r="P988" s="180">
        <v>0</v>
      </c>
      <c r="Q988" s="180">
        <f>ROUND(E988*P988,2)</f>
        <v>0</v>
      </c>
      <c r="R988" s="182" t="s">
        <v>674</v>
      </c>
      <c r="S988" s="182" t="s">
        <v>294</v>
      </c>
      <c r="T988" s="183" t="s">
        <v>294</v>
      </c>
      <c r="U988" s="159">
        <v>90.069419999999994</v>
      </c>
      <c r="V988" s="159">
        <f>ROUND(E988*U988,2)</f>
        <v>8.11</v>
      </c>
      <c r="W988" s="159"/>
      <c r="X988" s="159" t="s">
        <v>675</v>
      </c>
      <c r="Y988" s="159" t="s">
        <v>296</v>
      </c>
      <c r="Z988" s="148"/>
      <c r="AA988" s="148"/>
      <c r="AB988" s="148"/>
      <c r="AC988" s="148"/>
      <c r="AD988" s="148"/>
      <c r="AE988" s="148"/>
      <c r="AF988" s="148"/>
      <c r="AG988" s="148" t="s">
        <v>676</v>
      </c>
      <c r="AH988" s="148"/>
      <c r="AI988" s="148"/>
      <c r="AJ988" s="148"/>
      <c r="AK988" s="148"/>
      <c r="AL988" s="148"/>
      <c r="AM988" s="148"/>
      <c r="AN988" s="148"/>
      <c r="AO988" s="148"/>
      <c r="AP988" s="148"/>
      <c r="AQ988" s="148"/>
      <c r="AR988" s="148"/>
      <c r="AS988" s="148"/>
      <c r="AT988" s="148"/>
      <c r="AU988" s="148"/>
      <c r="AV988" s="148"/>
      <c r="AW988" s="148"/>
      <c r="AX988" s="148"/>
      <c r="AY988" s="148"/>
      <c r="AZ988" s="148"/>
      <c r="BA988" s="148"/>
      <c r="BB988" s="148"/>
      <c r="BC988" s="148"/>
      <c r="BD988" s="148"/>
      <c r="BE988" s="148"/>
      <c r="BF988" s="148"/>
      <c r="BG988" s="148"/>
      <c r="BH988" s="148"/>
    </row>
    <row r="989" spans="1:60" ht="40.5" outlineLevel="2" x14ac:dyDescent="0.25">
      <c r="A989" s="155"/>
      <c r="B989" s="156"/>
      <c r="C989" s="276" t="s">
        <v>1253</v>
      </c>
      <c r="D989" s="277"/>
      <c r="E989" s="277"/>
      <c r="F989" s="277"/>
      <c r="G989" s="277"/>
      <c r="H989" s="159"/>
      <c r="I989" s="159"/>
      <c r="J989" s="159"/>
      <c r="K989" s="159"/>
      <c r="L989" s="159"/>
      <c r="M989" s="159"/>
      <c r="N989" s="158"/>
      <c r="O989" s="158"/>
      <c r="P989" s="158"/>
      <c r="Q989" s="158"/>
      <c r="R989" s="159"/>
      <c r="S989" s="159"/>
      <c r="T989" s="159"/>
      <c r="U989" s="159"/>
      <c r="V989" s="159"/>
      <c r="W989" s="159"/>
      <c r="X989" s="159"/>
      <c r="Y989" s="159"/>
      <c r="Z989" s="148"/>
      <c r="AA989" s="148"/>
      <c r="AB989" s="148"/>
      <c r="AC989" s="148"/>
      <c r="AD989" s="148"/>
      <c r="AE989" s="148"/>
      <c r="AF989" s="148"/>
      <c r="AG989" s="148" t="s">
        <v>299</v>
      </c>
      <c r="AH989" s="148"/>
      <c r="AI989" s="148"/>
      <c r="AJ989" s="148"/>
      <c r="AK989" s="148"/>
      <c r="AL989" s="148"/>
      <c r="AM989" s="148"/>
      <c r="AN989" s="148"/>
      <c r="AO989" s="148"/>
      <c r="AP989" s="148"/>
      <c r="AQ989" s="148"/>
      <c r="AR989" s="148"/>
      <c r="AS989" s="148"/>
      <c r="AT989" s="148"/>
      <c r="AU989" s="148"/>
      <c r="AV989" s="148"/>
      <c r="AW989" s="148"/>
      <c r="AX989" s="148"/>
      <c r="AY989" s="148"/>
      <c r="AZ989" s="148"/>
      <c r="BA989" s="184" t="str">
        <f>C989</f>
        <v>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v>
      </c>
      <c r="BB989" s="148"/>
      <c r="BC989" s="148"/>
      <c r="BD989" s="148"/>
      <c r="BE989" s="148"/>
      <c r="BF989" s="148"/>
      <c r="BG989" s="148"/>
      <c r="BH989" s="148"/>
    </row>
    <row r="990" spans="1:60" outlineLevel="2" x14ac:dyDescent="0.25">
      <c r="A990" s="155"/>
      <c r="B990" s="156"/>
      <c r="C990" s="270" t="s">
        <v>1254</v>
      </c>
      <c r="D990" s="271"/>
      <c r="E990" s="271"/>
      <c r="F990" s="271"/>
      <c r="G990" s="271"/>
      <c r="H990" s="159"/>
      <c r="I990" s="159"/>
      <c r="J990" s="159"/>
      <c r="K990" s="159"/>
      <c r="L990" s="159"/>
      <c r="M990" s="159"/>
      <c r="N990" s="158"/>
      <c r="O990" s="158"/>
      <c r="P990" s="158"/>
      <c r="Q990" s="158"/>
      <c r="R990" s="159"/>
      <c r="S990" s="159"/>
      <c r="T990" s="159"/>
      <c r="U990" s="159"/>
      <c r="V990" s="159"/>
      <c r="W990" s="159"/>
      <c r="X990" s="159"/>
      <c r="Y990" s="159"/>
      <c r="Z990" s="148"/>
      <c r="AA990" s="148"/>
      <c r="AB990" s="148"/>
      <c r="AC990" s="148"/>
      <c r="AD990" s="148"/>
      <c r="AE990" s="148"/>
      <c r="AF990" s="148"/>
      <c r="AG990" s="148" t="s">
        <v>300</v>
      </c>
      <c r="AH990" s="148"/>
      <c r="AI990" s="148"/>
      <c r="AJ990" s="148"/>
      <c r="AK990" s="148"/>
      <c r="AL990" s="148"/>
      <c r="AM990" s="148"/>
      <c r="AN990" s="148"/>
      <c r="AO990" s="148"/>
      <c r="AP990" s="148"/>
      <c r="AQ990" s="148"/>
      <c r="AR990" s="148"/>
      <c r="AS990" s="148"/>
      <c r="AT990" s="148"/>
      <c r="AU990" s="148"/>
      <c r="AV990" s="148"/>
      <c r="AW990" s="148"/>
      <c r="AX990" s="148"/>
      <c r="AY990" s="148"/>
      <c r="AZ990" s="148"/>
      <c r="BA990" s="148"/>
      <c r="BB990" s="148"/>
      <c r="BC990" s="148"/>
      <c r="BD990" s="148"/>
      <c r="BE990" s="148"/>
      <c r="BF990" s="148"/>
      <c r="BG990" s="148"/>
      <c r="BH990" s="148"/>
    </row>
    <row r="991" spans="1:60" outlineLevel="3" x14ac:dyDescent="0.25">
      <c r="A991" s="155"/>
      <c r="B991" s="156"/>
      <c r="C991" s="270" t="s">
        <v>1255</v>
      </c>
      <c r="D991" s="271"/>
      <c r="E991" s="271"/>
      <c r="F991" s="271"/>
      <c r="G991" s="271"/>
      <c r="H991" s="159"/>
      <c r="I991" s="159"/>
      <c r="J991" s="159"/>
      <c r="K991" s="159"/>
      <c r="L991" s="159"/>
      <c r="M991" s="159"/>
      <c r="N991" s="158"/>
      <c r="O991" s="158"/>
      <c r="P991" s="158"/>
      <c r="Q991" s="158"/>
      <c r="R991" s="159"/>
      <c r="S991" s="159"/>
      <c r="T991" s="159"/>
      <c r="U991" s="159"/>
      <c r="V991" s="159"/>
      <c r="W991" s="159"/>
      <c r="X991" s="159"/>
      <c r="Y991" s="159"/>
      <c r="Z991" s="148"/>
      <c r="AA991" s="148"/>
      <c r="AB991" s="148"/>
      <c r="AC991" s="148"/>
      <c r="AD991" s="148"/>
      <c r="AE991" s="148"/>
      <c r="AF991" s="148"/>
      <c r="AG991" s="148" t="s">
        <v>300</v>
      </c>
      <c r="AH991" s="148"/>
      <c r="AI991" s="148"/>
      <c r="AJ991" s="148"/>
      <c r="AK991" s="148"/>
      <c r="AL991" s="148"/>
      <c r="AM991" s="148"/>
      <c r="AN991" s="148"/>
      <c r="AO991" s="148"/>
      <c r="AP991" s="148"/>
      <c r="AQ991" s="148"/>
      <c r="AR991" s="148"/>
      <c r="AS991" s="148"/>
      <c r="AT991" s="148"/>
      <c r="AU991" s="148"/>
      <c r="AV991" s="148"/>
      <c r="AW991" s="148"/>
      <c r="AX991" s="148"/>
      <c r="AY991" s="148"/>
      <c r="AZ991" s="148"/>
      <c r="BA991" s="148"/>
      <c r="BB991" s="148"/>
      <c r="BC991" s="148"/>
      <c r="BD991" s="148"/>
      <c r="BE991" s="148"/>
      <c r="BF991" s="148"/>
      <c r="BG991" s="148"/>
      <c r="BH991" s="148"/>
    </row>
    <row r="992" spans="1:60" ht="13" x14ac:dyDescent="0.25">
      <c r="A992" s="170" t="s">
        <v>288</v>
      </c>
      <c r="B992" s="171" t="s">
        <v>172</v>
      </c>
      <c r="C992" s="193" t="s">
        <v>173</v>
      </c>
      <c r="D992" s="172"/>
      <c r="E992" s="173"/>
      <c r="F992" s="174"/>
      <c r="G992" s="174">
        <f>SUMIF(AG993:AG994,"&lt;&gt;NOR",G993:G994)</f>
        <v>0</v>
      </c>
      <c r="H992" s="174"/>
      <c r="I992" s="174">
        <f>SUM(I993:I994)</f>
        <v>0</v>
      </c>
      <c r="J992" s="174"/>
      <c r="K992" s="174">
        <f>SUM(K993:K994)</f>
        <v>0</v>
      </c>
      <c r="L992" s="174"/>
      <c r="M992" s="174">
        <f>SUM(M993:M994)</f>
        <v>0</v>
      </c>
      <c r="N992" s="173"/>
      <c r="O992" s="173">
        <f>SUM(O993:O994)</f>
        <v>0</v>
      </c>
      <c r="P992" s="173"/>
      <c r="Q992" s="173">
        <f>SUM(Q993:Q994)</f>
        <v>0</v>
      </c>
      <c r="R992" s="174"/>
      <c r="S992" s="174"/>
      <c r="T992" s="175"/>
      <c r="U992" s="169"/>
      <c r="V992" s="169">
        <f>SUM(V993:V994)</f>
        <v>1018.02</v>
      </c>
      <c r="W992" s="169"/>
      <c r="X992" s="169"/>
      <c r="Y992" s="169"/>
      <c r="AG992" t="s">
        <v>289</v>
      </c>
    </row>
    <row r="993" spans="1:60" ht="20" outlineLevel="1" x14ac:dyDescent="0.25">
      <c r="A993" s="177">
        <v>186</v>
      </c>
      <c r="B993" s="178" t="s">
        <v>1256</v>
      </c>
      <c r="C993" s="194" t="s">
        <v>1257</v>
      </c>
      <c r="D993" s="179" t="s">
        <v>424</v>
      </c>
      <c r="E993" s="180">
        <v>538.06556999999998</v>
      </c>
      <c r="F993" s="181"/>
      <c r="G993" s="182">
        <f>ROUND(E993*F993,2)</f>
        <v>0</v>
      </c>
      <c r="H993" s="181"/>
      <c r="I993" s="182">
        <f>ROUND(E993*H993,2)</f>
        <v>0</v>
      </c>
      <c r="J993" s="181"/>
      <c r="K993" s="182">
        <f>ROUND(E993*J993,2)</f>
        <v>0</v>
      </c>
      <c r="L993" s="182">
        <v>21</v>
      </c>
      <c r="M993" s="182">
        <f>G993*(1+L993/100)</f>
        <v>0</v>
      </c>
      <c r="N993" s="180">
        <v>0</v>
      </c>
      <c r="O993" s="180">
        <f>ROUND(E993*N993,2)</f>
        <v>0</v>
      </c>
      <c r="P993" s="180">
        <v>0</v>
      </c>
      <c r="Q993" s="180">
        <f>ROUND(E993*P993,2)</f>
        <v>0</v>
      </c>
      <c r="R993" s="182" t="s">
        <v>550</v>
      </c>
      <c r="S993" s="182" t="s">
        <v>294</v>
      </c>
      <c r="T993" s="183" t="s">
        <v>294</v>
      </c>
      <c r="U993" s="159">
        <v>1.8919999999999999</v>
      </c>
      <c r="V993" s="159">
        <f>ROUND(E993*U993,2)</f>
        <v>1018.02</v>
      </c>
      <c r="W993" s="159"/>
      <c r="X993" s="159" t="s">
        <v>1258</v>
      </c>
      <c r="Y993" s="159" t="s">
        <v>296</v>
      </c>
      <c r="Z993" s="148"/>
      <c r="AA993" s="148"/>
      <c r="AB993" s="148"/>
      <c r="AC993" s="148"/>
      <c r="AD993" s="148"/>
      <c r="AE993" s="148"/>
      <c r="AF993" s="148"/>
      <c r="AG993" s="148" t="s">
        <v>1259</v>
      </c>
      <c r="AH993" s="148"/>
      <c r="AI993" s="148"/>
      <c r="AJ993" s="148"/>
      <c r="AK993" s="148"/>
      <c r="AL993" s="148"/>
      <c r="AM993" s="148"/>
      <c r="AN993" s="148"/>
      <c r="AO993" s="148"/>
      <c r="AP993" s="148"/>
      <c r="AQ993" s="148"/>
      <c r="AR993" s="148"/>
      <c r="AS993" s="148"/>
      <c r="AT993" s="148"/>
      <c r="AU993" s="148"/>
      <c r="AV993" s="148"/>
      <c r="AW993" s="148"/>
      <c r="AX993" s="148"/>
      <c r="AY993" s="148"/>
      <c r="AZ993" s="148"/>
      <c r="BA993" s="148"/>
      <c r="BB993" s="148"/>
      <c r="BC993" s="148"/>
      <c r="BD993" s="148"/>
      <c r="BE993" s="148"/>
      <c r="BF993" s="148"/>
      <c r="BG993" s="148"/>
      <c r="BH993" s="148"/>
    </row>
    <row r="994" spans="1:60" outlineLevel="2" x14ac:dyDescent="0.25">
      <c r="A994" s="155"/>
      <c r="B994" s="156"/>
      <c r="C994" s="276" t="s">
        <v>1260</v>
      </c>
      <c r="D994" s="277"/>
      <c r="E994" s="277"/>
      <c r="F994" s="277"/>
      <c r="G994" s="277"/>
      <c r="H994" s="159"/>
      <c r="I994" s="159"/>
      <c r="J994" s="159"/>
      <c r="K994" s="159"/>
      <c r="L994" s="159"/>
      <c r="M994" s="159"/>
      <c r="N994" s="158"/>
      <c r="O994" s="158"/>
      <c r="P994" s="158"/>
      <c r="Q994" s="158"/>
      <c r="R994" s="159"/>
      <c r="S994" s="159"/>
      <c r="T994" s="159"/>
      <c r="U994" s="159"/>
      <c r="V994" s="159"/>
      <c r="W994" s="159"/>
      <c r="X994" s="159"/>
      <c r="Y994" s="159"/>
      <c r="Z994" s="148"/>
      <c r="AA994" s="148"/>
      <c r="AB994" s="148"/>
      <c r="AC994" s="148"/>
      <c r="AD994" s="148"/>
      <c r="AE994" s="148"/>
      <c r="AF994" s="148"/>
      <c r="AG994" s="148" t="s">
        <v>299</v>
      </c>
      <c r="AH994" s="148"/>
      <c r="AI994" s="148"/>
      <c r="AJ994" s="148"/>
      <c r="AK994" s="148"/>
      <c r="AL994" s="148"/>
      <c r="AM994" s="148"/>
      <c r="AN994" s="148"/>
      <c r="AO994" s="148"/>
      <c r="AP994" s="148"/>
      <c r="AQ994" s="148"/>
      <c r="AR994" s="148"/>
      <c r="AS994" s="148"/>
      <c r="AT994" s="148"/>
      <c r="AU994" s="148"/>
      <c r="AV994" s="148"/>
      <c r="AW994" s="148"/>
      <c r="AX994" s="148"/>
      <c r="AY994" s="148"/>
      <c r="AZ994" s="148"/>
      <c r="BA994" s="148"/>
      <c r="BB994" s="148"/>
      <c r="BC994" s="148"/>
      <c r="BD994" s="148"/>
      <c r="BE994" s="148"/>
      <c r="BF994" s="148"/>
      <c r="BG994" s="148"/>
      <c r="BH994" s="148"/>
    </row>
    <row r="995" spans="1:60" ht="13" x14ac:dyDescent="0.25">
      <c r="A995" s="170" t="s">
        <v>288</v>
      </c>
      <c r="B995" s="171" t="s">
        <v>192</v>
      </c>
      <c r="C995" s="193" t="s">
        <v>193</v>
      </c>
      <c r="D995" s="172"/>
      <c r="E995" s="173"/>
      <c r="F995" s="174"/>
      <c r="G995" s="174">
        <f>SUMIF(AG996:AG1035,"&lt;&gt;NOR",G996:G1035)</f>
        <v>0</v>
      </c>
      <c r="H995" s="174"/>
      <c r="I995" s="174">
        <f>SUM(I996:I1035)</f>
        <v>0</v>
      </c>
      <c r="J995" s="174"/>
      <c r="K995" s="174">
        <f>SUM(K996:K1035)</f>
        <v>0</v>
      </c>
      <c r="L995" s="174"/>
      <c r="M995" s="174">
        <f>SUM(M996:M1035)</f>
        <v>0</v>
      </c>
      <c r="N995" s="173"/>
      <c r="O995" s="173">
        <f>SUM(O996:O1035)</f>
        <v>3.17</v>
      </c>
      <c r="P995" s="173"/>
      <c r="Q995" s="173">
        <f>SUM(Q996:Q1035)</f>
        <v>0</v>
      </c>
      <c r="R995" s="174"/>
      <c r="S995" s="174"/>
      <c r="T995" s="175"/>
      <c r="U995" s="169"/>
      <c r="V995" s="169">
        <f>SUM(V996:V1035)</f>
        <v>168.76000000000002</v>
      </c>
      <c r="W995" s="169"/>
      <c r="X995" s="169"/>
      <c r="Y995" s="169"/>
      <c r="AG995" t="s">
        <v>289</v>
      </c>
    </row>
    <row r="996" spans="1:60" ht="20" outlineLevel="1" x14ac:dyDescent="0.25">
      <c r="A996" s="177">
        <v>187</v>
      </c>
      <c r="B996" s="178" t="s">
        <v>1261</v>
      </c>
      <c r="C996" s="194" t="s">
        <v>1262</v>
      </c>
      <c r="D996" s="179" t="s">
        <v>310</v>
      </c>
      <c r="E996" s="180">
        <v>372.94600000000003</v>
      </c>
      <c r="F996" s="181"/>
      <c r="G996" s="182">
        <f>ROUND(E996*F996,2)</f>
        <v>0</v>
      </c>
      <c r="H996" s="181"/>
      <c r="I996" s="182">
        <f>ROUND(E996*H996,2)</f>
        <v>0</v>
      </c>
      <c r="J996" s="181"/>
      <c r="K996" s="182">
        <f>ROUND(E996*J996,2)</f>
        <v>0</v>
      </c>
      <c r="L996" s="182">
        <v>21</v>
      </c>
      <c r="M996" s="182">
        <f>G996*(1+L996/100)</f>
        <v>0</v>
      </c>
      <c r="N996" s="180">
        <v>3.3E-4</v>
      </c>
      <c r="O996" s="180">
        <f>ROUND(E996*N996,2)</f>
        <v>0.12</v>
      </c>
      <c r="P996" s="180">
        <v>0</v>
      </c>
      <c r="Q996" s="180">
        <f>ROUND(E996*P996,2)</f>
        <v>0</v>
      </c>
      <c r="R996" s="182" t="s">
        <v>1263</v>
      </c>
      <c r="S996" s="182" t="s">
        <v>294</v>
      </c>
      <c r="T996" s="183" t="s">
        <v>294</v>
      </c>
      <c r="U996" s="159">
        <v>2.75E-2</v>
      </c>
      <c r="V996" s="159">
        <f>ROUND(E996*U996,2)</f>
        <v>10.26</v>
      </c>
      <c r="W996" s="159"/>
      <c r="X996" s="159" t="s">
        <v>295</v>
      </c>
      <c r="Y996" s="159" t="s">
        <v>296</v>
      </c>
      <c r="Z996" s="148"/>
      <c r="AA996" s="148"/>
      <c r="AB996" s="148"/>
      <c r="AC996" s="148"/>
      <c r="AD996" s="148"/>
      <c r="AE996" s="148"/>
      <c r="AF996" s="148"/>
      <c r="AG996" s="148" t="s">
        <v>297</v>
      </c>
      <c r="AH996" s="148"/>
      <c r="AI996" s="148"/>
      <c r="AJ996" s="148"/>
      <c r="AK996" s="148"/>
      <c r="AL996" s="148"/>
      <c r="AM996" s="148"/>
      <c r="AN996" s="148"/>
      <c r="AO996" s="148"/>
      <c r="AP996" s="148"/>
      <c r="AQ996" s="148"/>
      <c r="AR996" s="148"/>
      <c r="AS996" s="148"/>
      <c r="AT996" s="148"/>
      <c r="AU996" s="148"/>
      <c r="AV996" s="148"/>
      <c r="AW996" s="148"/>
      <c r="AX996" s="148"/>
      <c r="AY996" s="148"/>
      <c r="AZ996" s="148"/>
      <c r="BA996" s="148"/>
      <c r="BB996" s="148"/>
      <c r="BC996" s="148"/>
      <c r="BD996" s="148"/>
      <c r="BE996" s="148"/>
      <c r="BF996" s="148"/>
      <c r="BG996" s="148"/>
      <c r="BH996" s="148"/>
    </row>
    <row r="997" spans="1:60" ht="30" outlineLevel="2" x14ac:dyDescent="0.25">
      <c r="A997" s="155"/>
      <c r="B997" s="156"/>
      <c r="C997" s="195" t="s">
        <v>1264</v>
      </c>
      <c r="D997" s="161"/>
      <c r="E997" s="162">
        <v>236.67</v>
      </c>
      <c r="F997" s="159"/>
      <c r="G997" s="159"/>
      <c r="H997" s="159"/>
      <c r="I997" s="159"/>
      <c r="J997" s="159"/>
      <c r="K997" s="159"/>
      <c r="L997" s="159"/>
      <c r="M997" s="159"/>
      <c r="N997" s="158"/>
      <c r="O997" s="158"/>
      <c r="P997" s="158"/>
      <c r="Q997" s="158"/>
      <c r="R997" s="159"/>
      <c r="S997" s="159"/>
      <c r="T997" s="159"/>
      <c r="U997" s="159"/>
      <c r="V997" s="159"/>
      <c r="W997" s="159"/>
      <c r="X997" s="159"/>
      <c r="Y997" s="159"/>
      <c r="Z997" s="148"/>
      <c r="AA997" s="148"/>
      <c r="AB997" s="148"/>
      <c r="AC997" s="148"/>
      <c r="AD997" s="148"/>
      <c r="AE997" s="148"/>
      <c r="AF997" s="148"/>
      <c r="AG997" s="148" t="s">
        <v>314</v>
      </c>
      <c r="AH997" s="148">
        <v>0</v>
      </c>
      <c r="AI997" s="148"/>
      <c r="AJ997" s="148"/>
      <c r="AK997" s="148"/>
      <c r="AL997" s="148"/>
      <c r="AM997" s="148"/>
      <c r="AN997" s="148"/>
      <c r="AO997" s="148"/>
      <c r="AP997" s="148"/>
      <c r="AQ997" s="148"/>
      <c r="AR997" s="148"/>
      <c r="AS997" s="148"/>
      <c r="AT997" s="148"/>
      <c r="AU997" s="148"/>
      <c r="AV997" s="148"/>
      <c r="AW997" s="148"/>
      <c r="AX997" s="148"/>
      <c r="AY997" s="148"/>
      <c r="AZ997" s="148"/>
      <c r="BA997" s="148"/>
      <c r="BB997" s="148"/>
      <c r="BC997" s="148"/>
      <c r="BD997" s="148"/>
      <c r="BE997" s="148"/>
      <c r="BF997" s="148"/>
      <c r="BG997" s="148"/>
      <c r="BH997" s="148"/>
    </row>
    <row r="998" spans="1:60" outlineLevel="3" x14ac:dyDescent="0.25">
      <c r="A998" s="155"/>
      <c r="B998" s="156"/>
      <c r="C998" s="195" t="s">
        <v>1265</v>
      </c>
      <c r="D998" s="161"/>
      <c r="E998" s="162">
        <v>126.66</v>
      </c>
      <c r="F998" s="159"/>
      <c r="G998" s="159"/>
      <c r="H998" s="159"/>
      <c r="I998" s="159"/>
      <c r="J998" s="159"/>
      <c r="K998" s="159"/>
      <c r="L998" s="159"/>
      <c r="M998" s="159"/>
      <c r="N998" s="158"/>
      <c r="O998" s="158"/>
      <c r="P998" s="158"/>
      <c r="Q998" s="158"/>
      <c r="R998" s="159"/>
      <c r="S998" s="159"/>
      <c r="T998" s="159"/>
      <c r="U998" s="159"/>
      <c r="V998" s="159"/>
      <c r="W998" s="159"/>
      <c r="X998" s="159"/>
      <c r="Y998" s="159"/>
      <c r="Z998" s="148"/>
      <c r="AA998" s="148"/>
      <c r="AB998" s="148"/>
      <c r="AC998" s="148"/>
      <c r="AD998" s="148"/>
      <c r="AE998" s="148"/>
      <c r="AF998" s="148"/>
      <c r="AG998" s="148" t="s">
        <v>314</v>
      </c>
      <c r="AH998" s="148">
        <v>0</v>
      </c>
      <c r="AI998" s="148"/>
      <c r="AJ998" s="148"/>
      <c r="AK998" s="148"/>
      <c r="AL998" s="148"/>
      <c r="AM998" s="148"/>
      <c r="AN998" s="148"/>
      <c r="AO998" s="148"/>
      <c r="AP998" s="148"/>
      <c r="AQ998" s="148"/>
      <c r="AR998" s="148"/>
      <c r="AS998" s="148"/>
      <c r="AT998" s="148"/>
      <c r="AU998" s="148"/>
      <c r="AV998" s="148"/>
      <c r="AW998" s="148"/>
      <c r="AX998" s="148"/>
      <c r="AY998" s="148"/>
      <c r="AZ998" s="148"/>
      <c r="BA998" s="148"/>
      <c r="BB998" s="148"/>
      <c r="BC998" s="148"/>
      <c r="BD998" s="148"/>
      <c r="BE998" s="148"/>
      <c r="BF998" s="148"/>
      <c r="BG998" s="148"/>
      <c r="BH998" s="148"/>
    </row>
    <row r="999" spans="1:60" outlineLevel="3" x14ac:dyDescent="0.25">
      <c r="A999" s="155"/>
      <c r="B999" s="156"/>
      <c r="C999" s="195" t="s">
        <v>1266</v>
      </c>
      <c r="D999" s="161"/>
      <c r="E999" s="162">
        <v>9.6199999999999992</v>
      </c>
      <c r="F999" s="159"/>
      <c r="G999" s="159"/>
      <c r="H999" s="159"/>
      <c r="I999" s="159"/>
      <c r="J999" s="159"/>
      <c r="K999" s="159"/>
      <c r="L999" s="159"/>
      <c r="M999" s="159"/>
      <c r="N999" s="158"/>
      <c r="O999" s="158"/>
      <c r="P999" s="158"/>
      <c r="Q999" s="158"/>
      <c r="R999" s="159"/>
      <c r="S999" s="159"/>
      <c r="T999" s="159"/>
      <c r="U999" s="159"/>
      <c r="V999" s="159"/>
      <c r="W999" s="159"/>
      <c r="X999" s="159"/>
      <c r="Y999" s="159"/>
      <c r="Z999" s="148"/>
      <c r="AA999" s="148"/>
      <c r="AB999" s="148"/>
      <c r="AC999" s="148"/>
      <c r="AD999" s="148"/>
      <c r="AE999" s="148"/>
      <c r="AF999" s="148"/>
      <c r="AG999" s="148" t="s">
        <v>314</v>
      </c>
      <c r="AH999" s="148">
        <v>0</v>
      </c>
      <c r="AI999" s="148"/>
      <c r="AJ999" s="148"/>
      <c r="AK999" s="148"/>
      <c r="AL999" s="148"/>
      <c r="AM999" s="148"/>
      <c r="AN999" s="148"/>
      <c r="AO999" s="148"/>
      <c r="AP999" s="148"/>
      <c r="AQ999" s="148"/>
      <c r="AR999" s="148"/>
      <c r="AS999" s="148"/>
      <c r="AT999" s="148"/>
      <c r="AU999" s="148"/>
      <c r="AV999" s="148"/>
      <c r="AW999" s="148"/>
      <c r="AX999" s="148"/>
      <c r="AY999" s="148"/>
      <c r="AZ999" s="148"/>
      <c r="BA999" s="148"/>
      <c r="BB999" s="148"/>
      <c r="BC999" s="148"/>
      <c r="BD999" s="148"/>
      <c r="BE999" s="148"/>
      <c r="BF999" s="148"/>
      <c r="BG999" s="148"/>
      <c r="BH999" s="148"/>
    </row>
    <row r="1000" spans="1:60" ht="30" outlineLevel="1" x14ac:dyDescent="0.25">
      <c r="A1000" s="177">
        <v>188</v>
      </c>
      <c r="B1000" s="178" t="s">
        <v>1267</v>
      </c>
      <c r="C1000" s="194" t="s">
        <v>1268</v>
      </c>
      <c r="D1000" s="179" t="s">
        <v>310</v>
      </c>
      <c r="E1000" s="180">
        <v>81.66</v>
      </c>
      <c r="F1000" s="181"/>
      <c r="G1000" s="182">
        <f>ROUND(E1000*F1000,2)</f>
        <v>0</v>
      </c>
      <c r="H1000" s="181"/>
      <c r="I1000" s="182">
        <f>ROUND(E1000*H1000,2)</f>
        <v>0</v>
      </c>
      <c r="J1000" s="181"/>
      <c r="K1000" s="182">
        <f>ROUND(E1000*J1000,2)</f>
        <v>0</v>
      </c>
      <c r="L1000" s="182">
        <v>21</v>
      </c>
      <c r="M1000" s="182">
        <f>G1000*(1+L1000/100)</f>
        <v>0</v>
      </c>
      <c r="N1000" s="180">
        <v>5.1999999999999995E-4</v>
      </c>
      <c r="O1000" s="180">
        <f>ROUND(E1000*N1000,2)</f>
        <v>0.04</v>
      </c>
      <c r="P1000" s="180">
        <v>0</v>
      </c>
      <c r="Q1000" s="180">
        <f>ROUND(E1000*P1000,2)</f>
        <v>0</v>
      </c>
      <c r="R1000" s="182" t="s">
        <v>1263</v>
      </c>
      <c r="S1000" s="182" t="s">
        <v>294</v>
      </c>
      <c r="T1000" s="183" t="s">
        <v>294</v>
      </c>
      <c r="U1000" s="159">
        <v>4.9000000000000002E-2</v>
      </c>
      <c r="V1000" s="159">
        <f>ROUND(E1000*U1000,2)</f>
        <v>4</v>
      </c>
      <c r="W1000" s="159"/>
      <c r="X1000" s="159" t="s">
        <v>295</v>
      </c>
      <c r="Y1000" s="159" t="s">
        <v>296</v>
      </c>
      <c r="Z1000" s="148"/>
      <c r="AA1000" s="148"/>
      <c r="AB1000" s="148"/>
      <c r="AC1000" s="148"/>
      <c r="AD1000" s="148"/>
      <c r="AE1000" s="148"/>
      <c r="AF1000" s="148"/>
      <c r="AG1000" s="148" t="s">
        <v>297</v>
      </c>
      <c r="AH1000" s="148"/>
      <c r="AI1000" s="148"/>
      <c r="AJ1000" s="148"/>
      <c r="AK1000" s="148"/>
      <c r="AL1000" s="148"/>
      <c r="AM1000" s="148"/>
      <c r="AN1000" s="148"/>
      <c r="AO1000" s="148"/>
      <c r="AP1000" s="148"/>
      <c r="AQ1000" s="148"/>
      <c r="AR1000" s="148"/>
      <c r="AS1000" s="148"/>
      <c r="AT1000" s="148"/>
      <c r="AU1000" s="148"/>
      <c r="AV1000" s="148"/>
      <c r="AW1000" s="148"/>
      <c r="AX1000" s="148"/>
      <c r="AY1000" s="148"/>
      <c r="AZ1000" s="148"/>
      <c r="BA1000" s="148"/>
      <c r="BB1000" s="148"/>
      <c r="BC1000" s="148"/>
      <c r="BD1000" s="148"/>
      <c r="BE1000" s="148"/>
      <c r="BF1000" s="148"/>
      <c r="BG1000" s="148"/>
      <c r="BH1000" s="148"/>
    </row>
    <row r="1001" spans="1:60" outlineLevel="2" x14ac:dyDescent="0.25">
      <c r="A1001" s="155"/>
      <c r="B1001" s="156"/>
      <c r="C1001" s="272" t="s">
        <v>1269</v>
      </c>
      <c r="D1001" s="273"/>
      <c r="E1001" s="273"/>
      <c r="F1001" s="273"/>
      <c r="G1001" s="273"/>
      <c r="H1001" s="159"/>
      <c r="I1001" s="159"/>
      <c r="J1001" s="159"/>
      <c r="K1001" s="159"/>
      <c r="L1001" s="159"/>
      <c r="M1001" s="159"/>
      <c r="N1001" s="158"/>
      <c r="O1001" s="158"/>
      <c r="P1001" s="158"/>
      <c r="Q1001" s="158"/>
      <c r="R1001" s="159"/>
      <c r="S1001" s="159"/>
      <c r="T1001" s="159"/>
      <c r="U1001" s="159"/>
      <c r="V1001" s="159"/>
      <c r="W1001" s="159"/>
      <c r="X1001" s="159"/>
      <c r="Y1001" s="159"/>
      <c r="Z1001" s="148"/>
      <c r="AA1001" s="148"/>
      <c r="AB1001" s="148"/>
      <c r="AC1001" s="148"/>
      <c r="AD1001" s="148"/>
      <c r="AE1001" s="148"/>
      <c r="AF1001" s="148"/>
      <c r="AG1001" s="148" t="s">
        <v>300</v>
      </c>
      <c r="AH1001" s="148"/>
      <c r="AI1001" s="148"/>
      <c r="AJ1001" s="148"/>
      <c r="AK1001" s="148"/>
      <c r="AL1001" s="148"/>
      <c r="AM1001" s="148"/>
      <c r="AN1001" s="148"/>
      <c r="AO1001" s="148"/>
      <c r="AP1001" s="148"/>
      <c r="AQ1001" s="148"/>
      <c r="AR1001" s="148"/>
      <c r="AS1001" s="148"/>
      <c r="AT1001" s="148"/>
      <c r="AU1001" s="148"/>
      <c r="AV1001" s="148"/>
      <c r="AW1001" s="148"/>
      <c r="AX1001" s="148"/>
      <c r="AY1001" s="148"/>
      <c r="AZ1001" s="148"/>
      <c r="BA1001" s="148"/>
      <c r="BB1001" s="148"/>
      <c r="BC1001" s="148"/>
      <c r="BD1001" s="148"/>
      <c r="BE1001" s="148"/>
      <c r="BF1001" s="148"/>
      <c r="BG1001" s="148"/>
      <c r="BH1001" s="148"/>
    </row>
    <row r="1002" spans="1:60" outlineLevel="2" x14ac:dyDescent="0.25">
      <c r="A1002" s="155"/>
      <c r="B1002" s="156"/>
      <c r="C1002" s="195" t="s">
        <v>1270</v>
      </c>
      <c r="D1002" s="161"/>
      <c r="E1002" s="162">
        <v>45.55</v>
      </c>
      <c r="F1002" s="159"/>
      <c r="G1002" s="159"/>
      <c r="H1002" s="159"/>
      <c r="I1002" s="159"/>
      <c r="J1002" s="159"/>
      <c r="K1002" s="159"/>
      <c r="L1002" s="159"/>
      <c r="M1002" s="159"/>
      <c r="N1002" s="158"/>
      <c r="O1002" s="158"/>
      <c r="P1002" s="158"/>
      <c r="Q1002" s="158"/>
      <c r="R1002" s="159"/>
      <c r="S1002" s="159"/>
      <c r="T1002" s="159"/>
      <c r="U1002" s="159"/>
      <c r="V1002" s="159"/>
      <c r="W1002" s="159"/>
      <c r="X1002" s="159"/>
      <c r="Y1002" s="159"/>
      <c r="Z1002" s="148"/>
      <c r="AA1002" s="148"/>
      <c r="AB1002" s="148"/>
      <c r="AC1002" s="148"/>
      <c r="AD1002" s="148"/>
      <c r="AE1002" s="148"/>
      <c r="AF1002" s="148"/>
      <c r="AG1002" s="148" t="s">
        <v>314</v>
      </c>
      <c r="AH1002" s="148">
        <v>0</v>
      </c>
      <c r="AI1002" s="148"/>
      <c r="AJ1002" s="148"/>
      <c r="AK1002" s="148"/>
      <c r="AL1002" s="148"/>
      <c r="AM1002" s="148"/>
      <c r="AN1002" s="148"/>
      <c r="AO1002" s="148"/>
      <c r="AP1002" s="148"/>
      <c r="AQ1002" s="148"/>
      <c r="AR1002" s="148"/>
      <c r="AS1002" s="148"/>
      <c r="AT1002" s="148"/>
      <c r="AU1002" s="148"/>
      <c r="AV1002" s="148"/>
      <c r="AW1002" s="148"/>
      <c r="AX1002" s="148"/>
      <c r="AY1002" s="148"/>
      <c r="AZ1002" s="148"/>
      <c r="BA1002" s="148"/>
      <c r="BB1002" s="148"/>
      <c r="BC1002" s="148"/>
      <c r="BD1002" s="148"/>
      <c r="BE1002" s="148"/>
      <c r="BF1002" s="148"/>
      <c r="BG1002" s="148"/>
      <c r="BH1002" s="148"/>
    </row>
    <row r="1003" spans="1:60" outlineLevel="3" x14ac:dyDescent="0.25">
      <c r="A1003" s="155"/>
      <c r="B1003" s="156"/>
      <c r="C1003" s="195" t="s">
        <v>827</v>
      </c>
      <c r="D1003" s="161"/>
      <c r="E1003" s="162">
        <v>36.11</v>
      </c>
      <c r="F1003" s="159"/>
      <c r="G1003" s="159"/>
      <c r="H1003" s="159"/>
      <c r="I1003" s="159"/>
      <c r="J1003" s="159"/>
      <c r="K1003" s="159"/>
      <c r="L1003" s="159"/>
      <c r="M1003" s="159"/>
      <c r="N1003" s="158"/>
      <c r="O1003" s="158"/>
      <c r="P1003" s="158"/>
      <c r="Q1003" s="158"/>
      <c r="R1003" s="159"/>
      <c r="S1003" s="159"/>
      <c r="T1003" s="159"/>
      <c r="U1003" s="159"/>
      <c r="V1003" s="159"/>
      <c r="W1003" s="159"/>
      <c r="X1003" s="159"/>
      <c r="Y1003" s="159"/>
      <c r="Z1003" s="148"/>
      <c r="AA1003" s="148"/>
      <c r="AB1003" s="148"/>
      <c r="AC1003" s="148"/>
      <c r="AD1003" s="148"/>
      <c r="AE1003" s="148"/>
      <c r="AF1003" s="148"/>
      <c r="AG1003" s="148" t="s">
        <v>314</v>
      </c>
      <c r="AH1003" s="148">
        <v>0</v>
      </c>
      <c r="AI1003" s="148"/>
      <c r="AJ1003" s="148"/>
      <c r="AK1003" s="148"/>
      <c r="AL1003" s="148"/>
      <c r="AM1003" s="148"/>
      <c r="AN1003" s="148"/>
      <c r="AO1003" s="148"/>
      <c r="AP1003" s="148"/>
      <c r="AQ1003" s="148"/>
      <c r="AR1003" s="148"/>
      <c r="AS1003" s="148"/>
      <c r="AT1003" s="148"/>
      <c r="AU1003" s="148"/>
      <c r="AV1003" s="148"/>
      <c r="AW1003" s="148"/>
      <c r="AX1003" s="148"/>
      <c r="AY1003" s="148"/>
      <c r="AZ1003" s="148"/>
      <c r="BA1003" s="148"/>
      <c r="BB1003" s="148"/>
      <c r="BC1003" s="148"/>
      <c r="BD1003" s="148"/>
      <c r="BE1003" s="148"/>
      <c r="BF1003" s="148"/>
      <c r="BG1003" s="148"/>
      <c r="BH1003" s="148"/>
    </row>
    <row r="1004" spans="1:60" outlineLevel="1" x14ac:dyDescent="0.25">
      <c r="A1004" s="177">
        <v>189</v>
      </c>
      <c r="B1004" s="178" t="s">
        <v>1271</v>
      </c>
      <c r="C1004" s="194" t="s">
        <v>1272</v>
      </c>
      <c r="D1004" s="179" t="s">
        <v>310</v>
      </c>
      <c r="E1004" s="180">
        <v>48.15</v>
      </c>
      <c r="F1004" s="181"/>
      <c r="G1004" s="182">
        <f>ROUND(E1004*F1004,2)</f>
        <v>0</v>
      </c>
      <c r="H1004" s="181"/>
      <c r="I1004" s="182">
        <f>ROUND(E1004*H1004,2)</f>
        <v>0</v>
      </c>
      <c r="J1004" s="181"/>
      <c r="K1004" s="182">
        <f>ROUND(E1004*J1004,2)</f>
        <v>0</v>
      </c>
      <c r="L1004" s="182">
        <v>21</v>
      </c>
      <c r="M1004" s="182">
        <f>G1004*(1+L1004/100)</f>
        <v>0</v>
      </c>
      <c r="N1004" s="180">
        <v>3.2000000000000003E-4</v>
      </c>
      <c r="O1004" s="180">
        <f>ROUND(E1004*N1004,2)</f>
        <v>0.02</v>
      </c>
      <c r="P1004" s="180">
        <v>0</v>
      </c>
      <c r="Q1004" s="180">
        <f>ROUND(E1004*P1004,2)</f>
        <v>0</v>
      </c>
      <c r="R1004" s="182" t="s">
        <v>1263</v>
      </c>
      <c r="S1004" s="182" t="s">
        <v>294</v>
      </c>
      <c r="T1004" s="183" t="s">
        <v>294</v>
      </c>
      <c r="U1004" s="159">
        <v>0.11</v>
      </c>
      <c r="V1004" s="159">
        <f>ROUND(E1004*U1004,2)</f>
        <v>5.3</v>
      </c>
      <c r="W1004" s="159"/>
      <c r="X1004" s="159" t="s">
        <v>295</v>
      </c>
      <c r="Y1004" s="159" t="s">
        <v>296</v>
      </c>
      <c r="Z1004" s="148"/>
      <c r="AA1004" s="148"/>
      <c r="AB1004" s="148"/>
      <c r="AC1004" s="148"/>
      <c r="AD1004" s="148"/>
      <c r="AE1004" s="148"/>
      <c r="AF1004" s="148"/>
      <c r="AG1004" s="148" t="s">
        <v>297</v>
      </c>
      <c r="AH1004" s="148"/>
      <c r="AI1004" s="148"/>
      <c r="AJ1004" s="148"/>
      <c r="AK1004" s="148"/>
      <c r="AL1004" s="148"/>
      <c r="AM1004" s="148"/>
      <c r="AN1004" s="148"/>
      <c r="AO1004" s="148"/>
      <c r="AP1004" s="148"/>
      <c r="AQ1004" s="148"/>
      <c r="AR1004" s="148"/>
      <c r="AS1004" s="148"/>
      <c r="AT1004" s="148"/>
      <c r="AU1004" s="148"/>
      <c r="AV1004" s="148"/>
      <c r="AW1004" s="148"/>
      <c r="AX1004" s="148"/>
      <c r="AY1004" s="148"/>
      <c r="AZ1004" s="148"/>
      <c r="BA1004" s="148"/>
      <c r="BB1004" s="148"/>
      <c r="BC1004" s="148"/>
      <c r="BD1004" s="148"/>
      <c r="BE1004" s="148"/>
      <c r="BF1004" s="148"/>
      <c r="BG1004" s="148"/>
      <c r="BH1004" s="148"/>
    </row>
    <row r="1005" spans="1:60" outlineLevel="2" x14ac:dyDescent="0.25">
      <c r="A1005" s="155"/>
      <c r="B1005" s="156"/>
      <c r="C1005" s="195" t="s">
        <v>1273</v>
      </c>
      <c r="D1005" s="161"/>
      <c r="E1005" s="162">
        <v>26.55</v>
      </c>
      <c r="F1005" s="159"/>
      <c r="G1005" s="159"/>
      <c r="H1005" s="159"/>
      <c r="I1005" s="159"/>
      <c r="J1005" s="159"/>
      <c r="K1005" s="159"/>
      <c r="L1005" s="159"/>
      <c r="M1005" s="159"/>
      <c r="N1005" s="158"/>
      <c r="O1005" s="158"/>
      <c r="P1005" s="158"/>
      <c r="Q1005" s="158"/>
      <c r="R1005" s="159"/>
      <c r="S1005" s="159"/>
      <c r="T1005" s="159"/>
      <c r="U1005" s="159"/>
      <c r="V1005" s="159"/>
      <c r="W1005" s="159"/>
      <c r="X1005" s="159"/>
      <c r="Y1005" s="159"/>
      <c r="Z1005" s="148"/>
      <c r="AA1005" s="148"/>
      <c r="AB1005" s="148"/>
      <c r="AC1005" s="148"/>
      <c r="AD1005" s="148"/>
      <c r="AE1005" s="148"/>
      <c r="AF1005" s="148"/>
      <c r="AG1005" s="148" t="s">
        <v>314</v>
      </c>
      <c r="AH1005" s="148">
        <v>0</v>
      </c>
      <c r="AI1005" s="148"/>
      <c r="AJ1005" s="148"/>
      <c r="AK1005" s="148"/>
      <c r="AL1005" s="148"/>
      <c r="AM1005" s="148"/>
      <c r="AN1005" s="148"/>
      <c r="AO1005" s="148"/>
      <c r="AP1005" s="148"/>
      <c r="AQ1005" s="148"/>
      <c r="AR1005" s="148"/>
      <c r="AS1005" s="148"/>
      <c r="AT1005" s="148"/>
      <c r="AU1005" s="148"/>
      <c r="AV1005" s="148"/>
      <c r="AW1005" s="148"/>
      <c r="AX1005" s="148"/>
      <c r="AY1005" s="148"/>
      <c r="AZ1005" s="148"/>
      <c r="BA1005" s="148"/>
      <c r="BB1005" s="148"/>
      <c r="BC1005" s="148"/>
      <c r="BD1005" s="148"/>
      <c r="BE1005" s="148"/>
      <c r="BF1005" s="148"/>
      <c r="BG1005" s="148"/>
      <c r="BH1005" s="148"/>
    </row>
    <row r="1006" spans="1:60" outlineLevel="3" x14ac:dyDescent="0.25">
      <c r="A1006" s="155"/>
      <c r="B1006" s="156"/>
      <c r="C1006" s="195" t="s">
        <v>1274</v>
      </c>
      <c r="D1006" s="161"/>
      <c r="E1006" s="162">
        <v>21.6</v>
      </c>
      <c r="F1006" s="159"/>
      <c r="G1006" s="159"/>
      <c r="H1006" s="159"/>
      <c r="I1006" s="159"/>
      <c r="J1006" s="159"/>
      <c r="K1006" s="159"/>
      <c r="L1006" s="159"/>
      <c r="M1006" s="159"/>
      <c r="N1006" s="158"/>
      <c r="O1006" s="158"/>
      <c r="P1006" s="158"/>
      <c r="Q1006" s="158"/>
      <c r="R1006" s="159"/>
      <c r="S1006" s="159"/>
      <c r="T1006" s="159"/>
      <c r="U1006" s="159"/>
      <c r="V1006" s="159"/>
      <c r="W1006" s="159"/>
      <c r="X1006" s="159"/>
      <c r="Y1006" s="159"/>
      <c r="Z1006" s="148"/>
      <c r="AA1006" s="148"/>
      <c r="AB1006" s="148"/>
      <c r="AC1006" s="148"/>
      <c r="AD1006" s="148"/>
      <c r="AE1006" s="148"/>
      <c r="AF1006" s="148"/>
      <c r="AG1006" s="148" t="s">
        <v>314</v>
      </c>
      <c r="AH1006" s="148">
        <v>0</v>
      </c>
      <c r="AI1006" s="148"/>
      <c r="AJ1006" s="148"/>
      <c r="AK1006" s="148"/>
      <c r="AL1006" s="148"/>
      <c r="AM1006" s="148"/>
      <c r="AN1006" s="148"/>
      <c r="AO1006" s="148"/>
      <c r="AP1006" s="148"/>
      <c r="AQ1006" s="148"/>
      <c r="AR1006" s="148"/>
      <c r="AS1006" s="148"/>
      <c r="AT1006" s="148"/>
      <c r="AU1006" s="148"/>
      <c r="AV1006" s="148"/>
      <c r="AW1006" s="148"/>
      <c r="AX1006" s="148"/>
      <c r="AY1006" s="148"/>
      <c r="AZ1006" s="148"/>
      <c r="BA1006" s="148"/>
      <c r="BB1006" s="148"/>
      <c r="BC1006" s="148"/>
      <c r="BD1006" s="148"/>
      <c r="BE1006" s="148"/>
      <c r="BF1006" s="148"/>
      <c r="BG1006" s="148"/>
      <c r="BH1006" s="148"/>
    </row>
    <row r="1007" spans="1:60" outlineLevel="1" x14ac:dyDescent="0.25">
      <c r="A1007" s="177">
        <v>190</v>
      </c>
      <c r="B1007" s="178" t="s">
        <v>1275</v>
      </c>
      <c r="C1007" s="194" t="s">
        <v>1276</v>
      </c>
      <c r="D1007" s="179" t="s">
        <v>310</v>
      </c>
      <c r="E1007" s="180">
        <v>48.15</v>
      </c>
      <c r="F1007" s="181"/>
      <c r="G1007" s="182">
        <f>ROUND(E1007*F1007,2)</f>
        <v>0</v>
      </c>
      <c r="H1007" s="181"/>
      <c r="I1007" s="182">
        <f>ROUND(E1007*H1007,2)</f>
        <v>0</v>
      </c>
      <c r="J1007" s="181"/>
      <c r="K1007" s="182">
        <f>ROUND(E1007*J1007,2)</f>
        <v>0</v>
      </c>
      <c r="L1007" s="182">
        <v>21</v>
      </c>
      <c r="M1007" s="182">
        <f>G1007*(1+L1007/100)</f>
        <v>0</v>
      </c>
      <c r="N1007" s="180">
        <v>1.7000000000000001E-4</v>
      </c>
      <c r="O1007" s="180">
        <f>ROUND(E1007*N1007,2)</f>
        <v>0.01</v>
      </c>
      <c r="P1007" s="180">
        <v>0</v>
      </c>
      <c r="Q1007" s="180">
        <f>ROUND(E1007*P1007,2)</f>
        <v>0</v>
      </c>
      <c r="R1007" s="182" t="s">
        <v>1263</v>
      </c>
      <c r="S1007" s="182" t="s">
        <v>294</v>
      </c>
      <c r="T1007" s="183" t="s">
        <v>294</v>
      </c>
      <c r="U1007" s="159">
        <v>0.16</v>
      </c>
      <c r="V1007" s="159">
        <f>ROUND(E1007*U1007,2)</f>
        <v>7.7</v>
      </c>
      <c r="W1007" s="159"/>
      <c r="X1007" s="159" t="s">
        <v>295</v>
      </c>
      <c r="Y1007" s="159" t="s">
        <v>296</v>
      </c>
      <c r="Z1007" s="148"/>
      <c r="AA1007" s="148"/>
      <c r="AB1007" s="148"/>
      <c r="AC1007" s="148"/>
      <c r="AD1007" s="148"/>
      <c r="AE1007" s="148"/>
      <c r="AF1007" s="148"/>
      <c r="AG1007" s="148" t="s">
        <v>297</v>
      </c>
      <c r="AH1007" s="148"/>
      <c r="AI1007" s="148"/>
      <c r="AJ1007" s="148"/>
      <c r="AK1007" s="148"/>
      <c r="AL1007" s="148"/>
      <c r="AM1007" s="148"/>
      <c r="AN1007" s="148"/>
      <c r="AO1007" s="148"/>
      <c r="AP1007" s="148"/>
      <c r="AQ1007" s="148"/>
      <c r="AR1007" s="148"/>
      <c r="AS1007" s="148"/>
      <c r="AT1007" s="148"/>
      <c r="AU1007" s="148"/>
      <c r="AV1007" s="148"/>
      <c r="AW1007" s="148"/>
      <c r="AX1007" s="148"/>
      <c r="AY1007" s="148"/>
      <c r="AZ1007" s="148"/>
      <c r="BA1007" s="148"/>
      <c r="BB1007" s="148"/>
      <c r="BC1007" s="148"/>
      <c r="BD1007" s="148"/>
      <c r="BE1007" s="148"/>
      <c r="BF1007" s="148"/>
      <c r="BG1007" s="148"/>
      <c r="BH1007" s="148"/>
    </row>
    <row r="1008" spans="1:60" outlineLevel="2" x14ac:dyDescent="0.25">
      <c r="A1008" s="155"/>
      <c r="B1008" s="156"/>
      <c r="C1008" s="195" t="s">
        <v>1273</v>
      </c>
      <c r="D1008" s="161"/>
      <c r="E1008" s="162">
        <v>26.55</v>
      </c>
      <c r="F1008" s="159"/>
      <c r="G1008" s="159"/>
      <c r="H1008" s="159"/>
      <c r="I1008" s="159"/>
      <c r="J1008" s="159"/>
      <c r="K1008" s="159"/>
      <c r="L1008" s="159"/>
      <c r="M1008" s="159"/>
      <c r="N1008" s="158"/>
      <c r="O1008" s="158"/>
      <c r="P1008" s="158"/>
      <c r="Q1008" s="158"/>
      <c r="R1008" s="159"/>
      <c r="S1008" s="159"/>
      <c r="T1008" s="159"/>
      <c r="U1008" s="159"/>
      <c r="V1008" s="159"/>
      <c r="W1008" s="159"/>
      <c r="X1008" s="159"/>
      <c r="Y1008" s="159"/>
      <c r="Z1008" s="148"/>
      <c r="AA1008" s="148"/>
      <c r="AB1008" s="148"/>
      <c r="AC1008" s="148"/>
      <c r="AD1008" s="148"/>
      <c r="AE1008" s="148"/>
      <c r="AF1008" s="148"/>
      <c r="AG1008" s="148" t="s">
        <v>314</v>
      </c>
      <c r="AH1008" s="148">
        <v>0</v>
      </c>
      <c r="AI1008" s="148"/>
      <c r="AJ1008" s="148"/>
      <c r="AK1008" s="148"/>
      <c r="AL1008" s="148"/>
      <c r="AM1008" s="148"/>
      <c r="AN1008" s="148"/>
      <c r="AO1008" s="148"/>
      <c r="AP1008" s="148"/>
      <c r="AQ1008" s="148"/>
      <c r="AR1008" s="148"/>
      <c r="AS1008" s="148"/>
      <c r="AT1008" s="148"/>
      <c r="AU1008" s="148"/>
      <c r="AV1008" s="148"/>
      <c r="AW1008" s="148"/>
      <c r="AX1008" s="148"/>
      <c r="AY1008" s="148"/>
      <c r="AZ1008" s="148"/>
      <c r="BA1008" s="148"/>
      <c r="BB1008" s="148"/>
      <c r="BC1008" s="148"/>
      <c r="BD1008" s="148"/>
      <c r="BE1008" s="148"/>
      <c r="BF1008" s="148"/>
      <c r="BG1008" s="148"/>
      <c r="BH1008" s="148"/>
    </row>
    <row r="1009" spans="1:60" outlineLevel="3" x14ac:dyDescent="0.25">
      <c r="A1009" s="155"/>
      <c r="B1009" s="156"/>
      <c r="C1009" s="195" t="s">
        <v>1274</v>
      </c>
      <c r="D1009" s="161"/>
      <c r="E1009" s="162">
        <v>21.6</v>
      </c>
      <c r="F1009" s="159"/>
      <c r="G1009" s="159"/>
      <c r="H1009" s="159"/>
      <c r="I1009" s="159"/>
      <c r="J1009" s="159"/>
      <c r="K1009" s="159"/>
      <c r="L1009" s="159"/>
      <c r="M1009" s="159"/>
      <c r="N1009" s="158"/>
      <c r="O1009" s="158"/>
      <c r="P1009" s="158"/>
      <c r="Q1009" s="158"/>
      <c r="R1009" s="159"/>
      <c r="S1009" s="159"/>
      <c r="T1009" s="159"/>
      <c r="U1009" s="159"/>
      <c r="V1009" s="159"/>
      <c r="W1009" s="159"/>
      <c r="X1009" s="159"/>
      <c r="Y1009" s="159"/>
      <c r="Z1009" s="148"/>
      <c r="AA1009" s="148"/>
      <c r="AB1009" s="148"/>
      <c r="AC1009" s="148"/>
      <c r="AD1009" s="148"/>
      <c r="AE1009" s="148"/>
      <c r="AF1009" s="148"/>
      <c r="AG1009" s="148" t="s">
        <v>314</v>
      </c>
      <c r="AH1009" s="148">
        <v>0</v>
      </c>
      <c r="AI1009" s="148"/>
      <c r="AJ1009" s="148"/>
      <c r="AK1009" s="148"/>
      <c r="AL1009" s="148"/>
      <c r="AM1009" s="148"/>
      <c r="AN1009" s="148"/>
      <c r="AO1009" s="148"/>
      <c r="AP1009" s="148"/>
      <c r="AQ1009" s="148"/>
      <c r="AR1009" s="148"/>
      <c r="AS1009" s="148"/>
      <c r="AT1009" s="148"/>
      <c r="AU1009" s="148"/>
      <c r="AV1009" s="148"/>
      <c r="AW1009" s="148"/>
      <c r="AX1009" s="148"/>
      <c r="AY1009" s="148"/>
      <c r="AZ1009" s="148"/>
      <c r="BA1009" s="148"/>
      <c r="BB1009" s="148"/>
      <c r="BC1009" s="148"/>
      <c r="BD1009" s="148"/>
      <c r="BE1009" s="148"/>
      <c r="BF1009" s="148"/>
      <c r="BG1009" s="148"/>
      <c r="BH1009" s="148"/>
    </row>
    <row r="1010" spans="1:60" ht="20" outlineLevel="1" x14ac:dyDescent="0.25">
      <c r="A1010" s="177">
        <v>191</v>
      </c>
      <c r="B1010" s="178" t="s">
        <v>1277</v>
      </c>
      <c r="C1010" s="194" t="s">
        <v>1278</v>
      </c>
      <c r="D1010" s="179" t="s">
        <v>310</v>
      </c>
      <c r="E1010" s="180">
        <v>372.94600000000003</v>
      </c>
      <c r="F1010" s="181"/>
      <c r="G1010" s="182">
        <f>ROUND(E1010*F1010,2)</f>
        <v>0</v>
      </c>
      <c r="H1010" s="181"/>
      <c r="I1010" s="182">
        <f>ROUND(E1010*H1010,2)</f>
        <v>0</v>
      </c>
      <c r="J1010" s="181"/>
      <c r="K1010" s="182">
        <f>ROUND(E1010*J1010,2)</f>
        <v>0</v>
      </c>
      <c r="L1010" s="182">
        <v>21</v>
      </c>
      <c r="M1010" s="182">
        <f>G1010*(1+L1010/100)</f>
        <v>0</v>
      </c>
      <c r="N1010" s="180">
        <v>4.0999999999999999E-4</v>
      </c>
      <c r="O1010" s="180">
        <f>ROUND(E1010*N1010,2)</f>
        <v>0.15</v>
      </c>
      <c r="P1010" s="180">
        <v>0</v>
      </c>
      <c r="Q1010" s="180">
        <f>ROUND(E1010*P1010,2)</f>
        <v>0</v>
      </c>
      <c r="R1010" s="182" t="s">
        <v>1263</v>
      </c>
      <c r="S1010" s="182" t="s">
        <v>294</v>
      </c>
      <c r="T1010" s="183" t="s">
        <v>294</v>
      </c>
      <c r="U1010" s="159">
        <v>0.22991</v>
      </c>
      <c r="V1010" s="159">
        <f>ROUND(E1010*U1010,2)</f>
        <v>85.74</v>
      </c>
      <c r="W1010" s="159"/>
      <c r="X1010" s="159" t="s">
        <v>295</v>
      </c>
      <c r="Y1010" s="159" t="s">
        <v>296</v>
      </c>
      <c r="Z1010" s="148"/>
      <c r="AA1010" s="148"/>
      <c r="AB1010" s="148"/>
      <c r="AC1010" s="148"/>
      <c r="AD1010" s="148"/>
      <c r="AE1010" s="148"/>
      <c r="AF1010" s="148"/>
      <c r="AG1010" s="148" t="s">
        <v>297</v>
      </c>
      <c r="AH1010" s="148"/>
      <c r="AI1010" s="148"/>
      <c r="AJ1010" s="148"/>
      <c r="AK1010" s="148"/>
      <c r="AL1010" s="148"/>
      <c r="AM1010" s="148"/>
      <c r="AN1010" s="148"/>
      <c r="AO1010" s="148"/>
      <c r="AP1010" s="148"/>
      <c r="AQ1010" s="148"/>
      <c r="AR1010" s="148"/>
      <c r="AS1010" s="148"/>
      <c r="AT1010" s="148"/>
      <c r="AU1010" s="148"/>
      <c r="AV1010" s="148"/>
      <c r="AW1010" s="148"/>
      <c r="AX1010" s="148"/>
      <c r="AY1010" s="148"/>
      <c r="AZ1010" s="148"/>
      <c r="BA1010" s="148"/>
      <c r="BB1010" s="148"/>
      <c r="BC1010" s="148"/>
      <c r="BD1010" s="148"/>
      <c r="BE1010" s="148"/>
      <c r="BF1010" s="148"/>
      <c r="BG1010" s="148"/>
      <c r="BH1010" s="148"/>
    </row>
    <row r="1011" spans="1:60" outlineLevel="2" x14ac:dyDescent="0.25">
      <c r="A1011" s="155"/>
      <c r="B1011" s="156"/>
      <c r="C1011" s="195" t="s">
        <v>1279</v>
      </c>
      <c r="D1011" s="161"/>
      <c r="E1011" s="162">
        <v>372.95</v>
      </c>
      <c r="F1011" s="159"/>
      <c r="G1011" s="159"/>
      <c r="H1011" s="159"/>
      <c r="I1011" s="159"/>
      <c r="J1011" s="159"/>
      <c r="K1011" s="159"/>
      <c r="L1011" s="159"/>
      <c r="M1011" s="159"/>
      <c r="N1011" s="158"/>
      <c r="O1011" s="158"/>
      <c r="P1011" s="158"/>
      <c r="Q1011" s="158"/>
      <c r="R1011" s="159"/>
      <c r="S1011" s="159"/>
      <c r="T1011" s="159"/>
      <c r="U1011" s="159"/>
      <c r="V1011" s="159"/>
      <c r="W1011" s="159"/>
      <c r="X1011" s="159"/>
      <c r="Y1011" s="159"/>
      <c r="Z1011" s="148"/>
      <c r="AA1011" s="148"/>
      <c r="AB1011" s="148"/>
      <c r="AC1011" s="148"/>
      <c r="AD1011" s="148"/>
      <c r="AE1011" s="148"/>
      <c r="AF1011" s="148"/>
      <c r="AG1011" s="148" t="s">
        <v>314</v>
      </c>
      <c r="AH1011" s="148">
        <v>0</v>
      </c>
      <c r="AI1011" s="148"/>
      <c r="AJ1011" s="148"/>
      <c r="AK1011" s="148"/>
      <c r="AL1011" s="148"/>
      <c r="AM1011" s="148"/>
      <c r="AN1011" s="148"/>
      <c r="AO1011" s="148"/>
      <c r="AP1011" s="148"/>
      <c r="AQ1011" s="148"/>
      <c r="AR1011" s="148"/>
      <c r="AS1011" s="148"/>
      <c r="AT1011" s="148"/>
      <c r="AU1011" s="148"/>
      <c r="AV1011" s="148"/>
      <c r="AW1011" s="148"/>
      <c r="AX1011" s="148"/>
      <c r="AY1011" s="148"/>
      <c r="AZ1011" s="148"/>
      <c r="BA1011" s="148"/>
      <c r="BB1011" s="148"/>
      <c r="BC1011" s="148"/>
      <c r="BD1011" s="148"/>
      <c r="BE1011" s="148"/>
      <c r="BF1011" s="148"/>
      <c r="BG1011" s="148"/>
      <c r="BH1011" s="148"/>
    </row>
    <row r="1012" spans="1:60" ht="20" outlineLevel="1" x14ac:dyDescent="0.25">
      <c r="A1012" s="177">
        <v>192</v>
      </c>
      <c r="B1012" s="178" t="s">
        <v>1280</v>
      </c>
      <c r="C1012" s="194" t="s">
        <v>1281</v>
      </c>
      <c r="D1012" s="179" t="s">
        <v>310</v>
      </c>
      <c r="E1012" s="180">
        <v>81.66</v>
      </c>
      <c r="F1012" s="181"/>
      <c r="G1012" s="182">
        <f>ROUND(E1012*F1012,2)</f>
        <v>0</v>
      </c>
      <c r="H1012" s="181"/>
      <c r="I1012" s="182">
        <f>ROUND(E1012*H1012,2)</f>
        <v>0</v>
      </c>
      <c r="J1012" s="181"/>
      <c r="K1012" s="182">
        <f>ROUND(E1012*J1012,2)</f>
        <v>0</v>
      </c>
      <c r="L1012" s="182">
        <v>21</v>
      </c>
      <c r="M1012" s="182">
        <f>G1012*(1+L1012/100)</f>
        <v>0</v>
      </c>
      <c r="N1012" s="180">
        <v>5.8E-4</v>
      </c>
      <c r="O1012" s="180">
        <f>ROUND(E1012*N1012,2)</f>
        <v>0.05</v>
      </c>
      <c r="P1012" s="180">
        <v>0</v>
      </c>
      <c r="Q1012" s="180">
        <f>ROUND(E1012*P1012,2)</f>
        <v>0</v>
      </c>
      <c r="R1012" s="182" t="s">
        <v>1263</v>
      </c>
      <c r="S1012" s="182" t="s">
        <v>294</v>
      </c>
      <c r="T1012" s="183" t="s">
        <v>294</v>
      </c>
      <c r="U1012" s="159">
        <v>0.26600000000000001</v>
      </c>
      <c r="V1012" s="159">
        <f>ROUND(E1012*U1012,2)</f>
        <v>21.72</v>
      </c>
      <c r="W1012" s="159"/>
      <c r="X1012" s="159" t="s">
        <v>295</v>
      </c>
      <c r="Y1012" s="159" t="s">
        <v>296</v>
      </c>
      <c r="Z1012" s="148"/>
      <c r="AA1012" s="148"/>
      <c r="AB1012" s="148"/>
      <c r="AC1012" s="148"/>
      <c r="AD1012" s="148"/>
      <c r="AE1012" s="148"/>
      <c r="AF1012" s="148"/>
      <c r="AG1012" s="148" t="s">
        <v>297</v>
      </c>
      <c r="AH1012" s="148"/>
      <c r="AI1012" s="148"/>
      <c r="AJ1012" s="148"/>
      <c r="AK1012" s="148"/>
      <c r="AL1012" s="148"/>
      <c r="AM1012" s="148"/>
      <c r="AN1012" s="148"/>
      <c r="AO1012" s="148"/>
      <c r="AP1012" s="148"/>
      <c r="AQ1012" s="148"/>
      <c r="AR1012" s="148"/>
      <c r="AS1012" s="148"/>
      <c r="AT1012" s="148"/>
      <c r="AU1012" s="148"/>
      <c r="AV1012" s="148"/>
      <c r="AW1012" s="148"/>
      <c r="AX1012" s="148"/>
      <c r="AY1012" s="148"/>
      <c r="AZ1012" s="148"/>
      <c r="BA1012" s="148"/>
      <c r="BB1012" s="148"/>
      <c r="BC1012" s="148"/>
      <c r="BD1012" s="148"/>
      <c r="BE1012" s="148"/>
      <c r="BF1012" s="148"/>
      <c r="BG1012" s="148"/>
      <c r="BH1012" s="148"/>
    </row>
    <row r="1013" spans="1:60" outlineLevel="2" x14ac:dyDescent="0.25">
      <c r="A1013" s="155"/>
      <c r="B1013" s="156"/>
      <c r="C1013" s="195" t="s">
        <v>1282</v>
      </c>
      <c r="D1013" s="161"/>
      <c r="E1013" s="162">
        <v>81.66</v>
      </c>
      <c r="F1013" s="159"/>
      <c r="G1013" s="159"/>
      <c r="H1013" s="159"/>
      <c r="I1013" s="159"/>
      <c r="J1013" s="159"/>
      <c r="K1013" s="159"/>
      <c r="L1013" s="159"/>
      <c r="M1013" s="159"/>
      <c r="N1013" s="158"/>
      <c r="O1013" s="158"/>
      <c r="P1013" s="158"/>
      <c r="Q1013" s="158"/>
      <c r="R1013" s="159"/>
      <c r="S1013" s="159"/>
      <c r="T1013" s="159"/>
      <c r="U1013" s="159"/>
      <c r="V1013" s="159"/>
      <c r="W1013" s="159"/>
      <c r="X1013" s="159"/>
      <c r="Y1013" s="159"/>
      <c r="Z1013" s="148"/>
      <c r="AA1013" s="148"/>
      <c r="AB1013" s="148"/>
      <c r="AC1013" s="148"/>
      <c r="AD1013" s="148"/>
      <c r="AE1013" s="148"/>
      <c r="AF1013" s="148"/>
      <c r="AG1013" s="148" t="s">
        <v>314</v>
      </c>
      <c r="AH1013" s="148">
        <v>0</v>
      </c>
      <c r="AI1013" s="148"/>
      <c r="AJ1013" s="148"/>
      <c r="AK1013" s="148"/>
      <c r="AL1013" s="148"/>
      <c r="AM1013" s="148"/>
      <c r="AN1013" s="148"/>
      <c r="AO1013" s="148"/>
      <c r="AP1013" s="148"/>
      <c r="AQ1013" s="148"/>
      <c r="AR1013" s="148"/>
      <c r="AS1013" s="148"/>
      <c r="AT1013" s="148"/>
      <c r="AU1013" s="148"/>
      <c r="AV1013" s="148"/>
      <c r="AW1013" s="148"/>
      <c r="AX1013" s="148"/>
      <c r="AY1013" s="148"/>
      <c r="AZ1013" s="148"/>
      <c r="BA1013" s="148"/>
      <c r="BB1013" s="148"/>
      <c r="BC1013" s="148"/>
      <c r="BD1013" s="148"/>
      <c r="BE1013" s="148"/>
      <c r="BF1013" s="148"/>
      <c r="BG1013" s="148"/>
      <c r="BH1013" s="148"/>
    </row>
    <row r="1014" spans="1:60" outlineLevel="1" x14ac:dyDescent="0.25">
      <c r="A1014" s="177">
        <v>193</v>
      </c>
      <c r="B1014" s="178" t="s">
        <v>1283</v>
      </c>
      <c r="C1014" s="194" t="s">
        <v>1284</v>
      </c>
      <c r="D1014" s="179" t="s">
        <v>310</v>
      </c>
      <c r="E1014" s="180">
        <v>58.847999999999999</v>
      </c>
      <c r="F1014" s="181"/>
      <c r="G1014" s="182">
        <f>ROUND(E1014*F1014,2)</f>
        <v>0</v>
      </c>
      <c r="H1014" s="181"/>
      <c r="I1014" s="182">
        <f>ROUND(E1014*H1014,2)</f>
        <v>0</v>
      </c>
      <c r="J1014" s="181"/>
      <c r="K1014" s="182">
        <f>ROUND(E1014*J1014,2)</f>
        <v>0</v>
      </c>
      <c r="L1014" s="182">
        <v>21</v>
      </c>
      <c r="M1014" s="182">
        <f>G1014*(1+L1014/100)</f>
        <v>0</v>
      </c>
      <c r="N1014" s="180">
        <v>3.3999999999999998E-3</v>
      </c>
      <c r="O1014" s="180">
        <f>ROUND(E1014*N1014,2)</f>
        <v>0.2</v>
      </c>
      <c r="P1014" s="180">
        <v>0</v>
      </c>
      <c r="Q1014" s="180">
        <f>ROUND(E1014*P1014,2)</f>
        <v>0</v>
      </c>
      <c r="R1014" s="182" t="s">
        <v>1263</v>
      </c>
      <c r="S1014" s="182" t="s">
        <v>294</v>
      </c>
      <c r="T1014" s="183" t="s">
        <v>294</v>
      </c>
      <c r="U1014" s="159">
        <v>0.38500000000000001</v>
      </c>
      <c r="V1014" s="159">
        <f>ROUND(E1014*U1014,2)</f>
        <v>22.66</v>
      </c>
      <c r="W1014" s="159"/>
      <c r="X1014" s="159" t="s">
        <v>295</v>
      </c>
      <c r="Y1014" s="159" t="s">
        <v>296</v>
      </c>
      <c r="Z1014" s="148"/>
      <c r="AA1014" s="148"/>
      <c r="AB1014" s="148"/>
      <c r="AC1014" s="148"/>
      <c r="AD1014" s="148"/>
      <c r="AE1014" s="148"/>
      <c r="AF1014" s="148"/>
      <c r="AG1014" s="148" t="s">
        <v>297</v>
      </c>
      <c r="AH1014" s="148"/>
      <c r="AI1014" s="148"/>
      <c r="AJ1014" s="148"/>
      <c r="AK1014" s="148"/>
      <c r="AL1014" s="148"/>
      <c r="AM1014" s="148"/>
      <c r="AN1014" s="148"/>
      <c r="AO1014" s="148"/>
      <c r="AP1014" s="148"/>
      <c r="AQ1014" s="148"/>
      <c r="AR1014" s="148"/>
      <c r="AS1014" s="148"/>
      <c r="AT1014" s="148"/>
      <c r="AU1014" s="148"/>
      <c r="AV1014" s="148"/>
      <c r="AW1014" s="148"/>
      <c r="AX1014" s="148"/>
      <c r="AY1014" s="148"/>
      <c r="AZ1014" s="148"/>
      <c r="BA1014" s="148"/>
      <c r="BB1014" s="148"/>
      <c r="BC1014" s="148"/>
      <c r="BD1014" s="148"/>
      <c r="BE1014" s="148"/>
      <c r="BF1014" s="148"/>
      <c r="BG1014" s="148"/>
      <c r="BH1014" s="148"/>
    </row>
    <row r="1015" spans="1:60" outlineLevel="2" x14ac:dyDescent="0.25">
      <c r="A1015" s="155"/>
      <c r="B1015" s="156"/>
      <c r="C1015" s="195" t="s">
        <v>1285</v>
      </c>
      <c r="D1015" s="161"/>
      <c r="E1015" s="162">
        <v>28.41</v>
      </c>
      <c r="F1015" s="159"/>
      <c r="G1015" s="159"/>
      <c r="H1015" s="159"/>
      <c r="I1015" s="159"/>
      <c r="J1015" s="159"/>
      <c r="K1015" s="159"/>
      <c r="L1015" s="159"/>
      <c r="M1015" s="159"/>
      <c r="N1015" s="158"/>
      <c r="O1015" s="158"/>
      <c r="P1015" s="158"/>
      <c r="Q1015" s="158"/>
      <c r="R1015" s="159"/>
      <c r="S1015" s="159"/>
      <c r="T1015" s="159"/>
      <c r="U1015" s="159"/>
      <c r="V1015" s="159"/>
      <c r="W1015" s="159"/>
      <c r="X1015" s="159"/>
      <c r="Y1015" s="159"/>
      <c r="Z1015" s="148"/>
      <c r="AA1015" s="148"/>
      <c r="AB1015" s="148"/>
      <c r="AC1015" s="148"/>
      <c r="AD1015" s="148"/>
      <c r="AE1015" s="148"/>
      <c r="AF1015" s="148"/>
      <c r="AG1015" s="148" t="s">
        <v>314</v>
      </c>
      <c r="AH1015" s="148">
        <v>0</v>
      </c>
      <c r="AI1015" s="148"/>
      <c r="AJ1015" s="148"/>
      <c r="AK1015" s="148"/>
      <c r="AL1015" s="148"/>
      <c r="AM1015" s="148"/>
      <c r="AN1015" s="148"/>
      <c r="AO1015" s="148"/>
      <c r="AP1015" s="148"/>
      <c r="AQ1015" s="148"/>
      <c r="AR1015" s="148"/>
      <c r="AS1015" s="148"/>
      <c r="AT1015" s="148"/>
      <c r="AU1015" s="148"/>
      <c r="AV1015" s="148"/>
      <c r="AW1015" s="148"/>
      <c r="AX1015" s="148"/>
      <c r="AY1015" s="148"/>
      <c r="AZ1015" s="148"/>
      <c r="BA1015" s="148"/>
      <c r="BB1015" s="148"/>
      <c r="BC1015" s="148"/>
      <c r="BD1015" s="148"/>
      <c r="BE1015" s="148"/>
      <c r="BF1015" s="148"/>
      <c r="BG1015" s="148"/>
      <c r="BH1015" s="148"/>
    </row>
    <row r="1016" spans="1:60" outlineLevel="3" x14ac:dyDescent="0.25">
      <c r="A1016" s="155"/>
      <c r="B1016" s="156"/>
      <c r="C1016" s="195" t="s">
        <v>1286</v>
      </c>
      <c r="D1016" s="161"/>
      <c r="E1016" s="162">
        <v>11.59</v>
      </c>
      <c r="F1016" s="159"/>
      <c r="G1016" s="159"/>
      <c r="H1016" s="159"/>
      <c r="I1016" s="159"/>
      <c r="J1016" s="159"/>
      <c r="K1016" s="159"/>
      <c r="L1016" s="159"/>
      <c r="M1016" s="159"/>
      <c r="N1016" s="158"/>
      <c r="O1016" s="158"/>
      <c r="P1016" s="158"/>
      <c r="Q1016" s="158"/>
      <c r="R1016" s="159"/>
      <c r="S1016" s="159"/>
      <c r="T1016" s="159"/>
      <c r="U1016" s="159"/>
      <c r="V1016" s="159"/>
      <c r="W1016" s="159"/>
      <c r="X1016" s="159"/>
      <c r="Y1016" s="159"/>
      <c r="Z1016" s="148"/>
      <c r="AA1016" s="148"/>
      <c r="AB1016" s="148"/>
      <c r="AC1016" s="148"/>
      <c r="AD1016" s="148"/>
      <c r="AE1016" s="148"/>
      <c r="AF1016" s="148"/>
      <c r="AG1016" s="148" t="s">
        <v>314</v>
      </c>
      <c r="AH1016" s="148">
        <v>0</v>
      </c>
      <c r="AI1016" s="148"/>
      <c r="AJ1016" s="148"/>
      <c r="AK1016" s="148"/>
      <c r="AL1016" s="148"/>
      <c r="AM1016" s="148"/>
      <c r="AN1016" s="148"/>
      <c r="AO1016" s="148"/>
      <c r="AP1016" s="148"/>
      <c r="AQ1016" s="148"/>
      <c r="AR1016" s="148"/>
      <c r="AS1016" s="148"/>
      <c r="AT1016" s="148"/>
      <c r="AU1016" s="148"/>
      <c r="AV1016" s="148"/>
      <c r="AW1016" s="148"/>
      <c r="AX1016" s="148"/>
      <c r="AY1016" s="148"/>
      <c r="AZ1016" s="148"/>
      <c r="BA1016" s="148"/>
      <c r="BB1016" s="148"/>
      <c r="BC1016" s="148"/>
      <c r="BD1016" s="148"/>
      <c r="BE1016" s="148"/>
      <c r="BF1016" s="148"/>
      <c r="BG1016" s="148"/>
      <c r="BH1016" s="148"/>
    </row>
    <row r="1017" spans="1:60" outlineLevel="3" x14ac:dyDescent="0.25">
      <c r="A1017" s="155"/>
      <c r="B1017" s="156"/>
      <c r="C1017" s="195" t="s">
        <v>1287</v>
      </c>
      <c r="D1017" s="161"/>
      <c r="E1017" s="162">
        <v>5.78</v>
      </c>
      <c r="F1017" s="159"/>
      <c r="G1017" s="159"/>
      <c r="H1017" s="159"/>
      <c r="I1017" s="159"/>
      <c r="J1017" s="159"/>
      <c r="K1017" s="159"/>
      <c r="L1017" s="159"/>
      <c r="M1017" s="159"/>
      <c r="N1017" s="158"/>
      <c r="O1017" s="158"/>
      <c r="P1017" s="158"/>
      <c r="Q1017" s="158"/>
      <c r="R1017" s="159"/>
      <c r="S1017" s="159"/>
      <c r="T1017" s="159"/>
      <c r="U1017" s="159"/>
      <c r="V1017" s="159"/>
      <c r="W1017" s="159"/>
      <c r="X1017" s="159"/>
      <c r="Y1017" s="159"/>
      <c r="Z1017" s="148"/>
      <c r="AA1017" s="148"/>
      <c r="AB1017" s="148"/>
      <c r="AC1017" s="148"/>
      <c r="AD1017" s="148"/>
      <c r="AE1017" s="148"/>
      <c r="AF1017" s="148"/>
      <c r="AG1017" s="148" t="s">
        <v>314</v>
      </c>
      <c r="AH1017" s="148">
        <v>0</v>
      </c>
      <c r="AI1017" s="148"/>
      <c r="AJ1017" s="148"/>
      <c r="AK1017" s="148"/>
      <c r="AL1017" s="148"/>
      <c r="AM1017" s="148"/>
      <c r="AN1017" s="148"/>
      <c r="AO1017" s="148"/>
      <c r="AP1017" s="148"/>
      <c r="AQ1017" s="148"/>
      <c r="AR1017" s="148"/>
      <c r="AS1017" s="148"/>
      <c r="AT1017" s="148"/>
      <c r="AU1017" s="148"/>
      <c r="AV1017" s="148"/>
      <c r="AW1017" s="148"/>
      <c r="AX1017" s="148"/>
      <c r="AY1017" s="148"/>
      <c r="AZ1017" s="148"/>
      <c r="BA1017" s="148"/>
      <c r="BB1017" s="148"/>
      <c r="BC1017" s="148"/>
      <c r="BD1017" s="148"/>
      <c r="BE1017" s="148"/>
      <c r="BF1017" s="148"/>
      <c r="BG1017" s="148"/>
      <c r="BH1017" s="148"/>
    </row>
    <row r="1018" spans="1:60" outlineLevel="3" x14ac:dyDescent="0.25">
      <c r="A1018" s="155"/>
      <c r="B1018" s="156"/>
      <c r="C1018" s="195" t="s">
        <v>1288</v>
      </c>
      <c r="D1018" s="161"/>
      <c r="E1018" s="162">
        <v>3.35</v>
      </c>
      <c r="F1018" s="159"/>
      <c r="G1018" s="159"/>
      <c r="H1018" s="159"/>
      <c r="I1018" s="159"/>
      <c r="J1018" s="159"/>
      <c r="K1018" s="159"/>
      <c r="L1018" s="159"/>
      <c r="M1018" s="159"/>
      <c r="N1018" s="158"/>
      <c r="O1018" s="158"/>
      <c r="P1018" s="158"/>
      <c r="Q1018" s="158"/>
      <c r="R1018" s="159"/>
      <c r="S1018" s="159"/>
      <c r="T1018" s="159"/>
      <c r="U1018" s="159"/>
      <c r="V1018" s="159"/>
      <c r="W1018" s="159"/>
      <c r="X1018" s="159"/>
      <c r="Y1018" s="159"/>
      <c r="Z1018" s="148"/>
      <c r="AA1018" s="148"/>
      <c r="AB1018" s="148"/>
      <c r="AC1018" s="148"/>
      <c r="AD1018" s="148"/>
      <c r="AE1018" s="148"/>
      <c r="AF1018" s="148"/>
      <c r="AG1018" s="148" t="s">
        <v>314</v>
      </c>
      <c r="AH1018" s="148">
        <v>0</v>
      </c>
      <c r="AI1018" s="148"/>
      <c r="AJ1018" s="148"/>
      <c r="AK1018" s="148"/>
      <c r="AL1018" s="148"/>
      <c r="AM1018" s="148"/>
      <c r="AN1018" s="148"/>
      <c r="AO1018" s="148"/>
      <c r="AP1018" s="148"/>
      <c r="AQ1018" s="148"/>
      <c r="AR1018" s="148"/>
      <c r="AS1018" s="148"/>
      <c r="AT1018" s="148"/>
      <c r="AU1018" s="148"/>
      <c r="AV1018" s="148"/>
      <c r="AW1018" s="148"/>
      <c r="AX1018" s="148"/>
      <c r="AY1018" s="148"/>
      <c r="AZ1018" s="148"/>
      <c r="BA1018" s="148"/>
      <c r="BB1018" s="148"/>
      <c r="BC1018" s="148"/>
      <c r="BD1018" s="148"/>
      <c r="BE1018" s="148"/>
      <c r="BF1018" s="148"/>
      <c r="BG1018" s="148"/>
      <c r="BH1018" s="148"/>
    </row>
    <row r="1019" spans="1:60" outlineLevel="3" x14ac:dyDescent="0.25">
      <c r="A1019" s="155"/>
      <c r="B1019" s="156"/>
      <c r="C1019" s="195" t="s">
        <v>1289</v>
      </c>
      <c r="D1019" s="161"/>
      <c r="E1019" s="162">
        <v>9.7100000000000009</v>
      </c>
      <c r="F1019" s="159"/>
      <c r="G1019" s="159"/>
      <c r="H1019" s="159"/>
      <c r="I1019" s="159"/>
      <c r="J1019" s="159"/>
      <c r="K1019" s="159"/>
      <c r="L1019" s="159"/>
      <c r="M1019" s="159"/>
      <c r="N1019" s="158"/>
      <c r="O1019" s="158"/>
      <c r="P1019" s="158"/>
      <c r="Q1019" s="158"/>
      <c r="R1019" s="159"/>
      <c r="S1019" s="159"/>
      <c r="T1019" s="159"/>
      <c r="U1019" s="159"/>
      <c r="V1019" s="159"/>
      <c r="W1019" s="159"/>
      <c r="X1019" s="159"/>
      <c r="Y1019" s="159"/>
      <c r="Z1019" s="148"/>
      <c r="AA1019" s="148"/>
      <c r="AB1019" s="148"/>
      <c r="AC1019" s="148"/>
      <c r="AD1019" s="148"/>
      <c r="AE1019" s="148"/>
      <c r="AF1019" s="148"/>
      <c r="AG1019" s="148" t="s">
        <v>314</v>
      </c>
      <c r="AH1019" s="148">
        <v>0</v>
      </c>
      <c r="AI1019" s="148"/>
      <c r="AJ1019" s="148"/>
      <c r="AK1019" s="148"/>
      <c r="AL1019" s="148"/>
      <c r="AM1019" s="148"/>
      <c r="AN1019" s="148"/>
      <c r="AO1019" s="148"/>
      <c r="AP1019" s="148"/>
      <c r="AQ1019" s="148"/>
      <c r="AR1019" s="148"/>
      <c r="AS1019" s="148"/>
      <c r="AT1019" s="148"/>
      <c r="AU1019" s="148"/>
      <c r="AV1019" s="148"/>
      <c r="AW1019" s="148"/>
      <c r="AX1019" s="148"/>
      <c r="AY1019" s="148"/>
      <c r="AZ1019" s="148"/>
      <c r="BA1019" s="148"/>
      <c r="BB1019" s="148"/>
      <c r="BC1019" s="148"/>
      <c r="BD1019" s="148"/>
      <c r="BE1019" s="148"/>
      <c r="BF1019" s="148"/>
      <c r="BG1019" s="148"/>
      <c r="BH1019" s="148"/>
    </row>
    <row r="1020" spans="1:60" outlineLevel="1" x14ac:dyDescent="0.25">
      <c r="A1020" s="177">
        <v>194</v>
      </c>
      <c r="B1020" s="178" t="s">
        <v>1290</v>
      </c>
      <c r="C1020" s="194" t="s">
        <v>1291</v>
      </c>
      <c r="D1020" s="179" t="s">
        <v>331</v>
      </c>
      <c r="E1020" s="180">
        <v>70.64</v>
      </c>
      <c r="F1020" s="181"/>
      <c r="G1020" s="182">
        <f>ROUND(E1020*F1020,2)</f>
        <v>0</v>
      </c>
      <c r="H1020" s="181"/>
      <c r="I1020" s="182">
        <f>ROUND(E1020*H1020,2)</f>
        <v>0</v>
      </c>
      <c r="J1020" s="181"/>
      <c r="K1020" s="182">
        <f>ROUND(E1020*J1020,2)</f>
        <v>0</v>
      </c>
      <c r="L1020" s="182">
        <v>21</v>
      </c>
      <c r="M1020" s="182">
        <f>G1020*(1+L1020/100)</f>
        <v>0</v>
      </c>
      <c r="N1020" s="180">
        <v>2.9E-4</v>
      </c>
      <c r="O1020" s="180">
        <f>ROUND(E1020*N1020,2)</f>
        <v>0.02</v>
      </c>
      <c r="P1020" s="180">
        <v>0</v>
      </c>
      <c r="Q1020" s="180">
        <f>ROUND(E1020*P1020,2)</f>
        <v>0</v>
      </c>
      <c r="R1020" s="182" t="s">
        <v>1263</v>
      </c>
      <c r="S1020" s="182" t="s">
        <v>294</v>
      </c>
      <c r="T1020" s="183" t="s">
        <v>294</v>
      </c>
      <c r="U1020" s="159">
        <v>0.11</v>
      </c>
      <c r="V1020" s="159">
        <f>ROUND(E1020*U1020,2)</f>
        <v>7.77</v>
      </c>
      <c r="W1020" s="159"/>
      <c r="X1020" s="159" t="s">
        <v>295</v>
      </c>
      <c r="Y1020" s="159" t="s">
        <v>296</v>
      </c>
      <c r="Z1020" s="148"/>
      <c r="AA1020" s="148"/>
      <c r="AB1020" s="148"/>
      <c r="AC1020" s="148"/>
      <c r="AD1020" s="148"/>
      <c r="AE1020" s="148"/>
      <c r="AF1020" s="148"/>
      <c r="AG1020" s="148" t="s">
        <v>297</v>
      </c>
      <c r="AH1020" s="148"/>
      <c r="AI1020" s="148"/>
      <c r="AJ1020" s="148"/>
      <c r="AK1020" s="148"/>
      <c r="AL1020" s="148"/>
      <c r="AM1020" s="148"/>
      <c r="AN1020" s="148"/>
      <c r="AO1020" s="148"/>
      <c r="AP1020" s="148"/>
      <c r="AQ1020" s="148"/>
      <c r="AR1020" s="148"/>
      <c r="AS1020" s="148"/>
      <c r="AT1020" s="148"/>
      <c r="AU1020" s="148"/>
      <c r="AV1020" s="148"/>
      <c r="AW1020" s="148"/>
      <c r="AX1020" s="148"/>
      <c r="AY1020" s="148"/>
      <c r="AZ1020" s="148"/>
      <c r="BA1020" s="148"/>
      <c r="BB1020" s="148"/>
      <c r="BC1020" s="148"/>
      <c r="BD1020" s="148"/>
      <c r="BE1020" s="148"/>
      <c r="BF1020" s="148"/>
      <c r="BG1020" s="148"/>
      <c r="BH1020" s="148"/>
    </row>
    <row r="1021" spans="1:60" outlineLevel="2" x14ac:dyDescent="0.25">
      <c r="A1021" s="155"/>
      <c r="B1021" s="156"/>
      <c r="C1021" s="195" t="s">
        <v>1292</v>
      </c>
      <c r="D1021" s="161"/>
      <c r="E1021" s="162">
        <v>19.2</v>
      </c>
      <c r="F1021" s="159"/>
      <c r="G1021" s="159"/>
      <c r="H1021" s="159"/>
      <c r="I1021" s="159"/>
      <c r="J1021" s="159"/>
      <c r="K1021" s="159"/>
      <c r="L1021" s="159"/>
      <c r="M1021" s="159"/>
      <c r="N1021" s="158"/>
      <c r="O1021" s="158"/>
      <c r="P1021" s="158"/>
      <c r="Q1021" s="158"/>
      <c r="R1021" s="159"/>
      <c r="S1021" s="159"/>
      <c r="T1021" s="159"/>
      <c r="U1021" s="159"/>
      <c r="V1021" s="159"/>
      <c r="W1021" s="159"/>
      <c r="X1021" s="159"/>
      <c r="Y1021" s="159"/>
      <c r="Z1021" s="148"/>
      <c r="AA1021" s="148"/>
      <c r="AB1021" s="148"/>
      <c r="AC1021" s="148"/>
      <c r="AD1021" s="148"/>
      <c r="AE1021" s="148"/>
      <c r="AF1021" s="148"/>
      <c r="AG1021" s="148" t="s">
        <v>314</v>
      </c>
      <c r="AH1021" s="148">
        <v>0</v>
      </c>
      <c r="AI1021" s="148"/>
      <c r="AJ1021" s="148"/>
      <c r="AK1021" s="148"/>
      <c r="AL1021" s="148"/>
      <c r="AM1021" s="148"/>
      <c r="AN1021" s="148"/>
      <c r="AO1021" s="148"/>
      <c r="AP1021" s="148"/>
      <c r="AQ1021" s="148"/>
      <c r="AR1021" s="148"/>
      <c r="AS1021" s="148"/>
      <c r="AT1021" s="148"/>
      <c r="AU1021" s="148"/>
      <c r="AV1021" s="148"/>
      <c r="AW1021" s="148"/>
      <c r="AX1021" s="148"/>
      <c r="AY1021" s="148"/>
      <c r="AZ1021" s="148"/>
      <c r="BA1021" s="148"/>
      <c r="BB1021" s="148"/>
      <c r="BC1021" s="148"/>
      <c r="BD1021" s="148"/>
      <c r="BE1021" s="148"/>
      <c r="BF1021" s="148"/>
      <c r="BG1021" s="148"/>
      <c r="BH1021" s="148"/>
    </row>
    <row r="1022" spans="1:60" outlineLevel="3" x14ac:dyDescent="0.25">
      <c r="A1022" s="155"/>
      <c r="B1022" s="156"/>
      <c r="C1022" s="195" t="s">
        <v>1293</v>
      </c>
      <c r="D1022" s="161"/>
      <c r="E1022" s="162">
        <v>19.12</v>
      </c>
      <c r="F1022" s="159"/>
      <c r="G1022" s="159"/>
      <c r="H1022" s="159"/>
      <c r="I1022" s="159"/>
      <c r="J1022" s="159"/>
      <c r="K1022" s="159"/>
      <c r="L1022" s="159"/>
      <c r="M1022" s="159"/>
      <c r="N1022" s="158"/>
      <c r="O1022" s="158"/>
      <c r="P1022" s="158"/>
      <c r="Q1022" s="158"/>
      <c r="R1022" s="159"/>
      <c r="S1022" s="159"/>
      <c r="T1022" s="159"/>
      <c r="U1022" s="159"/>
      <c r="V1022" s="159"/>
      <c r="W1022" s="159"/>
      <c r="X1022" s="159"/>
      <c r="Y1022" s="159"/>
      <c r="Z1022" s="148"/>
      <c r="AA1022" s="148"/>
      <c r="AB1022" s="148"/>
      <c r="AC1022" s="148"/>
      <c r="AD1022" s="148"/>
      <c r="AE1022" s="148"/>
      <c r="AF1022" s="148"/>
      <c r="AG1022" s="148" t="s">
        <v>314</v>
      </c>
      <c r="AH1022" s="148">
        <v>0</v>
      </c>
      <c r="AI1022" s="148"/>
      <c r="AJ1022" s="148"/>
      <c r="AK1022" s="148"/>
      <c r="AL1022" s="148"/>
      <c r="AM1022" s="148"/>
      <c r="AN1022" s="148"/>
      <c r="AO1022" s="148"/>
      <c r="AP1022" s="148"/>
      <c r="AQ1022" s="148"/>
      <c r="AR1022" s="148"/>
      <c r="AS1022" s="148"/>
      <c r="AT1022" s="148"/>
      <c r="AU1022" s="148"/>
      <c r="AV1022" s="148"/>
      <c r="AW1022" s="148"/>
      <c r="AX1022" s="148"/>
      <c r="AY1022" s="148"/>
      <c r="AZ1022" s="148"/>
      <c r="BA1022" s="148"/>
      <c r="BB1022" s="148"/>
      <c r="BC1022" s="148"/>
      <c r="BD1022" s="148"/>
      <c r="BE1022" s="148"/>
      <c r="BF1022" s="148"/>
      <c r="BG1022" s="148"/>
      <c r="BH1022" s="148"/>
    </row>
    <row r="1023" spans="1:60" outlineLevel="3" x14ac:dyDescent="0.25">
      <c r="A1023" s="155"/>
      <c r="B1023" s="156"/>
      <c r="C1023" s="195" t="s">
        <v>1294</v>
      </c>
      <c r="D1023" s="161"/>
      <c r="E1023" s="162">
        <v>8.1999999999999993</v>
      </c>
      <c r="F1023" s="159"/>
      <c r="G1023" s="159"/>
      <c r="H1023" s="159"/>
      <c r="I1023" s="159"/>
      <c r="J1023" s="159"/>
      <c r="K1023" s="159"/>
      <c r="L1023" s="159"/>
      <c r="M1023" s="159"/>
      <c r="N1023" s="158"/>
      <c r="O1023" s="158"/>
      <c r="P1023" s="158"/>
      <c r="Q1023" s="158"/>
      <c r="R1023" s="159"/>
      <c r="S1023" s="159"/>
      <c r="T1023" s="159"/>
      <c r="U1023" s="159"/>
      <c r="V1023" s="159"/>
      <c r="W1023" s="159"/>
      <c r="X1023" s="159"/>
      <c r="Y1023" s="159"/>
      <c r="Z1023" s="148"/>
      <c r="AA1023" s="148"/>
      <c r="AB1023" s="148"/>
      <c r="AC1023" s="148"/>
      <c r="AD1023" s="148"/>
      <c r="AE1023" s="148"/>
      <c r="AF1023" s="148"/>
      <c r="AG1023" s="148" t="s">
        <v>314</v>
      </c>
      <c r="AH1023" s="148">
        <v>0</v>
      </c>
      <c r="AI1023" s="148"/>
      <c r="AJ1023" s="148"/>
      <c r="AK1023" s="148"/>
      <c r="AL1023" s="148"/>
      <c r="AM1023" s="148"/>
      <c r="AN1023" s="148"/>
      <c r="AO1023" s="148"/>
      <c r="AP1023" s="148"/>
      <c r="AQ1023" s="148"/>
      <c r="AR1023" s="148"/>
      <c r="AS1023" s="148"/>
      <c r="AT1023" s="148"/>
      <c r="AU1023" s="148"/>
      <c r="AV1023" s="148"/>
      <c r="AW1023" s="148"/>
      <c r="AX1023" s="148"/>
      <c r="AY1023" s="148"/>
      <c r="AZ1023" s="148"/>
      <c r="BA1023" s="148"/>
      <c r="BB1023" s="148"/>
      <c r="BC1023" s="148"/>
      <c r="BD1023" s="148"/>
      <c r="BE1023" s="148"/>
      <c r="BF1023" s="148"/>
      <c r="BG1023" s="148"/>
      <c r="BH1023" s="148"/>
    </row>
    <row r="1024" spans="1:60" outlineLevel="3" x14ac:dyDescent="0.25">
      <c r="A1024" s="155"/>
      <c r="B1024" s="156"/>
      <c r="C1024" s="195" t="s">
        <v>1295</v>
      </c>
      <c r="D1024" s="161"/>
      <c r="E1024" s="162">
        <v>6.4</v>
      </c>
      <c r="F1024" s="159"/>
      <c r="G1024" s="159"/>
      <c r="H1024" s="159"/>
      <c r="I1024" s="159"/>
      <c r="J1024" s="159"/>
      <c r="K1024" s="159"/>
      <c r="L1024" s="159"/>
      <c r="M1024" s="159"/>
      <c r="N1024" s="158"/>
      <c r="O1024" s="158"/>
      <c r="P1024" s="158"/>
      <c r="Q1024" s="158"/>
      <c r="R1024" s="159"/>
      <c r="S1024" s="159"/>
      <c r="T1024" s="159"/>
      <c r="U1024" s="159"/>
      <c r="V1024" s="159"/>
      <c r="W1024" s="159"/>
      <c r="X1024" s="159"/>
      <c r="Y1024" s="159"/>
      <c r="Z1024" s="148"/>
      <c r="AA1024" s="148"/>
      <c r="AB1024" s="148"/>
      <c r="AC1024" s="148"/>
      <c r="AD1024" s="148"/>
      <c r="AE1024" s="148"/>
      <c r="AF1024" s="148"/>
      <c r="AG1024" s="148" t="s">
        <v>314</v>
      </c>
      <c r="AH1024" s="148">
        <v>0</v>
      </c>
      <c r="AI1024" s="148"/>
      <c r="AJ1024" s="148"/>
      <c r="AK1024" s="148"/>
      <c r="AL1024" s="148"/>
      <c r="AM1024" s="148"/>
      <c r="AN1024" s="148"/>
      <c r="AO1024" s="148"/>
      <c r="AP1024" s="148"/>
      <c r="AQ1024" s="148"/>
      <c r="AR1024" s="148"/>
      <c r="AS1024" s="148"/>
      <c r="AT1024" s="148"/>
      <c r="AU1024" s="148"/>
      <c r="AV1024" s="148"/>
      <c r="AW1024" s="148"/>
      <c r="AX1024" s="148"/>
      <c r="AY1024" s="148"/>
      <c r="AZ1024" s="148"/>
      <c r="BA1024" s="148"/>
      <c r="BB1024" s="148"/>
      <c r="BC1024" s="148"/>
      <c r="BD1024" s="148"/>
      <c r="BE1024" s="148"/>
      <c r="BF1024" s="148"/>
      <c r="BG1024" s="148"/>
      <c r="BH1024" s="148"/>
    </row>
    <row r="1025" spans="1:60" outlineLevel="3" x14ac:dyDescent="0.25">
      <c r="A1025" s="155"/>
      <c r="B1025" s="156"/>
      <c r="C1025" s="195" t="s">
        <v>1296</v>
      </c>
      <c r="D1025" s="161"/>
      <c r="E1025" s="162">
        <v>17.72</v>
      </c>
      <c r="F1025" s="159"/>
      <c r="G1025" s="159"/>
      <c r="H1025" s="159"/>
      <c r="I1025" s="159"/>
      <c r="J1025" s="159"/>
      <c r="K1025" s="159"/>
      <c r="L1025" s="159"/>
      <c r="M1025" s="159"/>
      <c r="N1025" s="158"/>
      <c r="O1025" s="158"/>
      <c r="P1025" s="158"/>
      <c r="Q1025" s="158"/>
      <c r="R1025" s="159"/>
      <c r="S1025" s="159"/>
      <c r="T1025" s="159"/>
      <c r="U1025" s="159"/>
      <c r="V1025" s="159"/>
      <c r="W1025" s="159"/>
      <c r="X1025" s="159"/>
      <c r="Y1025" s="159"/>
      <c r="Z1025" s="148"/>
      <c r="AA1025" s="148"/>
      <c r="AB1025" s="148"/>
      <c r="AC1025" s="148"/>
      <c r="AD1025" s="148"/>
      <c r="AE1025" s="148"/>
      <c r="AF1025" s="148"/>
      <c r="AG1025" s="148" t="s">
        <v>314</v>
      </c>
      <c r="AH1025" s="148">
        <v>0</v>
      </c>
      <c r="AI1025" s="148"/>
      <c r="AJ1025" s="148"/>
      <c r="AK1025" s="148"/>
      <c r="AL1025" s="148"/>
      <c r="AM1025" s="148"/>
      <c r="AN1025" s="148"/>
      <c r="AO1025" s="148"/>
      <c r="AP1025" s="148"/>
      <c r="AQ1025" s="148"/>
      <c r="AR1025" s="148"/>
      <c r="AS1025" s="148"/>
      <c r="AT1025" s="148"/>
      <c r="AU1025" s="148"/>
      <c r="AV1025" s="148"/>
      <c r="AW1025" s="148"/>
      <c r="AX1025" s="148"/>
      <c r="AY1025" s="148"/>
      <c r="AZ1025" s="148"/>
      <c r="BA1025" s="148"/>
      <c r="BB1025" s="148"/>
      <c r="BC1025" s="148"/>
      <c r="BD1025" s="148"/>
      <c r="BE1025" s="148"/>
      <c r="BF1025" s="148"/>
      <c r="BG1025" s="148"/>
      <c r="BH1025" s="148"/>
    </row>
    <row r="1026" spans="1:60" outlineLevel="1" x14ac:dyDescent="0.25">
      <c r="A1026" s="177">
        <v>195</v>
      </c>
      <c r="B1026" s="178" t="s">
        <v>1297</v>
      </c>
      <c r="C1026" s="194" t="s">
        <v>1298</v>
      </c>
      <c r="D1026" s="179" t="s">
        <v>292</v>
      </c>
      <c r="E1026" s="180">
        <v>38</v>
      </c>
      <c r="F1026" s="181"/>
      <c r="G1026" s="182">
        <f>ROUND(E1026*F1026,2)</f>
        <v>0</v>
      </c>
      <c r="H1026" s="181"/>
      <c r="I1026" s="182">
        <f>ROUND(E1026*H1026,2)</f>
        <v>0</v>
      </c>
      <c r="J1026" s="181"/>
      <c r="K1026" s="182">
        <f>ROUND(E1026*J1026,2)</f>
        <v>0</v>
      </c>
      <c r="L1026" s="182">
        <v>21</v>
      </c>
      <c r="M1026" s="182">
        <f>G1026*(1+L1026/100)</f>
        <v>0</v>
      </c>
      <c r="N1026" s="180">
        <v>1.1E-4</v>
      </c>
      <c r="O1026" s="180">
        <f>ROUND(E1026*N1026,2)</f>
        <v>0</v>
      </c>
      <c r="P1026" s="180">
        <v>0</v>
      </c>
      <c r="Q1026" s="180">
        <f>ROUND(E1026*P1026,2)</f>
        <v>0</v>
      </c>
      <c r="R1026" s="182" t="s">
        <v>1263</v>
      </c>
      <c r="S1026" s="182" t="s">
        <v>294</v>
      </c>
      <c r="T1026" s="183" t="s">
        <v>294</v>
      </c>
      <c r="U1026" s="159">
        <v>6.7000000000000004E-2</v>
      </c>
      <c r="V1026" s="159">
        <f>ROUND(E1026*U1026,2)</f>
        <v>2.5499999999999998</v>
      </c>
      <c r="W1026" s="159"/>
      <c r="X1026" s="159" t="s">
        <v>295</v>
      </c>
      <c r="Y1026" s="159" t="s">
        <v>296</v>
      </c>
      <c r="Z1026" s="148"/>
      <c r="AA1026" s="148"/>
      <c r="AB1026" s="148"/>
      <c r="AC1026" s="148"/>
      <c r="AD1026" s="148"/>
      <c r="AE1026" s="148"/>
      <c r="AF1026" s="148"/>
      <c r="AG1026" s="148" t="s">
        <v>297</v>
      </c>
      <c r="AH1026" s="148"/>
      <c r="AI1026" s="148"/>
      <c r="AJ1026" s="148"/>
      <c r="AK1026" s="148"/>
      <c r="AL1026" s="148"/>
      <c r="AM1026" s="148"/>
      <c r="AN1026" s="148"/>
      <c r="AO1026" s="148"/>
      <c r="AP1026" s="148"/>
      <c r="AQ1026" s="148"/>
      <c r="AR1026" s="148"/>
      <c r="AS1026" s="148"/>
      <c r="AT1026" s="148"/>
      <c r="AU1026" s="148"/>
      <c r="AV1026" s="148"/>
      <c r="AW1026" s="148"/>
      <c r="AX1026" s="148"/>
      <c r="AY1026" s="148"/>
      <c r="AZ1026" s="148"/>
      <c r="BA1026" s="148"/>
      <c r="BB1026" s="148"/>
      <c r="BC1026" s="148"/>
      <c r="BD1026" s="148"/>
      <c r="BE1026" s="148"/>
      <c r="BF1026" s="148"/>
      <c r="BG1026" s="148"/>
      <c r="BH1026" s="148"/>
    </row>
    <row r="1027" spans="1:60" outlineLevel="2" x14ac:dyDescent="0.25">
      <c r="A1027" s="155"/>
      <c r="B1027" s="156"/>
      <c r="C1027" s="195" t="s">
        <v>1299</v>
      </c>
      <c r="D1027" s="161"/>
      <c r="E1027" s="162">
        <v>38</v>
      </c>
      <c r="F1027" s="159"/>
      <c r="G1027" s="159"/>
      <c r="H1027" s="159"/>
      <c r="I1027" s="159"/>
      <c r="J1027" s="159"/>
      <c r="K1027" s="159"/>
      <c r="L1027" s="159"/>
      <c r="M1027" s="159"/>
      <c r="N1027" s="158"/>
      <c r="O1027" s="158"/>
      <c r="P1027" s="158"/>
      <c r="Q1027" s="158"/>
      <c r="R1027" s="159"/>
      <c r="S1027" s="159"/>
      <c r="T1027" s="159"/>
      <c r="U1027" s="159"/>
      <c r="V1027" s="159"/>
      <c r="W1027" s="159"/>
      <c r="X1027" s="159"/>
      <c r="Y1027" s="159"/>
      <c r="Z1027" s="148"/>
      <c r="AA1027" s="148"/>
      <c r="AB1027" s="148"/>
      <c r="AC1027" s="148"/>
      <c r="AD1027" s="148"/>
      <c r="AE1027" s="148"/>
      <c r="AF1027" s="148"/>
      <c r="AG1027" s="148" t="s">
        <v>314</v>
      </c>
      <c r="AH1027" s="148">
        <v>0</v>
      </c>
      <c r="AI1027" s="148"/>
      <c r="AJ1027" s="148"/>
      <c r="AK1027" s="148"/>
      <c r="AL1027" s="148"/>
      <c r="AM1027" s="148"/>
      <c r="AN1027" s="148"/>
      <c r="AO1027" s="148"/>
      <c r="AP1027" s="148"/>
      <c r="AQ1027" s="148"/>
      <c r="AR1027" s="148"/>
      <c r="AS1027" s="148"/>
      <c r="AT1027" s="148"/>
      <c r="AU1027" s="148"/>
      <c r="AV1027" s="148"/>
      <c r="AW1027" s="148"/>
      <c r="AX1027" s="148"/>
      <c r="AY1027" s="148"/>
      <c r="AZ1027" s="148"/>
      <c r="BA1027" s="148"/>
      <c r="BB1027" s="148"/>
      <c r="BC1027" s="148"/>
      <c r="BD1027" s="148"/>
      <c r="BE1027" s="148"/>
      <c r="BF1027" s="148"/>
      <c r="BG1027" s="148"/>
      <c r="BH1027" s="148"/>
    </row>
    <row r="1028" spans="1:60" outlineLevel="1" x14ac:dyDescent="0.25">
      <c r="A1028" s="177">
        <v>196</v>
      </c>
      <c r="B1028" s="178" t="s">
        <v>1300</v>
      </c>
      <c r="C1028" s="194" t="s">
        <v>1301</v>
      </c>
      <c r="D1028" s="179" t="s">
        <v>331</v>
      </c>
      <c r="E1028" s="180">
        <v>7.6</v>
      </c>
      <c r="F1028" s="181"/>
      <c r="G1028" s="182">
        <f>ROUND(E1028*F1028,2)</f>
        <v>0</v>
      </c>
      <c r="H1028" s="181"/>
      <c r="I1028" s="182">
        <f>ROUND(E1028*H1028,2)</f>
        <v>0</v>
      </c>
      <c r="J1028" s="181"/>
      <c r="K1028" s="182">
        <f>ROUND(E1028*J1028,2)</f>
        <v>0</v>
      </c>
      <c r="L1028" s="182">
        <v>21</v>
      </c>
      <c r="M1028" s="182">
        <f>G1028*(1+L1028/100)</f>
        <v>0</v>
      </c>
      <c r="N1028" s="180">
        <v>2.9E-4</v>
      </c>
      <c r="O1028" s="180">
        <f>ROUND(E1028*N1028,2)</f>
        <v>0</v>
      </c>
      <c r="P1028" s="180">
        <v>0</v>
      </c>
      <c r="Q1028" s="180">
        <f>ROUND(E1028*P1028,2)</f>
        <v>0</v>
      </c>
      <c r="R1028" s="182" t="s">
        <v>1263</v>
      </c>
      <c r="S1028" s="182" t="s">
        <v>294</v>
      </c>
      <c r="T1028" s="183" t="s">
        <v>294</v>
      </c>
      <c r="U1028" s="159">
        <v>0.14000000000000001</v>
      </c>
      <c r="V1028" s="159">
        <f>ROUND(E1028*U1028,2)</f>
        <v>1.06</v>
      </c>
      <c r="W1028" s="159"/>
      <c r="X1028" s="159" t="s">
        <v>295</v>
      </c>
      <c r="Y1028" s="159" t="s">
        <v>296</v>
      </c>
      <c r="Z1028" s="148"/>
      <c r="AA1028" s="148"/>
      <c r="AB1028" s="148"/>
      <c r="AC1028" s="148"/>
      <c r="AD1028" s="148"/>
      <c r="AE1028" s="148"/>
      <c r="AF1028" s="148"/>
      <c r="AG1028" s="148" t="s">
        <v>297</v>
      </c>
      <c r="AH1028" s="148"/>
      <c r="AI1028" s="148"/>
      <c r="AJ1028" s="148"/>
      <c r="AK1028" s="148"/>
      <c r="AL1028" s="148"/>
      <c r="AM1028" s="148"/>
      <c r="AN1028" s="148"/>
      <c r="AO1028" s="148"/>
      <c r="AP1028" s="148"/>
      <c r="AQ1028" s="148"/>
      <c r="AR1028" s="148"/>
      <c r="AS1028" s="148"/>
      <c r="AT1028" s="148"/>
      <c r="AU1028" s="148"/>
      <c r="AV1028" s="148"/>
      <c r="AW1028" s="148"/>
      <c r="AX1028" s="148"/>
      <c r="AY1028" s="148"/>
      <c r="AZ1028" s="148"/>
      <c r="BA1028" s="148"/>
      <c r="BB1028" s="148"/>
      <c r="BC1028" s="148"/>
      <c r="BD1028" s="148"/>
      <c r="BE1028" s="148"/>
      <c r="BF1028" s="148"/>
      <c r="BG1028" s="148"/>
      <c r="BH1028" s="148"/>
    </row>
    <row r="1029" spans="1:60" outlineLevel="2" x14ac:dyDescent="0.25">
      <c r="A1029" s="155"/>
      <c r="B1029" s="156"/>
      <c r="C1029" s="195" t="s">
        <v>1302</v>
      </c>
      <c r="D1029" s="161"/>
      <c r="E1029" s="162">
        <v>7.6</v>
      </c>
      <c r="F1029" s="159"/>
      <c r="G1029" s="159"/>
      <c r="H1029" s="159"/>
      <c r="I1029" s="159"/>
      <c r="J1029" s="159"/>
      <c r="K1029" s="159"/>
      <c r="L1029" s="159"/>
      <c r="M1029" s="159"/>
      <c r="N1029" s="158"/>
      <c r="O1029" s="158"/>
      <c r="P1029" s="158"/>
      <c r="Q1029" s="158"/>
      <c r="R1029" s="159"/>
      <c r="S1029" s="159"/>
      <c r="T1029" s="159"/>
      <c r="U1029" s="159"/>
      <c r="V1029" s="159"/>
      <c r="W1029" s="159"/>
      <c r="X1029" s="159"/>
      <c r="Y1029" s="159"/>
      <c r="Z1029" s="148"/>
      <c r="AA1029" s="148"/>
      <c r="AB1029" s="148"/>
      <c r="AC1029" s="148"/>
      <c r="AD1029" s="148"/>
      <c r="AE1029" s="148"/>
      <c r="AF1029" s="148"/>
      <c r="AG1029" s="148" t="s">
        <v>314</v>
      </c>
      <c r="AH1029" s="148">
        <v>0</v>
      </c>
      <c r="AI1029" s="148"/>
      <c r="AJ1029" s="148"/>
      <c r="AK1029" s="148"/>
      <c r="AL1029" s="148"/>
      <c r="AM1029" s="148"/>
      <c r="AN1029" s="148"/>
      <c r="AO1029" s="148"/>
      <c r="AP1029" s="148"/>
      <c r="AQ1029" s="148"/>
      <c r="AR1029" s="148"/>
      <c r="AS1029" s="148"/>
      <c r="AT1029" s="148"/>
      <c r="AU1029" s="148"/>
      <c r="AV1029" s="148"/>
      <c r="AW1029" s="148"/>
      <c r="AX1029" s="148"/>
      <c r="AY1029" s="148"/>
      <c r="AZ1029" s="148"/>
      <c r="BA1029" s="148"/>
      <c r="BB1029" s="148"/>
      <c r="BC1029" s="148"/>
      <c r="BD1029" s="148"/>
      <c r="BE1029" s="148"/>
      <c r="BF1029" s="148"/>
      <c r="BG1029" s="148"/>
      <c r="BH1029" s="148"/>
    </row>
    <row r="1030" spans="1:60" ht="20" outlineLevel="1" x14ac:dyDescent="0.25">
      <c r="A1030" s="177">
        <v>197</v>
      </c>
      <c r="B1030" s="178" t="s">
        <v>1337</v>
      </c>
      <c r="C1030" s="194" t="s">
        <v>1338</v>
      </c>
      <c r="D1030" s="179" t="s">
        <v>310</v>
      </c>
      <c r="E1030" s="180">
        <v>522.79690000000005</v>
      </c>
      <c r="F1030" s="181"/>
      <c r="G1030" s="182">
        <f>ROUND(E1030*F1030,2)</f>
        <v>0</v>
      </c>
      <c r="H1030" s="181"/>
      <c r="I1030" s="182">
        <f>ROUND(E1030*H1030,2)</f>
        <v>0</v>
      </c>
      <c r="J1030" s="181"/>
      <c r="K1030" s="182">
        <f>ROUND(E1030*J1030,2)</f>
        <v>0</v>
      </c>
      <c r="L1030" s="182">
        <v>21</v>
      </c>
      <c r="M1030" s="182">
        <f>G1030*(1+L1030/100)</f>
        <v>0</v>
      </c>
      <c r="N1030" s="180">
        <v>4.8999999999999998E-3</v>
      </c>
      <c r="O1030" s="180">
        <f>ROUND(E1030*N1030,2)</f>
        <v>2.56</v>
      </c>
      <c r="P1030" s="180">
        <v>0</v>
      </c>
      <c r="Q1030" s="180">
        <f>ROUND(E1030*P1030,2)</f>
        <v>0</v>
      </c>
      <c r="R1030" s="182" t="s">
        <v>621</v>
      </c>
      <c r="S1030" s="182" t="s">
        <v>294</v>
      </c>
      <c r="T1030" s="183" t="s">
        <v>294</v>
      </c>
      <c r="U1030" s="159">
        <v>0</v>
      </c>
      <c r="V1030" s="159">
        <f>ROUND(E1030*U1030,2)</f>
        <v>0</v>
      </c>
      <c r="W1030" s="159"/>
      <c r="X1030" s="159" t="s">
        <v>622</v>
      </c>
      <c r="Y1030" s="159" t="s">
        <v>296</v>
      </c>
      <c r="Z1030" s="148"/>
      <c r="AA1030" s="148"/>
      <c r="AB1030" s="148"/>
      <c r="AC1030" s="148"/>
      <c r="AD1030" s="148"/>
      <c r="AE1030" s="148"/>
      <c r="AF1030" s="148"/>
      <c r="AG1030" s="148" t="s">
        <v>623</v>
      </c>
      <c r="AH1030" s="148"/>
      <c r="AI1030" s="148"/>
      <c r="AJ1030" s="148"/>
      <c r="AK1030" s="148"/>
      <c r="AL1030" s="148"/>
      <c r="AM1030" s="148"/>
      <c r="AN1030" s="148"/>
      <c r="AO1030" s="148"/>
      <c r="AP1030" s="148"/>
      <c r="AQ1030" s="148"/>
      <c r="AR1030" s="148"/>
      <c r="AS1030" s="148"/>
      <c r="AT1030" s="148"/>
      <c r="AU1030" s="148"/>
      <c r="AV1030" s="148"/>
      <c r="AW1030" s="148"/>
      <c r="AX1030" s="148"/>
      <c r="AY1030" s="148"/>
      <c r="AZ1030" s="148"/>
      <c r="BA1030" s="148"/>
      <c r="BB1030" s="148"/>
      <c r="BC1030" s="148"/>
      <c r="BD1030" s="148"/>
      <c r="BE1030" s="148"/>
      <c r="BF1030" s="148"/>
      <c r="BG1030" s="148"/>
      <c r="BH1030" s="148"/>
    </row>
    <row r="1031" spans="1:60" outlineLevel="2" x14ac:dyDescent="0.25">
      <c r="A1031" s="155"/>
      <c r="B1031" s="156"/>
      <c r="C1031" s="195" t="s">
        <v>1279</v>
      </c>
      <c r="D1031" s="161"/>
      <c r="E1031" s="162">
        <v>372.95</v>
      </c>
      <c r="F1031" s="159"/>
      <c r="G1031" s="159"/>
      <c r="H1031" s="159"/>
      <c r="I1031" s="159"/>
      <c r="J1031" s="159"/>
      <c r="K1031" s="159"/>
      <c r="L1031" s="159"/>
      <c r="M1031" s="159"/>
      <c r="N1031" s="158"/>
      <c r="O1031" s="158"/>
      <c r="P1031" s="158"/>
      <c r="Q1031" s="158"/>
      <c r="R1031" s="159"/>
      <c r="S1031" s="159"/>
      <c r="T1031" s="159"/>
      <c r="U1031" s="159"/>
      <c r="V1031" s="159"/>
      <c r="W1031" s="159"/>
      <c r="X1031" s="159"/>
      <c r="Y1031" s="159"/>
      <c r="Z1031" s="148"/>
      <c r="AA1031" s="148"/>
      <c r="AB1031" s="148"/>
      <c r="AC1031" s="148"/>
      <c r="AD1031" s="148"/>
      <c r="AE1031" s="148"/>
      <c r="AF1031" s="148"/>
      <c r="AG1031" s="148" t="s">
        <v>314</v>
      </c>
      <c r="AH1031" s="148">
        <v>0</v>
      </c>
      <c r="AI1031" s="148"/>
      <c r="AJ1031" s="148"/>
      <c r="AK1031" s="148"/>
      <c r="AL1031" s="148"/>
      <c r="AM1031" s="148"/>
      <c r="AN1031" s="148"/>
      <c r="AO1031" s="148"/>
      <c r="AP1031" s="148"/>
      <c r="AQ1031" s="148"/>
      <c r="AR1031" s="148"/>
      <c r="AS1031" s="148"/>
      <c r="AT1031" s="148"/>
      <c r="AU1031" s="148"/>
      <c r="AV1031" s="148"/>
      <c r="AW1031" s="148"/>
      <c r="AX1031" s="148"/>
      <c r="AY1031" s="148"/>
      <c r="AZ1031" s="148"/>
      <c r="BA1031" s="148"/>
      <c r="BB1031" s="148"/>
      <c r="BC1031" s="148"/>
      <c r="BD1031" s="148"/>
      <c r="BE1031" s="148"/>
      <c r="BF1031" s="148"/>
      <c r="BG1031" s="148"/>
      <c r="BH1031" s="148"/>
    </row>
    <row r="1032" spans="1:60" outlineLevel="3" x14ac:dyDescent="0.25">
      <c r="A1032" s="155"/>
      <c r="B1032" s="156"/>
      <c r="C1032" s="195" t="s">
        <v>1282</v>
      </c>
      <c r="D1032" s="161"/>
      <c r="E1032" s="162">
        <v>81.66</v>
      </c>
      <c r="F1032" s="159"/>
      <c r="G1032" s="159"/>
      <c r="H1032" s="159"/>
      <c r="I1032" s="159"/>
      <c r="J1032" s="159"/>
      <c r="K1032" s="159"/>
      <c r="L1032" s="159"/>
      <c r="M1032" s="159"/>
      <c r="N1032" s="158"/>
      <c r="O1032" s="158"/>
      <c r="P1032" s="158"/>
      <c r="Q1032" s="158"/>
      <c r="R1032" s="159"/>
      <c r="S1032" s="159"/>
      <c r="T1032" s="159"/>
      <c r="U1032" s="159"/>
      <c r="V1032" s="159"/>
      <c r="W1032" s="159"/>
      <c r="X1032" s="159"/>
      <c r="Y1032" s="159"/>
      <c r="Z1032" s="148"/>
      <c r="AA1032" s="148"/>
      <c r="AB1032" s="148"/>
      <c r="AC1032" s="148"/>
      <c r="AD1032" s="148"/>
      <c r="AE1032" s="148"/>
      <c r="AF1032" s="148"/>
      <c r="AG1032" s="148" t="s">
        <v>314</v>
      </c>
      <c r="AH1032" s="148">
        <v>0</v>
      </c>
      <c r="AI1032" s="148"/>
      <c r="AJ1032" s="148"/>
      <c r="AK1032" s="148"/>
      <c r="AL1032" s="148"/>
      <c r="AM1032" s="148"/>
      <c r="AN1032" s="148"/>
      <c r="AO1032" s="148"/>
      <c r="AP1032" s="148"/>
      <c r="AQ1032" s="148"/>
      <c r="AR1032" s="148"/>
      <c r="AS1032" s="148"/>
      <c r="AT1032" s="148"/>
      <c r="AU1032" s="148"/>
      <c r="AV1032" s="148"/>
      <c r="AW1032" s="148"/>
      <c r="AX1032" s="148"/>
      <c r="AY1032" s="148"/>
      <c r="AZ1032" s="148"/>
      <c r="BA1032" s="148"/>
      <c r="BB1032" s="148"/>
      <c r="BC1032" s="148"/>
      <c r="BD1032" s="148"/>
      <c r="BE1032" s="148"/>
      <c r="BF1032" s="148"/>
      <c r="BG1032" s="148"/>
      <c r="BH1032" s="148"/>
    </row>
    <row r="1033" spans="1:60" outlineLevel="3" x14ac:dyDescent="0.25">
      <c r="A1033" s="155"/>
      <c r="B1033" s="156"/>
      <c r="C1033" s="197" t="s">
        <v>1303</v>
      </c>
      <c r="D1033" s="165"/>
      <c r="E1033" s="166">
        <v>68.19</v>
      </c>
      <c r="F1033" s="159"/>
      <c r="G1033" s="159"/>
      <c r="H1033" s="159"/>
      <c r="I1033" s="159"/>
      <c r="J1033" s="159"/>
      <c r="K1033" s="159"/>
      <c r="L1033" s="159"/>
      <c r="M1033" s="159"/>
      <c r="N1033" s="158"/>
      <c r="O1033" s="158"/>
      <c r="P1033" s="158"/>
      <c r="Q1033" s="158"/>
      <c r="R1033" s="159"/>
      <c r="S1033" s="159"/>
      <c r="T1033" s="159"/>
      <c r="U1033" s="159"/>
      <c r="V1033" s="159"/>
      <c r="W1033" s="159"/>
      <c r="X1033" s="159"/>
      <c r="Y1033" s="159"/>
      <c r="Z1033" s="148"/>
      <c r="AA1033" s="148"/>
      <c r="AB1033" s="148"/>
      <c r="AC1033" s="148"/>
      <c r="AD1033" s="148"/>
      <c r="AE1033" s="148"/>
      <c r="AF1033" s="148"/>
      <c r="AG1033" s="148" t="s">
        <v>314</v>
      </c>
      <c r="AH1033" s="148">
        <v>4</v>
      </c>
      <c r="AI1033" s="148"/>
      <c r="AJ1033" s="148"/>
      <c r="AK1033" s="148"/>
      <c r="AL1033" s="148"/>
      <c r="AM1033" s="148"/>
      <c r="AN1033" s="148"/>
      <c r="AO1033" s="148"/>
      <c r="AP1033" s="148"/>
      <c r="AQ1033" s="148"/>
      <c r="AR1033" s="148"/>
      <c r="AS1033" s="148"/>
      <c r="AT1033" s="148"/>
      <c r="AU1033" s="148"/>
      <c r="AV1033" s="148"/>
      <c r="AW1033" s="148"/>
      <c r="AX1033" s="148"/>
      <c r="AY1033" s="148"/>
      <c r="AZ1033" s="148"/>
      <c r="BA1033" s="148"/>
      <c r="BB1033" s="148"/>
      <c r="BC1033" s="148"/>
      <c r="BD1033" s="148"/>
      <c r="BE1033" s="148"/>
      <c r="BF1033" s="148"/>
      <c r="BG1033" s="148"/>
      <c r="BH1033" s="148"/>
    </row>
    <row r="1034" spans="1:60" outlineLevel="1" x14ac:dyDescent="0.25">
      <c r="A1034" s="155">
        <v>198</v>
      </c>
      <c r="B1034" s="156" t="s">
        <v>1304</v>
      </c>
      <c r="C1034" s="201" t="s">
        <v>1305</v>
      </c>
      <c r="D1034" s="157" t="s">
        <v>0</v>
      </c>
      <c r="E1034" s="192"/>
      <c r="F1034" s="160"/>
      <c r="G1034" s="159">
        <f>ROUND(E1034*F1034,2)</f>
        <v>0</v>
      </c>
      <c r="H1034" s="160"/>
      <c r="I1034" s="159">
        <f>ROUND(E1034*H1034,2)</f>
        <v>0</v>
      </c>
      <c r="J1034" s="160"/>
      <c r="K1034" s="159">
        <f>ROUND(E1034*J1034,2)</f>
        <v>0</v>
      </c>
      <c r="L1034" s="159">
        <v>21</v>
      </c>
      <c r="M1034" s="159">
        <f>G1034*(1+L1034/100)</f>
        <v>0</v>
      </c>
      <c r="N1034" s="158">
        <v>0</v>
      </c>
      <c r="O1034" s="158">
        <f>ROUND(E1034*N1034,2)</f>
        <v>0</v>
      </c>
      <c r="P1034" s="158">
        <v>0</v>
      </c>
      <c r="Q1034" s="158">
        <f>ROUND(E1034*P1034,2)</f>
        <v>0</v>
      </c>
      <c r="R1034" s="159" t="s">
        <v>1263</v>
      </c>
      <c r="S1034" s="159" t="s">
        <v>294</v>
      </c>
      <c r="T1034" s="159" t="s">
        <v>294</v>
      </c>
      <c r="U1034" s="159">
        <v>0</v>
      </c>
      <c r="V1034" s="159">
        <f>ROUND(E1034*U1034,2)</f>
        <v>0</v>
      </c>
      <c r="W1034" s="159"/>
      <c r="X1034" s="159" t="s">
        <v>1258</v>
      </c>
      <c r="Y1034" s="159" t="s">
        <v>296</v>
      </c>
      <c r="Z1034" s="148"/>
      <c r="AA1034" s="148"/>
      <c r="AB1034" s="148"/>
      <c r="AC1034" s="148"/>
      <c r="AD1034" s="148"/>
      <c r="AE1034" s="148"/>
      <c r="AF1034" s="148"/>
      <c r="AG1034" s="148" t="s">
        <v>1306</v>
      </c>
      <c r="AH1034" s="148"/>
      <c r="AI1034" s="148"/>
      <c r="AJ1034" s="148"/>
      <c r="AK1034" s="148"/>
      <c r="AL1034" s="148"/>
      <c r="AM1034" s="148"/>
      <c r="AN1034" s="148"/>
      <c r="AO1034" s="148"/>
      <c r="AP1034" s="148"/>
      <c r="AQ1034" s="148"/>
      <c r="AR1034" s="148"/>
      <c r="AS1034" s="148"/>
      <c r="AT1034" s="148"/>
      <c r="AU1034" s="148"/>
      <c r="AV1034" s="148"/>
      <c r="AW1034" s="148"/>
      <c r="AX1034" s="148"/>
      <c r="AY1034" s="148"/>
      <c r="AZ1034" s="148"/>
      <c r="BA1034" s="148"/>
      <c r="BB1034" s="148"/>
      <c r="BC1034" s="148"/>
      <c r="BD1034" s="148"/>
      <c r="BE1034" s="148"/>
      <c r="BF1034" s="148"/>
      <c r="BG1034" s="148"/>
      <c r="BH1034" s="148"/>
    </row>
    <row r="1035" spans="1:60" outlineLevel="2" x14ac:dyDescent="0.25">
      <c r="A1035" s="155"/>
      <c r="B1035" s="156"/>
      <c r="C1035" s="274" t="s">
        <v>1307</v>
      </c>
      <c r="D1035" s="275"/>
      <c r="E1035" s="275"/>
      <c r="F1035" s="275"/>
      <c r="G1035" s="275"/>
      <c r="H1035" s="159"/>
      <c r="I1035" s="159"/>
      <c r="J1035" s="159"/>
      <c r="K1035" s="159"/>
      <c r="L1035" s="159"/>
      <c r="M1035" s="159"/>
      <c r="N1035" s="158"/>
      <c r="O1035" s="158"/>
      <c r="P1035" s="158"/>
      <c r="Q1035" s="158"/>
      <c r="R1035" s="159"/>
      <c r="S1035" s="159"/>
      <c r="T1035" s="159"/>
      <c r="U1035" s="159"/>
      <c r="V1035" s="159"/>
      <c r="W1035" s="159"/>
      <c r="X1035" s="159"/>
      <c r="Y1035" s="159"/>
      <c r="Z1035" s="148"/>
      <c r="AA1035" s="148"/>
      <c r="AB1035" s="148"/>
      <c r="AC1035" s="148"/>
      <c r="AD1035" s="148"/>
      <c r="AE1035" s="148"/>
      <c r="AF1035" s="148"/>
      <c r="AG1035" s="148" t="s">
        <v>299</v>
      </c>
      <c r="AH1035" s="148"/>
      <c r="AI1035" s="148"/>
      <c r="AJ1035" s="148"/>
      <c r="AK1035" s="148"/>
      <c r="AL1035" s="148"/>
      <c r="AM1035" s="148"/>
      <c r="AN1035" s="148"/>
      <c r="AO1035" s="148"/>
      <c r="AP1035" s="148"/>
      <c r="AQ1035" s="148"/>
      <c r="AR1035" s="148"/>
      <c r="AS1035" s="148"/>
      <c r="AT1035" s="148"/>
      <c r="AU1035" s="148"/>
      <c r="AV1035" s="148"/>
      <c r="AW1035" s="148"/>
      <c r="AX1035" s="148"/>
      <c r="AY1035" s="148"/>
      <c r="AZ1035" s="148"/>
      <c r="BA1035" s="148"/>
      <c r="BB1035" s="148"/>
      <c r="BC1035" s="148"/>
      <c r="BD1035" s="148"/>
      <c r="BE1035" s="148"/>
      <c r="BF1035" s="148"/>
      <c r="BG1035" s="148"/>
      <c r="BH1035" s="148"/>
    </row>
    <row r="1036" spans="1:60" ht="13" x14ac:dyDescent="0.25">
      <c r="A1036" s="170" t="s">
        <v>288</v>
      </c>
      <c r="B1036" s="171" t="s">
        <v>194</v>
      </c>
      <c r="C1036" s="193" t="s">
        <v>195</v>
      </c>
      <c r="D1036" s="172"/>
      <c r="E1036" s="173"/>
      <c r="F1036" s="174"/>
      <c r="G1036" s="174">
        <f>SUMIF(AG1037:AG1075,"&lt;&gt;NOR",G1037:G1075)</f>
        <v>0</v>
      </c>
      <c r="H1036" s="174"/>
      <c r="I1036" s="174">
        <f>SUM(I1037:I1075)</f>
        <v>0</v>
      </c>
      <c r="J1036" s="174"/>
      <c r="K1036" s="174">
        <f>SUM(K1037:K1075)</f>
        <v>0</v>
      </c>
      <c r="L1036" s="174"/>
      <c r="M1036" s="174">
        <f>SUM(M1037:M1075)</f>
        <v>0</v>
      </c>
      <c r="N1036" s="173"/>
      <c r="O1036" s="173">
        <f>SUM(O1037:O1075)</f>
        <v>4.9799999999999995</v>
      </c>
      <c r="P1036" s="173"/>
      <c r="Q1036" s="173">
        <f>SUM(Q1037:Q1075)</f>
        <v>4.4400000000000004</v>
      </c>
      <c r="R1036" s="174"/>
      <c r="S1036" s="174"/>
      <c r="T1036" s="175"/>
      <c r="U1036" s="169"/>
      <c r="V1036" s="169">
        <f>SUM(V1037:V1075)</f>
        <v>710.90000000000009</v>
      </c>
      <c r="W1036" s="169"/>
      <c r="X1036" s="169"/>
      <c r="Y1036" s="169"/>
      <c r="AG1036" t="s">
        <v>289</v>
      </c>
    </row>
    <row r="1037" spans="1:60" outlineLevel="1" x14ac:dyDescent="0.25">
      <c r="A1037" s="177">
        <v>199</v>
      </c>
      <c r="B1037" s="178" t="s">
        <v>1308</v>
      </c>
      <c r="C1037" s="194" t="s">
        <v>1309</v>
      </c>
      <c r="D1037" s="179" t="s">
        <v>310</v>
      </c>
      <c r="E1037" s="180">
        <v>444.25740000000002</v>
      </c>
      <c r="F1037" s="181"/>
      <c r="G1037" s="182">
        <f>ROUND(E1037*F1037,2)</f>
        <v>0</v>
      </c>
      <c r="H1037" s="181"/>
      <c r="I1037" s="182">
        <f>ROUND(E1037*H1037,2)</f>
        <v>0</v>
      </c>
      <c r="J1037" s="181"/>
      <c r="K1037" s="182">
        <f>ROUND(E1037*J1037,2)</f>
        <v>0</v>
      </c>
      <c r="L1037" s="182">
        <v>21</v>
      </c>
      <c r="M1037" s="182">
        <f>G1037*(1+L1037/100)</f>
        <v>0</v>
      </c>
      <c r="N1037" s="180">
        <v>0</v>
      </c>
      <c r="O1037" s="180">
        <f>ROUND(E1037*N1037,2)</f>
        <v>0</v>
      </c>
      <c r="P1037" s="180">
        <v>0.01</v>
      </c>
      <c r="Q1037" s="180">
        <f>ROUND(E1037*P1037,2)</f>
        <v>4.4400000000000004</v>
      </c>
      <c r="R1037" s="182" t="s">
        <v>1263</v>
      </c>
      <c r="S1037" s="182" t="s">
        <v>294</v>
      </c>
      <c r="T1037" s="183" t="s">
        <v>294</v>
      </c>
      <c r="U1037" s="159">
        <v>0.06</v>
      </c>
      <c r="V1037" s="159">
        <f>ROUND(E1037*U1037,2)</f>
        <v>26.66</v>
      </c>
      <c r="W1037" s="159"/>
      <c r="X1037" s="159" t="s">
        <v>295</v>
      </c>
      <c r="Y1037" s="159" t="s">
        <v>296</v>
      </c>
      <c r="Z1037" s="148"/>
      <c r="AA1037" s="148"/>
      <c r="AB1037" s="148"/>
      <c r="AC1037" s="148"/>
      <c r="AD1037" s="148"/>
      <c r="AE1037" s="148"/>
      <c r="AF1037" s="148"/>
      <c r="AG1037" s="148" t="s">
        <v>297</v>
      </c>
      <c r="AH1037" s="148"/>
      <c r="AI1037" s="148"/>
      <c r="AJ1037" s="148"/>
      <c r="AK1037" s="148"/>
      <c r="AL1037" s="148"/>
      <c r="AM1037" s="148"/>
      <c r="AN1037" s="148"/>
      <c r="AO1037" s="148"/>
      <c r="AP1037" s="148"/>
      <c r="AQ1037" s="148"/>
      <c r="AR1037" s="148"/>
      <c r="AS1037" s="148"/>
      <c r="AT1037" s="148"/>
      <c r="AU1037" s="148"/>
      <c r="AV1037" s="148"/>
      <c r="AW1037" s="148"/>
      <c r="AX1037" s="148"/>
      <c r="AY1037" s="148"/>
      <c r="AZ1037" s="148"/>
      <c r="BA1037" s="148"/>
      <c r="BB1037" s="148"/>
      <c r="BC1037" s="148"/>
      <c r="BD1037" s="148"/>
      <c r="BE1037" s="148"/>
      <c r="BF1037" s="148"/>
      <c r="BG1037" s="148"/>
      <c r="BH1037" s="148"/>
    </row>
    <row r="1038" spans="1:60" outlineLevel="2" x14ac:dyDescent="0.25">
      <c r="A1038" s="155"/>
      <c r="B1038" s="156"/>
      <c r="C1038" s="195" t="s">
        <v>1310</v>
      </c>
      <c r="D1038" s="161"/>
      <c r="E1038" s="162">
        <v>271.08999999999997</v>
      </c>
      <c r="F1038" s="159"/>
      <c r="G1038" s="159"/>
      <c r="H1038" s="159"/>
      <c r="I1038" s="159"/>
      <c r="J1038" s="159"/>
      <c r="K1038" s="159"/>
      <c r="L1038" s="159"/>
      <c r="M1038" s="159"/>
      <c r="N1038" s="158"/>
      <c r="O1038" s="158"/>
      <c r="P1038" s="158"/>
      <c r="Q1038" s="158"/>
      <c r="R1038" s="159"/>
      <c r="S1038" s="159"/>
      <c r="T1038" s="159"/>
      <c r="U1038" s="159"/>
      <c r="V1038" s="159"/>
      <c r="W1038" s="159"/>
      <c r="X1038" s="159"/>
      <c r="Y1038" s="159"/>
      <c r="Z1038" s="148"/>
      <c r="AA1038" s="148"/>
      <c r="AB1038" s="148"/>
      <c r="AC1038" s="148"/>
      <c r="AD1038" s="148"/>
      <c r="AE1038" s="148"/>
      <c r="AF1038" s="148"/>
      <c r="AG1038" s="148" t="s">
        <v>314</v>
      </c>
      <c r="AH1038" s="148">
        <v>0</v>
      </c>
      <c r="AI1038" s="148"/>
      <c r="AJ1038" s="148"/>
      <c r="AK1038" s="148"/>
      <c r="AL1038" s="148"/>
      <c r="AM1038" s="148"/>
      <c r="AN1038" s="148"/>
      <c r="AO1038" s="148"/>
      <c r="AP1038" s="148"/>
      <c r="AQ1038" s="148"/>
      <c r="AR1038" s="148"/>
      <c r="AS1038" s="148"/>
      <c r="AT1038" s="148"/>
      <c r="AU1038" s="148"/>
      <c r="AV1038" s="148"/>
      <c r="AW1038" s="148"/>
      <c r="AX1038" s="148"/>
      <c r="AY1038" s="148"/>
      <c r="AZ1038" s="148"/>
      <c r="BA1038" s="148"/>
      <c r="BB1038" s="148"/>
      <c r="BC1038" s="148"/>
      <c r="BD1038" s="148"/>
      <c r="BE1038" s="148"/>
      <c r="BF1038" s="148"/>
      <c r="BG1038" s="148"/>
      <c r="BH1038" s="148"/>
    </row>
    <row r="1039" spans="1:60" outlineLevel="3" x14ac:dyDescent="0.25">
      <c r="A1039" s="155"/>
      <c r="B1039" s="156"/>
      <c r="C1039" s="195" t="s">
        <v>1311</v>
      </c>
      <c r="D1039" s="161"/>
      <c r="E1039" s="162">
        <v>145.43</v>
      </c>
      <c r="F1039" s="159"/>
      <c r="G1039" s="159"/>
      <c r="H1039" s="159"/>
      <c r="I1039" s="159"/>
      <c r="J1039" s="159"/>
      <c r="K1039" s="159"/>
      <c r="L1039" s="159"/>
      <c r="M1039" s="159"/>
      <c r="N1039" s="158"/>
      <c r="O1039" s="158"/>
      <c r="P1039" s="158"/>
      <c r="Q1039" s="158"/>
      <c r="R1039" s="159"/>
      <c r="S1039" s="159"/>
      <c r="T1039" s="159"/>
      <c r="U1039" s="159"/>
      <c r="V1039" s="159"/>
      <c r="W1039" s="159"/>
      <c r="X1039" s="159"/>
      <c r="Y1039" s="159"/>
      <c r="Z1039" s="148"/>
      <c r="AA1039" s="148"/>
      <c r="AB1039" s="148"/>
      <c r="AC1039" s="148"/>
      <c r="AD1039" s="148"/>
      <c r="AE1039" s="148"/>
      <c r="AF1039" s="148"/>
      <c r="AG1039" s="148" t="s">
        <v>314</v>
      </c>
      <c r="AH1039" s="148">
        <v>0</v>
      </c>
      <c r="AI1039" s="148"/>
      <c r="AJ1039" s="148"/>
      <c r="AK1039" s="148"/>
      <c r="AL1039" s="148"/>
      <c r="AM1039" s="148"/>
      <c r="AN1039" s="148"/>
      <c r="AO1039" s="148"/>
      <c r="AP1039" s="148"/>
      <c r="AQ1039" s="148"/>
      <c r="AR1039" s="148"/>
      <c r="AS1039" s="148"/>
      <c r="AT1039" s="148"/>
      <c r="AU1039" s="148"/>
      <c r="AV1039" s="148"/>
      <c r="AW1039" s="148"/>
      <c r="AX1039" s="148"/>
      <c r="AY1039" s="148"/>
      <c r="AZ1039" s="148"/>
      <c r="BA1039" s="148"/>
      <c r="BB1039" s="148"/>
      <c r="BC1039" s="148"/>
      <c r="BD1039" s="148"/>
      <c r="BE1039" s="148"/>
      <c r="BF1039" s="148"/>
      <c r="BG1039" s="148"/>
      <c r="BH1039" s="148"/>
    </row>
    <row r="1040" spans="1:60" outlineLevel="3" x14ac:dyDescent="0.25">
      <c r="A1040" s="155"/>
      <c r="B1040" s="156"/>
      <c r="C1040" s="195" t="s">
        <v>1312</v>
      </c>
      <c r="D1040" s="161"/>
      <c r="E1040" s="162">
        <v>27.74</v>
      </c>
      <c r="F1040" s="159"/>
      <c r="G1040" s="159"/>
      <c r="H1040" s="159"/>
      <c r="I1040" s="159"/>
      <c r="J1040" s="159"/>
      <c r="K1040" s="159"/>
      <c r="L1040" s="159"/>
      <c r="M1040" s="159"/>
      <c r="N1040" s="158"/>
      <c r="O1040" s="158"/>
      <c r="P1040" s="158"/>
      <c r="Q1040" s="158"/>
      <c r="R1040" s="159"/>
      <c r="S1040" s="159"/>
      <c r="T1040" s="159"/>
      <c r="U1040" s="159"/>
      <c r="V1040" s="159"/>
      <c r="W1040" s="159"/>
      <c r="X1040" s="159"/>
      <c r="Y1040" s="159"/>
      <c r="Z1040" s="148"/>
      <c r="AA1040" s="148"/>
      <c r="AB1040" s="148"/>
      <c r="AC1040" s="148"/>
      <c r="AD1040" s="148"/>
      <c r="AE1040" s="148"/>
      <c r="AF1040" s="148"/>
      <c r="AG1040" s="148" t="s">
        <v>314</v>
      </c>
      <c r="AH1040" s="148">
        <v>0</v>
      </c>
      <c r="AI1040" s="148"/>
      <c r="AJ1040" s="148"/>
      <c r="AK1040" s="148"/>
      <c r="AL1040" s="148"/>
      <c r="AM1040" s="148"/>
      <c r="AN1040" s="148"/>
      <c r="AO1040" s="148"/>
      <c r="AP1040" s="148"/>
      <c r="AQ1040" s="148"/>
      <c r="AR1040" s="148"/>
      <c r="AS1040" s="148"/>
      <c r="AT1040" s="148"/>
      <c r="AU1040" s="148"/>
      <c r="AV1040" s="148"/>
      <c r="AW1040" s="148"/>
      <c r="AX1040" s="148"/>
      <c r="AY1040" s="148"/>
      <c r="AZ1040" s="148"/>
      <c r="BA1040" s="148"/>
      <c r="BB1040" s="148"/>
      <c r="BC1040" s="148"/>
      <c r="BD1040" s="148"/>
      <c r="BE1040" s="148"/>
      <c r="BF1040" s="148"/>
      <c r="BG1040" s="148"/>
      <c r="BH1040" s="148"/>
    </row>
    <row r="1041" spans="1:60" ht="20" outlineLevel="1" x14ac:dyDescent="0.25">
      <c r="A1041" s="177">
        <v>200</v>
      </c>
      <c r="B1041" s="178" t="s">
        <v>1313</v>
      </c>
      <c r="C1041" s="194" t="s">
        <v>1314</v>
      </c>
      <c r="D1041" s="179" t="s">
        <v>310</v>
      </c>
      <c r="E1041" s="180">
        <v>448.97</v>
      </c>
      <c r="F1041" s="181"/>
      <c r="G1041" s="182">
        <f>ROUND(E1041*F1041,2)</f>
        <v>0</v>
      </c>
      <c r="H1041" s="181"/>
      <c r="I1041" s="182">
        <f>ROUND(E1041*H1041,2)</f>
        <v>0</v>
      </c>
      <c r="J1041" s="181"/>
      <c r="K1041" s="182">
        <f>ROUND(E1041*J1041,2)</f>
        <v>0</v>
      </c>
      <c r="L1041" s="182">
        <v>21</v>
      </c>
      <c r="M1041" s="182">
        <f>G1041*(1+L1041/100)</f>
        <v>0</v>
      </c>
      <c r="N1041" s="180">
        <v>3.3E-4</v>
      </c>
      <c r="O1041" s="180">
        <f>ROUND(E1041*N1041,2)</f>
        <v>0.15</v>
      </c>
      <c r="P1041" s="180">
        <v>0</v>
      </c>
      <c r="Q1041" s="180">
        <f>ROUND(E1041*P1041,2)</f>
        <v>0</v>
      </c>
      <c r="R1041" s="182" t="s">
        <v>1263</v>
      </c>
      <c r="S1041" s="182" t="s">
        <v>294</v>
      </c>
      <c r="T1041" s="183" t="s">
        <v>294</v>
      </c>
      <c r="U1041" s="159">
        <v>2.75E-2</v>
      </c>
      <c r="V1041" s="159">
        <f>ROUND(E1041*U1041,2)</f>
        <v>12.35</v>
      </c>
      <c r="W1041" s="159"/>
      <c r="X1041" s="159" t="s">
        <v>295</v>
      </c>
      <c r="Y1041" s="159" t="s">
        <v>296</v>
      </c>
      <c r="Z1041" s="148"/>
      <c r="AA1041" s="148"/>
      <c r="AB1041" s="148"/>
      <c r="AC1041" s="148"/>
      <c r="AD1041" s="148"/>
      <c r="AE1041" s="148"/>
      <c r="AF1041" s="148"/>
      <c r="AG1041" s="148" t="s">
        <v>297</v>
      </c>
      <c r="AH1041" s="148"/>
      <c r="AI1041" s="148"/>
      <c r="AJ1041" s="148"/>
      <c r="AK1041" s="148"/>
      <c r="AL1041" s="148"/>
      <c r="AM1041" s="148"/>
      <c r="AN1041" s="148"/>
      <c r="AO1041" s="148"/>
      <c r="AP1041" s="148"/>
      <c r="AQ1041" s="148"/>
      <c r="AR1041" s="148"/>
      <c r="AS1041" s="148"/>
      <c r="AT1041" s="148"/>
      <c r="AU1041" s="148"/>
      <c r="AV1041" s="148"/>
      <c r="AW1041" s="148"/>
      <c r="AX1041" s="148"/>
      <c r="AY1041" s="148"/>
      <c r="AZ1041" s="148"/>
      <c r="BA1041" s="148"/>
      <c r="BB1041" s="148"/>
      <c r="BC1041" s="148"/>
      <c r="BD1041" s="148"/>
      <c r="BE1041" s="148"/>
      <c r="BF1041" s="148"/>
      <c r="BG1041" s="148"/>
      <c r="BH1041" s="148"/>
    </row>
    <row r="1042" spans="1:60" outlineLevel="2" x14ac:dyDescent="0.25">
      <c r="A1042" s="155"/>
      <c r="B1042" s="156"/>
      <c r="C1042" s="195" t="s">
        <v>1315</v>
      </c>
      <c r="D1042" s="161"/>
      <c r="E1042" s="162">
        <v>448.97</v>
      </c>
      <c r="F1042" s="159"/>
      <c r="G1042" s="159"/>
      <c r="H1042" s="159"/>
      <c r="I1042" s="159"/>
      <c r="J1042" s="159"/>
      <c r="K1042" s="159"/>
      <c r="L1042" s="159"/>
      <c r="M1042" s="159"/>
      <c r="N1042" s="158"/>
      <c r="O1042" s="158"/>
      <c r="P1042" s="158"/>
      <c r="Q1042" s="158"/>
      <c r="R1042" s="159"/>
      <c r="S1042" s="159"/>
      <c r="T1042" s="159"/>
      <c r="U1042" s="159"/>
      <c r="V1042" s="159"/>
      <c r="W1042" s="159"/>
      <c r="X1042" s="159"/>
      <c r="Y1042" s="159"/>
      <c r="Z1042" s="148"/>
      <c r="AA1042" s="148"/>
      <c r="AB1042" s="148"/>
      <c r="AC1042" s="148"/>
      <c r="AD1042" s="148"/>
      <c r="AE1042" s="148"/>
      <c r="AF1042" s="148"/>
      <c r="AG1042" s="148" t="s">
        <v>314</v>
      </c>
      <c r="AH1042" s="148">
        <v>0</v>
      </c>
      <c r="AI1042" s="148"/>
      <c r="AJ1042" s="148"/>
      <c r="AK1042" s="148"/>
      <c r="AL1042" s="148"/>
      <c r="AM1042" s="148"/>
      <c r="AN1042" s="148"/>
      <c r="AO1042" s="148"/>
      <c r="AP1042" s="148"/>
      <c r="AQ1042" s="148"/>
      <c r="AR1042" s="148"/>
      <c r="AS1042" s="148"/>
      <c r="AT1042" s="148"/>
      <c r="AU1042" s="148"/>
      <c r="AV1042" s="148"/>
      <c r="AW1042" s="148"/>
      <c r="AX1042" s="148"/>
      <c r="AY1042" s="148"/>
      <c r="AZ1042" s="148"/>
      <c r="BA1042" s="148"/>
      <c r="BB1042" s="148"/>
      <c r="BC1042" s="148"/>
      <c r="BD1042" s="148"/>
      <c r="BE1042" s="148"/>
      <c r="BF1042" s="148"/>
      <c r="BG1042" s="148"/>
      <c r="BH1042" s="148"/>
    </row>
    <row r="1043" spans="1:60" ht="20" outlineLevel="1" x14ac:dyDescent="0.25">
      <c r="A1043" s="177">
        <v>201</v>
      </c>
      <c r="B1043" s="178" t="s">
        <v>1318</v>
      </c>
      <c r="C1043" s="194" t="s">
        <v>1319</v>
      </c>
      <c r="D1043" s="179" t="s">
        <v>310</v>
      </c>
      <c r="E1043" s="180">
        <v>47</v>
      </c>
      <c r="F1043" s="181"/>
      <c r="G1043" s="182">
        <f>ROUND(E1043*F1043,2)</f>
        <v>0</v>
      </c>
      <c r="H1043" s="181"/>
      <c r="I1043" s="182">
        <f>ROUND(E1043*H1043,2)</f>
        <v>0</v>
      </c>
      <c r="J1043" s="181"/>
      <c r="K1043" s="182">
        <f>ROUND(E1043*J1043,2)</f>
        <v>0</v>
      </c>
      <c r="L1043" s="182">
        <v>21</v>
      </c>
      <c r="M1043" s="182">
        <f>G1043*(1+L1043/100)</f>
        <v>0</v>
      </c>
      <c r="N1043" s="180">
        <v>6.9999999999999999E-4</v>
      </c>
      <c r="O1043" s="180">
        <f>ROUND(E1043*N1043,2)</f>
        <v>0.03</v>
      </c>
      <c r="P1043" s="180">
        <v>0</v>
      </c>
      <c r="Q1043" s="180">
        <f>ROUND(E1043*P1043,2)</f>
        <v>0</v>
      </c>
      <c r="R1043" s="182" t="s">
        <v>1263</v>
      </c>
      <c r="S1043" s="182" t="s">
        <v>294</v>
      </c>
      <c r="T1043" s="183" t="s">
        <v>294</v>
      </c>
      <c r="U1043" s="159">
        <v>2.1000000000000001E-2</v>
      </c>
      <c r="V1043" s="159">
        <f>ROUND(E1043*U1043,2)</f>
        <v>0.99</v>
      </c>
      <c r="W1043" s="159"/>
      <c r="X1043" s="159" t="s">
        <v>295</v>
      </c>
      <c r="Y1043" s="159" t="s">
        <v>296</v>
      </c>
      <c r="Z1043" s="148"/>
      <c r="AA1043" s="148"/>
      <c r="AB1043" s="148"/>
      <c r="AC1043" s="148"/>
      <c r="AD1043" s="148"/>
      <c r="AE1043" s="148"/>
      <c r="AF1043" s="148"/>
      <c r="AG1043" s="148" t="s">
        <v>297</v>
      </c>
      <c r="AH1043" s="148"/>
      <c r="AI1043" s="148"/>
      <c r="AJ1043" s="148"/>
      <c r="AK1043" s="148"/>
      <c r="AL1043" s="148"/>
      <c r="AM1043" s="148"/>
      <c r="AN1043" s="148"/>
      <c r="AO1043" s="148"/>
      <c r="AP1043" s="148"/>
      <c r="AQ1043" s="148"/>
      <c r="AR1043" s="148"/>
      <c r="AS1043" s="148"/>
      <c r="AT1043" s="148"/>
      <c r="AU1043" s="148"/>
      <c r="AV1043" s="148"/>
      <c r="AW1043" s="148"/>
      <c r="AX1043" s="148"/>
      <c r="AY1043" s="148"/>
      <c r="AZ1043" s="148"/>
      <c r="BA1043" s="148"/>
      <c r="BB1043" s="148"/>
      <c r="BC1043" s="148"/>
      <c r="BD1043" s="148"/>
      <c r="BE1043" s="148"/>
      <c r="BF1043" s="148"/>
      <c r="BG1043" s="148"/>
      <c r="BH1043" s="148"/>
    </row>
    <row r="1044" spans="1:60" outlineLevel="2" x14ac:dyDescent="0.25">
      <c r="A1044" s="155"/>
      <c r="B1044" s="156"/>
      <c r="C1044" s="195" t="s">
        <v>1320</v>
      </c>
      <c r="D1044" s="161"/>
      <c r="E1044" s="162">
        <v>47</v>
      </c>
      <c r="F1044" s="159"/>
      <c r="G1044" s="159"/>
      <c r="H1044" s="159"/>
      <c r="I1044" s="159"/>
      <c r="J1044" s="159"/>
      <c r="K1044" s="159"/>
      <c r="L1044" s="159"/>
      <c r="M1044" s="159"/>
      <c r="N1044" s="158"/>
      <c r="O1044" s="158"/>
      <c r="P1044" s="158"/>
      <c r="Q1044" s="158"/>
      <c r="R1044" s="159"/>
      <c r="S1044" s="159"/>
      <c r="T1044" s="159"/>
      <c r="U1044" s="159"/>
      <c r="V1044" s="159"/>
      <c r="W1044" s="159"/>
      <c r="X1044" s="159"/>
      <c r="Y1044" s="159"/>
      <c r="Z1044" s="148"/>
      <c r="AA1044" s="148"/>
      <c r="AB1044" s="148"/>
      <c r="AC1044" s="148"/>
      <c r="AD1044" s="148"/>
      <c r="AE1044" s="148"/>
      <c r="AF1044" s="148"/>
      <c r="AG1044" s="148" t="s">
        <v>314</v>
      </c>
      <c r="AH1044" s="148">
        <v>0</v>
      </c>
      <c r="AI1044" s="148"/>
      <c r="AJ1044" s="148"/>
      <c r="AK1044" s="148"/>
      <c r="AL1044" s="148"/>
      <c r="AM1044" s="148"/>
      <c r="AN1044" s="148"/>
      <c r="AO1044" s="148"/>
      <c r="AP1044" s="148"/>
      <c r="AQ1044" s="148"/>
      <c r="AR1044" s="148"/>
      <c r="AS1044" s="148"/>
      <c r="AT1044" s="148"/>
      <c r="AU1044" s="148"/>
      <c r="AV1044" s="148"/>
      <c r="AW1044" s="148"/>
      <c r="AX1044" s="148"/>
      <c r="AY1044" s="148"/>
      <c r="AZ1044" s="148"/>
      <c r="BA1044" s="148"/>
      <c r="BB1044" s="148"/>
      <c r="BC1044" s="148"/>
      <c r="BD1044" s="148"/>
      <c r="BE1044" s="148"/>
      <c r="BF1044" s="148"/>
      <c r="BG1044" s="148"/>
      <c r="BH1044" s="148"/>
    </row>
    <row r="1045" spans="1:60" outlineLevel="1" x14ac:dyDescent="0.25">
      <c r="A1045" s="177">
        <v>202</v>
      </c>
      <c r="B1045" s="178" t="s">
        <v>1321</v>
      </c>
      <c r="C1045" s="194" t="s">
        <v>1322</v>
      </c>
      <c r="D1045" s="179" t="s">
        <v>310</v>
      </c>
      <c r="E1045" s="180">
        <v>448.97</v>
      </c>
      <c r="F1045" s="181"/>
      <c r="G1045" s="182">
        <f>ROUND(E1045*F1045,2)</f>
        <v>0</v>
      </c>
      <c r="H1045" s="181"/>
      <c r="I1045" s="182">
        <f>ROUND(E1045*H1045,2)</f>
        <v>0</v>
      </c>
      <c r="J1045" s="181"/>
      <c r="K1045" s="182">
        <f>ROUND(E1045*J1045,2)</f>
        <v>0</v>
      </c>
      <c r="L1045" s="182">
        <v>21</v>
      </c>
      <c r="M1045" s="182">
        <f>G1045*(1+L1045/100)</f>
        <v>0</v>
      </c>
      <c r="N1045" s="180">
        <v>3.5E-4</v>
      </c>
      <c r="O1045" s="180">
        <f>ROUND(E1045*N1045,2)</f>
        <v>0.16</v>
      </c>
      <c r="P1045" s="180">
        <v>0</v>
      </c>
      <c r="Q1045" s="180">
        <f>ROUND(E1045*P1045,2)</f>
        <v>0</v>
      </c>
      <c r="R1045" s="182" t="s">
        <v>1263</v>
      </c>
      <c r="S1045" s="182" t="s">
        <v>294</v>
      </c>
      <c r="T1045" s="183" t="s">
        <v>294</v>
      </c>
      <c r="U1045" s="159">
        <v>0.2</v>
      </c>
      <c r="V1045" s="159">
        <f>ROUND(E1045*U1045,2)</f>
        <v>89.79</v>
      </c>
      <c r="W1045" s="159"/>
      <c r="X1045" s="159" t="s">
        <v>295</v>
      </c>
      <c r="Y1045" s="159" t="s">
        <v>296</v>
      </c>
      <c r="Z1045" s="148"/>
      <c r="AA1045" s="148"/>
      <c r="AB1045" s="148"/>
      <c r="AC1045" s="148"/>
      <c r="AD1045" s="148"/>
      <c r="AE1045" s="148"/>
      <c r="AF1045" s="148"/>
      <c r="AG1045" s="148" t="s">
        <v>297</v>
      </c>
      <c r="AH1045" s="148"/>
      <c r="AI1045" s="148"/>
      <c r="AJ1045" s="148"/>
      <c r="AK1045" s="148"/>
      <c r="AL1045" s="148"/>
      <c r="AM1045" s="148"/>
      <c r="AN1045" s="148"/>
      <c r="AO1045" s="148"/>
      <c r="AP1045" s="148"/>
      <c r="AQ1045" s="148"/>
      <c r="AR1045" s="148"/>
      <c r="AS1045" s="148"/>
      <c r="AT1045" s="148"/>
      <c r="AU1045" s="148"/>
      <c r="AV1045" s="148"/>
      <c r="AW1045" s="148"/>
      <c r="AX1045" s="148"/>
      <c r="AY1045" s="148"/>
      <c r="AZ1045" s="148"/>
      <c r="BA1045" s="148"/>
      <c r="BB1045" s="148"/>
      <c r="BC1045" s="148"/>
      <c r="BD1045" s="148"/>
      <c r="BE1045" s="148"/>
      <c r="BF1045" s="148"/>
      <c r="BG1045" s="148"/>
      <c r="BH1045" s="148"/>
    </row>
    <row r="1046" spans="1:60" outlineLevel="2" x14ac:dyDescent="0.25">
      <c r="A1046" s="155"/>
      <c r="B1046" s="156"/>
      <c r="C1046" s="195" t="s">
        <v>3807</v>
      </c>
      <c r="D1046" s="161"/>
      <c r="E1046" s="162">
        <v>448.97</v>
      </c>
      <c r="F1046" s="159"/>
      <c r="G1046" s="159"/>
      <c r="H1046" s="159"/>
      <c r="I1046" s="159"/>
      <c r="J1046" s="159"/>
      <c r="K1046" s="159"/>
      <c r="L1046" s="159"/>
      <c r="M1046" s="159"/>
      <c r="N1046" s="158"/>
      <c r="O1046" s="158"/>
      <c r="P1046" s="158"/>
      <c r="Q1046" s="158"/>
      <c r="R1046" s="159"/>
      <c r="S1046" s="159"/>
      <c r="T1046" s="159"/>
      <c r="U1046" s="159"/>
      <c r="V1046" s="159"/>
      <c r="W1046" s="159"/>
      <c r="X1046" s="159"/>
      <c r="Y1046" s="159"/>
      <c r="Z1046" s="148"/>
      <c r="AA1046" s="148"/>
      <c r="AB1046" s="148"/>
      <c r="AC1046" s="148"/>
      <c r="AD1046" s="148"/>
      <c r="AE1046" s="148"/>
      <c r="AF1046" s="148"/>
      <c r="AG1046" s="148" t="s">
        <v>314</v>
      </c>
      <c r="AH1046" s="148">
        <v>0</v>
      </c>
      <c r="AI1046" s="148"/>
      <c r="AJ1046" s="148"/>
      <c r="AK1046" s="148"/>
      <c r="AL1046" s="148"/>
      <c r="AM1046" s="148"/>
      <c r="AN1046" s="148"/>
      <c r="AO1046" s="148"/>
      <c r="AP1046" s="148"/>
      <c r="AQ1046" s="148"/>
      <c r="AR1046" s="148"/>
      <c r="AS1046" s="148"/>
      <c r="AT1046" s="148"/>
      <c r="AU1046" s="148"/>
      <c r="AV1046" s="148"/>
      <c r="AW1046" s="148"/>
      <c r="AX1046" s="148"/>
      <c r="AY1046" s="148"/>
      <c r="AZ1046" s="148"/>
      <c r="BA1046" s="148"/>
      <c r="BB1046" s="148"/>
      <c r="BC1046" s="148"/>
      <c r="BD1046" s="148"/>
      <c r="BE1046" s="148"/>
      <c r="BF1046" s="148"/>
      <c r="BG1046" s="148"/>
      <c r="BH1046" s="148"/>
    </row>
    <row r="1047" spans="1:60" ht="20" outlineLevel="1" x14ac:dyDescent="0.25">
      <c r="A1047" s="177">
        <v>203</v>
      </c>
      <c r="B1047" s="178" t="s">
        <v>1324</v>
      </c>
      <c r="C1047" s="194" t="s">
        <v>1325</v>
      </c>
      <c r="D1047" s="179" t="s">
        <v>310</v>
      </c>
      <c r="E1047" s="180">
        <v>586.83140000000003</v>
      </c>
      <c r="F1047" s="181"/>
      <c r="G1047" s="182">
        <f>ROUND(E1047*F1047,2)</f>
        <v>0</v>
      </c>
      <c r="H1047" s="181"/>
      <c r="I1047" s="182">
        <f>ROUND(E1047*H1047,2)</f>
        <v>0</v>
      </c>
      <c r="J1047" s="181"/>
      <c r="K1047" s="182">
        <f>ROUND(E1047*J1047,2)</f>
        <v>0</v>
      </c>
      <c r="L1047" s="182">
        <v>21</v>
      </c>
      <c r="M1047" s="182">
        <f>G1047*(1+L1047/100)</f>
        <v>0</v>
      </c>
      <c r="N1047" s="180">
        <v>2.1099999999999999E-3</v>
      </c>
      <c r="O1047" s="180">
        <f>ROUND(E1047*N1047,2)</f>
        <v>1.24</v>
      </c>
      <c r="P1047" s="180">
        <v>0</v>
      </c>
      <c r="Q1047" s="180">
        <f>ROUND(E1047*P1047,2)</f>
        <v>0</v>
      </c>
      <c r="R1047" s="182" t="s">
        <v>1263</v>
      </c>
      <c r="S1047" s="182" t="s">
        <v>294</v>
      </c>
      <c r="T1047" s="183" t="s">
        <v>294</v>
      </c>
      <c r="U1047" s="159">
        <v>0.84799999999999998</v>
      </c>
      <c r="V1047" s="159">
        <f>ROUND(E1047*U1047,2)</f>
        <v>497.63</v>
      </c>
      <c r="W1047" s="159"/>
      <c r="X1047" s="159" t="s">
        <v>295</v>
      </c>
      <c r="Y1047" s="159" t="s">
        <v>296</v>
      </c>
      <c r="Z1047" s="148"/>
      <c r="AA1047" s="148"/>
      <c r="AB1047" s="148"/>
      <c r="AC1047" s="148"/>
      <c r="AD1047" s="148"/>
      <c r="AE1047" s="148"/>
      <c r="AF1047" s="148"/>
      <c r="AG1047" s="148" t="s">
        <v>297</v>
      </c>
      <c r="AH1047" s="148"/>
      <c r="AI1047" s="148"/>
      <c r="AJ1047" s="148"/>
      <c r="AK1047" s="148"/>
      <c r="AL1047" s="148"/>
      <c r="AM1047" s="148"/>
      <c r="AN1047" s="148"/>
      <c r="AO1047" s="148"/>
      <c r="AP1047" s="148"/>
      <c r="AQ1047" s="148"/>
      <c r="AR1047" s="148"/>
      <c r="AS1047" s="148"/>
      <c r="AT1047" s="148"/>
      <c r="AU1047" s="148"/>
      <c r="AV1047" s="148"/>
      <c r="AW1047" s="148"/>
      <c r="AX1047" s="148"/>
      <c r="AY1047" s="148"/>
      <c r="AZ1047" s="148"/>
      <c r="BA1047" s="148"/>
      <c r="BB1047" s="148"/>
      <c r="BC1047" s="148"/>
      <c r="BD1047" s="148"/>
      <c r="BE1047" s="148"/>
      <c r="BF1047" s="148"/>
      <c r="BG1047" s="148"/>
      <c r="BH1047" s="148"/>
    </row>
    <row r="1048" spans="1:60" outlineLevel="2" x14ac:dyDescent="0.25">
      <c r="A1048" s="155"/>
      <c r="B1048" s="156"/>
      <c r="C1048" s="195" t="s">
        <v>1326</v>
      </c>
      <c r="D1048" s="161"/>
      <c r="E1048" s="162">
        <v>586.83000000000004</v>
      </c>
      <c r="F1048" s="159"/>
      <c r="G1048" s="159"/>
      <c r="H1048" s="159"/>
      <c r="I1048" s="159"/>
      <c r="J1048" s="159"/>
      <c r="K1048" s="159"/>
      <c r="L1048" s="159"/>
      <c r="M1048" s="159"/>
      <c r="N1048" s="158"/>
      <c r="O1048" s="158"/>
      <c r="P1048" s="158"/>
      <c r="Q1048" s="158"/>
      <c r="R1048" s="159"/>
      <c r="S1048" s="159"/>
      <c r="T1048" s="159"/>
      <c r="U1048" s="159"/>
      <c r="V1048" s="159"/>
      <c r="W1048" s="159"/>
      <c r="X1048" s="159"/>
      <c r="Y1048" s="159"/>
      <c r="Z1048" s="148"/>
      <c r="AA1048" s="148"/>
      <c r="AB1048" s="148"/>
      <c r="AC1048" s="148"/>
      <c r="AD1048" s="148"/>
      <c r="AE1048" s="148"/>
      <c r="AF1048" s="148"/>
      <c r="AG1048" s="148" t="s">
        <v>314</v>
      </c>
      <c r="AH1048" s="148">
        <v>0</v>
      </c>
      <c r="AI1048" s="148"/>
      <c r="AJ1048" s="148"/>
      <c r="AK1048" s="148"/>
      <c r="AL1048" s="148"/>
      <c r="AM1048" s="148"/>
      <c r="AN1048" s="148"/>
      <c r="AO1048" s="148"/>
      <c r="AP1048" s="148"/>
      <c r="AQ1048" s="148"/>
      <c r="AR1048" s="148"/>
      <c r="AS1048" s="148"/>
      <c r="AT1048" s="148"/>
      <c r="AU1048" s="148"/>
      <c r="AV1048" s="148"/>
      <c r="AW1048" s="148"/>
      <c r="AX1048" s="148"/>
      <c r="AY1048" s="148"/>
      <c r="AZ1048" s="148"/>
      <c r="BA1048" s="148"/>
      <c r="BB1048" s="148"/>
      <c r="BC1048" s="148"/>
      <c r="BD1048" s="148"/>
      <c r="BE1048" s="148"/>
      <c r="BF1048" s="148"/>
      <c r="BG1048" s="148"/>
      <c r="BH1048" s="148"/>
    </row>
    <row r="1049" spans="1:60" ht="20" outlineLevel="1" x14ac:dyDescent="0.25">
      <c r="A1049" s="177">
        <v>204</v>
      </c>
      <c r="B1049" s="178" t="s">
        <v>1327</v>
      </c>
      <c r="C1049" s="194" t="s">
        <v>1328</v>
      </c>
      <c r="D1049" s="179" t="s">
        <v>310</v>
      </c>
      <c r="E1049" s="180">
        <v>27.62</v>
      </c>
      <c r="F1049" s="181"/>
      <c r="G1049" s="182">
        <f>ROUND(E1049*F1049,2)</f>
        <v>0</v>
      </c>
      <c r="H1049" s="181"/>
      <c r="I1049" s="182">
        <f>ROUND(E1049*H1049,2)</f>
        <v>0</v>
      </c>
      <c r="J1049" s="181"/>
      <c r="K1049" s="182">
        <f>ROUND(E1049*J1049,2)</f>
        <v>0</v>
      </c>
      <c r="L1049" s="182">
        <v>21</v>
      </c>
      <c r="M1049" s="182">
        <f>G1049*(1+L1049/100)</f>
        <v>0</v>
      </c>
      <c r="N1049" s="180">
        <v>0</v>
      </c>
      <c r="O1049" s="180">
        <f>ROUND(E1049*N1049,2)</f>
        <v>0</v>
      </c>
      <c r="P1049" s="180">
        <v>0</v>
      </c>
      <c r="Q1049" s="180">
        <f>ROUND(E1049*P1049,2)</f>
        <v>0</v>
      </c>
      <c r="R1049" s="182" t="s">
        <v>1263</v>
      </c>
      <c r="S1049" s="182" t="s">
        <v>294</v>
      </c>
      <c r="T1049" s="183" t="s">
        <v>294</v>
      </c>
      <c r="U1049" s="159">
        <v>0.84799999999999998</v>
      </c>
      <c r="V1049" s="159">
        <f>ROUND(E1049*U1049,2)</f>
        <v>23.42</v>
      </c>
      <c r="W1049" s="159"/>
      <c r="X1049" s="159" t="s">
        <v>295</v>
      </c>
      <c r="Y1049" s="159" t="s">
        <v>296</v>
      </c>
      <c r="Z1049" s="148"/>
      <c r="AA1049" s="148"/>
      <c r="AB1049" s="148"/>
      <c r="AC1049" s="148"/>
      <c r="AD1049" s="148"/>
      <c r="AE1049" s="148"/>
      <c r="AF1049" s="148"/>
      <c r="AG1049" s="148" t="s">
        <v>297</v>
      </c>
      <c r="AH1049" s="148"/>
      <c r="AI1049" s="148"/>
      <c r="AJ1049" s="148"/>
      <c r="AK1049" s="148"/>
      <c r="AL1049" s="148"/>
      <c r="AM1049" s="148"/>
      <c r="AN1049" s="148"/>
      <c r="AO1049" s="148"/>
      <c r="AP1049" s="148"/>
      <c r="AQ1049" s="148"/>
      <c r="AR1049" s="148"/>
      <c r="AS1049" s="148"/>
      <c r="AT1049" s="148"/>
      <c r="AU1049" s="148"/>
      <c r="AV1049" s="148"/>
      <c r="AW1049" s="148"/>
      <c r="AX1049" s="148"/>
      <c r="AY1049" s="148"/>
      <c r="AZ1049" s="148"/>
      <c r="BA1049" s="148"/>
      <c r="BB1049" s="148"/>
      <c r="BC1049" s="148"/>
      <c r="BD1049" s="148"/>
      <c r="BE1049" s="148"/>
      <c r="BF1049" s="148"/>
      <c r="BG1049" s="148"/>
      <c r="BH1049" s="148"/>
    </row>
    <row r="1050" spans="1:60" outlineLevel="2" x14ac:dyDescent="0.25">
      <c r="A1050" s="155"/>
      <c r="B1050" s="156"/>
      <c r="C1050" s="272" t="s">
        <v>1329</v>
      </c>
      <c r="D1050" s="273"/>
      <c r="E1050" s="273"/>
      <c r="F1050" s="273"/>
      <c r="G1050" s="273"/>
      <c r="H1050" s="159"/>
      <c r="I1050" s="159"/>
      <c r="J1050" s="159"/>
      <c r="K1050" s="159"/>
      <c r="L1050" s="159"/>
      <c r="M1050" s="159"/>
      <c r="N1050" s="158"/>
      <c r="O1050" s="158"/>
      <c r="P1050" s="158"/>
      <c r="Q1050" s="158"/>
      <c r="R1050" s="159"/>
      <c r="S1050" s="159"/>
      <c r="T1050" s="159"/>
      <c r="U1050" s="159"/>
      <c r="V1050" s="159"/>
      <c r="W1050" s="159"/>
      <c r="X1050" s="159"/>
      <c r="Y1050" s="159"/>
      <c r="Z1050" s="148"/>
      <c r="AA1050" s="148"/>
      <c r="AB1050" s="148"/>
      <c r="AC1050" s="148"/>
      <c r="AD1050" s="148"/>
      <c r="AE1050" s="148"/>
      <c r="AF1050" s="148"/>
      <c r="AG1050" s="148" t="s">
        <v>300</v>
      </c>
      <c r="AH1050" s="148"/>
      <c r="AI1050" s="148"/>
      <c r="AJ1050" s="148"/>
      <c r="AK1050" s="148"/>
      <c r="AL1050" s="148"/>
      <c r="AM1050" s="148"/>
      <c r="AN1050" s="148"/>
      <c r="AO1050" s="148"/>
      <c r="AP1050" s="148"/>
      <c r="AQ1050" s="148"/>
      <c r="AR1050" s="148"/>
      <c r="AS1050" s="148"/>
      <c r="AT1050" s="148"/>
      <c r="AU1050" s="148"/>
      <c r="AV1050" s="148"/>
      <c r="AW1050" s="148"/>
      <c r="AX1050" s="148"/>
      <c r="AY1050" s="148"/>
      <c r="AZ1050" s="148"/>
      <c r="BA1050" s="148"/>
      <c r="BB1050" s="148"/>
      <c r="BC1050" s="148"/>
      <c r="BD1050" s="148"/>
      <c r="BE1050" s="148"/>
      <c r="BF1050" s="148"/>
      <c r="BG1050" s="148"/>
      <c r="BH1050" s="148"/>
    </row>
    <row r="1051" spans="1:60" outlineLevel="2" x14ac:dyDescent="0.25">
      <c r="A1051" s="155"/>
      <c r="B1051" s="156"/>
      <c r="C1051" s="195" t="s">
        <v>931</v>
      </c>
      <c r="D1051" s="161"/>
      <c r="E1051" s="162">
        <v>27.62</v>
      </c>
      <c r="F1051" s="159"/>
      <c r="G1051" s="159"/>
      <c r="H1051" s="159"/>
      <c r="I1051" s="159"/>
      <c r="J1051" s="159"/>
      <c r="K1051" s="159"/>
      <c r="L1051" s="159"/>
      <c r="M1051" s="159"/>
      <c r="N1051" s="158"/>
      <c r="O1051" s="158"/>
      <c r="P1051" s="158"/>
      <c r="Q1051" s="158"/>
      <c r="R1051" s="159"/>
      <c r="S1051" s="159"/>
      <c r="T1051" s="159"/>
      <c r="U1051" s="159"/>
      <c r="V1051" s="159"/>
      <c r="W1051" s="159"/>
      <c r="X1051" s="159"/>
      <c r="Y1051" s="159"/>
      <c r="Z1051" s="148"/>
      <c r="AA1051" s="148"/>
      <c r="AB1051" s="148"/>
      <c r="AC1051" s="148"/>
      <c r="AD1051" s="148"/>
      <c r="AE1051" s="148"/>
      <c r="AF1051" s="148"/>
      <c r="AG1051" s="148" t="s">
        <v>314</v>
      </c>
      <c r="AH1051" s="148">
        <v>0</v>
      </c>
      <c r="AI1051" s="148"/>
      <c r="AJ1051" s="148"/>
      <c r="AK1051" s="148"/>
      <c r="AL1051" s="148"/>
      <c r="AM1051" s="148"/>
      <c r="AN1051" s="148"/>
      <c r="AO1051" s="148"/>
      <c r="AP1051" s="148"/>
      <c r="AQ1051" s="148"/>
      <c r="AR1051" s="148"/>
      <c r="AS1051" s="148"/>
      <c r="AT1051" s="148"/>
      <c r="AU1051" s="148"/>
      <c r="AV1051" s="148"/>
      <c r="AW1051" s="148"/>
      <c r="AX1051" s="148"/>
      <c r="AY1051" s="148"/>
      <c r="AZ1051" s="148"/>
      <c r="BA1051" s="148"/>
      <c r="BB1051" s="148"/>
      <c r="BC1051" s="148"/>
      <c r="BD1051" s="148"/>
      <c r="BE1051" s="148"/>
      <c r="BF1051" s="148"/>
      <c r="BG1051" s="148"/>
      <c r="BH1051" s="148"/>
    </row>
    <row r="1052" spans="1:60" ht="20" outlineLevel="2" x14ac:dyDescent="0.25">
      <c r="A1052" s="177">
        <v>205</v>
      </c>
      <c r="B1052" s="178" t="s">
        <v>3803</v>
      </c>
      <c r="C1052" s="194" t="s">
        <v>3804</v>
      </c>
      <c r="D1052" s="179" t="s">
        <v>310</v>
      </c>
      <c r="E1052" s="180">
        <f>SUM(E1053:E1054)</f>
        <v>90.86</v>
      </c>
      <c r="F1052" s="181"/>
      <c r="G1052" s="182">
        <f>ROUND(E1052*F1052,2)</f>
        <v>0</v>
      </c>
      <c r="H1052" s="181"/>
      <c r="I1052" s="182">
        <f>ROUND(E1052*H1052,2)</f>
        <v>0</v>
      </c>
      <c r="J1052" s="181"/>
      <c r="K1052" s="182">
        <f>ROUND(E1052*J1052,2)</f>
        <v>0</v>
      </c>
      <c r="L1052" s="182">
        <v>21</v>
      </c>
      <c r="M1052" s="182">
        <f>G1052*(1+L1052/100)</f>
        <v>0</v>
      </c>
      <c r="N1052" s="180">
        <v>1.8500000000000001E-3</v>
      </c>
      <c r="O1052" s="180">
        <f>ROUND(E1052*N1052,2)</f>
        <v>0.17</v>
      </c>
      <c r="P1052" s="180">
        <v>0</v>
      </c>
      <c r="Q1052" s="180">
        <f>ROUND(E1052*P1052,2)</f>
        <v>0</v>
      </c>
      <c r="R1052" s="182" t="s">
        <v>621</v>
      </c>
      <c r="S1052" s="182" t="s">
        <v>294</v>
      </c>
      <c r="T1052" s="159"/>
      <c r="U1052" s="159"/>
      <c r="V1052" s="159"/>
      <c r="W1052" s="159"/>
      <c r="X1052" s="159"/>
      <c r="Y1052" s="159"/>
      <c r="Z1052" s="148"/>
      <c r="AA1052" s="148"/>
      <c r="AB1052" s="148"/>
      <c r="AC1052" s="148"/>
      <c r="AD1052" s="148"/>
      <c r="AE1052" s="148"/>
      <c r="AF1052" s="148"/>
      <c r="AG1052" s="148"/>
      <c r="AH1052" s="148"/>
      <c r="AI1052" s="148"/>
      <c r="AJ1052" s="148"/>
      <c r="AK1052" s="148"/>
      <c r="AL1052" s="148"/>
      <c r="AM1052" s="148"/>
      <c r="AN1052" s="148"/>
      <c r="AO1052" s="148"/>
      <c r="AP1052" s="148"/>
      <c r="AQ1052" s="148"/>
      <c r="AR1052" s="148"/>
      <c r="AS1052" s="148"/>
      <c r="AT1052" s="148"/>
      <c r="AU1052" s="148"/>
      <c r="AV1052" s="148"/>
      <c r="AW1052" s="148"/>
      <c r="AX1052" s="148"/>
      <c r="AY1052" s="148"/>
      <c r="AZ1052" s="148"/>
      <c r="BA1052" s="148"/>
      <c r="BB1052" s="148"/>
      <c r="BC1052" s="148"/>
      <c r="BD1052" s="148"/>
      <c r="BE1052" s="148"/>
      <c r="BF1052" s="148"/>
      <c r="BG1052" s="148"/>
      <c r="BH1052" s="148"/>
    </row>
    <row r="1053" spans="1:60" outlineLevel="3" x14ac:dyDescent="0.25">
      <c r="A1053" s="155"/>
      <c r="B1053" s="156"/>
      <c r="C1053" s="195" t="s">
        <v>1316</v>
      </c>
      <c r="D1053" s="161"/>
      <c r="E1053" s="162">
        <v>47.87</v>
      </c>
      <c r="F1053" s="159"/>
      <c r="G1053" s="159"/>
      <c r="H1053" s="159"/>
      <c r="I1053" s="159"/>
      <c r="J1053" s="159"/>
      <c r="K1053" s="159"/>
      <c r="L1053" s="159"/>
      <c r="M1053" s="159"/>
      <c r="N1053" s="158"/>
      <c r="O1053" s="158"/>
      <c r="P1053" s="158"/>
      <c r="Q1053" s="158"/>
      <c r="R1053" s="159"/>
      <c r="S1053" s="159"/>
      <c r="T1053" s="159"/>
      <c r="U1053" s="159"/>
      <c r="V1053" s="159"/>
      <c r="W1053" s="159"/>
      <c r="X1053" s="159"/>
      <c r="Y1053" s="159"/>
      <c r="Z1053" s="148"/>
      <c r="AA1053" s="148"/>
      <c r="AB1053" s="148"/>
      <c r="AC1053" s="148"/>
      <c r="AD1053" s="148"/>
      <c r="AE1053" s="148"/>
      <c r="AF1053" s="148"/>
      <c r="AG1053" s="148" t="s">
        <v>314</v>
      </c>
      <c r="AH1053" s="148">
        <v>0</v>
      </c>
      <c r="AI1053" s="148"/>
      <c r="AJ1053" s="148"/>
      <c r="AK1053" s="148"/>
      <c r="AL1053" s="148"/>
      <c r="AM1053" s="148"/>
      <c r="AN1053" s="148"/>
      <c r="AO1053" s="148"/>
      <c r="AP1053" s="148"/>
      <c r="AQ1053" s="148"/>
      <c r="AR1053" s="148"/>
      <c r="AS1053" s="148"/>
      <c r="AT1053" s="148"/>
      <c r="AU1053" s="148"/>
      <c r="AV1053" s="148"/>
      <c r="AW1053" s="148"/>
      <c r="AX1053" s="148"/>
      <c r="AY1053" s="148"/>
      <c r="AZ1053" s="148"/>
      <c r="BA1053" s="148"/>
      <c r="BB1053" s="148"/>
      <c r="BC1053" s="148"/>
      <c r="BD1053" s="148"/>
      <c r="BE1053" s="148"/>
      <c r="BF1053" s="148"/>
      <c r="BG1053" s="148"/>
      <c r="BH1053" s="148"/>
    </row>
    <row r="1054" spans="1:60" outlineLevel="3" x14ac:dyDescent="0.25">
      <c r="A1054" s="155"/>
      <c r="B1054" s="156"/>
      <c r="C1054" s="195" t="s">
        <v>1317</v>
      </c>
      <c r="D1054" s="161"/>
      <c r="E1054" s="162">
        <v>42.99</v>
      </c>
      <c r="F1054" s="159"/>
      <c r="G1054" s="159"/>
      <c r="H1054" s="159"/>
      <c r="I1054" s="159"/>
      <c r="J1054" s="159"/>
      <c r="K1054" s="159"/>
      <c r="L1054" s="159"/>
      <c r="M1054" s="159"/>
      <c r="N1054" s="158"/>
      <c r="O1054" s="158"/>
      <c r="P1054" s="158"/>
      <c r="Q1054" s="158"/>
      <c r="R1054" s="159"/>
      <c r="S1054" s="159"/>
      <c r="T1054" s="159"/>
      <c r="U1054" s="159"/>
      <c r="V1054" s="159"/>
      <c r="W1054" s="159"/>
      <c r="X1054" s="159"/>
      <c r="Y1054" s="159"/>
      <c r="Z1054" s="148"/>
      <c r="AA1054" s="148"/>
      <c r="AB1054" s="148"/>
      <c r="AC1054" s="148"/>
      <c r="AD1054" s="148"/>
      <c r="AE1054" s="148"/>
      <c r="AF1054" s="148"/>
      <c r="AG1054" s="148" t="s">
        <v>314</v>
      </c>
      <c r="AH1054" s="148">
        <v>0</v>
      </c>
      <c r="AI1054" s="148"/>
      <c r="AJ1054" s="148"/>
      <c r="AK1054" s="148"/>
      <c r="AL1054" s="148"/>
      <c r="AM1054" s="148"/>
      <c r="AN1054" s="148"/>
      <c r="AO1054" s="148"/>
      <c r="AP1054" s="148"/>
      <c r="AQ1054" s="148"/>
      <c r="AR1054" s="148"/>
      <c r="AS1054" s="148"/>
      <c r="AT1054" s="148"/>
      <c r="AU1054" s="148"/>
      <c r="AV1054" s="148"/>
      <c r="AW1054" s="148"/>
      <c r="AX1054" s="148"/>
      <c r="AY1054" s="148"/>
      <c r="AZ1054" s="148"/>
      <c r="BA1054" s="148"/>
      <c r="BB1054" s="148"/>
      <c r="BC1054" s="148"/>
      <c r="BD1054" s="148"/>
      <c r="BE1054" s="148"/>
      <c r="BF1054" s="148"/>
      <c r="BG1054" s="148"/>
      <c r="BH1054" s="148"/>
    </row>
    <row r="1055" spans="1:60" ht="20" outlineLevel="2" x14ac:dyDescent="0.25">
      <c r="A1055" s="177">
        <v>205</v>
      </c>
      <c r="B1055" s="178" t="s">
        <v>3805</v>
      </c>
      <c r="C1055" s="194" t="s">
        <v>3806</v>
      </c>
      <c r="D1055" s="179" t="s">
        <v>310</v>
      </c>
      <c r="E1055" s="180">
        <f>SUM(E1056:E1057)</f>
        <v>90.86</v>
      </c>
      <c r="F1055" s="181"/>
      <c r="G1055" s="182">
        <f>ROUND(E1055*F1055,2)</f>
        <v>0</v>
      </c>
      <c r="H1055" s="181"/>
      <c r="I1055" s="182">
        <f>ROUND(E1055*H1055,2)</f>
        <v>0</v>
      </c>
      <c r="J1055" s="181"/>
      <c r="K1055" s="182">
        <f>ROUND(E1055*J1055,2)</f>
        <v>0</v>
      </c>
      <c r="L1055" s="182">
        <v>21</v>
      </c>
      <c r="M1055" s="182">
        <f>G1055*(1+L1055/100)</f>
        <v>0</v>
      </c>
      <c r="N1055" s="180">
        <v>1.8500000000000001E-3</v>
      </c>
      <c r="O1055" s="180">
        <f>ROUND(E1055*N1055,2)</f>
        <v>0.17</v>
      </c>
      <c r="P1055" s="180">
        <v>0</v>
      </c>
      <c r="Q1055" s="180">
        <f>ROUND(E1055*P1055,2)</f>
        <v>0</v>
      </c>
      <c r="R1055" s="182" t="s">
        <v>621</v>
      </c>
      <c r="S1055" s="182" t="s">
        <v>294</v>
      </c>
      <c r="T1055" s="159"/>
      <c r="U1055" s="159"/>
      <c r="V1055" s="159"/>
      <c r="W1055" s="159"/>
      <c r="X1055" s="159"/>
      <c r="Y1055" s="159"/>
      <c r="Z1055" s="148"/>
      <c r="AA1055" s="148"/>
      <c r="AB1055" s="148"/>
      <c r="AC1055" s="148"/>
      <c r="AD1055" s="148"/>
      <c r="AE1055" s="148"/>
      <c r="AF1055" s="148"/>
      <c r="AG1055" s="148"/>
      <c r="AH1055" s="148"/>
      <c r="AI1055" s="148"/>
      <c r="AJ1055" s="148"/>
      <c r="AK1055" s="148"/>
      <c r="AL1055" s="148"/>
      <c r="AM1055" s="148"/>
      <c r="AN1055" s="148"/>
      <c r="AO1055" s="148"/>
      <c r="AP1055" s="148"/>
      <c r="AQ1055" s="148"/>
      <c r="AR1055" s="148"/>
      <c r="AS1055" s="148"/>
      <c r="AT1055" s="148"/>
      <c r="AU1055" s="148"/>
      <c r="AV1055" s="148"/>
      <c r="AW1055" s="148"/>
      <c r="AX1055" s="148"/>
      <c r="AY1055" s="148"/>
      <c r="AZ1055" s="148"/>
      <c r="BA1055" s="148"/>
      <c r="BB1055" s="148"/>
      <c r="BC1055" s="148"/>
      <c r="BD1055" s="148"/>
      <c r="BE1055" s="148"/>
      <c r="BF1055" s="148"/>
      <c r="BG1055" s="148"/>
      <c r="BH1055" s="148"/>
    </row>
    <row r="1056" spans="1:60" outlineLevel="3" x14ac:dyDescent="0.25">
      <c r="A1056" s="155"/>
      <c r="B1056" s="156"/>
      <c r="C1056" s="195" t="s">
        <v>1316</v>
      </c>
      <c r="D1056" s="161"/>
      <c r="E1056" s="162">
        <v>47.87</v>
      </c>
      <c r="F1056" s="159"/>
      <c r="G1056" s="159"/>
      <c r="H1056" s="159"/>
      <c r="I1056" s="159"/>
      <c r="J1056" s="159"/>
      <c r="K1056" s="159"/>
      <c r="L1056" s="159"/>
      <c r="M1056" s="159"/>
      <c r="N1056" s="158"/>
      <c r="O1056" s="158"/>
      <c r="P1056" s="158"/>
      <c r="Q1056" s="158"/>
      <c r="R1056" s="159"/>
      <c r="S1056" s="159"/>
      <c r="T1056" s="159"/>
      <c r="U1056" s="159"/>
      <c r="V1056" s="159"/>
      <c r="W1056" s="159"/>
      <c r="X1056" s="159"/>
      <c r="Y1056" s="159"/>
      <c r="Z1056" s="148"/>
      <c r="AA1056" s="148"/>
      <c r="AB1056" s="148"/>
      <c r="AC1056" s="148"/>
      <c r="AD1056" s="148"/>
      <c r="AE1056" s="148"/>
      <c r="AF1056" s="148"/>
      <c r="AG1056" s="148" t="s">
        <v>314</v>
      </c>
      <c r="AH1056" s="148">
        <v>0</v>
      </c>
      <c r="AI1056" s="148"/>
      <c r="AJ1056" s="148"/>
      <c r="AK1056" s="148"/>
      <c r="AL1056" s="148"/>
      <c r="AM1056" s="148"/>
      <c r="AN1056" s="148"/>
      <c r="AO1056" s="148"/>
      <c r="AP1056" s="148"/>
      <c r="AQ1056" s="148"/>
      <c r="AR1056" s="148"/>
      <c r="AS1056" s="148"/>
      <c r="AT1056" s="148"/>
      <c r="AU1056" s="148"/>
      <c r="AV1056" s="148"/>
      <c r="AW1056" s="148"/>
      <c r="AX1056" s="148"/>
      <c r="AY1056" s="148"/>
      <c r="AZ1056" s="148"/>
      <c r="BA1056" s="148"/>
      <c r="BB1056" s="148"/>
      <c r="BC1056" s="148"/>
      <c r="BD1056" s="148"/>
      <c r="BE1056" s="148"/>
      <c r="BF1056" s="148"/>
      <c r="BG1056" s="148"/>
      <c r="BH1056" s="148"/>
    </row>
    <row r="1057" spans="1:60" outlineLevel="3" x14ac:dyDescent="0.25">
      <c r="A1057" s="155"/>
      <c r="B1057" s="156"/>
      <c r="C1057" s="195" t="s">
        <v>1317</v>
      </c>
      <c r="D1057" s="161"/>
      <c r="E1057" s="162">
        <v>42.99</v>
      </c>
      <c r="F1057" s="159"/>
      <c r="G1057" s="159"/>
      <c r="H1057" s="159"/>
      <c r="I1057" s="159"/>
      <c r="J1057" s="159"/>
      <c r="K1057" s="159"/>
      <c r="L1057" s="159"/>
      <c r="M1057" s="159"/>
      <c r="N1057" s="158"/>
      <c r="O1057" s="158"/>
      <c r="P1057" s="158"/>
      <c r="Q1057" s="158"/>
      <c r="R1057" s="159"/>
      <c r="S1057" s="159"/>
      <c r="T1057" s="159"/>
      <c r="U1057" s="159"/>
      <c r="V1057" s="159"/>
      <c r="W1057" s="159"/>
      <c r="X1057" s="159"/>
      <c r="Y1057" s="159"/>
      <c r="Z1057" s="148"/>
      <c r="AA1057" s="148"/>
      <c r="AB1057" s="148"/>
      <c r="AC1057" s="148"/>
      <c r="AD1057" s="148"/>
      <c r="AE1057" s="148"/>
      <c r="AF1057" s="148"/>
      <c r="AG1057" s="148" t="s">
        <v>314</v>
      </c>
      <c r="AH1057" s="148">
        <v>0</v>
      </c>
      <c r="AI1057" s="148"/>
      <c r="AJ1057" s="148"/>
      <c r="AK1057" s="148"/>
      <c r="AL1057" s="148"/>
      <c r="AM1057" s="148"/>
      <c r="AN1057" s="148"/>
      <c r="AO1057" s="148"/>
      <c r="AP1057" s="148"/>
      <c r="AQ1057" s="148"/>
      <c r="AR1057" s="148"/>
      <c r="AS1057" s="148"/>
      <c r="AT1057" s="148"/>
      <c r="AU1057" s="148"/>
      <c r="AV1057" s="148"/>
      <c r="AW1057" s="148"/>
      <c r="AX1057" s="148"/>
      <c r="AY1057" s="148"/>
      <c r="AZ1057" s="148"/>
      <c r="BA1057" s="148"/>
      <c r="BB1057" s="148"/>
      <c r="BC1057" s="148"/>
      <c r="BD1057" s="148"/>
      <c r="BE1057" s="148"/>
      <c r="BF1057" s="148"/>
      <c r="BG1057" s="148"/>
      <c r="BH1057" s="148"/>
    </row>
    <row r="1058" spans="1:60" outlineLevel="1" x14ac:dyDescent="0.25">
      <c r="A1058" s="177">
        <v>205</v>
      </c>
      <c r="B1058" s="178" t="s">
        <v>1330</v>
      </c>
      <c r="C1058" s="194" t="s">
        <v>1331</v>
      </c>
      <c r="D1058" s="179" t="s">
        <v>310</v>
      </c>
      <c r="E1058" s="180">
        <v>31.763000000000002</v>
      </c>
      <c r="F1058" s="181"/>
      <c r="G1058" s="182">
        <f>ROUND(E1058*F1058,2)</f>
        <v>0</v>
      </c>
      <c r="H1058" s="181"/>
      <c r="I1058" s="182">
        <f>ROUND(E1058*H1058,2)</f>
        <v>0</v>
      </c>
      <c r="J1058" s="181"/>
      <c r="K1058" s="182">
        <f>ROUND(E1058*J1058,2)</f>
        <v>0</v>
      </c>
      <c r="L1058" s="182">
        <v>21</v>
      </c>
      <c r="M1058" s="182">
        <f>G1058*(1+L1058/100)</f>
        <v>0</v>
      </c>
      <c r="N1058" s="180">
        <v>1.8500000000000001E-3</v>
      </c>
      <c r="O1058" s="180">
        <f>ROUND(E1058*N1058,2)</f>
        <v>0.06</v>
      </c>
      <c r="P1058" s="180">
        <v>0</v>
      </c>
      <c r="Q1058" s="180">
        <f>ROUND(E1058*P1058,2)</f>
        <v>0</v>
      </c>
      <c r="R1058" s="182" t="s">
        <v>621</v>
      </c>
      <c r="S1058" s="182" t="s">
        <v>294</v>
      </c>
      <c r="T1058" s="183" t="s">
        <v>294</v>
      </c>
      <c r="U1058" s="159">
        <v>0</v>
      </c>
      <c r="V1058" s="159">
        <f>ROUND(E1058*U1058,2)</f>
        <v>0</v>
      </c>
      <c r="W1058" s="159"/>
      <c r="X1058" s="159" t="s">
        <v>622</v>
      </c>
      <c r="Y1058" s="159" t="s">
        <v>296</v>
      </c>
      <c r="Z1058" s="148"/>
      <c r="AA1058" s="148"/>
      <c r="AB1058" s="148"/>
      <c r="AC1058" s="148"/>
      <c r="AD1058" s="148"/>
      <c r="AE1058" s="148"/>
      <c r="AF1058" s="148"/>
      <c r="AG1058" s="148" t="s">
        <v>623</v>
      </c>
      <c r="AH1058" s="148"/>
      <c r="AI1058" s="148"/>
      <c r="AJ1058" s="148"/>
      <c r="AK1058" s="148"/>
      <c r="AL1058" s="148"/>
      <c r="AM1058" s="148"/>
      <c r="AN1058" s="148"/>
      <c r="AO1058" s="148"/>
      <c r="AP1058" s="148"/>
      <c r="AQ1058" s="148"/>
      <c r="AR1058" s="148"/>
      <c r="AS1058" s="148"/>
      <c r="AT1058" s="148"/>
      <c r="AU1058" s="148"/>
      <c r="AV1058" s="148"/>
      <c r="AW1058" s="148"/>
      <c r="AX1058" s="148"/>
      <c r="AY1058" s="148"/>
      <c r="AZ1058" s="148"/>
      <c r="BA1058" s="148"/>
      <c r="BB1058" s="148"/>
      <c r="BC1058" s="148"/>
      <c r="BD1058" s="148"/>
      <c r="BE1058" s="148"/>
      <c r="BF1058" s="148"/>
      <c r="BG1058" s="148"/>
      <c r="BH1058" s="148"/>
    </row>
    <row r="1059" spans="1:60" outlineLevel="2" x14ac:dyDescent="0.25">
      <c r="A1059" s="155"/>
      <c r="B1059" s="156"/>
      <c r="C1059" s="195" t="s">
        <v>1332</v>
      </c>
      <c r="D1059" s="161"/>
      <c r="E1059" s="162">
        <v>31.763000000000002</v>
      </c>
      <c r="F1059" s="159"/>
      <c r="G1059" s="159"/>
      <c r="H1059" s="159"/>
      <c r="I1059" s="159"/>
      <c r="J1059" s="159"/>
      <c r="K1059" s="159"/>
      <c r="L1059" s="159"/>
      <c r="M1059" s="159"/>
      <c r="N1059" s="158"/>
      <c r="O1059" s="158"/>
      <c r="P1059" s="158"/>
      <c r="Q1059" s="158"/>
      <c r="R1059" s="159"/>
      <c r="S1059" s="159"/>
      <c r="T1059" s="159"/>
      <c r="U1059" s="159"/>
      <c r="V1059" s="159"/>
      <c r="W1059" s="159"/>
      <c r="X1059" s="159"/>
      <c r="Y1059" s="159"/>
      <c r="Z1059" s="148"/>
      <c r="AA1059" s="148"/>
      <c r="AB1059" s="148"/>
      <c r="AC1059" s="148"/>
      <c r="AD1059" s="148"/>
      <c r="AE1059" s="148"/>
      <c r="AF1059" s="148"/>
      <c r="AG1059" s="148" t="s">
        <v>314</v>
      </c>
      <c r="AH1059" s="148">
        <v>0</v>
      </c>
      <c r="AI1059" s="148"/>
      <c r="AJ1059" s="148"/>
      <c r="AK1059" s="148"/>
      <c r="AL1059" s="148"/>
      <c r="AM1059" s="148"/>
      <c r="AN1059" s="148"/>
      <c r="AO1059" s="148"/>
      <c r="AP1059" s="148"/>
      <c r="AQ1059" s="148"/>
      <c r="AR1059" s="148"/>
      <c r="AS1059" s="148"/>
      <c r="AT1059" s="148"/>
      <c r="AU1059" s="148"/>
      <c r="AV1059" s="148"/>
      <c r="AW1059" s="148"/>
      <c r="AX1059" s="148"/>
      <c r="AY1059" s="148"/>
      <c r="AZ1059" s="148"/>
      <c r="BA1059" s="148"/>
      <c r="BB1059" s="148"/>
      <c r="BC1059" s="148"/>
      <c r="BD1059" s="148"/>
      <c r="BE1059" s="148"/>
      <c r="BF1059" s="148"/>
      <c r="BG1059" s="148"/>
      <c r="BH1059" s="148"/>
    </row>
    <row r="1060" spans="1:60" outlineLevel="1" x14ac:dyDescent="0.25">
      <c r="A1060" s="177">
        <v>206</v>
      </c>
      <c r="B1060" s="178" t="s">
        <v>1333</v>
      </c>
      <c r="C1060" s="194" t="s">
        <v>1334</v>
      </c>
      <c r="D1060" s="179" t="s">
        <v>310</v>
      </c>
      <c r="E1060" s="180">
        <v>600.64139999999998</v>
      </c>
      <c r="F1060" s="181"/>
      <c r="G1060" s="182">
        <f>ROUND(E1060*F1060,2)</f>
        <v>0</v>
      </c>
      <c r="H1060" s="181"/>
      <c r="I1060" s="182">
        <f>ROUND(E1060*H1060,2)</f>
        <v>0</v>
      </c>
      <c r="J1060" s="181"/>
      <c r="K1060" s="182">
        <f>ROUND(E1060*J1060,2)</f>
        <v>0</v>
      </c>
      <c r="L1060" s="182">
        <v>21</v>
      </c>
      <c r="M1060" s="182">
        <f>G1060*(1+L1060/100)</f>
        <v>0</v>
      </c>
      <c r="N1060" s="180">
        <v>0</v>
      </c>
      <c r="O1060" s="180">
        <f>ROUND(E1060*N1060,2)</f>
        <v>0</v>
      </c>
      <c r="P1060" s="180">
        <v>0</v>
      </c>
      <c r="Q1060" s="180">
        <f>ROUND(E1060*P1060,2)</f>
        <v>0</v>
      </c>
      <c r="R1060" s="182" t="s">
        <v>1263</v>
      </c>
      <c r="S1060" s="182" t="s">
        <v>294</v>
      </c>
      <c r="T1060" s="183" t="s">
        <v>294</v>
      </c>
      <c r="U1060" s="159">
        <v>0.1</v>
      </c>
      <c r="V1060" s="159">
        <f>ROUND(E1060*U1060,2)</f>
        <v>60.06</v>
      </c>
      <c r="W1060" s="159"/>
      <c r="X1060" s="159" t="s">
        <v>295</v>
      </c>
      <c r="Y1060" s="159" t="s">
        <v>296</v>
      </c>
      <c r="Z1060" s="148"/>
      <c r="AA1060" s="148"/>
      <c r="AB1060" s="148"/>
      <c r="AC1060" s="148"/>
      <c r="AD1060" s="148"/>
      <c r="AE1060" s="148"/>
      <c r="AF1060" s="148"/>
      <c r="AG1060" s="148" t="s">
        <v>297</v>
      </c>
      <c r="AH1060" s="148"/>
      <c r="AI1060" s="148"/>
      <c r="AJ1060" s="148"/>
      <c r="AK1060" s="148"/>
      <c r="AL1060" s="148"/>
      <c r="AM1060" s="148"/>
      <c r="AN1060" s="148"/>
      <c r="AO1060" s="148"/>
      <c r="AP1060" s="148"/>
      <c r="AQ1060" s="148"/>
      <c r="AR1060" s="148"/>
      <c r="AS1060" s="148"/>
      <c r="AT1060" s="148"/>
      <c r="AU1060" s="148"/>
      <c r="AV1060" s="148"/>
      <c r="AW1060" s="148"/>
      <c r="AX1060" s="148"/>
      <c r="AY1060" s="148"/>
      <c r="AZ1060" s="148"/>
      <c r="BA1060" s="148"/>
      <c r="BB1060" s="148"/>
      <c r="BC1060" s="148"/>
      <c r="BD1060" s="148"/>
      <c r="BE1060" s="148"/>
      <c r="BF1060" s="148"/>
      <c r="BG1060" s="148"/>
      <c r="BH1060" s="148"/>
    </row>
    <row r="1061" spans="1:60" outlineLevel="2" x14ac:dyDescent="0.25">
      <c r="A1061" s="155"/>
      <c r="B1061" s="156"/>
      <c r="C1061" s="195" t="s">
        <v>1315</v>
      </c>
      <c r="D1061" s="161"/>
      <c r="E1061" s="162">
        <v>448.97239999999999</v>
      </c>
      <c r="F1061" s="159"/>
      <c r="G1061" s="159"/>
      <c r="H1061" s="159"/>
      <c r="I1061" s="159"/>
      <c r="J1061" s="159"/>
      <c r="K1061" s="159"/>
      <c r="L1061" s="159"/>
      <c r="M1061" s="159"/>
      <c r="N1061" s="158"/>
      <c r="O1061" s="158"/>
      <c r="P1061" s="158"/>
      <c r="Q1061" s="158"/>
      <c r="R1061" s="159"/>
      <c r="S1061" s="159"/>
      <c r="T1061" s="159"/>
      <c r="U1061" s="159"/>
      <c r="V1061" s="159"/>
      <c r="W1061" s="159"/>
      <c r="X1061" s="159"/>
      <c r="Y1061" s="159"/>
      <c r="Z1061" s="148"/>
      <c r="AA1061" s="148"/>
      <c r="AB1061" s="148"/>
      <c r="AC1061" s="148"/>
      <c r="AD1061" s="148"/>
      <c r="AE1061" s="148"/>
      <c r="AF1061" s="148"/>
      <c r="AG1061" s="148" t="s">
        <v>314</v>
      </c>
      <c r="AH1061" s="148">
        <v>0</v>
      </c>
      <c r="AI1061" s="148"/>
      <c r="AJ1061" s="148"/>
      <c r="AK1061" s="148"/>
      <c r="AL1061" s="148"/>
      <c r="AM1061" s="148"/>
      <c r="AN1061" s="148"/>
      <c r="AO1061" s="148"/>
      <c r="AP1061" s="148"/>
      <c r="AQ1061" s="148"/>
      <c r="AR1061" s="148"/>
      <c r="AS1061" s="148"/>
      <c r="AT1061" s="148"/>
      <c r="AU1061" s="148"/>
      <c r="AV1061" s="148"/>
      <c r="AW1061" s="148"/>
      <c r="AX1061" s="148"/>
      <c r="AY1061" s="148"/>
      <c r="AZ1061" s="148"/>
      <c r="BA1061" s="148"/>
      <c r="BB1061" s="148"/>
      <c r="BC1061" s="148"/>
      <c r="BD1061" s="148"/>
      <c r="BE1061" s="148"/>
      <c r="BF1061" s="148"/>
      <c r="BG1061" s="148"/>
      <c r="BH1061" s="148"/>
    </row>
    <row r="1062" spans="1:60" outlineLevel="3" x14ac:dyDescent="0.25">
      <c r="A1062" s="155"/>
      <c r="B1062" s="156"/>
      <c r="C1062" s="195" t="s">
        <v>1316</v>
      </c>
      <c r="D1062" s="161"/>
      <c r="E1062" s="162">
        <v>47.865000000000002</v>
      </c>
      <c r="F1062" s="159"/>
      <c r="G1062" s="159"/>
      <c r="H1062" s="159"/>
      <c r="I1062" s="159"/>
      <c r="J1062" s="159"/>
      <c r="K1062" s="159"/>
      <c r="L1062" s="159"/>
      <c r="M1062" s="159"/>
      <c r="N1062" s="158"/>
      <c r="O1062" s="158"/>
      <c r="P1062" s="158"/>
      <c r="Q1062" s="158"/>
      <c r="R1062" s="159"/>
      <c r="S1062" s="159"/>
      <c r="T1062" s="159"/>
      <c r="U1062" s="159"/>
      <c r="V1062" s="159"/>
      <c r="W1062" s="159"/>
      <c r="X1062" s="159"/>
      <c r="Y1062" s="159"/>
      <c r="Z1062" s="148"/>
      <c r="AA1062" s="148"/>
      <c r="AB1062" s="148"/>
      <c r="AC1062" s="148"/>
      <c r="AD1062" s="148"/>
      <c r="AE1062" s="148"/>
      <c r="AF1062" s="148"/>
      <c r="AG1062" s="148" t="s">
        <v>314</v>
      </c>
      <c r="AH1062" s="148">
        <v>0</v>
      </c>
      <c r="AI1062" s="148"/>
      <c r="AJ1062" s="148"/>
      <c r="AK1062" s="148"/>
      <c r="AL1062" s="148"/>
      <c r="AM1062" s="148"/>
      <c r="AN1062" s="148"/>
      <c r="AO1062" s="148"/>
      <c r="AP1062" s="148"/>
      <c r="AQ1062" s="148"/>
      <c r="AR1062" s="148"/>
      <c r="AS1062" s="148"/>
      <c r="AT1062" s="148"/>
      <c r="AU1062" s="148"/>
      <c r="AV1062" s="148"/>
      <c r="AW1062" s="148"/>
      <c r="AX1062" s="148"/>
      <c r="AY1062" s="148"/>
      <c r="AZ1062" s="148"/>
      <c r="BA1062" s="148"/>
      <c r="BB1062" s="148"/>
      <c r="BC1062" s="148"/>
      <c r="BD1062" s="148"/>
      <c r="BE1062" s="148"/>
      <c r="BF1062" s="148"/>
      <c r="BG1062" s="148"/>
      <c r="BH1062" s="148"/>
    </row>
    <row r="1063" spans="1:60" outlineLevel="3" x14ac:dyDescent="0.25">
      <c r="A1063" s="155"/>
      <c r="B1063" s="156"/>
      <c r="C1063" s="195" t="s">
        <v>1317</v>
      </c>
      <c r="D1063" s="161"/>
      <c r="E1063" s="162">
        <v>42.994</v>
      </c>
      <c r="F1063" s="159"/>
      <c r="G1063" s="159"/>
      <c r="H1063" s="159"/>
      <c r="I1063" s="159"/>
      <c r="J1063" s="159"/>
      <c r="K1063" s="159"/>
      <c r="L1063" s="159"/>
      <c r="M1063" s="159"/>
      <c r="N1063" s="158"/>
      <c r="O1063" s="158"/>
      <c r="P1063" s="158"/>
      <c r="Q1063" s="158"/>
      <c r="R1063" s="159"/>
      <c r="S1063" s="159"/>
      <c r="T1063" s="159"/>
      <c r="U1063" s="159"/>
      <c r="V1063" s="159"/>
      <c r="W1063" s="159"/>
      <c r="X1063" s="159"/>
      <c r="Y1063" s="159"/>
      <c r="Z1063" s="148"/>
      <c r="AA1063" s="148"/>
      <c r="AB1063" s="148"/>
      <c r="AC1063" s="148"/>
      <c r="AD1063" s="148"/>
      <c r="AE1063" s="148"/>
      <c r="AF1063" s="148"/>
      <c r="AG1063" s="148" t="s">
        <v>314</v>
      </c>
      <c r="AH1063" s="148">
        <v>0</v>
      </c>
      <c r="AI1063" s="148"/>
      <c r="AJ1063" s="148"/>
      <c r="AK1063" s="148"/>
      <c r="AL1063" s="148"/>
      <c r="AM1063" s="148"/>
      <c r="AN1063" s="148"/>
      <c r="AO1063" s="148"/>
      <c r="AP1063" s="148"/>
      <c r="AQ1063" s="148"/>
      <c r="AR1063" s="148"/>
      <c r="AS1063" s="148"/>
      <c r="AT1063" s="148"/>
      <c r="AU1063" s="148"/>
      <c r="AV1063" s="148"/>
      <c r="AW1063" s="148"/>
      <c r="AX1063" s="148"/>
      <c r="AY1063" s="148"/>
      <c r="AZ1063" s="148"/>
      <c r="BA1063" s="148"/>
      <c r="BB1063" s="148"/>
      <c r="BC1063" s="148"/>
      <c r="BD1063" s="148"/>
      <c r="BE1063" s="148"/>
      <c r="BF1063" s="148"/>
      <c r="BG1063" s="148"/>
      <c r="BH1063" s="148"/>
    </row>
    <row r="1064" spans="1:60" outlineLevel="3" x14ac:dyDescent="0.25">
      <c r="A1064" s="155"/>
      <c r="B1064" s="156"/>
      <c r="C1064" s="195" t="s">
        <v>1335</v>
      </c>
      <c r="D1064" s="161"/>
      <c r="E1064" s="162">
        <v>47</v>
      </c>
      <c r="F1064" s="159"/>
      <c r="G1064" s="159"/>
      <c r="H1064" s="159"/>
      <c r="I1064" s="159"/>
      <c r="J1064" s="159"/>
      <c r="K1064" s="159"/>
      <c r="L1064" s="159"/>
      <c r="M1064" s="159"/>
      <c r="N1064" s="158"/>
      <c r="O1064" s="158"/>
      <c r="P1064" s="158"/>
      <c r="Q1064" s="158"/>
      <c r="R1064" s="159"/>
      <c r="S1064" s="159"/>
      <c r="T1064" s="159"/>
      <c r="U1064" s="159"/>
      <c r="V1064" s="159"/>
      <c r="W1064" s="159"/>
      <c r="X1064" s="159"/>
      <c r="Y1064" s="159"/>
      <c r="Z1064" s="148"/>
      <c r="AA1064" s="148"/>
      <c r="AB1064" s="148"/>
      <c r="AC1064" s="148"/>
      <c r="AD1064" s="148"/>
      <c r="AE1064" s="148"/>
      <c r="AF1064" s="148"/>
      <c r="AG1064" s="148" t="s">
        <v>314</v>
      </c>
      <c r="AH1064" s="148">
        <v>0</v>
      </c>
      <c r="AI1064" s="148"/>
      <c r="AJ1064" s="148"/>
      <c r="AK1064" s="148"/>
      <c r="AL1064" s="148"/>
      <c r="AM1064" s="148"/>
      <c r="AN1064" s="148"/>
      <c r="AO1064" s="148"/>
      <c r="AP1064" s="148"/>
      <c r="AQ1064" s="148"/>
      <c r="AR1064" s="148"/>
      <c r="AS1064" s="148"/>
      <c r="AT1064" s="148"/>
      <c r="AU1064" s="148"/>
      <c r="AV1064" s="148"/>
      <c r="AW1064" s="148"/>
      <c r="AX1064" s="148"/>
      <c r="AY1064" s="148"/>
      <c r="AZ1064" s="148"/>
      <c r="BA1064" s="148"/>
      <c r="BB1064" s="148"/>
      <c r="BC1064" s="148"/>
      <c r="BD1064" s="148"/>
      <c r="BE1064" s="148"/>
      <c r="BF1064" s="148"/>
      <c r="BG1064" s="148"/>
      <c r="BH1064" s="148"/>
    </row>
    <row r="1065" spans="1:60" outlineLevel="3" x14ac:dyDescent="0.25">
      <c r="A1065" s="155"/>
      <c r="B1065" s="156"/>
      <c r="C1065" s="196" t="s">
        <v>405</v>
      </c>
      <c r="D1065" s="163"/>
      <c r="E1065" s="164">
        <v>586.83140000000003</v>
      </c>
      <c r="F1065" s="159"/>
      <c r="G1065" s="159"/>
      <c r="H1065" s="159"/>
      <c r="I1065" s="159"/>
      <c r="J1065" s="159"/>
      <c r="K1065" s="159"/>
      <c r="L1065" s="159"/>
      <c r="M1065" s="159"/>
      <c r="N1065" s="158"/>
      <c r="O1065" s="158"/>
      <c r="P1065" s="158"/>
      <c r="Q1065" s="158"/>
      <c r="R1065" s="159"/>
      <c r="S1065" s="159"/>
      <c r="T1065" s="159"/>
      <c r="U1065" s="159"/>
      <c r="V1065" s="159"/>
      <c r="W1065" s="159"/>
      <c r="X1065" s="159"/>
      <c r="Y1065" s="159"/>
      <c r="Z1065" s="148"/>
      <c r="AA1065" s="148"/>
      <c r="AB1065" s="148"/>
      <c r="AC1065" s="148"/>
      <c r="AD1065" s="148"/>
      <c r="AE1065" s="148"/>
      <c r="AF1065" s="148"/>
      <c r="AG1065" s="148" t="s">
        <v>314</v>
      </c>
      <c r="AH1065" s="148">
        <v>1</v>
      </c>
      <c r="AI1065" s="148"/>
      <c r="AJ1065" s="148"/>
      <c r="AK1065" s="148"/>
      <c r="AL1065" s="148"/>
      <c r="AM1065" s="148"/>
      <c r="AN1065" s="148"/>
      <c r="AO1065" s="148"/>
      <c r="AP1065" s="148"/>
      <c r="AQ1065" s="148"/>
      <c r="AR1065" s="148"/>
      <c r="AS1065" s="148"/>
      <c r="AT1065" s="148"/>
      <c r="AU1065" s="148"/>
      <c r="AV1065" s="148"/>
      <c r="AW1065" s="148"/>
      <c r="AX1065" s="148"/>
      <c r="AY1065" s="148"/>
      <c r="AZ1065" s="148"/>
      <c r="BA1065" s="148"/>
      <c r="BB1065" s="148"/>
      <c r="BC1065" s="148"/>
      <c r="BD1065" s="148"/>
      <c r="BE1065" s="148"/>
      <c r="BF1065" s="148"/>
      <c r="BG1065" s="148"/>
      <c r="BH1065" s="148"/>
    </row>
    <row r="1066" spans="1:60" outlineLevel="3" x14ac:dyDescent="0.25">
      <c r="A1066" s="155"/>
      <c r="B1066" s="156"/>
      <c r="C1066" s="195" t="s">
        <v>1336</v>
      </c>
      <c r="D1066" s="161"/>
      <c r="E1066" s="162">
        <v>13.81</v>
      </c>
      <c r="F1066" s="159"/>
      <c r="G1066" s="159"/>
      <c r="H1066" s="159"/>
      <c r="I1066" s="159"/>
      <c r="J1066" s="159"/>
      <c r="K1066" s="159"/>
      <c r="L1066" s="159"/>
      <c r="M1066" s="159"/>
      <c r="N1066" s="158"/>
      <c r="O1066" s="158"/>
      <c r="P1066" s="158"/>
      <c r="Q1066" s="158"/>
      <c r="R1066" s="159"/>
      <c r="S1066" s="159"/>
      <c r="T1066" s="159"/>
      <c r="U1066" s="159"/>
      <c r="V1066" s="159"/>
      <c r="W1066" s="159"/>
      <c r="X1066" s="159"/>
      <c r="Y1066" s="159"/>
      <c r="Z1066" s="148"/>
      <c r="AA1066" s="148"/>
      <c r="AB1066" s="148"/>
      <c r="AC1066" s="148"/>
      <c r="AD1066" s="148"/>
      <c r="AE1066" s="148"/>
      <c r="AF1066" s="148"/>
      <c r="AG1066" s="148" t="s">
        <v>314</v>
      </c>
      <c r="AH1066" s="148">
        <v>0</v>
      </c>
      <c r="AI1066" s="148"/>
      <c r="AJ1066" s="148"/>
      <c r="AK1066" s="148"/>
      <c r="AL1066" s="148"/>
      <c r="AM1066" s="148"/>
      <c r="AN1066" s="148"/>
      <c r="AO1066" s="148"/>
      <c r="AP1066" s="148"/>
      <c r="AQ1066" s="148"/>
      <c r="AR1066" s="148"/>
      <c r="AS1066" s="148"/>
      <c r="AT1066" s="148"/>
      <c r="AU1066" s="148"/>
      <c r="AV1066" s="148"/>
      <c r="AW1066" s="148"/>
      <c r="AX1066" s="148"/>
      <c r="AY1066" s="148"/>
      <c r="AZ1066" s="148"/>
      <c r="BA1066" s="148"/>
      <c r="BB1066" s="148"/>
      <c r="BC1066" s="148"/>
      <c r="BD1066" s="148"/>
      <c r="BE1066" s="148"/>
      <c r="BF1066" s="148"/>
      <c r="BG1066" s="148"/>
      <c r="BH1066" s="148"/>
    </row>
    <row r="1067" spans="1:60" ht="20" outlineLevel="1" x14ac:dyDescent="0.25">
      <c r="A1067" s="177">
        <v>207</v>
      </c>
      <c r="B1067" s="178" t="s">
        <v>1337</v>
      </c>
      <c r="C1067" s="194" t="s">
        <v>1338</v>
      </c>
      <c r="D1067" s="179" t="s">
        <v>310</v>
      </c>
      <c r="E1067" s="180">
        <v>620.80610999999999</v>
      </c>
      <c r="F1067" s="181"/>
      <c r="G1067" s="182">
        <f>ROUND(E1067*F1067,2)</f>
        <v>0</v>
      </c>
      <c r="H1067" s="181"/>
      <c r="I1067" s="182">
        <f>ROUND(E1067*H1067,2)</f>
        <v>0</v>
      </c>
      <c r="J1067" s="181"/>
      <c r="K1067" s="182">
        <f>ROUND(E1067*J1067,2)</f>
        <v>0</v>
      </c>
      <c r="L1067" s="182">
        <v>21</v>
      </c>
      <c r="M1067" s="182">
        <f>G1067*(1+L1067/100)</f>
        <v>0</v>
      </c>
      <c r="N1067" s="180">
        <v>4.4999999999999997E-3</v>
      </c>
      <c r="O1067" s="180">
        <f>ROUND(E1067*N1067,2)</f>
        <v>2.79</v>
      </c>
      <c r="P1067" s="180">
        <v>0</v>
      </c>
      <c r="Q1067" s="180">
        <f>ROUND(E1067*P1067,2)</f>
        <v>0</v>
      </c>
      <c r="R1067" s="182" t="s">
        <v>621</v>
      </c>
      <c r="S1067" s="182" t="s">
        <v>294</v>
      </c>
      <c r="T1067" s="183" t="s">
        <v>294</v>
      </c>
      <c r="U1067" s="159">
        <v>0</v>
      </c>
      <c r="V1067" s="159">
        <f>ROUND(E1067*U1067,2)</f>
        <v>0</v>
      </c>
      <c r="W1067" s="159"/>
      <c r="X1067" s="159" t="s">
        <v>622</v>
      </c>
      <c r="Y1067" s="159" t="s">
        <v>296</v>
      </c>
      <c r="Z1067" s="148"/>
      <c r="AA1067" s="148"/>
      <c r="AB1067" s="148"/>
      <c r="AC1067" s="148"/>
      <c r="AD1067" s="148"/>
      <c r="AE1067" s="148"/>
      <c r="AF1067" s="148"/>
      <c r="AG1067" s="148" t="s">
        <v>623</v>
      </c>
      <c r="AH1067" s="148"/>
      <c r="AI1067" s="148"/>
      <c r="AJ1067" s="148"/>
      <c r="AK1067" s="148"/>
      <c r="AL1067" s="148"/>
      <c r="AM1067" s="148"/>
      <c r="AN1067" s="148"/>
      <c r="AO1067" s="148"/>
      <c r="AP1067" s="148"/>
      <c r="AQ1067" s="148"/>
      <c r="AR1067" s="148"/>
      <c r="AS1067" s="148"/>
      <c r="AT1067" s="148"/>
      <c r="AU1067" s="148"/>
      <c r="AV1067" s="148"/>
      <c r="AW1067" s="148"/>
      <c r="AX1067" s="148"/>
      <c r="AY1067" s="148"/>
      <c r="AZ1067" s="148"/>
      <c r="BA1067" s="148"/>
      <c r="BB1067" s="148"/>
      <c r="BC1067" s="148"/>
      <c r="BD1067" s="148"/>
      <c r="BE1067" s="148"/>
      <c r="BF1067" s="148"/>
      <c r="BG1067" s="148"/>
      <c r="BH1067" s="148"/>
    </row>
    <row r="1068" spans="1:60" outlineLevel="2" x14ac:dyDescent="0.25">
      <c r="A1068" s="155"/>
      <c r="B1068" s="156"/>
      <c r="C1068" s="195" t="s">
        <v>1323</v>
      </c>
      <c r="D1068" s="161"/>
      <c r="E1068" s="162">
        <v>539.83000000000004</v>
      </c>
      <c r="F1068" s="159"/>
      <c r="G1068" s="159"/>
      <c r="H1068" s="159"/>
      <c r="I1068" s="159"/>
      <c r="J1068" s="159"/>
      <c r="K1068" s="159"/>
      <c r="L1068" s="159"/>
      <c r="M1068" s="159"/>
      <c r="N1068" s="158"/>
      <c r="O1068" s="158"/>
      <c r="P1068" s="158"/>
      <c r="Q1068" s="158"/>
      <c r="R1068" s="159"/>
      <c r="S1068" s="159"/>
      <c r="T1068" s="159"/>
      <c r="U1068" s="159"/>
      <c r="V1068" s="159"/>
      <c r="W1068" s="159"/>
      <c r="X1068" s="159"/>
      <c r="Y1068" s="159"/>
      <c r="Z1068" s="148"/>
      <c r="AA1068" s="148"/>
      <c r="AB1068" s="148"/>
      <c r="AC1068" s="148"/>
      <c r="AD1068" s="148"/>
      <c r="AE1068" s="148"/>
      <c r="AF1068" s="148"/>
      <c r="AG1068" s="148" t="s">
        <v>314</v>
      </c>
      <c r="AH1068" s="148">
        <v>0</v>
      </c>
      <c r="AI1068" s="148"/>
      <c r="AJ1068" s="148"/>
      <c r="AK1068" s="148"/>
      <c r="AL1068" s="148"/>
      <c r="AM1068" s="148"/>
      <c r="AN1068" s="148"/>
      <c r="AO1068" s="148"/>
      <c r="AP1068" s="148"/>
      <c r="AQ1068" s="148"/>
      <c r="AR1068" s="148"/>
      <c r="AS1068" s="148"/>
      <c r="AT1068" s="148"/>
      <c r="AU1068" s="148"/>
      <c r="AV1068" s="148"/>
      <c r="AW1068" s="148"/>
      <c r="AX1068" s="148"/>
      <c r="AY1068" s="148"/>
      <c r="AZ1068" s="148"/>
      <c r="BA1068" s="148"/>
      <c r="BB1068" s="148"/>
      <c r="BC1068" s="148"/>
      <c r="BD1068" s="148"/>
      <c r="BE1068" s="148"/>
      <c r="BF1068" s="148"/>
      <c r="BG1068" s="148"/>
      <c r="BH1068" s="148"/>
    </row>
    <row r="1069" spans="1:60" outlineLevel="3" x14ac:dyDescent="0.25">
      <c r="A1069" s="155"/>
      <c r="B1069" s="156"/>
      <c r="C1069" s="197" t="s">
        <v>1303</v>
      </c>
      <c r="D1069" s="165"/>
      <c r="E1069" s="166">
        <v>80.97</v>
      </c>
      <c r="F1069" s="159"/>
      <c r="G1069" s="159"/>
      <c r="H1069" s="159"/>
      <c r="I1069" s="159"/>
      <c r="J1069" s="159"/>
      <c r="K1069" s="159"/>
      <c r="L1069" s="159"/>
      <c r="M1069" s="159"/>
      <c r="N1069" s="158"/>
      <c r="O1069" s="158"/>
      <c r="P1069" s="158"/>
      <c r="Q1069" s="158"/>
      <c r="R1069" s="159"/>
      <c r="S1069" s="159"/>
      <c r="T1069" s="159"/>
      <c r="U1069" s="159"/>
      <c r="V1069" s="159"/>
      <c r="W1069" s="159"/>
      <c r="X1069" s="159"/>
      <c r="Y1069" s="159"/>
      <c r="Z1069" s="148"/>
      <c r="AA1069" s="148"/>
      <c r="AB1069" s="148"/>
      <c r="AC1069" s="148"/>
      <c r="AD1069" s="148"/>
      <c r="AE1069" s="148"/>
      <c r="AF1069" s="148"/>
      <c r="AG1069" s="148" t="s">
        <v>314</v>
      </c>
      <c r="AH1069" s="148">
        <v>4</v>
      </c>
      <c r="AI1069" s="148"/>
      <c r="AJ1069" s="148"/>
      <c r="AK1069" s="148"/>
      <c r="AL1069" s="148"/>
      <c r="AM1069" s="148"/>
      <c r="AN1069" s="148"/>
      <c r="AO1069" s="148"/>
      <c r="AP1069" s="148"/>
      <c r="AQ1069" s="148"/>
      <c r="AR1069" s="148"/>
      <c r="AS1069" s="148"/>
      <c r="AT1069" s="148"/>
      <c r="AU1069" s="148"/>
      <c r="AV1069" s="148"/>
      <c r="AW1069" s="148"/>
      <c r="AX1069" s="148"/>
      <c r="AY1069" s="148"/>
      <c r="AZ1069" s="148"/>
      <c r="BA1069" s="148"/>
      <c r="BB1069" s="148"/>
      <c r="BC1069" s="148"/>
      <c r="BD1069" s="148"/>
      <c r="BE1069" s="148"/>
      <c r="BF1069" s="148"/>
      <c r="BG1069" s="148"/>
      <c r="BH1069" s="148"/>
    </row>
    <row r="1070" spans="1:60" ht="20" outlineLevel="1" x14ac:dyDescent="0.25">
      <c r="A1070" s="177">
        <v>208</v>
      </c>
      <c r="B1070" s="178" t="s">
        <v>1339</v>
      </c>
      <c r="C1070" s="194" t="s">
        <v>1340</v>
      </c>
      <c r="D1070" s="179" t="s">
        <v>310</v>
      </c>
      <c r="E1070" s="180">
        <v>690.73761000000002</v>
      </c>
      <c r="F1070" s="181"/>
      <c r="G1070" s="182">
        <f>ROUND(E1070*F1070,2)</f>
        <v>0</v>
      </c>
      <c r="H1070" s="181"/>
      <c r="I1070" s="182">
        <f>ROUND(E1070*H1070,2)</f>
        <v>0</v>
      </c>
      <c r="J1070" s="181"/>
      <c r="K1070" s="182">
        <f>ROUND(E1070*J1070,2)</f>
        <v>0</v>
      </c>
      <c r="L1070" s="182">
        <v>21</v>
      </c>
      <c r="M1070" s="182">
        <f>G1070*(1+L1070/100)</f>
        <v>0</v>
      </c>
      <c r="N1070" s="180">
        <v>2.9999999999999997E-4</v>
      </c>
      <c r="O1070" s="180">
        <f>ROUND(E1070*N1070,2)</f>
        <v>0.21</v>
      </c>
      <c r="P1070" s="180">
        <v>0</v>
      </c>
      <c r="Q1070" s="180">
        <f>ROUND(E1070*P1070,2)</f>
        <v>0</v>
      </c>
      <c r="R1070" s="182" t="s">
        <v>621</v>
      </c>
      <c r="S1070" s="182" t="s">
        <v>294</v>
      </c>
      <c r="T1070" s="183" t="s">
        <v>294</v>
      </c>
      <c r="U1070" s="159">
        <v>0</v>
      </c>
      <c r="V1070" s="159">
        <f>ROUND(E1070*U1070,2)</f>
        <v>0</v>
      </c>
      <c r="W1070" s="159"/>
      <c r="X1070" s="159" t="s">
        <v>622</v>
      </c>
      <c r="Y1070" s="159" t="s">
        <v>296</v>
      </c>
      <c r="Z1070" s="148"/>
      <c r="AA1070" s="148"/>
      <c r="AB1070" s="148"/>
      <c r="AC1070" s="148"/>
      <c r="AD1070" s="148"/>
      <c r="AE1070" s="148"/>
      <c r="AF1070" s="148"/>
      <c r="AG1070" s="148" t="s">
        <v>623</v>
      </c>
      <c r="AH1070" s="148"/>
      <c r="AI1070" s="148"/>
      <c r="AJ1070" s="148"/>
      <c r="AK1070" s="148"/>
      <c r="AL1070" s="148"/>
      <c r="AM1070" s="148"/>
      <c r="AN1070" s="148"/>
      <c r="AO1070" s="148"/>
      <c r="AP1070" s="148"/>
      <c r="AQ1070" s="148"/>
      <c r="AR1070" s="148"/>
      <c r="AS1070" s="148"/>
      <c r="AT1070" s="148"/>
      <c r="AU1070" s="148"/>
      <c r="AV1070" s="148"/>
      <c r="AW1070" s="148"/>
      <c r="AX1070" s="148"/>
      <c r="AY1070" s="148"/>
      <c r="AZ1070" s="148"/>
      <c r="BA1070" s="148"/>
      <c r="BB1070" s="148"/>
      <c r="BC1070" s="148"/>
      <c r="BD1070" s="148"/>
      <c r="BE1070" s="148"/>
      <c r="BF1070" s="148"/>
      <c r="BG1070" s="148"/>
      <c r="BH1070" s="148"/>
    </row>
    <row r="1071" spans="1:60" outlineLevel="2" x14ac:dyDescent="0.25">
      <c r="A1071" s="155"/>
      <c r="B1071" s="156"/>
      <c r="C1071" s="195" t="s">
        <v>1326</v>
      </c>
      <c r="D1071" s="161"/>
      <c r="E1071" s="162">
        <v>586.83140000000003</v>
      </c>
      <c r="F1071" s="159"/>
      <c r="G1071" s="159"/>
      <c r="H1071" s="159"/>
      <c r="I1071" s="159"/>
      <c r="J1071" s="159"/>
      <c r="K1071" s="159"/>
      <c r="L1071" s="159"/>
      <c r="M1071" s="159"/>
      <c r="N1071" s="158"/>
      <c r="O1071" s="158"/>
      <c r="P1071" s="158"/>
      <c r="Q1071" s="158"/>
      <c r="R1071" s="159"/>
      <c r="S1071" s="159"/>
      <c r="T1071" s="159"/>
      <c r="U1071" s="159"/>
      <c r="V1071" s="159"/>
      <c r="W1071" s="159"/>
      <c r="X1071" s="159"/>
      <c r="Y1071" s="159"/>
      <c r="Z1071" s="148"/>
      <c r="AA1071" s="148"/>
      <c r="AB1071" s="148"/>
      <c r="AC1071" s="148"/>
      <c r="AD1071" s="148"/>
      <c r="AE1071" s="148"/>
      <c r="AF1071" s="148"/>
      <c r="AG1071" s="148" t="s">
        <v>314</v>
      </c>
      <c r="AH1071" s="148">
        <v>0</v>
      </c>
      <c r="AI1071" s="148"/>
      <c r="AJ1071" s="148"/>
      <c r="AK1071" s="148"/>
      <c r="AL1071" s="148"/>
      <c r="AM1071" s="148"/>
      <c r="AN1071" s="148"/>
      <c r="AO1071" s="148"/>
      <c r="AP1071" s="148"/>
      <c r="AQ1071" s="148"/>
      <c r="AR1071" s="148"/>
      <c r="AS1071" s="148"/>
      <c r="AT1071" s="148"/>
      <c r="AU1071" s="148"/>
      <c r="AV1071" s="148"/>
      <c r="AW1071" s="148"/>
      <c r="AX1071" s="148"/>
      <c r="AY1071" s="148"/>
      <c r="AZ1071" s="148"/>
      <c r="BA1071" s="148"/>
      <c r="BB1071" s="148"/>
      <c r="BC1071" s="148"/>
      <c r="BD1071" s="148"/>
      <c r="BE1071" s="148"/>
      <c r="BF1071" s="148"/>
      <c r="BG1071" s="148"/>
      <c r="BH1071" s="148"/>
    </row>
    <row r="1072" spans="1:60" outlineLevel="3" x14ac:dyDescent="0.25">
      <c r="A1072" s="155"/>
      <c r="B1072" s="156"/>
      <c r="C1072" s="197" t="s">
        <v>1303</v>
      </c>
      <c r="D1072" s="165"/>
      <c r="E1072" s="166">
        <v>88.024709999999999</v>
      </c>
      <c r="F1072" s="159"/>
      <c r="G1072" s="159"/>
      <c r="H1072" s="159"/>
      <c r="I1072" s="159"/>
      <c r="J1072" s="159"/>
      <c r="K1072" s="159"/>
      <c r="L1072" s="159"/>
      <c r="M1072" s="159"/>
      <c r="N1072" s="158"/>
      <c r="O1072" s="158"/>
      <c r="P1072" s="158"/>
      <c r="Q1072" s="158"/>
      <c r="R1072" s="159"/>
      <c r="S1072" s="159"/>
      <c r="T1072" s="159"/>
      <c r="U1072" s="159"/>
      <c r="V1072" s="159"/>
      <c r="W1072" s="159"/>
      <c r="X1072" s="159"/>
      <c r="Y1072" s="159"/>
      <c r="Z1072" s="148"/>
      <c r="AA1072" s="148"/>
      <c r="AB1072" s="148"/>
      <c r="AC1072" s="148"/>
      <c r="AD1072" s="148"/>
      <c r="AE1072" s="148"/>
      <c r="AF1072" s="148"/>
      <c r="AG1072" s="148" t="s">
        <v>314</v>
      </c>
      <c r="AH1072" s="148">
        <v>4</v>
      </c>
      <c r="AI1072" s="148"/>
      <c r="AJ1072" s="148"/>
      <c r="AK1072" s="148"/>
      <c r="AL1072" s="148"/>
      <c r="AM1072" s="148"/>
      <c r="AN1072" s="148"/>
      <c r="AO1072" s="148"/>
      <c r="AP1072" s="148"/>
      <c r="AQ1072" s="148"/>
      <c r="AR1072" s="148"/>
      <c r="AS1072" s="148"/>
      <c r="AT1072" s="148"/>
      <c r="AU1072" s="148"/>
      <c r="AV1072" s="148"/>
      <c r="AW1072" s="148"/>
      <c r="AX1072" s="148"/>
      <c r="AY1072" s="148"/>
      <c r="AZ1072" s="148"/>
      <c r="BA1072" s="148"/>
      <c r="BB1072" s="148"/>
      <c r="BC1072" s="148"/>
      <c r="BD1072" s="148"/>
      <c r="BE1072" s="148"/>
      <c r="BF1072" s="148"/>
      <c r="BG1072" s="148"/>
      <c r="BH1072" s="148"/>
    </row>
    <row r="1073" spans="1:60" outlineLevel="3" x14ac:dyDescent="0.25">
      <c r="A1073" s="155"/>
      <c r="B1073" s="156"/>
      <c r="C1073" s="195" t="s">
        <v>1341</v>
      </c>
      <c r="D1073" s="161"/>
      <c r="E1073" s="162">
        <v>15.881500000000001</v>
      </c>
      <c r="F1073" s="159"/>
      <c r="G1073" s="159"/>
      <c r="H1073" s="159"/>
      <c r="I1073" s="159"/>
      <c r="J1073" s="159"/>
      <c r="K1073" s="159"/>
      <c r="L1073" s="159"/>
      <c r="M1073" s="159"/>
      <c r="N1073" s="158"/>
      <c r="O1073" s="158"/>
      <c r="P1073" s="158"/>
      <c r="Q1073" s="158"/>
      <c r="R1073" s="159"/>
      <c r="S1073" s="159"/>
      <c r="T1073" s="159"/>
      <c r="U1073" s="159"/>
      <c r="V1073" s="159"/>
      <c r="W1073" s="159"/>
      <c r="X1073" s="159"/>
      <c r="Y1073" s="159"/>
      <c r="Z1073" s="148"/>
      <c r="AA1073" s="148"/>
      <c r="AB1073" s="148"/>
      <c r="AC1073" s="148"/>
      <c r="AD1073" s="148"/>
      <c r="AE1073" s="148"/>
      <c r="AF1073" s="148"/>
      <c r="AG1073" s="148" t="s">
        <v>314</v>
      </c>
      <c r="AH1073" s="148">
        <v>0</v>
      </c>
      <c r="AI1073" s="148"/>
      <c r="AJ1073" s="148"/>
      <c r="AK1073" s="148"/>
      <c r="AL1073" s="148"/>
      <c r="AM1073" s="148"/>
      <c r="AN1073" s="148"/>
      <c r="AO1073" s="148"/>
      <c r="AP1073" s="148"/>
      <c r="AQ1073" s="148"/>
      <c r="AR1073" s="148"/>
      <c r="AS1073" s="148"/>
      <c r="AT1073" s="148"/>
      <c r="AU1073" s="148"/>
      <c r="AV1073" s="148"/>
      <c r="AW1073" s="148"/>
      <c r="AX1073" s="148"/>
      <c r="AY1073" s="148"/>
      <c r="AZ1073" s="148"/>
      <c r="BA1073" s="148"/>
      <c r="BB1073" s="148"/>
      <c r="BC1073" s="148"/>
      <c r="BD1073" s="148"/>
      <c r="BE1073" s="148"/>
      <c r="BF1073" s="148"/>
      <c r="BG1073" s="148"/>
      <c r="BH1073" s="148"/>
    </row>
    <row r="1074" spans="1:60" outlineLevel="1" x14ac:dyDescent="0.25">
      <c r="A1074" s="155">
        <v>209</v>
      </c>
      <c r="B1074" s="156" t="s">
        <v>1342</v>
      </c>
      <c r="C1074" s="201" t="s">
        <v>1343</v>
      </c>
      <c r="D1074" s="157" t="s">
        <v>0</v>
      </c>
      <c r="E1074" s="192"/>
      <c r="F1074" s="160"/>
      <c r="G1074" s="159">
        <f>ROUND(E1074*F1074,2)</f>
        <v>0</v>
      </c>
      <c r="H1074" s="160"/>
      <c r="I1074" s="159">
        <f>ROUND(E1074*H1074,2)</f>
        <v>0</v>
      </c>
      <c r="J1074" s="160"/>
      <c r="K1074" s="159">
        <f>ROUND(E1074*J1074,2)</f>
        <v>0</v>
      </c>
      <c r="L1074" s="159">
        <v>21</v>
      </c>
      <c r="M1074" s="159">
        <f>G1074*(1+L1074/100)</f>
        <v>0</v>
      </c>
      <c r="N1074" s="158">
        <v>0</v>
      </c>
      <c r="O1074" s="158">
        <f>ROUND(E1074*N1074,2)</f>
        <v>0</v>
      </c>
      <c r="P1074" s="158">
        <v>0</v>
      </c>
      <c r="Q1074" s="158">
        <f>ROUND(E1074*P1074,2)</f>
        <v>0</v>
      </c>
      <c r="R1074" s="159" t="s">
        <v>1263</v>
      </c>
      <c r="S1074" s="159" t="s">
        <v>294</v>
      </c>
      <c r="T1074" s="159" t="s">
        <v>294</v>
      </c>
      <c r="U1074" s="159">
        <v>0</v>
      </c>
      <c r="V1074" s="159">
        <f>ROUND(E1074*U1074,2)</f>
        <v>0</v>
      </c>
      <c r="W1074" s="159"/>
      <c r="X1074" s="159" t="s">
        <v>1258</v>
      </c>
      <c r="Y1074" s="159" t="s">
        <v>296</v>
      </c>
      <c r="Z1074" s="148"/>
      <c r="AA1074" s="148"/>
      <c r="AB1074" s="148"/>
      <c r="AC1074" s="148"/>
      <c r="AD1074" s="148"/>
      <c r="AE1074" s="148"/>
      <c r="AF1074" s="148"/>
      <c r="AG1074" s="148" t="s">
        <v>1306</v>
      </c>
      <c r="AH1074" s="148"/>
      <c r="AI1074" s="148"/>
      <c r="AJ1074" s="148"/>
      <c r="AK1074" s="148"/>
      <c r="AL1074" s="148"/>
      <c r="AM1074" s="148"/>
      <c r="AN1074" s="148"/>
      <c r="AO1074" s="148"/>
      <c r="AP1074" s="148"/>
      <c r="AQ1074" s="148"/>
      <c r="AR1074" s="148"/>
      <c r="AS1074" s="148"/>
      <c r="AT1074" s="148"/>
      <c r="AU1074" s="148"/>
      <c r="AV1074" s="148"/>
      <c r="AW1074" s="148"/>
      <c r="AX1074" s="148"/>
      <c r="AY1074" s="148"/>
      <c r="AZ1074" s="148"/>
      <c r="BA1074" s="148"/>
      <c r="BB1074" s="148"/>
      <c r="BC1074" s="148"/>
      <c r="BD1074" s="148"/>
      <c r="BE1074" s="148"/>
      <c r="BF1074" s="148"/>
      <c r="BG1074" s="148"/>
      <c r="BH1074" s="148"/>
    </row>
    <row r="1075" spans="1:60" outlineLevel="2" x14ac:dyDescent="0.25">
      <c r="A1075" s="155"/>
      <c r="B1075" s="156"/>
      <c r="C1075" s="274" t="s">
        <v>1344</v>
      </c>
      <c r="D1075" s="275"/>
      <c r="E1075" s="275"/>
      <c r="F1075" s="275"/>
      <c r="G1075" s="275"/>
      <c r="H1075" s="159"/>
      <c r="I1075" s="159"/>
      <c r="J1075" s="159"/>
      <c r="K1075" s="159"/>
      <c r="L1075" s="159"/>
      <c r="M1075" s="159"/>
      <c r="N1075" s="158"/>
      <c r="O1075" s="158"/>
      <c r="P1075" s="158"/>
      <c r="Q1075" s="158"/>
      <c r="R1075" s="159"/>
      <c r="S1075" s="159"/>
      <c r="T1075" s="159"/>
      <c r="U1075" s="159"/>
      <c r="V1075" s="159"/>
      <c r="W1075" s="159"/>
      <c r="X1075" s="159"/>
      <c r="Y1075" s="159"/>
      <c r="Z1075" s="148"/>
      <c r="AA1075" s="148"/>
      <c r="AB1075" s="148"/>
      <c r="AC1075" s="148"/>
      <c r="AD1075" s="148"/>
      <c r="AE1075" s="148"/>
      <c r="AF1075" s="148"/>
      <c r="AG1075" s="148" t="s">
        <v>299</v>
      </c>
      <c r="AH1075" s="148"/>
      <c r="AI1075" s="148"/>
      <c r="AJ1075" s="148"/>
      <c r="AK1075" s="148"/>
      <c r="AL1075" s="148"/>
      <c r="AM1075" s="148"/>
      <c r="AN1075" s="148"/>
      <c r="AO1075" s="148"/>
      <c r="AP1075" s="148"/>
      <c r="AQ1075" s="148"/>
      <c r="AR1075" s="148"/>
      <c r="AS1075" s="148"/>
      <c r="AT1075" s="148"/>
      <c r="AU1075" s="148"/>
      <c r="AV1075" s="148"/>
      <c r="AW1075" s="148"/>
      <c r="AX1075" s="148"/>
      <c r="AY1075" s="148"/>
      <c r="AZ1075" s="148"/>
      <c r="BA1075" s="148"/>
      <c r="BB1075" s="148"/>
      <c r="BC1075" s="148"/>
      <c r="BD1075" s="148"/>
      <c r="BE1075" s="148"/>
      <c r="BF1075" s="148"/>
      <c r="BG1075" s="148"/>
      <c r="BH1075" s="148"/>
    </row>
    <row r="1076" spans="1:60" ht="13" x14ac:dyDescent="0.25">
      <c r="A1076" s="170" t="s">
        <v>288</v>
      </c>
      <c r="B1076" s="171" t="s">
        <v>196</v>
      </c>
      <c r="C1076" s="193" t="s">
        <v>197</v>
      </c>
      <c r="D1076" s="172"/>
      <c r="E1076" s="173"/>
      <c r="F1076" s="174"/>
      <c r="G1076" s="174">
        <f>SUMIF(AG1077:AG1135,"&lt;&gt;NOR",G1077:G1135)</f>
        <v>0</v>
      </c>
      <c r="H1076" s="174"/>
      <c r="I1076" s="174">
        <f>SUM(I1077:I1135)</f>
        <v>0</v>
      </c>
      <c r="J1076" s="174"/>
      <c r="K1076" s="174">
        <f>SUM(K1077:K1135)</f>
        <v>0</v>
      </c>
      <c r="L1076" s="174"/>
      <c r="M1076" s="174">
        <f>SUM(M1077:M1135)</f>
        <v>0</v>
      </c>
      <c r="N1076" s="173"/>
      <c r="O1076" s="173">
        <f>SUM(O1077:O1135)</f>
        <v>5.4799999999999995</v>
      </c>
      <c r="P1076" s="173"/>
      <c r="Q1076" s="173">
        <f>SUM(Q1077:Q1135)</f>
        <v>15.370000000000001</v>
      </c>
      <c r="R1076" s="174"/>
      <c r="S1076" s="174"/>
      <c r="T1076" s="175"/>
      <c r="U1076" s="169"/>
      <c r="V1076" s="169">
        <f>SUM(V1077:V1135)</f>
        <v>280.57</v>
      </c>
      <c r="W1076" s="169"/>
      <c r="X1076" s="169"/>
      <c r="Y1076" s="169"/>
      <c r="AG1076" t="s">
        <v>289</v>
      </c>
    </row>
    <row r="1077" spans="1:60" outlineLevel="1" x14ac:dyDescent="0.25">
      <c r="A1077" s="177">
        <v>210</v>
      </c>
      <c r="B1077" s="178" t="s">
        <v>1345</v>
      </c>
      <c r="C1077" s="194" t="s">
        <v>1346</v>
      </c>
      <c r="D1077" s="179" t="s">
        <v>310</v>
      </c>
      <c r="E1077" s="180">
        <v>51.3</v>
      </c>
      <c r="F1077" s="181"/>
      <c r="G1077" s="182">
        <f>ROUND(E1077*F1077,2)</f>
        <v>0</v>
      </c>
      <c r="H1077" s="181"/>
      <c r="I1077" s="182">
        <f>ROUND(E1077*H1077,2)</f>
        <v>0</v>
      </c>
      <c r="J1077" s="181"/>
      <c r="K1077" s="182">
        <f>ROUND(E1077*J1077,2)</f>
        <v>0</v>
      </c>
      <c r="L1077" s="182">
        <v>21</v>
      </c>
      <c r="M1077" s="182">
        <f>G1077*(1+L1077/100)</f>
        <v>0</v>
      </c>
      <c r="N1077" s="180">
        <v>5.2999999999999998E-4</v>
      </c>
      <c r="O1077" s="180">
        <f>ROUND(E1077*N1077,2)</f>
        <v>0.03</v>
      </c>
      <c r="P1077" s="180">
        <v>0</v>
      </c>
      <c r="Q1077" s="180">
        <f>ROUND(E1077*P1077,2)</f>
        <v>0</v>
      </c>
      <c r="R1077" s="182" t="s">
        <v>1347</v>
      </c>
      <c r="S1077" s="182" t="s">
        <v>294</v>
      </c>
      <c r="T1077" s="183" t="s">
        <v>294</v>
      </c>
      <c r="U1077" s="159">
        <v>0.23100000000000001</v>
      </c>
      <c r="V1077" s="159">
        <f>ROUND(E1077*U1077,2)</f>
        <v>11.85</v>
      </c>
      <c r="W1077" s="159"/>
      <c r="X1077" s="159" t="s">
        <v>295</v>
      </c>
      <c r="Y1077" s="159" t="s">
        <v>296</v>
      </c>
      <c r="Z1077" s="148"/>
      <c r="AA1077" s="148"/>
      <c r="AB1077" s="148"/>
      <c r="AC1077" s="148"/>
      <c r="AD1077" s="148"/>
      <c r="AE1077" s="148"/>
      <c r="AF1077" s="148"/>
      <c r="AG1077" s="148" t="s">
        <v>297</v>
      </c>
      <c r="AH1077" s="148"/>
      <c r="AI1077" s="148"/>
      <c r="AJ1077" s="148"/>
      <c r="AK1077" s="148"/>
      <c r="AL1077" s="148"/>
      <c r="AM1077" s="148"/>
      <c r="AN1077" s="148"/>
      <c r="AO1077" s="148"/>
      <c r="AP1077" s="148"/>
      <c r="AQ1077" s="148"/>
      <c r="AR1077" s="148"/>
      <c r="AS1077" s="148"/>
      <c r="AT1077" s="148"/>
      <c r="AU1077" s="148"/>
      <c r="AV1077" s="148"/>
      <c r="AW1077" s="148"/>
      <c r="AX1077" s="148"/>
      <c r="AY1077" s="148"/>
      <c r="AZ1077" s="148"/>
      <c r="BA1077" s="148"/>
      <c r="BB1077" s="148"/>
      <c r="BC1077" s="148"/>
      <c r="BD1077" s="148"/>
      <c r="BE1077" s="148"/>
      <c r="BF1077" s="148"/>
      <c r="BG1077" s="148"/>
      <c r="BH1077" s="148"/>
    </row>
    <row r="1078" spans="1:60" outlineLevel="2" x14ac:dyDescent="0.25">
      <c r="A1078" s="155"/>
      <c r="B1078" s="156"/>
      <c r="C1078" s="195" t="s">
        <v>1348</v>
      </c>
      <c r="D1078" s="161"/>
      <c r="E1078" s="162">
        <v>51.3</v>
      </c>
      <c r="F1078" s="159"/>
      <c r="G1078" s="159"/>
      <c r="H1078" s="159"/>
      <c r="I1078" s="159"/>
      <c r="J1078" s="159"/>
      <c r="K1078" s="159"/>
      <c r="L1078" s="159"/>
      <c r="M1078" s="159"/>
      <c r="N1078" s="158"/>
      <c r="O1078" s="158"/>
      <c r="P1078" s="158"/>
      <c r="Q1078" s="158"/>
      <c r="R1078" s="159"/>
      <c r="S1078" s="159"/>
      <c r="T1078" s="159"/>
      <c r="U1078" s="159"/>
      <c r="V1078" s="159"/>
      <c r="W1078" s="159"/>
      <c r="X1078" s="159"/>
      <c r="Y1078" s="159"/>
      <c r="Z1078" s="148"/>
      <c r="AA1078" s="148"/>
      <c r="AB1078" s="148"/>
      <c r="AC1078" s="148"/>
      <c r="AD1078" s="148"/>
      <c r="AE1078" s="148"/>
      <c r="AF1078" s="148"/>
      <c r="AG1078" s="148" t="s">
        <v>314</v>
      </c>
      <c r="AH1078" s="148">
        <v>0</v>
      </c>
      <c r="AI1078" s="148"/>
      <c r="AJ1078" s="148"/>
      <c r="AK1078" s="148"/>
      <c r="AL1078" s="148"/>
      <c r="AM1078" s="148"/>
      <c r="AN1078" s="148"/>
      <c r="AO1078" s="148"/>
      <c r="AP1078" s="148"/>
      <c r="AQ1078" s="148"/>
      <c r="AR1078" s="148"/>
      <c r="AS1078" s="148"/>
      <c r="AT1078" s="148"/>
      <c r="AU1078" s="148"/>
      <c r="AV1078" s="148"/>
      <c r="AW1078" s="148"/>
      <c r="AX1078" s="148"/>
      <c r="AY1078" s="148"/>
      <c r="AZ1078" s="148"/>
      <c r="BA1078" s="148"/>
      <c r="BB1078" s="148"/>
      <c r="BC1078" s="148"/>
      <c r="BD1078" s="148"/>
      <c r="BE1078" s="148"/>
      <c r="BF1078" s="148"/>
      <c r="BG1078" s="148"/>
      <c r="BH1078" s="148"/>
    </row>
    <row r="1079" spans="1:60" outlineLevel="1" x14ac:dyDescent="0.25">
      <c r="A1079" s="177">
        <v>211</v>
      </c>
      <c r="B1079" s="178" t="s">
        <v>1349</v>
      </c>
      <c r="C1079" s="194" t="s">
        <v>1350</v>
      </c>
      <c r="D1079" s="179" t="s">
        <v>310</v>
      </c>
      <c r="E1079" s="180">
        <v>16.2</v>
      </c>
      <c r="F1079" s="181"/>
      <c r="G1079" s="182">
        <f>ROUND(E1079*F1079,2)</f>
        <v>0</v>
      </c>
      <c r="H1079" s="181"/>
      <c r="I1079" s="182">
        <f>ROUND(E1079*H1079,2)</f>
        <v>0</v>
      </c>
      <c r="J1079" s="181"/>
      <c r="K1079" s="182">
        <f>ROUND(E1079*J1079,2)</f>
        <v>0</v>
      </c>
      <c r="L1079" s="182">
        <v>21</v>
      </c>
      <c r="M1079" s="182">
        <f>G1079*(1+L1079/100)</f>
        <v>0</v>
      </c>
      <c r="N1079" s="180">
        <v>8.3000000000000001E-4</v>
      </c>
      <c r="O1079" s="180">
        <f>ROUND(E1079*N1079,2)</f>
        <v>0.01</v>
      </c>
      <c r="P1079" s="180">
        <v>0</v>
      </c>
      <c r="Q1079" s="180">
        <f>ROUND(E1079*P1079,2)</f>
        <v>0</v>
      </c>
      <c r="R1079" s="182" t="s">
        <v>1347</v>
      </c>
      <c r="S1079" s="182" t="s">
        <v>294</v>
      </c>
      <c r="T1079" s="183" t="s">
        <v>294</v>
      </c>
      <c r="U1079" s="159">
        <v>0.46200000000000002</v>
      </c>
      <c r="V1079" s="159">
        <f>ROUND(E1079*U1079,2)</f>
        <v>7.48</v>
      </c>
      <c r="W1079" s="159"/>
      <c r="X1079" s="159" t="s">
        <v>295</v>
      </c>
      <c r="Y1079" s="159" t="s">
        <v>296</v>
      </c>
      <c r="Z1079" s="148"/>
      <c r="AA1079" s="148"/>
      <c r="AB1079" s="148"/>
      <c r="AC1079" s="148"/>
      <c r="AD1079" s="148"/>
      <c r="AE1079" s="148"/>
      <c r="AF1079" s="148"/>
      <c r="AG1079" s="148" t="s">
        <v>297</v>
      </c>
      <c r="AH1079" s="148"/>
      <c r="AI1079" s="148"/>
      <c r="AJ1079" s="148"/>
      <c r="AK1079" s="148"/>
      <c r="AL1079" s="148"/>
      <c r="AM1079" s="148"/>
      <c r="AN1079" s="148"/>
      <c r="AO1079" s="148"/>
      <c r="AP1079" s="148"/>
      <c r="AQ1079" s="148"/>
      <c r="AR1079" s="148"/>
      <c r="AS1079" s="148"/>
      <c r="AT1079" s="148"/>
      <c r="AU1079" s="148"/>
      <c r="AV1079" s="148"/>
      <c r="AW1079" s="148"/>
      <c r="AX1079" s="148"/>
      <c r="AY1079" s="148"/>
      <c r="AZ1079" s="148"/>
      <c r="BA1079" s="148"/>
      <c r="BB1079" s="148"/>
      <c r="BC1079" s="148"/>
      <c r="BD1079" s="148"/>
      <c r="BE1079" s="148"/>
      <c r="BF1079" s="148"/>
      <c r="BG1079" s="148"/>
      <c r="BH1079" s="148"/>
    </row>
    <row r="1080" spans="1:60" outlineLevel="2" x14ac:dyDescent="0.25">
      <c r="A1080" s="155"/>
      <c r="B1080" s="156"/>
      <c r="C1080" s="195" t="s">
        <v>1351</v>
      </c>
      <c r="D1080" s="161"/>
      <c r="E1080" s="162">
        <v>16.2</v>
      </c>
      <c r="F1080" s="159"/>
      <c r="G1080" s="159"/>
      <c r="H1080" s="159"/>
      <c r="I1080" s="159"/>
      <c r="J1080" s="159"/>
      <c r="K1080" s="159"/>
      <c r="L1080" s="159"/>
      <c r="M1080" s="159"/>
      <c r="N1080" s="158"/>
      <c r="O1080" s="158"/>
      <c r="P1080" s="158"/>
      <c r="Q1080" s="158"/>
      <c r="R1080" s="159"/>
      <c r="S1080" s="159"/>
      <c r="T1080" s="159"/>
      <c r="U1080" s="159"/>
      <c r="V1080" s="159"/>
      <c r="W1080" s="159"/>
      <c r="X1080" s="159"/>
      <c r="Y1080" s="159"/>
      <c r="Z1080" s="148"/>
      <c r="AA1080" s="148"/>
      <c r="AB1080" s="148"/>
      <c r="AC1080" s="148"/>
      <c r="AD1080" s="148"/>
      <c r="AE1080" s="148"/>
      <c r="AF1080" s="148"/>
      <c r="AG1080" s="148" t="s">
        <v>314</v>
      </c>
      <c r="AH1080" s="148">
        <v>0</v>
      </c>
      <c r="AI1080" s="148"/>
      <c r="AJ1080" s="148"/>
      <c r="AK1080" s="148"/>
      <c r="AL1080" s="148"/>
      <c r="AM1080" s="148"/>
      <c r="AN1080" s="148"/>
      <c r="AO1080" s="148"/>
      <c r="AP1080" s="148"/>
      <c r="AQ1080" s="148"/>
      <c r="AR1080" s="148"/>
      <c r="AS1080" s="148"/>
      <c r="AT1080" s="148"/>
      <c r="AU1080" s="148"/>
      <c r="AV1080" s="148"/>
      <c r="AW1080" s="148"/>
      <c r="AX1080" s="148"/>
      <c r="AY1080" s="148"/>
      <c r="AZ1080" s="148"/>
      <c r="BA1080" s="148"/>
      <c r="BB1080" s="148"/>
      <c r="BC1080" s="148"/>
      <c r="BD1080" s="148"/>
      <c r="BE1080" s="148"/>
      <c r="BF1080" s="148"/>
      <c r="BG1080" s="148"/>
      <c r="BH1080" s="148"/>
    </row>
    <row r="1081" spans="1:60" ht="20" outlineLevel="1" x14ac:dyDescent="0.25">
      <c r="A1081" s="177">
        <v>212</v>
      </c>
      <c r="B1081" s="178" t="s">
        <v>1352</v>
      </c>
      <c r="C1081" s="194" t="s">
        <v>1353</v>
      </c>
      <c r="D1081" s="179" t="s">
        <v>310</v>
      </c>
      <c r="E1081" s="180">
        <v>616.69000000000005</v>
      </c>
      <c r="F1081" s="181"/>
      <c r="G1081" s="182">
        <f>ROUND(E1081*F1081,2)</f>
        <v>0</v>
      </c>
      <c r="H1081" s="181"/>
      <c r="I1081" s="182">
        <f>ROUND(E1081*H1081,2)</f>
        <v>0</v>
      </c>
      <c r="J1081" s="181"/>
      <c r="K1081" s="182">
        <f>ROUND(E1081*J1081,2)</f>
        <v>0</v>
      </c>
      <c r="L1081" s="182">
        <v>21</v>
      </c>
      <c r="M1081" s="182">
        <f>G1081*(1+L1081/100)</f>
        <v>0</v>
      </c>
      <c r="N1081" s="180">
        <v>0</v>
      </c>
      <c r="O1081" s="180">
        <f>ROUND(E1081*N1081,2)</f>
        <v>0</v>
      </c>
      <c r="P1081" s="180">
        <v>2E-3</v>
      </c>
      <c r="Q1081" s="180">
        <f>ROUND(E1081*P1081,2)</f>
        <v>1.23</v>
      </c>
      <c r="R1081" s="182" t="s">
        <v>1347</v>
      </c>
      <c r="S1081" s="182" t="s">
        <v>294</v>
      </c>
      <c r="T1081" s="183" t="s">
        <v>294</v>
      </c>
      <c r="U1081" s="159">
        <v>3.7999999999999999E-2</v>
      </c>
      <c r="V1081" s="159">
        <f>ROUND(E1081*U1081,2)</f>
        <v>23.43</v>
      </c>
      <c r="W1081" s="159"/>
      <c r="X1081" s="159" t="s">
        <v>295</v>
      </c>
      <c r="Y1081" s="159" t="s">
        <v>296</v>
      </c>
      <c r="Z1081" s="148"/>
      <c r="AA1081" s="148"/>
      <c r="AB1081" s="148"/>
      <c r="AC1081" s="148"/>
      <c r="AD1081" s="148"/>
      <c r="AE1081" s="148"/>
      <c r="AF1081" s="148"/>
      <c r="AG1081" s="148" t="s">
        <v>297</v>
      </c>
      <c r="AH1081" s="148"/>
      <c r="AI1081" s="148"/>
      <c r="AJ1081" s="148"/>
      <c r="AK1081" s="148"/>
      <c r="AL1081" s="148"/>
      <c r="AM1081" s="148"/>
      <c r="AN1081" s="148"/>
      <c r="AO1081" s="148"/>
      <c r="AP1081" s="148"/>
      <c r="AQ1081" s="148"/>
      <c r="AR1081" s="148"/>
      <c r="AS1081" s="148"/>
      <c r="AT1081" s="148"/>
      <c r="AU1081" s="148"/>
      <c r="AV1081" s="148"/>
      <c r="AW1081" s="148"/>
      <c r="AX1081" s="148"/>
      <c r="AY1081" s="148"/>
      <c r="AZ1081" s="148"/>
      <c r="BA1081" s="148"/>
      <c r="BB1081" s="148"/>
      <c r="BC1081" s="148"/>
      <c r="BD1081" s="148"/>
      <c r="BE1081" s="148"/>
      <c r="BF1081" s="148"/>
      <c r="BG1081" s="148"/>
      <c r="BH1081" s="148"/>
    </row>
    <row r="1082" spans="1:60" ht="30" outlineLevel="2" x14ac:dyDescent="0.25">
      <c r="A1082" s="155"/>
      <c r="B1082" s="156"/>
      <c r="C1082" s="195" t="s">
        <v>1354</v>
      </c>
      <c r="D1082" s="161"/>
      <c r="E1082" s="162">
        <v>389.15</v>
      </c>
      <c r="F1082" s="159"/>
      <c r="G1082" s="159"/>
      <c r="H1082" s="159"/>
      <c r="I1082" s="159"/>
      <c r="J1082" s="159"/>
      <c r="K1082" s="159"/>
      <c r="L1082" s="159"/>
      <c r="M1082" s="159"/>
      <c r="N1082" s="158"/>
      <c r="O1082" s="158"/>
      <c r="P1082" s="158"/>
      <c r="Q1082" s="158"/>
      <c r="R1082" s="159"/>
      <c r="S1082" s="159"/>
      <c r="T1082" s="159"/>
      <c r="U1082" s="159"/>
      <c r="V1082" s="159"/>
      <c r="W1082" s="159"/>
      <c r="X1082" s="159"/>
      <c r="Y1082" s="159"/>
      <c r="Z1082" s="148"/>
      <c r="AA1082" s="148"/>
      <c r="AB1082" s="148"/>
      <c r="AC1082" s="148"/>
      <c r="AD1082" s="148"/>
      <c r="AE1082" s="148"/>
      <c r="AF1082" s="148"/>
      <c r="AG1082" s="148" t="s">
        <v>314</v>
      </c>
      <c r="AH1082" s="148">
        <v>0</v>
      </c>
      <c r="AI1082" s="148"/>
      <c r="AJ1082" s="148"/>
      <c r="AK1082" s="148"/>
      <c r="AL1082" s="148"/>
      <c r="AM1082" s="148"/>
      <c r="AN1082" s="148"/>
      <c r="AO1082" s="148"/>
      <c r="AP1082" s="148"/>
      <c r="AQ1082" s="148"/>
      <c r="AR1082" s="148"/>
      <c r="AS1082" s="148"/>
      <c r="AT1082" s="148"/>
      <c r="AU1082" s="148"/>
      <c r="AV1082" s="148"/>
      <c r="AW1082" s="148"/>
      <c r="AX1082" s="148"/>
      <c r="AY1082" s="148"/>
      <c r="AZ1082" s="148"/>
      <c r="BA1082" s="148"/>
      <c r="BB1082" s="148"/>
      <c r="BC1082" s="148"/>
      <c r="BD1082" s="148"/>
      <c r="BE1082" s="148"/>
      <c r="BF1082" s="148"/>
      <c r="BG1082" s="148"/>
      <c r="BH1082" s="148"/>
    </row>
    <row r="1083" spans="1:60" ht="20" outlineLevel="3" x14ac:dyDescent="0.25">
      <c r="A1083" s="155"/>
      <c r="B1083" s="156"/>
      <c r="C1083" s="195" t="s">
        <v>1355</v>
      </c>
      <c r="D1083" s="161"/>
      <c r="E1083" s="162">
        <v>227.54</v>
      </c>
      <c r="F1083" s="159"/>
      <c r="G1083" s="159"/>
      <c r="H1083" s="159"/>
      <c r="I1083" s="159"/>
      <c r="J1083" s="159"/>
      <c r="K1083" s="159"/>
      <c r="L1083" s="159"/>
      <c r="M1083" s="159"/>
      <c r="N1083" s="158"/>
      <c r="O1083" s="158"/>
      <c r="P1083" s="158"/>
      <c r="Q1083" s="158"/>
      <c r="R1083" s="159"/>
      <c r="S1083" s="159"/>
      <c r="T1083" s="159"/>
      <c r="U1083" s="159"/>
      <c r="V1083" s="159"/>
      <c r="W1083" s="159"/>
      <c r="X1083" s="159"/>
      <c r="Y1083" s="159"/>
      <c r="Z1083" s="148"/>
      <c r="AA1083" s="148"/>
      <c r="AB1083" s="148"/>
      <c r="AC1083" s="148"/>
      <c r="AD1083" s="148"/>
      <c r="AE1083" s="148"/>
      <c r="AF1083" s="148"/>
      <c r="AG1083" s="148" t="s">
        <v>314</v>
      </c>
      <c r="AH1083" s="148">
        <v>0</v>
      </c>
      <c r="AI1083" s="148"/>
      <c r="AJ1083" s="148"/>
      <c r="AK1083" s="148"/>
      <c r="AL1083" s="148"/>
      <c r="AM1083" s="148"/>
      <c r="AN1083" s="148"/>
      <c r="AO1083" s="148"/>
      <c r="AP1083" s="148"/>
      <c r="AQ1083" s="148"/>
      <c r="AR1083" s="148"/>
      <c r="AS1083" s="148"/>
      <c r="AT1083" s="148"/>
      <c r="AU1083" s="148"/>
      <c r="AV1083" s="148"/>
      <c r="AW1083" s="148"/>
      <c r="AX1083" s="148"/>
      <c r="AY1083" s="148"/>
      <c r="AZ1083" s="148"/>
      <c r="BA1083" s="148"/>
      <c r="BB1083" s="148"/>
      <c r="BC1083" s="148"/>
      <c r="BD1083" s="148"/>
      <c r="BE1083" s="148"/>
      <c r="BF1083" s="148"/>
      <c r="BG1083" s="148"/>
      <c r="BH1083" s="148"/>
    </row>
    <row r="1084" spans="1:60" ht="30" outlineLevel="1" x14ac:dyDescent="0.25">
      <c r="A1084" s="177">
        <v>213</v>
      </c>
      <c r="B1084" s="178" t="s">
        <v>1356</v>
      </c>
      <c r="C1084" s="194" t="s">
        <v>1357</v>
      </c>
      <c r="D1084" s="179" t="s">
        <v>310</v>
      </c>
      <c r="E1084" s="180">
        <v>408.0754</v>
      </c>
      <c r="F1084" s="181"/>
      <c r="G1084" s="182">
        <f>ROUND(E1084*F1084,2)</f>
        <v>0</v>
      </c>
      <c r="H1084" s="181"/>
      <c r="I1084" s="182">
        <f>ROUND(E1084*H1084,2)</f>
        <v>0</v>
      </c>
      <c r="J1084" s="181"/>
      <c r="K1084" s="182">
        <f>ROUND(E1084*J1084,2)</f>
        <v>0</v>
      </c>
      <c r="L1084" s="182">
        <v>21</v>
      </c>
      <c r="M1084" s="182">
        <f>G1084*(1+L1084/100)</f>
        <v>0</v>
      </c>
      <c r="N1084" s="180">
        <v>0</v>
      </c>
      <c r="O1084" s="180">
        <f>ROUND(E1084*N1084,2)</f>
        <v>0</v>
      </c>
      <c r="P1084" s="180">
        <v>0.03</v>
      </c>
      <c r="Q1084" s="180">
        <f>ROUND(E1084*P1084,2)</f>
        <v>12.24</v>
      </c>
      <c r="R1084" s="182" t="s">
        <v>1347</v>
      </c>
      <c r="S1084" s="182" t="s">
        <v>294</v>
      </c>
      <c r="T1084" s="183" t="s">
        <v>294</v>
      </c>
      <c r="U1084" s="159">
        <v>5.5E-2</v>
      </c>
      <c r="V1084" s="159">
        <f>ROUND(E1084*U1084,2)</f>
        <v>22.44</v>
      </c>
      <c r="W1084" s="159"/>
      <c r="X1084" s="159" t="s">
        <v>295</v>
      </c>
      <c r="Y1084" s="159" t="s">
        <v>296</v>
      </c>
      <c r="Z1084" s="148"/>
      <c r="AA1084" s="148"/>
      <c r="AB1084" s="148"/>
      <c r="AC1084" s="148"/>
      <c r="AD1084" s="148"/>
      <c r="AE1084" s="148"/>
      <c r="AF1084" s="148"/>
      <c r="AG1084" s="148" t="s">
        <v>297</v>
      </c>
      <c r="AH1084" s="148"/>
      <c r="AI1084" s="148"/>
      <c r="AJ1084" s="148"/>
      <c r="AK1084" s="148"/>
      <c r="AL1084" s="148"/>
      <c r="AM1084" s="148"/>
      <c r="AN1084" s="148"/>
      <c r="AO1084" s="148"/>
      <c r="AP1084" s="148"/>
      <c r="AQ1084" s="148"/>
      <c r="AR1084" s="148"/>
      <c r="AS1084" s="148"/>
      <c r="AT1084" s="148"/>
      <c r="AU1084" s="148"/>
      <c r="AV1084" s="148"/>
      <c r="AW1084" s="148"/>
      <c r="AX1084" s="148"/>
      <c r="AY1084" s="148"/>
      <c r="AZ1084" s="148"/>
      <c r="BA1084" s="148"/>
      <c r="BB1084" s="148"/>
      <c r="BC1084" s="148"/>
      <c r="BD1084" s="148"/>
      <c r="BE1084" s="148"/>
      <c r="BF1084" s="148"/>
      <c r="BG1084" s="148"/>
      <c r="BH1084" s="148"/>
    </row>
    <row r="1085" spans="1:60" outlineLevel="2" x14ac:dyDescent="0.25">
      <c r="A1085" s="155"/>
      <c r="B1085" s="156"/>
      <c r="C1085" s="272" t="s">
        <v>1358</v>
      </c>
      <c r="D1085" s="273"/>
      <c r="E1085" s="273"/>
      <c r="F1085" s="273"/>
      <c r="G1085" s="273"/>
      <c r="H1085" s="159"/>
      <c r="I1085" s="159"/>
      <c r="J1085" s="159"/>
      <c r="K1085" s="159"/>
      <c r="L1085" s="159"/>
      <c r="M1085" s="159"/>
      <c r="N1085" s="158"/>
      <c r="O1085" s="158"/>
      <c r="P1085" s="158"/>
      <c r="Q1085" s="158"/>
      <c r="R1085" s="159"/>
      <c r="S1085" s="159"/>
      <c r="T1085" s="159"/>
      <c r="U1085" s="159"/>
      <c r="V1085" s="159"/>
      <c r="W1085" s="159"/>
      <c r="X1085" s="159"/>
      <c r="Y1085" s="159"/>
      <c r="Z1085" s="148"/>
      <c r="AA1085" s="148"/>
      <c r="AB1085" s="148"/>
      <c r="AC1085" s="148"/>
      <c r="AD1085" s="148"/>
      <c r="AE1085" s="148"/>
      <c r="AF1085" s="148"/>
      <c r="AG1085" s="148" t="s">
        <v>300</v>
      </c>
      <c r="AH1085" s="148"/>
      <c r="AI1085" s="148"/>
      <c r="AJ1085" s="148"/>
      <c r="AK1085" s="148"/>
      <c r="AL1085" s="148"/>
      <c r="AM1085" s="148"/>
      <c r="AN1085" s="148"/>
      <c r="AO1085" s="148"/>
      <c r="AP1085" s="148"/>
      <c r="AQ1085" s="148"/>
      <c r="AR1085" s="148"/>
      <c r="AS1085" s="148"/>
      <c r="AT1085" s="148"/>
      <c r="AU1085" s="148"/>
      <c r="AV1085" s="148"/>
      <c r="AW1085" s="148"/>
      <c r="AX1085" s="148"/>
      <c r="AY1085" s="148"/>
      <c r="AZ1085" s="148"/>
      <c r="BA1085" s="148"/>
      <c r="BB1085" s="148"/>
      <c r="BC1085" s="148"/>
      <c r="BD1085" s="148"/>
      <c r="BE1085" s="148"/>
      <c r="BF1085" s="148"/>
      <c r="BG1085" s="148"/>
      <c r="BH1085" s="148"/>
    </row>
    <row r="1086" spans="1:60" outlineLevel="2" x14ac:dyDescent="0.25">
      <c r="A1086" s="155"/>
      <c r="B1086" s="156"/>
      <c r="C1086" s="195" t="s">
        <v>1359</v>
      </c>
      <c r="D1086" s="161"/>
      <c r="E1086" s="162">
        <v>251.59</v>
      </c>
      <c r="F1086" s="159"/>
      <c r="G1086" s="159"/>
      <c r="H1086" s="159"/>
      <c r="I1086" s="159"/>
      <c r="J1086" s="159"/>
      <c r="K1086" s="159"/>
      <c r="L1086" s="159"/>
      <c r="M1086" s="159"/>
      <c r="N1086" s="158"/>
      <c r="O1086" s="158"/>
      <c r="P1086" s="158"/>
      <c r="Q1086" s="158"/>
      <c r="R1086" s="159"/>
      <c r="S1086" s="159"/>
      <c r="T1086" s="159"/>
      <c r="U1086" s="159"/>
      <c r="V1086" s="159"/>
      <c r="W1086" s="159"/>
      <c r="X1086" s="159"/>
      <c r="Y1086" s="159"/>
      <c r="Z1086" s="148"/>
      <c r="AA1086" s="148"/>
      <c r="AB1086" s="148"/>
      <c r="AC1086" s="148"/>
      <c r="AD1086" s="148"/>
      <c r="AE1086" s="148"/>
      <c r="AF1086" s="148"/>
      <c r="AG1086" s="148" t="s">
        <v>314</v>
      </c>
      <c r="AH1086" s="148">
        <v>0</v>
      </c>
      <c r="AI1086" s="148"/>
      <c r="AJ1086" s="148"/>
      <c r="AK1086" s="148"/>
      <c r="AL1086" s="148"/>
      <c r="AM1086" s="148"/>
      <c r="AN1086" s="148"/>
      <c r="AO1086" s="148"/>
      <c r="AP1086" s="148"/>
      <c r="AQ1086" s="148"/>
      <c r="AR1086" s="148"/>
      <c r="AS1086" s="148"/>
      <c r="AT1086" s="148"/>
      <c r="AU1086" s="148"/>
      <c r="AV1086" s="148"/>
      <c r="AW1086" s="148"/>
      <c r="AX1086" s="148"/>
      <c r="AY1086" s="148"/>
      <c r="AZ1086" s="148"/>
      <c r="BA1086" s="148"/>
      <c r="BB1086" s="148"/>
      <c r="BC1086" s="148"/>
      <c r="BD1086" s="148"/>
      <c r="BE1086" s="148"/>
      <c r="BF1086" s="148"/>
      <c r="BG1086" s="148"/>
      <c r="BH1086" s="148"/>
    </row>
    <row r="1087" spans="1:60" outlineLevel="3" x14ac:dyDescent="0.25">
      <c r="A1087" s="155"/>
      <c r="B1087" s="156"/>
      <c r="C1087" s="195" t="s">
        <v>1360</v>
      </c>
      <c r="D1087" s="161"/>
      <c r="E1087" s="162">
        <v>129.44</v>
      </c>
      <c r="F1087" s="159"/>
      <c r="G1087" s="159"/>
      <c r="H1087" s="159"/>
      <c r="I1087" s="159"/>
      <c r="J1087" s="159"/>
      <c r="K1087" s="159"/>
      <c r="L1087" s="159"/>
      <c r="M1087" s="159"/>
      <c r="N1087" s="158"/>
      <c r="O1087" s="158"/>
      <c r="P1087" s="158"/>
      <c r="Q1087" s="158"/>
      <c r="R1087" s="159"/>
      <c r="S1087" s="159"/>
      <c r="T1087" s="159"/>
      <c r="U1087" s="159"/>
      <c r="V1087" s="159"/>
      <c r="W1087" s="159"/>
      <c r="X1087" s="159"/>
      <c r="Y1087" s="159"/>
      <c r="Z1087" s="148"/>
      <c r="AA1087" s="148"/>
      <c r="AB1087" s="148"/>
      <c r="AC1087" s="148"/>
      <c r="AD1087" s="148"/>
      <c r="AE1087" s="148"/>
      <c r="AF1087" s="148"/>
      <c r="AG1087" s="148" t="s">
        <v>314</v>
      </c>
      <c r="AH1087" s="148">
        <v>0</v>
      </c>
      <c r="AI1087" s="148"/>
      <c r="AJ1087" s="148"/>
      <c r="AK1087" s="148"/>
      <c r="AL1087" s="148"/>
      <c r="AM1087" s="148"/>
      <c r="AN1087" s="148"/>
      <c r="AO1087" s="148"/>
      <c r="AP1087" s="148"/>
      <c r="AQ1087" s="148"/>
      <c r="AR1087" s="148"/>
      <c r="AS1087" s="148"/>
      <c r="AT1087" s="148"/>
      <c r="AU1087" s="148"/>
      <c r="AV1087" s="148"/>
      <c r="AW1087" s="148"/>
      <c r="AX1087" s="148"/>
      <c r="AY1087" s="148"/>
      <c r="AZ1087" s="148"/>
      <c r="BA1087" s="148"/>
      <c r="BB1087" s="148"/>
      <c r="BC1087" s="148"/>
      <c r="BD1087" s="148"/>
      <c r="BE1087" s="148"/>
      <c r="BF1087" s="148"/>
      <c r="BG1087" s="148"/>
      <c r="BH1087" s="148"/>
    </row>
    <row r="1088" spans="1:60" outlineLevel="3" x14ac:dyDescent="0.25">
      <c r="A1088" s="155"/>
      <c r="B1088" s="156"/>
      <c r="C1088" s="195" t="s">
        <v>1361</v>
      </c>
      <c r="D1088" s="161"/>
      <c r="E1088" s="162">
        <v>27.05</v>
      </c>
      <c r="F1088" s="159"/>
      <c r="G1088" s="159"/>
      <c r="H1088" s="159"/>
      <c r="I1088" s="159"/>
      <c r="J1088" s="159"/>
      <c r="K1088" s="159"/>
      <c r="L1088" s="159"/>
      <c r="M1088" s="159"/>
      <c r="N1088" s="158"/>
      <c r="O1088" s="158"/>
      <c r="P1088" s="158"/>
      <c r="Q1088" s="158"/>
      <c r="R1088" s="159"/>
      <c r="S1088" s="159"/>
      <c r="T1088" s="159"/>
      <c r="U1088" s="159"/>
      <c r="V1088" s="159"/>
      <c r="W1088" s="159"/>
      <c r="X1088" s="159"/>
      <c r="Y1088" s="159"/>
      <c r="Z1088" s="148"/>
      <c r="AA1088" s="148"/>
      <c r="AB1088" s="148"/>
      <c r="AC1088" s="148"/>
      <c r="AD1088" s="148"/>
      <c r="AE1088" s="148"/>
      <c r="AF1088" s="148"/>
      <c r="AG1088" s="148" t="s">
        <v>314</v>
      </c>
      <c r="AH1088" s="148">
        <v>0</v>
      </c>
      <c r="AI1088" s="148"/>
      <c r="AJ1088" s="148"/>
      <c r="AK1088" s="148"/>
      <c r="AL1088" s="148"/>
      <c r="AM1088" s="148"/>
      <c r="AN1088" s="148"/>
      <c r="AO1088" s="148"/>
      <c r="AP1088" s="148"/>
      <c r="AQ1088" s="148"/>
      <c r="AR1088" s="148"/>
      <c r="AS1088" s="148"/>
      <c r="AT1088" s="148"/>
      <c r="AU1088" s="148"/>
      <c r="AV1088" s="148"/>
      <c r="AW1088" s="148"/>
      <c r="AX1088" s="148"/>
      <c r="AY1088" s="148"/>
      <c r="AZ1088" s="148"/>
      <c r="BA1088" s="148"/>
      <c r="BB1088" s="148"/>
      <c r="BC1088" s="148"/>
      <c r="BD1088" s="148"/>
      <c r="BE1088" s="148"/>
      <c r="BF1088" s="148"/>
      <c r="BG1088" s="148"/>
      <c r="BH1088" s="148"/>
    </row>
    <row r="1089" spans="1:60" ht="20" outlineLevel="1" x14ac:dyDescent="0.25">
      <c r="A1089" s="177">
        <v>214</v>
      </c>
      <c r="B1089" s="178" t="s">
        <v>1362</v>
      </c>
      <c r="C1089" s="194" t="s">
        <v>1363</v>
      </c>
      <c r="D1089" s="179" t="s">
        <v>310</v>
      </c>
      <c r="E1089" s="180">
        <v>816.1508</v>
      </c>
      <c r="F1089" s="181"/>
      <c r="G1089" s="182">
        <f>ROUND(E1089*F1089,2)</f>
        <v>0</v>
      </c>
      <c r="H1089" s="181"/>
      <c r="I1089" s="182">
        <f>ROUND(E1089*H1089,2)</f>
        <v>0</v>
      </c>
      <c r="J1089" s="181"/>
      <c r="K1089" s="182">
        <f>ROUND(E1089*J1089,2)</f>
        <v>0</v>
      </c>
      <c r="L1089" s="182">
        <v>21</v>
      </c>
      <c r="M1089" s="182">
        <f>G1089*(1+L1089/100)</f>
        <v>0</v>
      </c>
      <c r="N1089" s="180">
        <v>0</v>
      </c>
      <c r="O1089" s="180">
        <f>ROUND(E1089*N1089,2)</f>
        <v>0</v>
      </c>
      <c r="P1089" s="180">
        <v>2.33E-3</v>
      </c>
      <c r="Q1089" s="180">
        <f>ROUND(E1089*P1089,2)</f>
        <v>1.9</v>
      </c>
      <c r="R1089" s="182" t="s">
        <v>1347</v>
      </c>
      <c r="S1089" s="182" t="s">
        <v>294</v>
      </c>
      <c r="T1089" s="183" t="s">
        <v>294</v>
      </c>
      <c r="U1089" s="159">
        <v>9.5000000000000001E-2</v>
      </c>
      <c r="V1089" s="159">
        <f>ROUND(E1089*U1089,2)</f>
        <v>77.53</v>
      </c>
      <c r="W1089" s="159"/>
      <c r="X1089" s="159" t="s">
        <v>295</v>
      </c>
      <c r="Y1089" s="159" t="s">
        <v>296</v>
      </c>
      <c r="Z1089" s="148"/>
      <c r="AA1089" s="148"/>
      <c r="AB1089" s="148"/>
      <c r="AC1089" s="148"/>
      <c r="AD1089" s="148"/>
      <c r="AE1089" s="148"/>
      <c r="AF1089" s="148"/>
      <c r="AG1089" s="148" t="s">
        <v>297</v>
      </c>
      <c r="AH1089" s="148"/>
      <c r="AI1089" s="148"/>
      <c r="AJ1089" s="148"/>
      <c r="AK1089" s="148"/>
      <c r="AL1089" s="148"/>
      <c r="AM1089" s="148"/>
      <c r="AN1089" s="148"/>
      <c r="AO1089" s="148"/>
      <c r="AP1089" s="148"/>
      <c r="AQ1089" s="148"/>
      <c r="AR1089" s="148"/>
      <c r="AS1089" s="148"/>
      <c r="AT1089" s="148"/>
      <c r="AU1089" s="148"/>
      <c r="AV1089" s="148"/>
      <c r="AW1089" s="148"/>
      <c r="AX1089" s="148"/>
      <c r="AY1089" s="148"/>
      <c r="AZ1089" s="148"/>
      <c r="BA1089" s="148"/>
      <c r="BB1089" s="148"/>
      <c r="BC1089" s="148"/>
      <c r="BD1089" s="148"/>
      <c r="BE1089" s="148"/>
      <c r="BF1089" s="148"/>
      <c r="BG1089" s="148"/>
      <c r="BH1089" s="148"/>
    </row>
    <row r="1090" spans="1:60" outlineLevel="2" x14ac:dyDescent="0.25">
      <c r="A1090" s="155"/>
      <c r="B1090" s="156"/>
      <c r="C1090" s="195" t="s">
        <v>1364</v>
      </c>
      <c r="D1090" s="161"/>
      <c r="E1090" s="162">
        <v>408.08</v>
      </c>
      <c r="F1090" s="159"/>
      <c r="G1090" s="159"/>
      <c r="H1090" s="159"/>
      <c r="I1090" s="159"/>
      <c r="J1090" s="159"/>
      <c r="K1090" s="159"/>
      <c r="L1090" s="159"/>
      <c r="M1090" s="159"/>
      <c r="N1090" s="158"/>
      <c r="O1090" s="158"/>
      <c r="P1090" s="158"/>
      <c r="Q1090" s="158"/>
      <c r="R1090" s="159"/>
      <c r="S1090" s="159"/>
      <c r="T1090" s="159"/>
      <c r="U1090" s="159"/>
      <c r="V1090" s="159"/>
      <c r="W1090" s="159"/>
      <c r="X1090" s="159"/>
      <c r="Y1090" s="159"/>
      <c r="Z1090" s="148"/>
      <c r="AA1090" s="148"/>
      <c r="AB1090" s="148"/>
      <c r="AC1090" s="148"/>
      <c r="AD1090" s="148"/>
      <c r="AE1090" s="148"/>
      <c r="AF1090" s="148"/>
      <c r="AG1090" s="148" t="s">
        <v>314</v>
      </c>
      <c r="AH1090" s="148">
        <v>0</v>
      </c>
      <c r="AI1090" s="148"/>
      <c r="AJ1090" s="148"/>
      <c r="AK1090" s="148"/>
      <c r="AL1090" s="148"/>
      <c r="AM1090" s="148"/>
      <c r="AN1090" s="148"/>
      <c r="AO1090" s="148"/>
      <c r="AP1090" s="148"/>
      <c r="AQ1090" s="148"/>
      <c r="AR1090" s="148"/>
      <c r="AS1090" s="148"/>
      <c r="AT1090" s="148"/>
      <c r="AU1090" s="148"/>
      <c r="AV1090" s="148"/>
      <c r="AW1090" s="148"/>
      <c r="AX1090" s="148"/>
      <c r="AY1090" s="148"/>
      <c r="AZ1090" s="148"/>
      <c r="BA1090" s="148"/>
      <c r="BB1090" s="148"/>
      <c r="BC1090" s="148"/>
      <c r="BD1090" s="148"/>
      <c r="BE1090" s="148"/>
      <c r="BF1090" s="148"/>
      <c r="BG1090" s="148"/>
      <c r="BH1090" s="148"/>
    </row>
    <row r="1091" spans="1:60" outlineLevel="3" x14ac:dyDescent="0.25">
      <c r="A1091" s="155"/>
      <c r="B1091" s="156"/>
      <c r="C1091" s="195" t="s">
        <v>1365</v>
      </c>
      <c r="D1091" s="161"/>
      <c r="E1091" s="162">
        <v>408.08</v>
      </c>
      <c r="F1091" s="159"/>
      <c r="G1091" s="159"/>
      <c r="H1091" s="159"/>
      <c r="I1091" s="159"/>
      <c r="J1091" s="159"/>
      <c r="K1091" s="159"/>
      <c r="L1091" s="159"/>
      <c r="M1091" s="159"/>
      <c r="N1091" s="158"/>
      <c r="O1091" s="158"/>
      <c r="P1091" s="158"/>
      <c r="Q1091" s="158"/>
      <c r="R1091" s="159"/>
      <c r="S1091" s="159"/>
      <c r="T1091" s="159"/>
      <c r="U1091" s="159"/>
      <c r="V1091" s="159"/>
      <c r="W1091" s="159"/>
      <c r="X1091" s="159"/>
      <c r="Y1091" s="159"/>
      <c r="Z1091" s="148"/>
      <c r="AA1091" s="148"/>
      <c r="AB1091" s="148"/>
      <c r="AC1091" s="148"/>
      <c r="AD1091" s="148"/>
      <c r="AE1091" s="148"/>
      <c r="AF1091" s="148"/>
      <c r="AG1091" s="148" t="s">
        <v>314</v>
      </c>
      <c r="AH1091" s="148">
        <v>0</v>
      </c>
      <c r="AI1091" s="148"/>
      <c r="AJ1091" s="148"/>
      <c r="AK1091" s="148"/>
      <c r="AL1091" s="148"/>
      <c r="AM1091" s="148"/>
      <c r="AN1091" s="148"/>
      <c r="AO1091" s="148"/>
      <c r="AP1091" s="148"/>
      <c r="AQ1091" s="148"/>
      <c r="AR1091" s="148"/>
      <c r="AS1091" s="148"/>
      <c r="AT1091" s="148"/>
      <c r="AU1091" s="148"/>
      <c r="AV1091" s="148"/>
      <c r="AW1091" s="148"/>
      <c r="AX1091" s="148"/>
      <c r="AY1091" s="148"/>
      <c r="AZ1091" s="148"/>
      <c r="BA1091" s="148"/>
      <c r="BB1091" s="148"/>
      <c r="BC1091" s="148"/>
      <c r="BD1091" s="148"/>
      <c r="BE1091" s="148"/>
      <c r="BF1091" s="148"/>
      <c r="BG1091" s="148"/>
      <c r="BH1091" s="148"/>
    </row>
    <row r="1092" spans="1:60" outlineLevel="1" x14ac:dyDescent="0.25">
      <c r="A1092" s="177">
        <v>215</v>
      </c>
      <c r="B1092" s="178" t="s">
        <v>1366</v>
      </c>
      <c r="C1092" s="194" t="s">
        <v>1367</v>
      </c>
      <c r="D1092" s="179" t="s">
        <v>310</v>
      </c>
      <c r="E1092" s="180">
        <v>373.18599999999998</v>
      </c>
      <c r="F1092" s="181"/>
      <c r="G1092" s="182">
        <f>ROUND(E1092*F1092,2)</f>
        <v>0</v>
      </c>
      <c r="H1092" s="181"/>
      <c r="I1092" s="182">
        <f>ROUND(E1092*H1092,2)</f>
        <v>0</v>
      </c>
      <c r="J1092" s="181"/>
      <c r="K1092" s="182">
        <f>ROUND(E1092*J1092,2)</f>
        <v>0</v>
      </c>
      <c r="L1092" s="182">
        <v>21</v>
      </c>
      <c r="M1092" s="182">
        <f>G1092*(1+L1092/100)</f>
        <v>0</v>
      </c>
      <c r="N1092" s="180">
        <v>0</v>
      </c>
      <c r="O1092" s="180">
        <f>ROUND(E1092*N1092,2)</f>
        <v>0</v>
      </c>
      <c r="P1092" s="180">
        <v>0</v>
      </c>
      <c r="Q1092" s="180">
        <f>ROUND(E1092*P1092,2)</f>
        <v>0</v>
      </c>
      <c r="R1092" s="182" t="s">
        <v>1347</v>
      </c>
      <c r="S1092" s="182" t="s">
        <v>294</v>
      </c>
      <c r="T1092" s="183" t="s">
        <v>294</v>
      </c>
      <c r="U1092" s="159">
        <v>0.08</v>
      </c>
      <c r="V1092" s="159">
        <f>ROUND(E1092*U1092,2)</f>
        <v>29.85</v>
      </c>
      <c r="W1092" s="159"/>
      <c r="X1092" s="159" t="s">
        <v>295</v>
      </c>
      <c r="Y1092" s="159" t="s">
        <v>296</v>
      </c>
      <c r="Z1092" s="148"/>
      <c r="AA1092" s="148"/>
      <c r="AB1092" s="148"/>
      <c r="AC1092" s="148"/>
      <c r="AD1092" s="148"/>
      <c r="AE1092" s="148"/>
      <c r="AF1092" s="148"/>
      <c r="AG1092" s="148" t="s">
        <v>297</v>
      </c>
      <c r="AH1092" s="148"/>
      <c r="AI1092" s="148"/>
      <c r="AJ1092" s="148"/>
      <c r="AK1092" s="148"/>
      <c r="AL1092" s="148"/>
      <c r="AM1092" s="148"/>
      <c r="AN1092" s="148"/>
      <c r="AO1092" s="148"/>
      <c r="AP1092" s="148"/>
      <c r="AQ1092" s="148"/>
      <c r="AR1092" s="148"/>
      <c r="AS1092" s="148"/>
      <c r="AT1092" s="148"/>
      <c r="AU1092" s="148"/>
      <c r="AV1092" s="148"/>
      <c r="AW1092" s="148"/>
      <c r="AX1092" s="148"/>
      <c r="AY1092" s="148"/>
      <c r="AZ1092" s="148"/>
      <c r="BA1092" s="148"/>
      <c r="BB1092" s="148"/>
      <c r="BC1092" s="148"/>
      <c r="BD1092" s="148"/>
      <c r="BE1092" s="148"/>
      <c r="BF1092" s="148"/>
      <c r="BG1092" s="148"/>
      <c r="BH1092" s="148"/>
    </row>
    <row r="1093" spans="1:60" outlineLevel="2" x14ac:dyDescent="0.25">
      <c r="A1093" s="155"/>
      <c r="B1093" s="156"/>
      <c r="C1093" s="195" t="s">
        <v>1368</v>
      </c>
      <c r="D1093" s="161"/>
      <c r="E1093" s="162">
        <v>373.18599999999998</v>
      </c>
      <c r="F1093" s="159"/>
      <c r="G1093" s="159"/>
      <c r="H1093" s="159"/>
      <c r="I1093" s="159"/>
      <c r="J1093" s="159"/>
      <c r="K1093" s="159"/>
      <c r="L1093" s="159"/>
      <c r="M1093" s="159"/>
      <c r="N1093" s="158"/>
      <c r="O1093" s="158"/>
      <c r="P1093" s="158"/>
      <c r="Q1093" s="158"/>
      <c r="R1093" s="159"/>
      <c r="S1093" s="159"/>
      <c r="T1093" s="159"/>
      <c r="U1093" s="159"/>
      <c r="V1093" s="159"/>
      <c r="W1093" s="159"/>
      <c r="X1093" s="159"/>
      <c r="Y1093" s="159"/>
      <c r="Z1093" s="148"/>
      <c r="AA1093" s="148"/>
      <c r="AB1093" s="148"/>
      <c r="AC1093" s="148"/>
      <c r="AD1093" s="148"/>
      <c r="AE1093" s="148"/>
      <c r="AF1093" s="148"/>
      <c r="AG1093" s="148" t="s">
        <v>314</v>
      </c>
      <c r="AH1093" s="148">
        <v>0</v>
      </c>
      <c r="AI1093" s="148"/>
      <c r="AJ1093" s="148"/>
      <c r="AK1093" s="148"/>
      <c r="AL1093" s="148"/>
      <c r="AM1093" s="148"/>
      <c r="AN1093" s="148"/>
      <c r="AO1093" s="148"/>
      <c r="AP1093" s="148"/>
      <c r="AQ1093" s="148"/>
      <c r="AR1093" s="148"/>
      <c r="AS1093" s="148"/>
      <c r="AT1093" s="148"/>
      <c r="AU1093" s="148"/>
      <c r="AV1093" s="148"/>
      <c r="AW1093" s="148"/>
      <c r="AX1093" s="148"/>
      <c r="AY1093" s="148"/>
      <c r="AZ1093" s="148"/>
      <c r="BA1093" s="148"/>
      <c r="BB1093" s="148"/>
      <c r="BC1093" s="148"/>
      <c r="BD1093" s="148"/>
      <c r="BE1093" s="148"/>
      <c r="BF1093" s="148"/>
      <c r="BG1093" s="148"/>
      <c r="BH1093" s="148"/>
    </row>
    <row r="1094" spans="1:60" outlineLevel="1" x14ac:dyDescent="0.25">
      <c r="A1094" s="177">
        <v>216</v>
      </c>
      <c r="B1094" s="178" t="s">
        <v>1369</v>
      </c>
      <c r="C1094" s="194" t="s">
        <v>1370</v>
      </c>
      <c r="D1094" s="179" t="s">
        <v>310</v>
      </c>
      <c r="E1094" s="180">
        <v>10.199999999999999</v>
      </c>
      <c r="F1094" s="181"/>
      <c r="G1094" s="182">
        <f>ROUND(E1094*F1094,2)</f>
        <v>0</v>
      </c>
      <c r="H1094" s="181"/>
      <c r="I1094" s="182">
        <f>ROUND(E1094*H1094,2)</f>
        <v>0</v>
      </c>
      <c r="J1094" s="181"/>
      <c r="K1094" s="182">
        <f>ROUND(E1094*J1094,2)</f>
        <v>0</v>
      </c>
      <c r="L1094" s="182">
        <v>21</v>
      </c>
      <c r="M1094" s="182">
        <f>G1094*(1+L1094/100)</f>
        <v>0</v>
      </c>
      <c r="N1094" s="180">
        <v>0</v>
      </c>
      <c r="O1094" s="180">
        <f>ROUND(E1094*N1094,2)</f>
        <v>0</v>
      </c>
      <c r="P1094" s="180">
        <v>0</v>
      </c>
      <c r="Q1094" s="180">
        <f>ROUND(E1094*P1094,2)</f>
        <v>0</v>
      </c>
      <c r="R1094" s="182" t="s">
        <v>1347</v>
      </c>
      <c r="S1094" s="182" t="s">
        <v>294</v>
      </c>
      <c r="T1094" s="183" t="s">
        <v>294</v>
      </c>
      <c r="U1094" s="159">
        <v>0.15</v>
      </c>
      <c r="V1094" s="159">
        <f>ROUND(E1094*U1094,2)</f>
        <v>1.53</v>
      </c>
      <c r="W1094" s="159"/>
      <c r="X1094" s="159" t="s">
        <v>295</v>
      </c>
      <c r="Y1094" s="159" t="s">
        <v>296</v>
      </c>
      <c r="Z1094" s="148"/>
      <c r="AA1094" s="148"/>
      <c r="AB1094" s="148"/>
      <c r="AC1094" s="148"/>
      <c r="AD1094" s="148"/>
      <c r="AE1094" s="148"/>
      <c r="AF1094" s="148"/>
      <c r="AG1094" s="148" t="s">
        <v>297</v>
      </c>
      <c r="AH1094" s="148"/>
      <c r="AI1094" s="148"/>
      <c r="AJ1094" s="148"/>
      <c r="AK1094" s="148"/>
      <c r="AL1094" s="148"/>
      <c r="AM1094" s="148"/>
      <c r="AN1094" s="148"/>
      <c r="AO1094" s="148"/>
      <c r="AP1094" s="148"/>
      <c r="AQ1094" s="148"/>
      <c r="AR1094" s="148"/>
      <c r="AS1094" s="148"/>
      <c r="AT1094" s="148"/>
      <c r="AU1094" s="148"/>
      <c r="AV1094" s="148"/>
      <c r="AW1094" s="148"/>
      <c r="AX1094" s="148"/>
      <c r="AY1094" s="148"/>
      <c r="AZ1094" s="148"/>
      <c r="BA1094" s="148"/>
      <c r="BB1094" s="148"/>
      <c r="BC1094" s="148"/>
      <c r="BD1094" s="148"/>
      <c r="BE1094" s="148"/>
      <c r="BF1094" s="148"/>
      <c r="BG1094" s="148"/>
      <c r="BH1094" s="148"/>
    </row>
    <row r="1095" spans="1:60" outlineLevel="2" x14ac:dyDescent="0.25">
      <c r="A1095" s="155"/>
      <c r="B1095" s="156"/>
      <c r="C1095" s="195" t="s">
        <v>1371</v>
      </c>
      <c r="D1095" s="161"/>
      <c r="E1095" s="162">
        <v>10.199999999999999</v>
      </c>
      <c r="F1095" s="159"/>
      <c r="G1095" s="159"/>
      <c r="H1095" s="159"/>
      <c r="I1095" s="159"/>
      <c r="J1095" s="159"/>
      <c r="K1095" s="159"/>
      <c r="L1095" s="159"/>
      <c r="M1095" s="159"/>
      <c r="N1095" s="158"/>
      <c r="O1095" s="158"/>
      <c r="P1095" s="158"/>
      <c r="Q1095" s="158"/>
      <c r="R1095" s="159"/>
      <c r="S1095" s="159"/>
      <c r="T1095" s="159"/>
      <c r="U1095" s="159"/>
      <c r="V1095" s="159"/>
      <c r="W1095" s="159"/>
      <c r="X1095" s="159"/>
      <c r="Y1095" s="159"/>
      <c r="Z1095" s="148"/>
      <c r="AA1095" s="148"/>
      <c r="AB1095" s="148"/>
      <c r="AC1095" s="148"/>
      <c r="AD1095" s="148"/>
      <c r="AE1095" s="148"/>
      <c r="AF1095" s="148"/>
      <c r="AG1095" s="148" t="s">
        <v>314</v>
      </c>
      <c r="AH1095" s="148">
        <v>0</v>
      </c>
      <c r="AI1095" s="148"/>
      <c r="AJ1095" s="148"/>
      <c r="AK1095" s="148"/>
      <c r="AL1095" s="148"/>
      <c r="AM1095" s="148"/>
      <c r="AN1095" s="148"/>
      <c r="AO1095" s="148"/>
      <c r="AP1095" s="148"/>
      <c r="AQ1095" s="148"/>
      <c r="AR1095" s="148"/>
      <c r="AS1095" s="148"/>
      <c r="AT1095" s="148"/>
      <c r="AU1095" s="148"/>
      <c r="AV1095" s="148"/>
      <c r="AW1095" s="148"/>
      <c r="AX1095" s="148"/>
      <c r="AY1095" s="148"/>
      <c r="AZ1095" s="148"/>
      <c r="BA1095" s="148"/>
      <c r="BB1095" s="148"/>
      <c r="BC1095" s="148"/>
      <c r="BD1095" s="148"/>
      <c r="BE1095" s="148"/>
      <c r="BF1095" s="148"/>
      <c r="BG1095" s="148"/>
      <c r="BH1095" s="148"/>
    </row>
    <row r="1096" spans="1:60" outlineLevel="1" x14ac:dyDescent="0.25">
      <c r="A1096" s="177">
        <v>217</v>
      </c>
      <c r="B1096" s="178" t="s">
        <v>1372</v>
      </c>
      <c r="C1096" s="194" t="s">
        <v>1373</v>
      </c>
      <c r="D1096" s="179" t="s">
        <v>310</v>
      </c>
      <c r="E1096" s="180">
        <v>3.2385000000000002</v>
      </c>
      <c r="F1096" s="181"/>
      <c r="G1096" s="182">
        <f>ROUND(E1096*F1096,2)</f>
        <v>0</v>
      </c>
      <c r="H1096" s="181"/>
      <c r="I1096" s="182">
        <f>ROUND(E1096*H1096,2)</f>
        <v>0</v>
      </c>
      <c r="J1096" s="181"/>
      <c r="K1096" s="182">
        <f>ROUND(E1096*J1096,2)</f>
        <v>0</v>
      </c>
      <c r="L1096" s="182">
        <v>21</v>
      </c>
      <c r="M1096" s="182">
        <f>G1096*(1+L1096/100)</f>
        <v>0</v>
      </c>
      <c r="N1096" s="180">
        <v>5.2999999999999998E-4</v>
      </c>
      <c r="O1096" s="180">
        <f>ROUND(E1096*N1096,2)</f>
        <v>0</v>
      </c>
      <c r="P1096" s="180">
        <v>0</v>
      </c>
      <c r="Q1096" s="180">
        <f>ROUND(E1096*P1096,2)</f>
        <v>0</v>
      </c>
      <c r="R1096" s="182" t="s">
        <v>1347</v>
      </c>
      <c r="S1096" s="182" t="s">
        <v>294</v>
      </c>
      <c r="T1096" s="183" t="s">
        <v>294</v>
      </c>
      <c r="U1096" s="159">
        <v>0.17100000000000001</v>
      </c>
      <c r="V1096" s="159">
        <f>ROUND(E1096*U1096,2)</f>
        <v>0.55000000000000004</v>
      </c>
      <c r="W1096" s="159"/>
      <c r="X1096" s="159" t="s">
        <v>295</v>
      </c>
      <c r="Y1096" s="159" t="s">
        <v>296</v>
      </c>
      <c r="Z1096" s="148"/>
      <c r="AA1096" s="148"/>
      <c r="AB1096" s="148"/>
      <c r="AC1096" s="148"/>
      <c r="AD1096" s="148"/>
      <c r="AE1096" s="148"/>
      <c r="AF1096" s="148"/>
      <c r="AG1096" s="148" t="s">
        <v>297</v>
      </c>
      <c r="AH1096" s="148"/>
      <c r="AI1096" s="148"/>
      <c r="AJ1096" s="148"/>
      <c r="AK1096" s="148"/>
      <c r="AL1096" s="148"/>
      <c r="AM1096" s="148"/>
      <c r="AN1096" s="148"/>
      <c r="AO1096" s="148"/>
      <c r="AP1096" s="148"/>
      <c r="AQ1096" s="148"/>
      <c r="AR1096" s="148"/>
      <c r="AS1096" s="148"/>
      <c r="AT1096" s="148"/>
      <c r="AU1096" s="148"/>
      <c r="AV1096" s="148"/>
      <c r="AW1096" s="148"/>
      <c r="AX1096" s="148"/>
      <c r="AY1096" s="148"/>
      <c r="AZ1096" s="148"/>
      <c r="BA1096" s="148"/>
      <c r="BB1096" s="148"/>
      <c r="BC1096" s="148"/>
      <c r="BD1096" s="148"/>
      <c r="BE1096" s="148"/>
      <c r="BF1096" s="148"/>
      <c r="BG1096" s="148"/>
      <c r="BH1096" s="148"/>
    </row>
    <row r="1097" spans="1:60" outlineLevel="2" x14ac:dyDescent="0.25">
      <c r="A1097" s="155"/>
      <c r="B1097" s="156"/>
      <c r="C1097" s="195" t="s">
        <v>1374</v>
      </c>
      <c r="D1097" s="161"/>
      <c r="E1097" s="162">
        <v>2.12</v>
      </c>
      <c r="F1097" s="159"/>
      <c r="G1097" s="159"/>
      <c r="H1097" s="159"/>
      <c r="I1097" s="159"/>
      <c r="J1097" s="159"/>
      <c r="K1097" s="159"/>
      <c r="L1097" s="159"/>
      <c r="M1097" s="159"/>
      <c r="N1097" s="158"/>
      <c r="O1097" s="158"/>
      <c r="P1097" s="158"/>
      <c r="Q1097" s="158"/>
      <c r="R1097" s="159"/>
      <c r="S1097" s="159"/>
      <c r="T1097" s="159"/>
      <c r="U1097" s="159"/>
      <c r="V1097" s="159"/>
      <c r="W1097" s="159"/>
      <c r="X1097" s="159"/>
      <c r="Y1097" s="159"/>
      <c r="Z1097" s="148"/>
      <c r="AA1097" s="148"/>
      <c r="AB1097" s="148"/>
      <c r="AC1097" s="148"/>
      <c r="AD1097" s="148"/>
      <c r="AE1097" s="148"/>
      <c r="AF1097" s="148"/>
      <c r="AG1097" s="148" t="s">
        <v>314</v>
      </c>
      <c r="AH1097" s="148">
        <v>0</v>
      </c>
      <c r="AI1097" s="148"/>
      <c r="AJ1097" s="148"/>
      <c r="AK1097" s="148"/>
      <c r="AL1097" s="148"/>
      <c r="AM1097" s="148"/>
      <c r="AN1097" s="148"/>
      <c r="AO1097" s="148"/>
      <c r="AP1097" s="148"/>
      <c r="AQ1097" s="148"/>
      <c r="AR1097" s="148"/>
      <c r="AS1097" s="148"/>
      <c r="AT1097" s="148"/>
      <c r="AU1097" s="148"/>
      <c r="AV1097" s="148"/>
      <c r="AW1097" s="148"/>
      <c r="AX1097" s="148"/>
      <c r="AY1097" s="148"/>
      <c r="AZ1097" s="148"/>
      <c r="BA1097" s="148"/>
      <c r="BB1097" s="148"/>
      <c r="BC1097" s="148"/>
      <c r="BD1097" s="148"/>
      <c r="BE1097" s="148"/>
      <c r="BF1097" s="148"/>
      <c r="BG1097" s="148"/>
      <c r="BH1097" s="148"/>
    </row>
    <row r="1098" spans="1:60" outlineLevel="3" x14ac:dyDescent="0.25">
      <c r="A1098" s="155"/>
      <c r="B1098" s="156"/>
      <c r="C1098" s="195" t="s">
        <v>1375</v>
      </c>
      <c r="D1098" s="161"/>
      <c r="E1098" s="162">
        <v>1.1200000000000001</v>
      </c>
      <c r="F1098" s="159"/>
      <c r="G1098" s="159"/>
      <c r="H1098" s="159"/>
      <c r="I1098" s="159"/>
      <c r="J1098" s="159"/>
      <c r="K1098" s="159"/>
      <c r="L1098" s="159"/>
      <c r="M1098" s="159"/>
      <c r="N1098" s="158"/>
      <c r="O1098" s="158"/>
      <c r="P1098" s="158"/>
      <c r="Q1098" s="158"/>
      <c r="R1098" s="159"/>
      <c r="S1098" s="159"/>
      <c r="T1098" s="159"/>
      <c r="U1098" s="159"/>
      <c r="V1098" s="159"/>
      <c r="W1098" s="159"/>
      <c r="X1098" s="159"/>
      <c r="Y1098" s="159"/>
      <c r="Z1098" s="148"/>
      <c r="AA1098" s="148"/>
      <c r="AB1098" s="148"/>
      <c r="AC1098" s="148"/>
      <c r="AD1098" s="148"/>
      <c r="AE1098" s="148"/>
      <c r="AF1098" s="148"/>
      <c r="AG1098" s="148" t="s">
        <v>314</v>
      </c>
      <c r="AH1098" s="148">
        <v>0</v>
      </c>
      <c r="AI1098" s="148"/>
      <c r="AJ1098" s="148"/>
      <c r="AK1098" s="148"/>
      <c r="AL1098" s="148"/>
      <c r="AM1098" s="148"/>
      <c r="AN1098" s="148"/>
      <c r="AO1098" s="148"/>
      <c r="AP1098" s="148"/>
      <c r="AQ1098" s="148"/>
      <c r="AR1098" s="148"/>
      <c r="AS1098" s="148"/>
      <c r="AT1098" s="148"/>
      <c r="AU1098" s="148"/>
      <c r="AV1098" s="148"/>
      <c r="AW1098" s="148"/>
      <c r="AX1098" s="148"/>
      <c r="AY1098" s="148"/>
      <c r="AZ1098" s="148"/>
      <c r="BA1098" s="148"/>
      <c r="BB1098" s="148"/>
      <c r="BC1098" s="148"/>
      <c r="BD1098" s="148"/>
      <c r="BE1098" s="148"/>
      <c r="BF1098" s="148"/>
      <c r="BG1098" s="148"/>
      <c r="BH1098" s="148"/>
    </row>
    <row r="1099" spans="1:60" outlineLevel="1" x14ac:dyDescent="0.25">
      <c r="A1099" s="177">
        <v>218</v>
      </c>
      <c r="B1099" s="178" t="s">
        <v>1376</v>
      </c>
      <c r="C1099" s="194" t="s">
        <v>1377</v>
      </c>
      <c r="D1099" s="179" t="s">
        <v>310</v>
      </c>
      <c r="E1099" s="180">
        <v>34.409999999999997</v>
      </c>
      <c r="F1099" s="181"/>
      <c r="G1099" s="182">
        <f>ROUND(E1099*F1099,2)</f>
        <v>0</v>
      </c>
      <c r="H1099" s="181"/>
      <c r="I1099" s="182">
        <f>ROUND(E1099*H1099,2)</f>
        <v>0</v>
      </c>
      <c r="J1099" s="181"/>
      <c r="K1099" s="182">
        <f>ROUND(E1099*J1099,2)</f>
        <v>0</v>
      </c>
      <c r="L1099" s="182">
        <v>21</v>
      </c>
      <c r="M1099" s="182">
        <f>G1099*(1+L1099/100)</f>
        <v>0</v>
      </c>
      <c r="N1099" s="180">
        <v>3.0000000000000001E-3</v>
      </c>
      <c r="O1099" s="180">
        <f>ROUND(E1099*N1099,2)</f>
        <v>0.1</v>
      </c>
      <c r="P1099" s="180">
        <v>0</v>
      </c>
      <c r="Q1099" s="180">
        <f>ROUND(E1099*P1099,2)</f>
        <v>0</v>
      </c>
      <c r="R1099" s="182" t="s">
        <v>1347</v>
      </c>
      <c r="S1099" s="182" t="s">
        <v>294</v>
      </c>
      <c r="T1099" s="183" t="s">
        <v>294</v>
      </c>
      <c r="U1099" s="159">
        <v>0.28000000000000003</v>
      </c>
      <c r="V1099" s="159">
        <f>ROUND(E1099*U1099,2)</f>
        <v>9.6300000000000008</v>
      </c>
      <c r="W1099" s="159"/>
      <c r="X1099" s="159" t="s">
        <v>295</v>
      </c>
      <c r="Y1099" s="159" t="s">
        <v>296</v>
      </c>
      <c r="Z1099" s="148"/>
      <c r="AA1099" s="148"/>
      <c r="AB1099" s="148"/>
      <c r="AC1099" s="148"/>
      <c r="AD1099" s="148"/>
      <c r="AE1099" s="148"/>
      <c r="AF1099" s="148"/>
      <c r="AG1099" s="148" t="s">
        <v>297</v>
      </c>
      <c r="AH1099" s="148"/>
      <c r="AI1099" s="148"/>
      <c r="AJ1099" s="148"/>
      <c r="AK1099" s="148"/>
      <c r="AL1099" s="148"/>
      <c r="AM1099" s="148"/>
      <c r="AN1099" s="148"/>
      <c r="AO1099" s="148"/>
      <c r="AP1099" s="148"/>
      <c r="AQ1099" s="148"/>
      <c r="AR1099" s="148"/>
      <c r="AS1099" s="148"/>
      <c r="AT1099" s="148"/>
      <c r="AU1099" s="148"/>
      <c r="AV1099" s="148"/>
      <c r="AW1099" s="148"/>
      <c r="AX1099" s="148"/>
      <c r="AY1099" s="148"/>
      <c r="AZ1099" s="148"/>
      <c r="BA1099" s="148"/>
      <c r="BB1099" s="148"/>
      <c r="BC1099" s="148"/>
      <c r="BD1099" s="148"/>
      <c r="BE1099" s="148"/>
      <c r="BF1099" s="148"/>
      <c r="BG1099" s="148"/>
      <c r="BH1099" s="148"/>
    </row>
    <row r="1100" spans="1:60" outlineLevel="2" x14ac:dyDescent="0.25">
      <c r="A1100" s="155"/>
      <c r="B1100" s="156"/>
      <c r="C1100" s="195" t="s">
        <v>1378</v>
      </c>
      <c r="D1100" s="161"/>
      <c r="E1100" s="162">
        <v>19.510000000000002</v>
      </c>
      <c r="F1100" s="159"/>
      <c r="G1100" s="159"/>
      <c r="H1100" s="159"/>
      <c r="I1100" s="159"/>
      <c r="J1100" s="159"/>
      <c r="K1100" s="159"/>
      <c r="L1100" s="159"/>
      <c r="M1100" s="159"/>
      <c r="N1100" s="158"/>
      <c r="O1100" s="158"/>
      <c r="P1100" s="158"/>
      <c r="Q1100" s="158"/>
      <c r="R1100" s="159"/>
      <c r="S1100" s="159"/>
      <c r="T1100" s="159"/>
      <c r="U1100" s="159"/>
      <c r="V1100" s="159"/>
      <c r="W1100" s="159"/>
      <c r="X1100" s="159"/>
      <c r="Y1100" s="159"/>
      <c r="Z1100" s="148"/>
      <c r="AA1100" s="148"/>
      <c r="AB1100" s="148"/>
      <c r="AC1100" s="148"/>
      <c r="AD1100" s="148"/>
      <c r="AE1100" s="148"/>
      <c r="AF1100" s="148"/>
      <c r="AG1100" s="148" t="s">
        <v>314</v>
      </c>
      <c r="AH1100" s="148">
        <v>0</v>
      </c>
      <c r="AI1100" s="148"/>
      <c r="AJ1100" s="148"/>
      <c r="AK1100" s="148"/>
      <c r="AL1100" s="148"/>
      <c r="AM1100" s="148"/>
      <c r="AN1100" s="148"/>
      <c r="AO1100" s="148"/>
      <c r="AP1100" s="148"/>
      <c r="AQ1100" s="148"/>
      <c r="AR1100" s="148"/>
      <c r="AS1100" s="148"/>
      <c r="AT1100" s="148"/>
      <c r="AU1100" s="148"/>
      <c r="AV1100" s="148"/>
      <c r="AW1100" s="148"/>
      <c r="AX1100" s="148"/>
      <c r="AY1100" s="148"/>
      <c r="AZ1100" s="148"/>
      <c r="BA1100" s="148"/>
      <c r="BB1100" s="148"/>
      <c r="BC1100" s="148"/>
      <c r="BD1100" s="148"/>
      <c r="BE1100" s="148"/>
      <c r="BF1100" s="148"/>
      <c r="BG1100" s="148"/>
      <c r="BH1100" s="148"/>
    </row>
    <row r="1101" spans="1:60" outlineLevel="3" x14ac:dyDescent="0.25">
      <c r="A1101" s="155"/>
      <c r="B1101" s="156"/>
      <c r="C1101" s="195" t="s">
        <v>1379</v>
      </c>
      <c r="D1101" s="161"/>
      <c r="E1101" s="162">
        <v>14.9</v>
      </c>
      <c r="F1101" s="159"/>
      <c r="G1101" s="159"/>
      <c r="H1101" s="159"/>
      <c r="I1101" s="159"/>
      <c r="J1101" s="159"/>
      <c r="K1101" s="159"/>
      <c r="L1101" s="159"/>
      <c r="M1101" s="159"/>
      <c r="N1101" s="158"/>
      <c r="O1101" s="158"/>
      <c r="P1101" s="158"/>
      <c r="Q1101" s="158"/>
      <c r="R1101" s="159"/>
      <c r="S1101" s="159"/>
      <c r="T1101" s="159"/>
      <c r="U1101" s="159"/>
      <c r="V1101" s="159"/>
      <c r="W1101" s="159"/>
      <c r="X1101" s="159"/>
      <c r="Y1101" s="159"/>
      <c r="Z1101" s="148"/>
      <c r="AA1101" s="148"/>
      <c r="AB1101" s="148"/>
      <c r="AC1101" s="148"/>
      <c r="AD1101" s="148"/>
      <c r="AE1101" s="148"/>
      <c r="AF1101" s="148"/>
      <c r="AG1101" s="148" t="s">
        <v>314</v>
      </c>
      <c r="AH1101" s="148">
        <v>0</v>
      </c>
      <c r="AI1101" s="148"/>
      <c r="AJ1101" s="148"/>
      <c r="AK1101" s="148"/>
      <c r="AL1101" s="148"/>
      <c r="AM1101" s="148"/>
      <c r="AN1101" s="148"/>
      <c r="AO1101" s="148"/>
      <c r="AP1101" s="148"/>
      <c r="AQ1101" s="148"/>
      <c r="AR1101" s="148"/>
      <c r="AS1101" s="148"/>
      <c r="AT1101" s="148"/>
      <c r="AU1101" s="148"/>
      <c r="AV1101" s="148"/>
      <c r="AW1101" s="148"/>
      <c r="AX1101" s="148"/>
      <c r="AY1101" s="148"/>
      <c r="AZ1101" s="148"/>
      <c r="BA1101" s="148"/>
      <c r="BB1101" s="148"/>
      <c r="BC1101" s="148"/>
      <c r="BD1101" s="148"/>
      <c r="BE1101" s="148"/>
      <c r="BF1101" s="148"/>
      <c r="BG1101" s="148"/>
      <c r="BH1101" s="148"/>
    </row>
    <row r="1102" spans="1:60" outlineLevel="1" x14ac:dyDescent="0.25">
      <c r="A1102" s="177">
        <v>219</v>
      </c>
      <c r="B1102" s="178" t="s">
        <v>3810</v>
      </c>
      <c r="C1102" s="194" t="s">
        <v>3811</v>
      </c>
      <c r="D1102" s="179" t="s">
        <v>310</v>
      </c>
      <c r="E1102" s="180">
        <v>448.97</v>
      </c>
      <c r="F1102" s="181"/>
      <c r="G1102" s="182">
        <f>ROUND(E1102*F1102,2)</f>
        <v>0</v>
      </c>
      <c r="H1102" s="181"/>
      <c r="I1102" s="182">
        <f>ROUND(E1102*H1102,2)</f>
        <v>0</v>
      </c>
      <c r="J1102" s="181"/>
      <c r="K1102" s="182">
        <f>ROUND(E1102*J1102,2)</f>
        <v>0</v>
      </c>
      <c r="L1102" s="182">
        <v>21</v>
      </c>
      <c r="M1102" s="182">
        <f>G1102*(1+L1102/100)</f>
        <v>0</v>
      </c>
      <c r="N1102" s="180">
        <v>0</v>
      </c>
      <c r="O1102" s="180">
        <f>ROUND(E1102*N1102,2)</f>
        <v>0</v>
      </c>
      <c r="P1102" s="180">
        <v>0</v>
      </c>
      <c r="Q1102" s="180">
        <f>ROUND(E1102*P1102,2)</f>
        <v>0</v>
      </c>
      <c r="R1102" s="182" t="s">
        <v>1347</v>
      </c>
      <c r="S1102" s="182" t="s">
        <v>294</v>
      </c>
      <c r="T1102" s="183" t="s">
        <v>294</v>
      </c>
      <c r="U1102" s="159">
        <v>7.0000000000000007E-2</v>
      </c>
      <c r="V1102" s="159">
        <f>ROUND(E1102*U1102,2)</f>
        <v>31.43</v>
      </c>
      <c r="W1102" s="159"/>
      <c r="X1102" s="159" t="s">
        <v>295</v>
      </c>
      <c r="Y1102" s="159" t="s">
        <v>296</v>
      </c>
      <c r="Z1102" s="148"/>
      <c r="AA1102" s="148"/>
      <c r="AB1102" s="148"/>
      <c r="AC1102" s="148"/>
      <c r="AD1102" s="148"/>
      <c r="AE1102" s="148"/>
      <c r="AF1102" s="148"/>
      <c r="AG1102" s="148" t="s">
        <v>297</v>
      </c>
      <c r="AH1102" s="148"/>
      <c r="AI1102" s="148"/>
      <c r="AJ1102" s="148"/>
      <c r="AK1102" s="148"/>
      <c r="AL1102" s="148"/>
      <c r="AM1102" s="148"/>
      <c r="AN1102" s="148"/>
      <c r="AO1102" s="148"/>
      <c r="AP1102" s="148"/>
      <c r="AQ1102" s="148"/>
      <c r="AR1102" s="148"/>
      <c r="AS1102" s="148"/>
      <c r="AT1102" s="148"/>
      <c r="AU1102" s="148"/>
      <c r="AV1102" s="148"/>
      <c r="AW1102" s="148"/>
      <c r="AX1102" s="148"/>
      <c r="AY1102" s="148"/>
      <c r="AZ1102" s="148"/>
      <c r="BA1102" s="148"/>
      <c r="BB1102" s="148"/>
      <c r="BC1102" s="148"/>
      <c r="BD1102" s="148"/>
      <c r="BE1102" s="148"/>
      <c r="BF1102" s="148"/>
      <c r="BG1102" s="148"/>
      <c r="BH1102" s="148"/>
    </row>
    <row r="1103" spans="1:60" outlineLevel="2" x14ac:dyDescent="0.25">
      <c r="A1103" s="155"/>
      <c r="B1103" s="156"/>
      <c r="C1103" s="195" t="s">
        <v>1380</v>
      </c>
      <c r="D1103" s="161"/>
      <c r="E1103" s="162">
        <v>448.97</v>
      </c>
      <c r="F1103" s="159"/>
      <c r="G1103" s="159"/>
      <c r="H1103" s="159"/>
      <c r="I1103" s="159"/>
      <c r="J1103" s="159"/>
      <c r="K1103" s="159"/>
      <c r="L1103" s="159"/>
      <c r="M1103" s="159"/>
      <c r="N1103" s="158"/>
      <c r="O1103" s="158"/>
      <c r="P1103" s="158"/>
      <c r="Q1103" s="158"/>
      <c r="R1103" s="159"/>
      <c r="S1103" s="159"/>
      <c r="T1103" s="159"/>
      <c r="U1103" s="159"/>
      <c r="V1103" s="159"/>
      <c r="W1103" s="159"/>
      <c r="X1103" s="159"/>
      <c r="Y1103" s="159"/>
      <c r="Z1103" s="148"/>
      <c r="AA1103" s="148"/>
      <c r="AB1103" s="148"/>
      <c r="AC1103" s="148"/>
      <c r="AD1103" s="148"/>
      <c r="AE1103" s="148"/>
      <c r="AF1103" s="148"/>
      <c r="AG1103" s="148" t="s">
        <v>314</v>
      </c>
      <c r="AH1103" s="148">
        <v>0</v>
      </c>
      <c r="AI1103" s="148"/>
      <c r="AJ1103" s="148"/>
      <c r="AK1103" s="148"/>
      <c r="AL1103" s="148"/>
      <c r="AM1103" s="148"/>
      <c r="AN1103" s="148"/>
      <c r="AO1103" s="148"/>
      <c r="AP1103" s="148"/>
      <c r="AQ1103" s="148"/>
      <c r="AR1103" s="148"/>
      <c r="AS1103" s="148"/>
      <c r="AT1103" s="148"/>
      <c r="AU1103" s="148"/>
      <c r="AV1103" s="148"/>
      <c r="AW1103" s="148"/>
      <c r="AX1103" s="148"/>
      <c r="AY1103" s="148"/>
      <c r="AZ1103" s="148"/>
      <c r="BA1103" s="148"/>
      <c r="BB1103" s="148"/>
      <c r="BC1103" s="148"/>
      <c r="BD1103" s="148"/>
      <c r="BE1103" s="148"/>
      <c r="BF1103" s="148"/>
      <c r="BG1103" s="148"/>
      <c r="BH1103" s="148"/>
    </row>
    <row r="1104" spans="1:60" outlineLevel="1" x14ac:dyDescent="0.25">
      <c r="A1104" s="177">
        <v>219</v>
      </c>
      <c r="B1104" s="178" t="s">
        <v>3812</v>
      </c>
      <c r="C1104" s="194" t="s">
        <v>3813</v>
      </c>
      <c r="D1104" s="179" t="s">
        <v>310</v>
      </c>
      <c r="E1104" s="180">
        <f>SUM(E1105:E1106)</f>
        <v>542.97</v>
      </c>
      <c r="F1104" s="181"/>
      <c r="G1104" s="182">
        <f>ROUND(E1104*F1104,2)</f>
        <v>0</v>
      </c>
      <c r="H1104" s="181"/>
      <c r="I1104" s="182">
        <f>ROUND(E1104*H1104,2)</f>
        <v>0</v>
      </c>
      <c r="J1104" s="181"/>
      <c r="K1104" s="182">
        <f>ROUND(E1104*J1104,2)</f>
        <v>0</v>
      </c>
      <c r="L1104" s="182">
        <v>21</v>
      </c>
      <c r="M1104" s="182">
        <f>G1104*(1+L1104/100)</f>
        <v>0</v>
      </c>
      <c r="N1104" s="180">
        <v>0</v>
      </c>
      <c r="O1104" s="180">
        <f>ROUND(E1104*N1104,2)</f>
        <v>0</v>
      </c>
      <c r="P1104" s="180">
        <v>0</v>
      </c>
      <c r="Q1104" s="180">
        <f>ROUND(E1104*P1104,2)</f>
        <v>0</v>
      </c>
      <c r="R1104" s="182" t="s">
        <v>1347</v>
      </c>
      <c r="S1104" s="182" t="s">
        <v>294</v>
      </c>
      <c r="T1104" s="183" t="s">
        <v>294</v>
      </c>
      <c r="U1104" s="159">
        <v>7.0000000000000007E-2</v>
      </c>
      <c r="V1104" s="159">
        <f>ROUND(E1104*U1104,2)</f>
        <v>38.01</v>
      </c>
      <c r="W1104" s="159"/>
      <c r="X1104" s="159" t="s">
        <v>295</v>
      </c>
      <c r="Y1104" s="159" t="s">
        <v>296</v>
      </c>
      <c r="Z1104" s="148"/>
      <c r="AA1104" s="148"/>
      <c r="AB1104" s="148"/>
      <c r="AC1104" s="148"/>
      <c r="AD1104" s="148"/>
      <c r="AE1104" s="148"/>
      <c r="AF1104" s="148"/>
      <c r="AG1104" s="148" t="s">
        <v>297</v>
      </c>
      <c r="AH1104" s="148"/>
      <c r="AI1104" s="148"/>
      <c r="AJ1104" s="148"/>
      <c r="AK1104" s="148"/>
      <c r="AL1104" s="148"/>
      <c r="AM1104" s="148"/>
      <c r="AN1104" s="148"/>
      <c r="AO1104" s="148"/>
      <c r="AP1104" s="148"/>
      <c r="AQ1104" s="148"/>
      <c r="AR1104" s="148"/>
      <c r="AS1104" s="148"/>
      <c r="AT1104" s="148"/>
      <c r="AU1104" s="148"/>
      <c r="AV1104" s="148"/>
      <c r="AW1104" s="148"/>
      <c r="AX1104" s="148"/>
      <c r="AY1104" s="148"/>
      <c r="AZ1104" s="148"/>
      <c r="BA1104" s="148"/>
      <c r="BB1104" s="148"/>
      <c r="BC1104" s="148"/>
      <c r="BD1104" s="148"/>
      <c r="BE1104" s="148"/>
      <c r="BF1104" s="148"/>
      <c r="BG1104" s="148"/>
      <c r="BH1104" s="148"/>
    </row>
    <row r="1105" spans="1:60" outlineLevel="3" x14ac:dyDescent="0.25">
      <c r="A1105" s="155"/>
      <c r="B1105" s="156"/>
      <c r="C1105" s="195" t="s">
        <v>1381</v>
      </c>
      <c r="D1105" s="161"/>
      <c r="E1105" s="162">
        <v>448.97</v>
      </c>
      <c r="F1105" s="159"/>
      <c r="G1105" s="159"/>
      <c r="H1105" s="159"/>
      <c r="I1105" s="159"/>
      <c r="J1105" s="159"/>
      <c r="K1105" s="159"/>
      <c r="L1105" s="159"/>
      <c r="M1105" s="159"/>
      <c r="N1105" s="158"/>
      <c r="O1105" s="158"/>
      <c r="P1105" s="158"/>
      <c r="Q1105" s="158"/>
      <c r="R1105" s="159"/>
      <c r="S1105" s="159"/>
      <c r="T1105" s="159"/>
      <c r="U1105" s="159"/>
      <c r="V1105" s="159"/>
      <c r="W1105" s="159"/>
      <c r="X1105" s="159"/>
      <c r="Y1105" s="159"/>
      <c r="Z1105" s="148"/>
      <c r="AA1105" s="148"/>
      <c r="AB1105" s="148"/>
      <c r="AC1105" s="148"/>
      <c r="AD1105" s="148"/>
      <c r="AE1105" s="148"/>
      <c r="AF1105" s="148"/>
      <c r="AG1105" s="148" t="s">
        <v>314</v>
      </c>
      <c r="AH1105" s="148">
        <v>0</v>
      </c>
      <c r="AI1105" s="148"/>
      <c r="AJ1105" s="148"/>
      <c r="AK1105" s="148"/>
      <c r="AL1105" s="148"/>
      <c r="AM1105" s="148"/>
      <c r="AN1105" s="148"/>
      <c r="AO1105" s="148"/>
      <c r="AP1105" s="148"/>
      <c r="AQ1105" s="148"/>
      <c r="AR1105" s="148"/>
      <c r="AS1105" s="148"/>
      <c r="AT1105" s="148"/>
      <c r="AU1105" s="148"/>
      <c r="AV1105" s="148"/>
      <c r="AW1105" s="148"/>
      <c r="AX1105" s="148"/>
      <c r="AY1105" s="148"/>
      <c r="AZ1105" s="148"/>
      <c r="BA1105" s="148"/>
      <c r="BB1105" s="148"/>
      <c r="BC1105" s="148"/>
      <c r="BD1105" s="148"/>
      <c r="BE1105" s="148"/>
      <c r="BF1105" s="148"/>
      <c r="BG1105" s="148"/>
      <c r="BH1105" s="148"/>
    </row>
    <row r="1106" spans="1:60" outlineLevel="3" x14ac:dyDescent="0.25">
      <c r="A1106" s="155"/>
      <c r="B1106" s="156"/>
      <c r="C1106" s="195" t="s">
        <v>1382</v>
      </c>
      <c r="D1106" s="161"/>
      <c r="E1106" s="162">
        <v>94</v>
      </c>
      <c r="F1106" s="159"/>
      <c r="G1106" s="159"/>
      <c r="H1106" s="159"/>
      <c r="I1106" s="159"/>
      <c r="J1106" s="159"/>
      <c r="K1106" s="159"/>
      <c r="L1106" s="159"/>
      <c r="M1106" s="159"/>
      <c r="N1106" s="158"/>
      <c r="O1106" s="158"/>
      <c r="P1106" s="158"/>
      <c r="Q1106" s="158"/>
      <c r="R1106" s="159"/>
      <c r="S1106" s="159"/>
      <c r="T1106" s="159"/>
      <c r="U1106" s="159"/>
      <c r="V1106" s="159"/>
      <c r="W1106" s="159"/>
      <c r="X1106" s="159"/>
      <c r="Y1106" s="159"/>
      <c r="Z1106" s="148"/>
      <c r="AA1106" s="148"/>
      <c r="AB1106" s="148"/>
      <c r="AC1106" s="148"/>
      <c r="AD1106" s="148"/>
      <c r="AE1106" s="148"/>
      <c r="AF1106" s="148"/>
      <c r="AG1106" s="148" t="s">
        <v>314</v>
      </c>
      <c r="AH1106" s="148">
        <v>0</v>
      </c>
      <c r="AI1106" s="148"/>
      <c r="AJ1106" s="148"/>
      <c r="AK1106" s="148"/>
      <c r="AL1106" s="148"/>
      <c r="AM1106" s="148"/>
      <c r="AN1106" s="148"/>
      <c r="AO1106" s="148"/>
      <c r="AP1106" s="148"/>
      <c r="AQ1106" s="148"/>
      <c r="AR1106" s="148"/>
      <c r="AS1106" s="148"/>
      <c r="AT1106" s="148"/>
      <c r="AU1106" s="148"/>
      <c r="AV1106" s="148"/>
      <c r="AW1106" s="148"/>
      <c r="AX1106" s="148"/>
      <c r="AY1106" s="148"/>
      <c r="AZ1106" s="148"/>
      <c r="BA1106" s="148"/>
      <c r="BB1106" s="148"/>
      <c r="BC1106" s="148"/>
      <c r="BD1106" s="148"/>
      <c r="BE1106" s="148"/>
      <c r="BF1106" s="148"/>
      <c r="BG1106" s="148"/>
      <c r="BH1106" s="148"/>
    </row>
    <row r="1107" spans="1:60" outlineLevel="1" x14ac:dyDescent="0.25">
      <c r="A1107" s="177">
        <v>220</v>
      </c>
      <c r="B1107" s="178" t="s">
        <v>1383</v>
      </c>
      <c r="C1107" s="194" t="s">
        <v>1384</v>
      </c>
      <c r="D1107" s="179" t="s">
        <v>310</v>
      </c>
      <c r="E1107" s="180">
        <v>383.38600000000002</v>
      </c>
      <c r="F1107" s="181"/>
      <c r="G1107" s="182">
        <f>ROUND(E1107*F1107,2)</f>
        <v>0</v>
      </c>
      <c r="H1107" s="181"/>
      <c r="I1107" s="182">
        <f>ROUND(E1107*H1107,2)</f>
        <v>0</v>
      </c>
      <c r="J1107" s="181"/>
      <c r="K1107" s="182">
        <f>ROUND(E1107*J1107,2)</f>
        <v>0</v>
      </c>
      <c r="L1107" s="182">
        <v>21</v>
      </c>
      <c r="M1107" s="182">
        <f>G1107*(1+L1107/100)</f>
        <v>0</v>
      </c>
      <c r="N1107" s="180">
        <v>3.0000000000000001E-5</v>
      </c>
      <c r="O1107" s="180">
        <f>ROUND(E1107*N1107,2)</f>
        <v>0.01</v>
      </c>
      <c r="P1107" s="180">
        <v>0</v>
      </c>
      <c r="Q1107" s="180">
        <f>ROUND(E1107*P1107,2)</f>
        <v>0</v>
      </c>
      <c r="R1107" s="182" t="s">
        <v>1347</v>
      </c>
      <c r="S1107" s="182" t="s">
        <v>294</v>
      </c>
      <c r="T1107" s="183" t="s">
        <v>294</v>
      </c>
      <c r="U1107" s="159">
        <v>7.0000000000000007E-2</v>
      </c>
      <c r="V1107" s="159">
        <f>ROUND(E1107*U1107,2)</f>
        <v>26.84</v>
      </c>
      <c r="W1107" s="159"/>
      <c r="X1107" s="159" t="s">
        <v>295</v>
      </c>
      <c r="Y1107" s="159" t="s">
        <v>296</v>
      </c>
      <c r="Z1107" s="148"/>
      <c r="AA1107" s="148"/>
      <c r="AB1107" s="148"/>
      <c r="AC1107" s="148"/>
      <c r="AD1107" s="148"/>
      <c r="AE1107" s="148"/>
      <c r="AF1107" s="148"/>
      <c r="AG1107" s="148" t="s">
        <v>297</v>
      </c>
      <c r="AH1107" s="148"/>
      <c r="AI1107" s="148"/>
      <c r="AJ1107" s="148"/>
      <c r="AK1107" s="148"/>
      <c r="AL1107" s="148"/>
      <c r="AM1107" s="148"/>
      <c r="AN1107" s="148"/>
      <c r="AO1107" s="148"/>
      <c r="AP1107" s="148"/>
      <c r="AQ1107" s="148"/>
      <c r="AR1107" s="148"/>
      <c r="AS1107" s="148"/>
      <c r="AT1107" s="148"/>
      <c r="AU1107" s="148"/>
      <c r="AV1107" s="148"/>
      <c r="AW1107" s="148"/>
      <c r="AX1107" s="148"/>
      <c r="AY1107" s="148"/>
      <c r="AZ1107" s="148"/>
      <c r="BA1107" s="148"/>
      <c r="BB1107" s="148"/>
      <c r="BC1107" s="148"/>
      <c r="BD1107" s="148"/>
      <c r="BE1107" s="148"/>
      <c r="BF1107" s="148"/>
      <c r="BG1107" s="148"/>
      <c r="BH1107" s="148"/>
    </row>
    <row r="1108" spans="1:60" outlineLevel="2" x14ac:dyDescent="0.25">
      <c r="A1108" s="155"/>
      <c r="B1108" s="156"/>
      <c r="C1108" s="195" t="s">
        <v>1385</v>
      </c>
      <c r="D1108" s="161"/>
      <c r="E1108" s="162">
        <v>383.38600000000002</v>
      </c>
      <c r="F1108" s="159"/>
      <c r="G1108" s="159"/>
      <c r="H1108" s="159"/>
      <c r="I1108" s="159"/>
      <c r="J1108" s="159"/>
      <c r="K1108" s="159"/>
      <c r="L1108" s="159"/>
      <c r="M1108" s="159"/>
      <c r="N1108" s="158"/>
      <c r="O1108" s="158"/>
      <c r="P1108" s="158"/>
      <c r="Q1108" s="158"/>
      <c r="R1108" s="159"/>
      <c r="S1108" s="159"/>
      <c r="T1108" s="159"/>
      <c r="U1108" s="159"/>
      <c r="V1108" s="159"/>
      <c r="W1108" s="159"/>
      <c r="X1108" s="159"/>
      <c r="Y1108" s="159"/>
      <c r="Z1108" s="148"/>
      <c r="AA1108" s="148"/>
      <c r="AB1108" s="148"/>
      <c r="AC1108" s="148"/>
      <c r="AD1108" s="148"/>
      <c r="AE1108" s="148"/>
      <c r="AF1108" s="148"/>
      <c r="AG1108" s="148" t="s">
        <v>314</v>
      </c>
      <c r="AH1108" s="148">
        <v>0</v>
      </c>
      <c r="AI1108" s="148"/>
      <c r="AJ1108" s="148"/>
      <c r="AK1108" s="148"/>
      <c r="AL1108" s="148"/>
      <c r="AM1108" s="148"/>
      <c r="AN1108" s="148"/>
      <c r="AO1108" s="148"/>
      <c r="AP1108" s="148"/>
      <c r="AQ1108" s="148"/>
      <c r="AR1108" s="148"/>
      <c r="AS1108" s="148"/>
      <c r="AT1108" s="148"/>
      <c r="AU1108" s="148"/>
      <c r="AV1108" s="148"/>
      <c r="AW1108" s="148"/>
      <c r="AX1108" s="148"/>
      <c r="AY1108" s="148"/>
      <c r="AZ1108" s="148"/>
      <c r="BA1108" s="148"/>
      <c r="BB1108" s="148"/>
      <c r="BC1108" s="148"/>
      <c r="BD1108" s="148"/>
      <c r="BE1108" s="148"/>
      <c r="BF1108" s="148"/>
      <c r="BG1108" s="148"/>
      <c r="BH1108" s="148"/>
    </row>
    <row r="1109" spans="1:60" ht="20" outlineLevel="1" x14ac:dyDescent="0.25">
      <c r="A1109" s="177">
        <v>221</v>
      </c>
      <c r="B1109" s="178" t="s">
        <v>1386</v>
      </c>
      <c r="C1109" s="194" t="s">
        <v>1387</v>
      </c>
      <c r="D1109" s="179" t="s">
        <v>338</v>
      </c>
      <c r="E1109" s="180">
        <v>0.17812</v>
      </c>
      <c r="F1109" s="181"/>
      <c r="G1109" s="182">
        <f>ROUND(E1109*F1109,2)</f>
        <v>0</v>
      </c>
      <c r="H1109" s="181"/>
      <c r="I1109" s="182">
        <f>ROUND(E1109*H1109,2)</f>
        <v>0</v>
      </c>
      <c r="J1109" s="181"/>
      <c r="K1109" s="182">
        <f>ROUND(E1109*J1109,2)</f>
        <v>0</v>
      </c>
      <c r="L1109" s="182">
        <v>21</v>
      </c>
      <c r="M1109" s="182">
        <f>G1109*(1+L1109/100)</f>
        <v>0</v>
      </c>
      <c r="N1109" s="180">
        <v>0.02</v>
      </c>
      <c r="O1109" s="180">
        <f>ROUND(E1109*N1109,2)</f>
        <v>0</v>
      </c>
      <c r="P1109" s="180">
        <v>0</v>
      </c>
      <c r="Q1109" s="180">
        <f>ROUND(E1109*P1109,2)</f>
        <v>0</v>
      </c>
      <c r="R1109" s="182" t="s">
        <v>621</v>
      </c>
      <c r="S1109" s="182" t="s">
        <v>1388</v>
      </c>
      <c r="T1109" s="183" t="s">
        <v>1388</v>
      </c>
      <c r="U1109" s="159">
        <v>0</v>
      </c>
      <c r="V1109" s="159">
        <f>ROUND(E1109*U1109,2)</f>
        <v>0</v>
      </c>
      <c r="W1109" s="159"/>
      <c r="X1109" s="159" t="s">
        <v>622</v>
      </c>
      <c r="Y1109" s="159" t="s">
        <v>296</v>
      </c>
      <c r="Z1109" s="148"/>
      <c r="AA1109" s="148"/>
      <c r="AB1109" s="148"/>
      <c r="AC1109" s="148"/>
      <c r="AD1109" s="148"/>
      <c r="AE1109" s="148"/>
      <c r="AF1109" s="148"/>
      <c r="AG1109" s="148" t="s">
        <v>623</v>
      </c>
      <c r="AH1109" s="148"/>
      <c r="AI1109" s="148"/>
      <c r="AJ1109" s="148"/>
      <c r="AK1109" s="148"/>
      <c r="AL1109" s="148"/>
      <c r="AM1109" s="148"/>
      <c r="AN1109" s="148"/>
      <c r="AO1109" s="148"/>
      <c r="AP1109" s="148"/>
      <c r="AQ1109" s="148"/>
      <c r="AR1109" s="148"/>
      <c r="AS1109" s="148"/>
      <c r="AT1109" s="148"/>
      <c r="AU1109" s="148"/>
      <c r="AV1109" s="148"/>
      <c r="AW1109" s="148"/>
      <c r="AX1109" s="148"/>
      <c r="AY1109" s="148"/>
      <c r="AZ1109" s="148"/>
      <c r="BA1109" s="148"/>
      <c r="BB1109" s="148"/>
      <c r="BC1109" s="148"/>
      <c r="BD1109" s="148"/>
      <c r="BE1109" s="148"/>
      <c r="BF1109" s="148"/>
      <c r="BG1109" s="148"/>
      <c r="BH1109" s="148"/>
    </row>
    <row r="1110" spans="1:60" outlineLevel="2" x14ac:dyDescent="0.25">
      <c r="A1110" s="155"/>
      <c r="B1110" s="156"/>
      <c r="C1110" s="195" t="s">
        <v>1389</v>
      </c>
      <c r="D1110" s="161"/>
      <c r="E1110" s="162">
        <v>0.16</v>
      </c>
      <c r="F1110" s="159"/>
      <c r="G1110" s="159"/>
      <c r="H1110" s="159"/>
      <c r="I1110" s="159"/>
      <c r="J1110" s="159"/>
      <c r="K1110" s="159"/>
      <c r="L1110" s="159"/>
      <c r="M1110" s="159"/>
      <c r="N1110" s="158"/>
      <c r="O1110" s="158"/>
      <c r="P1110" s="158"/>
      <c r="Q1110" s="158"/>
      <c r="R1110" s="159"/>
      <c r="S1110" s="159"/>
      <c r="T1110" s="159"/>
      <c r="U1110" s="159"/>
      <c r="V1110" s="159"/>
      <c r="W1110" s="159"/>
      <c r="X1110" s="159"/>
      <c r="Y1110" s="159"/>
      <c r="Z1110" s="148"/>
      <c r="AA1110" s="148"/>
      <c r="AB1110" s="148"/>
      <c r="AC1110" s="148"/>
      <c r="AD1110" s="148"/>
      <c r="AE1110" s="148"/>
      <c r="AF1110" s="148"/>
      <c r="AG1110" s="148" t="s">
        <v>314</v>
      </c>
      <c r="AH1110" s="148">
        <v>0</v>
      </c>
      <c r="AI1110" s="148"/>
      <c r="AJ1110" s="148"/>
      <c r="AK1110" s="148"/>
      <c r="AL1110" s="148"/>
      <c r="AM1110" s="148"/>
      <c r="AN1110" s="148"/>
      <c r="AO1110" s="148"/>
      <c r="AP1110" s="148"/>
      <c r="AQ1110" s="148"/>
      <c r="AR1110" s="148"/>
      <c r="AS1110" s="148"/>
      <c r="AT1110" s="148"/>
      <c r="AU1110" s="148"/>
      <c r="AV1110" s="148"/>
      <c r="AW1110" s="148"/>
      <c r="AX1110" s="148"/>
      <c r="AY1110" s="148"/>
      <c r="AZ1110" s="148"/>
      <c r="BA1110" s="148"/>
      <c r="BB1110" s="148"/>
      <c r="BC1110" s="148"/>
      <c r="BD1110" s="148"/>
      <c r="BE1110" s="148"/>
      <c r="BF1110" s="148"/>
      <c r="BG1110" s="148"/>
      <c r="BH1110" s="148"/>
    </row>
    <row r="1111" spans="1:60" outlineLevel="3" x14ac:dyDescent="0.25">
      <c r="A1111" s="155"/>
      <c r="B1111" s="156"/>
      <c r="C1111" s="197" t="s">
        <v>1390</v>
      </c>
      <c r="D1111" s="165"/>
      <c r="E1111" s="166">
        <v>0.02</v>
      </c>
      <c r="F1111" s="159"/>
      <c r="G1111" s="159"/>
      <c r="H1111" s="159"/>
      <c r="I1111" s="159"/>
      <c r="J1111" s="159"/>
      <c r="K1111" s="159"/>
      <c r="L1111" s="159"/>
      <c r="M1111" s="159"/>
      <c r="N1111" s="158"/>
      <c r="O1111" s="158"/>
      <c r="P1111" s="158"/>
      <c r="Q1111" s="158"/>
      <c r="R1111" s="159"/>
      <c r="S1111" s="159"/>
      <c r="T1111" s="159"/>
      <c r="U1111" s="159"/>
      <c r="V1111" s="159"/>
      <c r="W1111" s="159"/>
      <c r="X1111" s="159"/>
      <c r="Y1111" s="159"/>
      <c r="Z1111" s="148"/>
      <c r="AA1111" s="148"/>
      <c r="AB1111" s="148"/>
      <c r="AC1111" s="148"/>
      <c r="AD1111" s="148"/>
      <c r="AE1111" s="148"/>
      <c r="AF1111" s="148"/>
      <c r="AG1111" s="148" t="s">
        <v>314</v>
      </c>
      <c r="AH1111" s="148">
        <v>4</v>
      </c>
      <c r="AI1111" s="148"/>
      <c r="AJ1111" s="148"/>
      <c r="AK1111" s="148"/>
      <c r="AL1111" s="148"/>
      <c r="AM1111" s="148"/>
      <c r="AN1111" s="148"/>
      <c r="AO1111" s="148"/>
      <c r="AP1111" s="148"/>
      <c r="AQ1111" s="148"/>
      <c r="AR1111" s="148"/>
      <c r="AS1111" s="148"/>
      <c r="AT1111" s="148"/>
      <c r="AU1111" s="148"/>
      <c r="AV1111" s="148"/>
      <c r="AW1111" s="148"/>
      <c r="AX1111" s="148"/>
      <c r="AY1111" s="148"/>
      <c r="AZ1111" s="148"/>
      <c r="BA1111" s="148"/>
      <c r="BB1111" s="148"/>
      <c r="BC1111" s="148"/>
      <c r="BD1111" s="148"/>
      <c r="BE1111" s="148"/>
      <c r="BF1111" s="148"/>
      <c r="BG1111" s="148"/>
      <c r="BH1111" s="148"/>
    </row>
    <row r="1112" spans="1:60" ht="20" outlineLevel="1" x14ac:dyDescent="0.25">
      <c r="A1112" s="177">
        <v>222</v>
      </c>
      <c r="B1112" s="178" t="s">
        <v>1386</v>
      </c>
      <c r="C1112" s="194" t="s">
        <v>1387</v>
      </c>
      <c r="D1112" s="179" t="s">
        <v>338</v>
      </c>
      <c r="E1112" s="180">
        <v>38.438160000000003</v>
      </c>
      <c r="F1112" s="181"/>
      <c r="G1112" s="182">
        <f>ROUND(E1112*F1112,2)</f>
        <v>0</v>
      </c>
      <c r="H1112" s="181"/>
      <c r="I1112" s="182">
        <f>ROUND(E1112*H1112,2)</f>
        <v>0</v>
      </c>
      <c r="J1112" s="181"/>
      <c r="K1112" s="182">
        <f>ROUND(E1112*J1112,2)</f>
        <v>0</v>
      </c>
      <c r="L1112" s="182">
        <v>21</v>
      </c>
      <c r="M1112" s="182">
        <f>G1112*(1+L1112/100)</f>
        <v>0</v>
      </c>
      <c r="N1112" s="180">
        <v>0.02</v>
      </c>
      <c r="O1112" s="180">
        <f>ROUND(E1112*N1112,2)</f>
        <v>0.77</v>
      </c>
      <c r="P1112" s="180">
        <v>0</v>
      </c>
      <c r="Q1112" s="180">
        <f>ROUND(E1112*P1112,2)</f>
        <v>0</v>
      </c>
      <c r="R1112" s="182" t="s">
        <v>621</v>
      </c>
      <c r="S1112" s="182" t="s">
        <v>1388</v>
      </c>
      <c r="T1112" s="183" t="s">
        <v>1388</v>
      </c>
      <c r="U1112" s="159">
        <v>0</v>
      </c>
      <c r="V1112" s="159">
        <f>ROUND(E1112*U1112,2)</f>
        <v>0</v>
      </c>
      <c r="W1112" s="159"/>
      <c r="X1112" s="159" t="s">
        <v>622</v>
      </c>
      <c r="Y1112" s="159" t="s">
        <v>296</v>
      </c>
      <c r="Z1112" s="148"/>
      <c r="AA1112" s="148"/>
      <c r="AB1112" s="148"/>
      <c r="AC1112" s="148"/>
      <c r="AD1112" s="148"/>
      <c r="AE1112" s="148"/>
      <c r="AF1112" s="148"/>
      <c r="AG1112" s="148" t="s">
        <v>623</v>
      </c>
      <c r="AH1112" s="148"/>
      <c r="AI1112" s="148"/>
      <c r="AJ1112" s="148"/>
      <c r="AK1112" s="148"/>
      <c r="AL1112" s="148"/>
      <c r="AM1112" s="148"/>
      <c r="AN1112" s="148"/>
      <c r="AO1112" s="148"/>
      <c r="AP1112" s="148"/>
      <c r="AQ1112" s="148"/>
      <c r="AR1112" s="148"/>
      <c r="AS1112" s="148"/>
      <c r="AT1112" s="148"/>
      <c r="AU1112" s="148"/>
      <c r="AV1112" s="148"/>
      <c r="AW1112" s="148"/>
      <c r="AX1112" s="148"/>
      <c r="AY1112" s="148"/>
      <c r="AZ1112" s="148"/>
      <c r="BA1112" s="148"/>
      <c r="BB1112" s="148"/>
      <c r="BC1112" s="148"/>
      <c r="BD1112" s="148"/>
      <c r="BE1112" s="148"/>
      <c r="BF1112" s="148"/>
      <c r="BG1112" s="148"/>
      <c r="BH1112" s="148"/>
    </row>
    <row r="1113" spans="1:60" outlineLevel="2" x14ac:dyDescent="0.25">
      <c r="A1113" s="155"/>
      <c r="B1113" s="156"/>
      <c r="C1113" s="195" t="s">
        <v>1391</v>
      </c>
      <c r="D1113" s="161"/>
      <c r="E1113" s="162">
        <v>37.318600000000004</v>
      </c>
      <c r="F1113" s="159"/>
      <c r="G1113" s="159"/>
      <c r="H1113" s="159"/>
      <c r="I1113" s="159"/>
      <c r="J1113" s="159"/>
      <c r="K1113" s="159"/>
      <c r="L1113" s="159"/>
      <c r="M1113" s="159"/>
      <c r="N1113" s="158"/>
      <c r="O1113" s="158"/>
      <c r="P1113" s="158"/>
      <c r="Q1113" s="158"/>
      <c r="R1113" s="159"/>
      <c r="S1113" s="159"/>
      <c r="T1113" s="159"/>
      <c r="U1113" s="159"/>
      <c r="V1113" s="159"/>
      <c r="W1113" s="159"/>
      <c r="X1113" s="159"/>
      <c r="Y1113" s="159"/>
      <c r="Z1113" s="148"/>
      <c r="AA1113" s="148"/>
      <c r="AB1113" s="148"/>
      <c r="AC1113" s="148"/>
      <c r="AD1113" s="148"/>
      <c r="AE1113" s="148"/>
      <c r="AF1113" s="148"/>
      <c r="AG1113" s="148" t="s">
        <v>314</v>
      </c>
      <c r="AH1113" s="148">
        <v>0</v>
      </c>
      <c r="AI1113" s="148"/>
      <c r="AJ1113" s="148"/>
      <c r="AK1113" s="148"/>
      <c r="AL1113" s="148"/>
      <c r="AM1113" s="148"/>
      <c r="AN1113" s="148"/>
      <c r="AO1113" s="148"/>
      <c r="AP1113" s="148"/>
      <c r="AQ1113" s="148"/>
      <c r="AR1113" s="148"/>
      <c r="AS1113" s="148"/>
      <c r="AT1113" s="148"/>
      <c r="AU1113" s="148"/>
      <c r="AV1113" s="148"/>
      <c r="AW1113" s="148"/>
      <c r="AX1113" s="148"/>
      <c r="AY1113" s="148"/>
      <c r="AZ1113" s="148"/>
      <c r="BA1113" s="148"/>
      <c r="BB1113" s="148"/>
      <c r="BC1113" s="148"/>
      <c r="BD1113" s="148"/>
      <c r="BE1113" s="148"/>
      <c r="BF1113" s="148"/>
      <c r="BG1113" s="148"/>
      <c r="BH1113" s="148"/>
    </row>
    <row r="1114" spans="1:60" outlineLevel="3" x14ac:dyDescent="0.25">
      <c r="A1114" s="155"/>
      <c r="B1114" s="156"/>
      <c r="C1114" s="197" t="s">
        <v>1392</v>
      </c>
      <c r="D1114" s="165"/>
      <c r="E1114" s="166">
        <v>1.1195600000000001</v>
      </c>
      <c r="F1114" s="159"/>
      <c r="G1114" s="159"/>
      <c r="H1114" s="159"/>
      <c r="I1114" s="159"/>
      <c r="J1114" s="159"/>
      <c r="K1114" s="159"/>
      <c r="L1114" s="159"/>
      <c r="M1114" s="159"/>
      <c r="N1114" s="158"/>
      <c r="O1114" s="158"/>
      <c r="P1114" s="158"/>
      <c r="Q1114" s="158"/>
      <c r="R1114" s="159"/>
      <c r="S1114" s="159"/>
      <c r="T1114" s="159"/>
      <c r="U1114" s="159"/>
      <c r="V1114" s="159"/>
      <c r="W1114" s="159"/>
      <c r="X1114" s="159"/>
      <c r="Y1114" s="159"/>
      <c r="Z1114" s="148"/>
      <c r="AA1114" s="148"/>
      <c r="AB1114" s="148"/>
      <c r="AC1114" s="148"/>
      <c r="AD1114" s="148"/>
      <c r="AE1114" s="148"/>
      <c r="AF1114" s="148"/>
      <c r="AG1114" s="148" t="s">
        <v>314</v>
      </c>
      <c r="AH1114" s="148">
        <v>4</v>
      </c>
      <c r="AI1114" s="148"/>
      <c r="AJ1114" s="148"/>
      <c r="AK1114" s="148"/>
      <c r="AL1114" s="148"/>
      <c r="AM1114" s="148"/>
      <c r="AN1114" s="148"/>
      <c r="AO1114" s="148"/>
      <c r="AP1114" s="148"/>
      <c r="AQ1114" s="148"/>
      <c r="AR1114" s="148"/>
      <c r="AS1114" s="148"/>
      <c r="AT1114" s="148"/>
      <c r="AU1114" s="148"/>
      <c r="AV1114" s="148"/>
      <c r="AW1114" s="148"/>
      <c r="AX1114" s="148"/>
      <c r="AY1114" s="148"/>
      <c r="AZ1114" s="148"/>
      <c r="BA1114" s="148"/>
      <c r="BB1114" s="148"/>
      <c r="BC1114" s="148"/>
      <c r="BD1114" s="148"/>
      <c r="BE1114" s="148"/>
      <c r="BF1114" s="148"/>
      <c r="BG1114" s="148"/>
      <c r="BH1114" s="148"/>
    </row>
    <row r="1115" spans="1:60" ht="20" outlineLevel="1" x14ac:dyDescent="0.25">
      <c r="A1115" s="177">
        <v>223</v>
      </c>
      <c r="B1115" s="178" t="s">
        <v>1393</v>
      </c>
      <c r="C1115" s="194" t="s">
        <v>1394</v>
      </c>
      <c r="D1115" s="179" t="s">
        <v>338</v>
      </c>
      <c r="E1115" s="180">
        <v>1.9278</v>
      </c>
      <c r="F1115" s="181"/>
      <c r="G1115" s="182">
        <f>ROUND(E1115*F1115,2)</f>
        <v>0</v>
      </c>
      <c r="H1115" s="181"/>
      <c r="I1115" s="182">
        <f>ROUND(E1115*H1115,2)</f>
        <v>0</v>
      </c>
      <c r="J1115" s="181"/>
      <c r="K1115" s="182">
        <f>ROUND(E1115*J1115,2)</f>
        <v>0</v>
      </c>
      <c r="L1115" s="182">
        <v>21</v>
      </c>
      <c r="M1115" s="182">
        <f>G1115*(1+L1115/100)</f>
        <v>0</v>
      </c>
      <c r="N1115" s="180">
        <v>2.5000000000000001E-2</v>
      </c>
      <c r="O1115" s="180">
        <f>ROUND(E1115*N1115,2)</f>
        <v>0.05</v>
      </c>
      <c r="P1115" s="180">
        <v>0</v>
      </c>
      <c r="Q1115" s="180">
        <f>ROUND(E1115*P1115,2)</f>
        <v>0</v>
      </c>
      <c r="R1115" s="182" t="s">
        <v>621</v>
      </c>
      <c r="S1115" s="182" t="s">
        <v>1388</v>
      </c>
      <c r="T1115" s="183" t="s">
        <v>1388</v>
      </c>
      <c r="U1115" s="159">
        <v>0</v>
      </c>
      <c r="V1115" s="159">
        <f>ROUND(E1115*U1115,2)</f>
        <v>0</v>
      </c>
      <c r="W1115" s="159"/>
      <c r="X1115" s="159" t="s">
        <v>622</v>
      </c>
      <c r="Y1115" s="159" t="s">
        <v>296</v>
      </c>
      <c r="Z1115" s="148"/>
      <c r="AA1115" s="148"/>
      <c r="AB1115" s="148"/>
      <c r="AC1115" s="148"/>
      <c r="AD1115" s="148"/>
      <c r="AE1115" s="148"/>
      <c r="AF1115" s="148"/>
      <c r="AG1115" s="148" t="s">
        <v>623</v>
      </c>
      <c r="AH1115" s="148"/>
      <c r="AI1115" s="148"/>
      <c r="AJ1115" s="148"/>
      <c r="AK1115" s="148"/>
      <c r="AL1115" s="148"/>
      <c r="AM1115" s="148"/>
      <c r="AN1115" s="148"/>
      <c r="AO1115" s="148"/>
      <c r="AP1115" s="148"/>
      <c r="AQ1115" s="148"/>
      <c r="AR1115" s="148"/>
      <c r="AS1115" s="148"/>
      <c r="AT1115" s="148"/>
      <c r="AU1115" s="148"/>
      <c r="AV1115" s="148"/>
      <c r="AW1115" s="148"/>
      <c r="AX1115" s="148"/>
      <c r="AY1115" s="148"/>
      <c r="AZ1115" s="148"/>
      <c r="BA1115" s="148"/>
      <c r="BB1115" s="148"/>
      <c r="BC1115" s="148"/>
      <c r="BD1115" s="148"/>
      <c r="BE1115" s="148"/>
      <c r="BF1115" s="148"/>
      <c r="BG1115" s="148"/>
      <c r="BH1115" s="148"/>
    </row>
    <row r="1116" spans="1:60" outlineLevel="2" x14ac:dyDescent="0.25">
      <c r="A1116" s="155"/>
      <c r="B1116" s="156"/>
      <c r="C1116" s="195" t="s">
        <v>1395</v>
      </c>
      <c r="D1116" s="161"/>
      <c r="E1116" s="162">
        <v>1.84</v>
      </c>
      <c r="F1116" s="159"/>
      <c r="G1116" s="159"/>
      <c r="H1116" s="159"/>
      <c r="I1116" s="159"/>
      <c r="J1116" s="159"/>
      <c r="K1116" s="159"/>
      <c r="L1116" s="159"/>
      <c r="M1116" s="159"/>
      <c r="N1116" s="158"/>
      <c r="O1116" s="158"/>
      <c r="P1116" s="158"/>
      <c r="Q1116" s="158"/>
      <c r="R1116" s="159"/>
      <c r="S1116" s="159"/>
      <c r="T1116" s="159"/>
      <c r="U1116" s="159"/>
      <c r="V1116" s="159"/>
      <c r="W1116" s="159"/>
      <c r="X1116" s="159"/>
      <c r="Y1116" s="159"/>
      <c r="Z1116" s="148"/>
      <c r="AA1116" s="148"/>
      <c r="AB1116" s="148"/>
      <c r="AC1116" s="148"/>
      <c r="AD1116" s="148"/>
      <c r="AE1116" s="148"/>
      <c r="AF1116" s="148"/>
      <c r="AG1116" s="148" t="s">
        <v>314</v>
      </c>
      <c r="AH1116" s="148">
        <v>0</v>
      </c>
      <c r="AI1116" s="148"/>
      <c r="AJ1116" s="148"/>
      <c r="AK1116" s="148"/>
      <c r="AL1116" s="148"/>
      <c r="AM1116" s="148"/>
      <c r="AN1116" s="148"/>
      <c r="AO1116" s="148"/>
      <c r="AP1116" s="148"/>
      <c r="AQ1116" s="148"/>
      <c r="AR1116" s="148"/>
      <c r="AS1116" s="148"/>
      <c r="AT1116" s="148"/>
      <c r="AU1116" s="148"/>
      <c r="AV1116" s="148"/>
      <c r="AW1116" s="148"/>
      <c r="AX1116" s="148"/>
      <c r="AY1116" s="148"/>
      <c r="AZ1116" s="148"/>
      <c r="BA1116" s="148"/>
      <c r="BB1116" s="148"/>
      <c r="BC1116" s="148"/>
      <c r="BD1116" s="148"/>
      <c r="BE1116" s="148"/>
      <c r="BF1116" s="148"/>
      <c r="BG1116" s="148"/>
      <c r="BH1116" s="148"/>
    </row>
    <row r="1117" spans="1:60" outlineLevel="3" x14ac:dyDescent="0.25">
      <c r="A1117" s="155"/>
      <c r="B1117" s="156"/>
      <c r="C1117" s="197" t="s">
        <v>1396</v>
      </c>
      <c r="D1117" s="165"/>
      <c r="E1117" s="166">
        <v>0.09</v>
      </c>
      <c r="F1117" s="159"/>
      <c r="G1117" s="159"/>
      <c r="H1117" s="159"/>
      <c r="I1117" s="159"/>
      <c r="J1117" s="159"/>
      <c r="K1117" s="159"/>
      <c r="L1117" s="159"/>
      <c r="M1117" s="159"/>
      <c r="N1117" s="158"/>
      <c r="O1117" s="158"/>
      <c r="P1117" s="158"/>
      <c r="Q1117" s="158"/>
      <c r="R1117" s="159"/>
      <c r="S1117" s="159"/>
      <c r="T1117" s="159"/>
      <c r="U1117" s="159"/>
      <c r="V1117" s="159"/>
      <c r="W1117" s="159"/>
      <c r="X1117" s="159"/>
      <c r="Y1117" s="159"/>
      <c r="Z1117" s="148"/>
      <c r="AA1117" s="148"/>
      <c r="AB1117" s="148"/>
      <c r="AC1117" s="148"/>
      <c r="AD1117" s="148"/>
      <c r="AE1117" s="148"/>
      <c r="AF1117" s="148"/>
      <c r="AG1117" s="148" t="s">
        <v>314</v>
      </c>
      <c r="AH1117" s="148">
        <v>4</v>
      </c>
      <c r="AI1117" s="148"/>
      <c r="AJ1117" s="148"/>
      <c r="AK1117" s="148"/>
      <c r="AL1117" s="148"/>
      <c r="AM1117" s="148"/>
      <c r="AN1117" s="148"/>
      <c r="AO1117" s="148"/>
      <c r="AP1117" s="148"/>
      <c r="AQ1117" s="148"/>
      <c r="AR1117" s="148"/>
      <c r="AS1117" s="148"/>
      <c r="AT1117" s="148"/>
      <c r="AU1117" s="148"/>
      <c r="AV1117" s="148"/>
      <c r="AW1117" s="148"/>
      <c r="AX1117" s="148"/>
      <c r="AY1117" s="148"/>
      <c r="AZ1117" s="148"/>
      <c r="BA1117" s="148"/>
      <c r="BB1117" s="148"/>
      <c r="BC1117" s="148"/>
      <c r="BD1117" s="148"/>
      <c r="BE1117" s="148"/>
      <c r="BF1117" s="148"/>
      <c r="BG1117" s="148"/>
      <c r="BH1117" s="148"/>
    </row>
    <row r="1118" spans="1:60" ht="20" outlineLevel="1" x14ac:dyDescent="0.25">
      <c r="A1118" s="177">
        <v>224</v>
      </c>
      <c r="B1118" s="178" t="s">
        <v>1397</v>
      </c>
      <c r="C1118" s="194" t="s">
        <v>1398</v>
      </c>
      <c r="D1118" s="179" t="s">
        <v>338</v>
      </c>
      <c r="E1118" s="180">
        <v>73.990650000000002</v>
      </c>
      <c r="F1118" s="181"/>
      <c r="G1118" s="182">
        <f>ROUND(E1118*F1118,2)</f>
        <v>0</v>
      </c>
      <c r="H1118" s="181"/>
      <c r="I1118" s="182">
        <f>ROUND(E1118*H1118,2)</f>
        <v>0</v>
      </c>
      <c r="J1118" s="181"/>
      <c r="K1118" s="182">
        <f>ROUND(E1118*J1118,2)</f>
        <v>0</v>
      </c>
      <c r="L1118" s="182">
        <v>21</v>
      </c>
      <c r="M1118" s="182">
        <f>G1118*(1+L1118/100)</f>
        <v>0</v>
      </c>
      <c r="N1118" s="180">
        <v>0.03</v>
      </c>
      <c r="O1118" s="180">
        <f>ROUND(E1118*N1118,2)</f>
        <v>2.2200000000000002</v>
      </c>
      <c r="P1118" s="180">
        <v>0</v>
      </c>
      <c r="Q1118" s="180">
        <f>ROUND(E1118*P1118,2)</f>
        <v>0</v>
      </c>
      <c r="R1118" s="182" t="s">
        <v>621</v>
      </c>
      <c r="S1118" s="182" t="s">
        <v>1388</v>
      </c>
      <c r="T1118" s="183" t="s">
        <v>1388</v>
      </c>
      <c r="U1118" s="159">
        <v>0</v>
      </c>
      <c r="V1118" s="159">
        <f>ROUND(E1118*U1118,2)</f>
        <v>0</v>
      </c>
      <c r="W1118" s="159"/>
      <c r="X1118" s="159" t="s">
        <v>622</v>
      </c>
      <c r="Y1118" s="159" t="s">
        <v>296</v>
      </c>
      <c r="Z1118" s="148"/>
      <c r="AA1118" s="148"/>
      <c r="AB1118" s="148"/>
      <c r="AC1118" s="148"/>
      <c r="AD1118" s="148"/>
      <c r="AE1118" s="148"/>
      <c r="AF1118" s="148"/>
      <c r="AG1118" s="148" t="s">
        <v>623</v>
      </c>
      <c r="AH1118" s="148"/>
      <c r="AI1118" s="148"/>
      <c r="AJ1118" s="148"/>
      <c r="AK1118" s="148"/>
      <c r="AL1118" s="148"/>
      <c r="AM1118" s="148"/>
      <c r="AN1118" s="148"/>
      <c r="AO1118" s="148"/>
      <c r="AP1118" s="148"/>
      <c r="AQ1118" s="148"/>
      <c r="AR1118" s="148"/>
      <c r="AS1118" s="148"/>
      <c r="AT1118" s="148"/>
      <c r="AU1118" s="148"/>
      <c r="AV1118" s="148"/>
      <c r="AW1118" s="148"/>
      <c r="AX1118" s="148"/>
      <c r="AY1118" s="148"/>
      <c r="AZ1118" s="148"/>
      <c r="BA1118" s="148"/>
      <c r="BB1118" s="148"/>
      <c r="BC1118" s="148"/>
      <c r="BD1118" s="148"/>
      <c r="BE1118" s="148"/>
      <c r="BF1118" s="148"/>
      <c r="BG1118" s="148"/>
      <c r="BH1118" s="148"/>
    </row>
    <row r="1119" spans="1:60" outlineLevel="2" x14ac:dyDescent="0.25">
      <c r="A1119" s="155"/>
      <c r="B1119" s="156"/>
      <c r="C1119" s="195" t="s">
        <v>1399</v>
      </c>
      <c r="D1119" s="161"/>
      <c r="E1119" s="162">
        <v>71.84</v>
      </c>
      <c r="F1119" s="159"/>
      <c r="G1119" s="159"/>
      <c r="H1119" s="159"/>
      <c r="I1119" s="159"/>
      <c r="J1119" s="159"/>
      <c r="K1119" s="159"/>
      <c r="L1119" s="159"/>
      <c r="M1119" s="159"/>
      <c r="N1119" s="158"/>
      <c r="O1119" s="158"/>
      <c r="P1119" s="158"/>
      <c r="Q1119" s="158"/>
      <c r="R1119" s="159"/>
      <c r="S1119" s="159"/>
      <c r="T1119" s="159"/>
      <c r="U1119" s="159"/>
      <c r="V1119" s="159"/>
      <c r="W1119" s="159"/>
      <c r="X1119" s="159"/>
      <c r="Y1119" s="159"/>
      <c r="Z1119" s="148"/>
      <c r="AA1119" s="148"/>
      <c r="AB1119" s="148"/>
      <c r="AC1119" s="148"/>
      <c r="AD1119" s="148"/>
      <c r="AE1119" s="148"/>
      <c r="AF1119" s="148"/>
      <c r="AG1119" s="148" t="s">
        <v>314</v>
      </c>
      <c r="AH1119" s="148">
        <v>0</v>
      </c>
      <c r="AI1119" s="148"/>
      <c r="AJ1119" s="148"/>
      <c r="AK1119" s="148"/>
      <c r="AL1119" s="148"/>
      <c r="AM1119" s="148"/>
      <c r="AN1119" s="148"/>
      <c r="AO1119" s="148"/>
      <c r="AP1119" s="148"/>
      <c r="AQ1119" s="148"/>
      <c r="AR1119" s="148"/>
      <c r="AS1119" s="148"/>
      <c r="AT1119" s="148"/>
      <c r="AU1119" s="148"/>
      <c r="AV1119" s="148"/>
      <c r="AW1119" s="148"/>
      <c r="AX1119" s="148"/>
      <c r="AY1119" s="148"/>
      <c r="AZ1119" s="148"/>
      <c r="BA1119" s="148"/>
      <c r="BB1119" s="148"/>
      <c r="BC1119" s="148"/>
      <c r="BD1119" s="148"/>
      <c r="BE1119" s="148"/>
      <c r="BF1119" s="148"/>
      <c r="BG1119" s="148"/>
      <c r="BH1119" s="148"/>
    </row>
    <row r="1120" spans="1:60" outlineLevel="3" x14ac:dyDescent="0.25">
      <c r="A1120" s="155"/>
      <c r="B1120" s="156"/>
      <c r="C1120" s="197" t="s">
        <v>1392</v>
      </c>
      <c r="D1120" s="165"/>
      <c r="E1120" s="166">
        <v>2.16</v>
      </c>
      <c r="F1120" s="159"/>
      <c r="G1120" s="159"/>
      <c r="H1120" s="159"/>
      <c r="I1120" s="159"/>
      <c r="J1120" s="159"/>
      <c r="K1120" s="159"/>
      <c r="L1120" s="159"/>
      <c r="M1120" s="159"/>
      <c r="N1120" s="158"/>
      <c r="O1120" s="158"/>
      <c r="P1120" s="158"/>
      <c r="Q1120" s="158"/>
      <c r="R1120" s="159"/>
      <c r="S1120" s="159"/>
      <c r="T1120" s="159"/>
      <c r="U1120" s="159"/>
      <c r="V1120" s="159"/>
      <c r="W1120" s="159"/>
      <c r="X1120" s="159"/>
      <c r="Y1120" s="159"/>
      <c r="Z1120" s="148"/>
      <c r="AA1120" s="148"/>
      <c r="AB1120" s="148"/>
      <c r="AC1120" s="148"/>
      <c r="AD1120" s="148"/>
      <c r="AE1120" s="148"/>
      <c r="AF1120" s="148"/>
      <c r="AG1120" s="148" t="s">
        <v>314</v>
      </c>
      <c r="AH1120" s="148">
        <v>4</v>
      </c>
      <c r="AI1120" s="148"/>
      <c r="AJ1120" s="148"/>
      <c r="AK1120" s="148"/>
      <c r="AL1120" s="148"/>
      <c r="AM1120" s="148"/>
      <c r="AN1120" s="148"/>
      <c r="AO1120" s="148"/>
      <c r="AP1120" s="148"/>
      <c r="AQ1120" s="148"/>
      <c r="AR1120" s="148"/>
      <c r="AS1120" s="148"/>
      <c r="AT1120" s="148"/>
      <c r="AU1120" s="148"/>
      <c r="AV1120" s="148"/>
      <c r="AW1120" s="148"/>
      <c r="AX1120" s="148"/>
      <c r="AY1120" s="148"/>
      <c r="AZ1120" s="148"/>
      <c r="BA1120" s="148"/>
      <c r="BB1120" s="148"/>
      <c r="BC1120" s="148"/>
      <c r="BD1120" s="148"/>
      <c r="BE1120" s="148"/>
      <c r="BF1120" s="148"/>
      <c r="BG1120" s="148"/>
      <c r="BH1120" s="148"/>
    </row>
    <row r="1121" spans="1:60" ht="20" outlineLevel="1" x14ac:dyDescent="0.25">
      <c r="A1121" s="177">
        <v>225</v>
      </c>
      <c r="B1121" s="178" t="s">
        <v>1400</v>
      </c>
      <c r="C1121" s="194" t="s">
        <v>1401</v>
      </c>
      <c r="D1121" s="179" t="s">
        <v>338</v>
      </c>
      <c r="E1121" s="180">
        <v>12.831</v>
      </c>
      <c r="F1121" s="181"/>
      <c r="G1121" s="182">
        <f>ROUND(E1121*F1121,2)</f>
        <v>0</v>
      </c>
      <c r="H1121" s="181"/>
      <c r="I1121" s="182">
        <f>ROUND(E1121*H1121,2)</f>
        <v>0</v>
      </c>
      <c r="J1121" s="181"/>
      <c r="K1121" s="182">
        <f>ROUND(E1121*J1121,2)</f>
        <v>0</v>
      </c>
      <c r="L1121" s="182">
        <v>21</v>
      </c>
      <c r="M1121" s="182">
        <f>G1121*(1+L1121/100)</f>
        <v>0</v>
      </c>
      <c r="N1121" s="180">
        <v>0.02</v>
      </c>
      <c r="O1121" s="180">
        <f>ROUND(E1121*N1121,2)</f>
        <v>0.26</v>
      </c>
      <c r="P1121" s="180">
        <v>0</v>
      </c>
      <c r="Q1121" s="180">
        <f>ROUND(E1121*P1121,2)</f>
        <v>0</v>
      </c>
      <c r="R1121" s="182" t="s">
        <v>621</v>
      </c>
      <c r="S1121" s="182" t="s">
        <v>294</v>
      </c>
      <c r="T1121" s="183" t="s">
        <v>294</v>
      </c>
      <c r="U1121" s="159">
        <v>0</v>
      </c>
      <c r="V1121" s="159">
        <f>ROUND(E1121*U1121,2)</f>
        <v>0</v>
      </c>
      <c r="W1121" s="159"/>
      <c r="X1121" s="159" t="s">
        <v>622</v>
      </c>
      <c r="Y1121" s="159" t="s">
        <v>296</v>
      </c>
      <c r="Z1121" s="148"/>
      <c r="AA1121" s="148"/>
      <c r="AB1121" s="148"/>
      <c r="AC1121" s="148"/>
      <c r="AD1121" s="148"/>
      <c r="AE1121" s="148"/>
      <c r="AF1121" s="148"/>
      <c r="AG1121" s="148" t="s">
        <v>623</v>
      </c>
      <c r="AH1121" s="148"/>
      <c r="AI1121" s="148"/>
      <c r="AJ1121" s="148"/>
      <c r="AK1121" s="148"/>
      <c r="AL1121" s="148"/>
      <c r="AM1121" s="148"/>
      <c r="AN1121" s="148"/>
      <c r="AO1121" s="148"/>
      <c r="AP1121" s="148"/>
      <c r="AQ1121" s="148"/>
      <c r="AR1121" s="148"/>
      <c r="AS1121" s="148"/>
      <c r="AT1121" s="148"/>
      <c r="AU1121" s="148"/>
      <c r="AV1121" s="148"/>
      <c r="AW1121" s="148"/>
      <c r="AX1121" s="148"/>
      <c r="AY1121" s="148"/>
      <c r="AZ1121" s="148"/>
      <c r="BA1121" s="148"/>
      <c r="BB1121" s="148"/>
      <c r="BC1121" s="148"/>
      <c r="BD1121" s="148"/>
      <c r="BE1121" s="148"/>
      <c r="BF1121" s="148"/>
      <c r="BG1121" s="148"/>
      <c r="BH1121" s="148"/>
    </row>
    <row r="1122" spans="1:60" outlineLevel="2" x14ac:dyDescent="0.25">
      <c r="A1122" s="155"/>
      <c r="B1122" s="156"/>
      <c r="C1122" s="195" t="s">
        <v>1402</v>
      </c>
      <c r="D1122" s="161"/>
      <c r="E1122" s="162">
        <v>12.22</v>
      </c>
      <c r="F1122" s="159"/>
      <c r="G1122" s="159"/>
      <c r="H1122" s="159"/>
      <c r="I1122" s="159"/>
      <c r="J1122" s="159"/>
      <c r="K1122" s="159"/>
      <c r="L1122" s="159"/>
      <c r="M1122" s="159"/>
      <c r="N1122" s="158"/>
      <c r="O1122" s="158"/>
      <c r="P1122" s="158"/>
      <c r="Q1122" s="158"/>
      <c r="R1122" s="159"/>
      <c r="S1122" s="159"/>
      <c r="T1122" s="159"/>
      <c r="U1122" s="159"/>
      <c r="V1122" s="159"/>
      <c r="W1122" s="159"/>
      <c r="X1122" s="159"/>
      <c r="Y1122" s="159"/>
      <c r="Z1122" s="148"/>
      <c r="AA1122" s="148"/>
      <c r="AB1122" s="148"/>
      <c r="AC1122" s="148"/>
      <c r="AD1122" s="148"/>
      <c r="AE1122" s="148"/>
      <c r="AF1122" s="148"/>
      <c r="AG1122" s="148" t="s">
        <v>314</v>
      </c>
      <c r="AH1122" s="148">
        <v>0</v>
      </c>
      <c r="AI1122" s="148"/>
      <c r="AJ1122" s="148"/>
      <c r="AK1122" s="148"/>
      <c r="AL1122" s="148"/>
      <c r="AM1122" s="148"/>
      <c r="AN1122" s="148"/>
      <c r="AO1122" s="148"/>
      <c r="AP1122" s="148"/>
      <c r="AQ1122" s="148"/>
      <c r="AR1122" s="148"/>
      <c r="AS1122" s="148"/>
      <c r="AT1122" s="148"/>
      <c r="AU1122" s="148"/>
      <c r="AV1122" s="148"/>
      <c r="AW1122" s="148"/>
      <c r="AX1122" s="148"/>
      <c r="AY1122" s="148"/>
      <c r="AZ1122" s="148"/>
      <c r="BA1122" s="148"/>
      <c r="BB1122" s="148"/>
      <c r="BC1122" s="148"/>
      <c r="BD1122" s="148"/>
      <c r="BE1122" s="148"/>
      <c r="BF1122" s="148"/>
      <c r="BG1122" s="148"/>
      <c r="BH1122" s="148"/>
    </row>
    <row r="1123" spans="1:60" outlineLevel="3" x14ac:dyDescent="0.25">
      <c r="A1123" s="155"/>
      <c r="B1123" s="156"/>
      <c r="C1123" s="197" t="s">
        <v>1396</v>
      </c>
      <c r="D1123" s="165"/>
      <c r="E1123" s="166">
        <v>0.61</v>
      </c>
      <c r="F1123" s="159"/>
      <c r="G1123" s="159"/>
      <c r="H1123" s="159"/>
      <c r="I1123" s="159"/>
      <c r="J1123" s="159"/>
      <c r="K1123" s="159"/>
      <c r="L1123" s="159"/>
      <c r="M1123" s="159"/>
      <c r="N1123" s="158"/>
      <c r="O1123" s="158"/>
      <c r="P1123" s="158"/>
      <c r="Q1123" s="158"/>
      <c r="R1123" s="159"/>
      <c r="S1123" s="159"/>
      <c r="T1123" s="159"/>
      <c r="U1123" s="159"/>
      <c r="V1123" s="159"/>
      <c r="W1123" s="159"/>
      <c r="X1123" s="159"/>
      <c r="Y1123" s="159"/>
      <c r="Z1123" s="148"/>
      <c r="AA1123" s="148"/>
      <c r="AB1123" s="148"/>
      <c r="AC1123" s="148"/>
      <c r="AD1123" s="148"/>
      <c r="AE1123" s="148"/>
      <c r="AF1123" s="148"/>
      <c r="AG1123" s="148" t="s">
        <v>314</v>
      </c>
      <c r="AH1123" s="148">
        <v>4</v>
      </c>
      <c r="AI1123" s="148"/>
      <c r="AJ1123" s="148"/>
      <c r="AK1123" s="148"/>
      <c r="AL1123" s="148"/>
      <c r="AM1123" s="148"/>
      <c r="AN1123" s="148"/>
      <c r="AO1123" s="148"/>
      <c r="AP1123" s="148"/>
      <c r="AQ1123" s="148"/>
      <c r="AR1123" s="148"/>
      <c r="AS1123" s="148"/>
      <c r="AT1123" s="148"/>
      <c r="AU1123" s="148"/>
      <c r="AV1123" s="148"/>
      <c r="AW1123" s="148"/>
      <c r="AX1123" s="148"/>
      <c r="AY1123" s="148"/>
      <c r="AZ1123" s="148"/>
      <c r="BA1123" s="148"/>
      <c r="BB1123" s="148"/>
      <c r="BC1123" s="148"/>
      <c r="BD1123" s="148"/>
      <c r="BE1123" s="148"/>
      <c r="BF1123" s="148"/>
      <c r="BG1123" s="148"/>
      <c r="BH1123" s="148"/>
    </row>
    <row r="1124" spans="1:60" ht="20" outlineLevel="1" x14ac:dyDescent="0.25">
      <c r="A1124" s="177">
        <v>226</v>
      </c>
      <c r="B1124" s="178" t="s">
        <v>1403</v>
      </c>
      <c r="C1124" s="194" t="s">
        <v>1404</v>
      </c>
      <c r="D1124" s="179" t="s">
        <v>338</v>
      </c>
      <c r="E1124" s="180">
        <v>69.366240000000005</v>
      </c>
      <c r="F1124" s="181"/>
      <c r="G1124" s="182">
        <f>ROUND(E1124*F1124,2)</f>
        <v>0</v>
      </c>
      <c r="H1124" s="181"/>
      <c r="I1124" s="182">
        <f>ROUND(E1124*H1124,2)</f>
        <v>0</v>
      </c>
      <c r="J1124" s="181"/>
      <c r="K1124" s="182">
        <f>ROUND(E1124*J1124,2)</f>
        <v>0</v>
      </c>
      <c r="L1124" s="182">
        <v>21</v>
      </c>
      <c r="M1124" s="182">
        <f>G1124*(1+L1124/100)</f>
        <v>0</v>
      </c>
      <c r="N1124" s="180">
        <v>2.5000000000000001E-2</v>
      </c>
      <c r="O1124" s="180">
        <f>ROUND(E1124*N1124,2)</f>
        <v>1.73</v>
      </c>
      <c r="P1124" s="180">
        <v>0</v>
      </c>
      <c r="Q1124" s="180">
        <f>ROUND(E1124*P1124,2)</f>
        <v>0</v>
      </c>
      <c r="R1124" s="182" t="s">
        <v>621</v>
      </c>
      <c r="S1124" s="182" t="s">
        <v>294</v>
      </c>
      <c r="T1124" s="183" t="s">
        <v>294</v>
      </c>
      <c r="U1124" s="159">
        <v>0</v>
      </c>
      <c r="V1124" s="159">
        <f>ROUND(E1124*U1124,2)</f>
        <v>0</v>
      </c>
      <c r="W1124" s="159"/>
      <c r="X1124" s="159" t="s">
        <v>622</v>
      </c>
      <c r="Y1124" s="159" t="s">
        <v>296</v>
      </c>
      <c r="Z1124" s="148"/>
      <c r="AA1124" s="148"/>
      <c r="AB1124" s="148"/>
      <c r="AC1124" s="148"/>
      <c r="AD1124" s="148"/>
      <c r="AE1124" s="148"/>
      <c r="AF1124" s="148"/>
      <c r="AG1124" s="148" t="s">
        <v>623</v>
      </c>
      <c r="AH1124" s="148"/>
      <c r="AI1124" s="148"/>
      <c r="AJ1124" s="148"/>
      <c r="AK1124" s="148"/>
      <c r="AL1124" s="148"/>
      <c r="AM1124" s="148"/>
      <c r="AN1124" s="148"/>
      <c r="AO1124" s="148"/>
      <c r="AP1124" s="148"/>
      <c r="AQ1124" s="148"/>
      <c r="AR1124" s="148"/>
      <c r="AS1124" s="148"/>
      <c r="AT1124" s="148"/>
      <c r="AU1124" s="148"/>
      <c r="AV1124" s="148"/>
      <c r="AW1124" s="148"/>
      <c r="AX1124" s="148"/>
      <c r="AY1124" s="148"/>
      <c r="AZ1124" s="148"/>
      <c r="BA1124" s="148"/>
      <c r="BB1124" s="148"/>
      <c r="BC1124" s="148"/>
      <c r="BD1124" s="148"/>
      <c r="BE1124" s="148"/>
      <c r="BF1124" s="148"/>
      <c r="BG1124" s="148"/>
      <c r="BH1124" s="148"/>
    </row>
    <row r="1125" spans="1:60" outlineLevel="2" x14ac:dyDescent="0.25">
      <c r="A1125" s="155"/>
      <c r="B1125" s="156"/>
      <c r="C1125" s="195" t="s">
        <v>1405</v>
      </c>
      <c r="D1125" s="161"/>
      <c r="E1125" s="162">
        <v>67.349999999999994</v>
      </c>
      <c r="F1125" s="159"/>
      <c r="G1125" s="159"/>
      <c r="H1125" s="159"/>
      <c r="I1125" s="159"/>
      <c r="J1125" s="159"/>
      <c r="K1125" s="159"/>
      <c r="L1125" s="159"/>
      <c r="M1125" s="159"/>
      <c r="N1125" s="158"/>
      <c r="O1125" s="158"/>
      <c r="P1125" s="158"/>
      <c r="Q1125" s="158"/>
      <c r="R1125" s="159"/>
      <c r="S1125" s="159"/>
      <c r="T1125" s="159"/>
      <c r="U1125" s="159"/>
      <c r="V1125" s="159"/>
      <c r="W1125" s="159"/>
      <c r="X1125" s="159"/>
      <c r="Y1125" s="159"/>
      <c r="Z1125" s="148"/>
      <c r="AA1125" s="148"/>
      <c r="AB1125" s="148"/>
      <c r="AC1125" s="148"/>
      <c r="AD1125" s="148"/>
      <c r="AE1125" s="148"/>
      <c r="AF1125" s="148"/>
      <c r="AG1125" s="148" t="s">
        <v>314</v>
      </c>
      <c r="AH1125" s="148">
        <v>0</v>
      </c>
      <c r="AI1125" s="148"/>
      <c r="AJ1125" s="148"/>
      <c r="AK1125" s="148"/>
      <c r="AL1125" s="148"/>
      <c r="AM1125" s="148"/>
      <c r="AN1125" s="148"/>
      <c r="AO1125" s="148"/>
      <c r="AP1125" s="148"/>
      <c r="AQ1125" s="148"/>
      <c r="AR1125" s="148"/>
      <c r="AS1125" s="148"/>
      <c r="AT1125" s="148"/>
      <c r="AU1125" s="148"/>
      <c r="AV1125" s="148"/>
      <c r="AW1125" s="148"/>
      <c r="AX1125" s="148"/>
      <c r="AY1125" s="148"/>
      <c r="AZ1125" s="148"/>
      <c r="BA1125" s="148"/>
      <c r="BB1125" s="148"/>
      <c r="BC1125" s="148"/>
      <c r="BD1125" s="148"/>
      <c r="BE1125" s="148"/>
      <c r="BF1125" s="148"/>
      <c r="BG1125" s="148"/>
      <c r="BH1125" s="148"/>
    </row>
    <row r="1126" spans="1:60" outlineLevel="3" x14ac:dyDescent="0.25">
      <c r="A1126" s="155"/>
      <c r="B1126" s="156"/>
      <c r="C1126" s="197" t="s">
        <v>1392</v>
      </c>
      <c r="D1126" s="165"/>
      <c r="E1126" s="166">
        <v>2.02</v>
      </c>
      <c r="F1126" s="159"/>
      <c r="G1126" s="159"/>
      <c r="H1126" s="159"/>
      <c r="I1126" s="159"/>
      <c r="J1126" s="159"/>
      <c r="K1126" s="159"/>
      <c r="L1126" s="159"/>
      <c r="M1126" s="159"/>
      <c r="N1126" s="158"/>
      <c r="O1126" s="158"/>
      <c r="P1126" s="158"/>
      <c r="Q1126" s="158"/>
      <c r="R1126" s="159"/>
      <c r="S1126" s="159"/>
      <c r="T1126" s="159"/>
      <c r="U1126" s="159"/>
      <c r="V1126" s="159"/>
      <c r="W1126" s="159"/>
      <c r="X1126" s="159"/>
      <c r="Y1126" s="159"/>
      <c r="Z1126" s="148"/>
      <c r="AA1126" s="148"/>
      <c r="AB1126" s="148"/>
      <c r="AC1126" s="148"/>
      <c r="AD1126" s="148"/>
      <c r="AE1126" s="148"/>
      <c r="AF1126" s="148"/>
      <c r="AG1126" s="148" t="s">
        <v>314</v>
      </c>
      <c r="AH1126" s="148">
        <v>4</v>
      </c>
      <c r="AI1126" s="148"/>
      <c r="AJ1126" s="148"/>
      <c r="AK1126" s="148"/>
      <c r="AL1126" s="148"/>
      <c r="AM1126" s="148"/>
      <c r="AN1126" s="148"/>
      <c r="AO1126" s="148"/>
      <c r="AP1126" s="148"/>
      <c r="AQ1126" s="148"/>
      <c r="AR1126" s="148"/>
      <c r="AS1126" s="148"/>
      <c r="AT1126" s="148"/>
      <c r="AU1126" s="148"/>
      <c r="AV1126" s="148"/>
      <c r="AW1126" s="148"/>
      <c r="AX1126" s="148"/>
      <c r="AY1126" s="148"/>
      <c r="AZ1126" s="148"/>
      <c r="BA1126" s="148"/>
      <c r="BB1126" s="148"/>
      <c r="BC1126" s="148"/>
      <c r="BD1126" s="148"/>
      <c r="BE1126" s="148"/>
      <c r="BF1126" s="148"/>
      <c r="BG1126" s="148"/>
      <c r="BH1126" s="148"/>
    </row>
    <row r="1127" spans="1:60" ht="20" outlineLevel="1" x14ac:dyDescent="0.25">
      <c r="A1127" s="177">
        <v>227</v>
      </c>
      <c r="B1127" s="178" t="s">
        <v>1406</v>
      </c>
      <c r="C1127" s="194" t="s">
        <v>1407</v>
      </c>
      <c r="D1127" s="179" t="s">
        <v>310</v>
      </c>
      <c r="E1127" s="180">
        <v>36.8187</v>
      </c>
      <c r="F1127" s="181"/>
      <c r="G1127" s="182">
        <f>ROUND(E1127*F1127,2)</f>
        <v>0</v>
      </c>
      <c r="H1127" s="181"/>
      <c r="I1127" s="182">
        <f>ROUND(E1127*H1127,2)</f>
        <v>0</v>
      </c>
      <c r="J1127" s="181"/>
      <c r="K1127" s="182">
        <f>ROUND(E1127*J1127,2)</f>
        <v>0</v>
      </c>
      <c r="L1127" s="182">
        <v>21</v>
      </c>
      <c r="M1127" s="182">
        <f>G1127*(1+L1127/100)</f>
        <v>0</v>
      </c>
      <c r="N1127" s="180">
        <v>2.0999999999999999E-3</v>
      </c>
      <c r="O1127" s="180">
        <f>ROUND(E1127*N1127,2)</f>
        <v>0.08</v>
      </c>
      <c r="P1127" s="180">
        <v>0</v>
      </c>
      <c r="Q1127" s="180">
        <f>ROUND(E1127*P1127,2)</f>
        <v>0</v>
      </c>
      <c r="R1127" s="182" t="s">
        <v>621</v>
      </c>
      <c r="S1127" s="182" t="s">
        <v>1388</v>
      </c>
      <c r="T1127" s="183" t="s">
        <v>1388</v>
      </c>
      <c r="U1127" s="159">
        <v>0</v>
      </c>
      <c r="V1127" s="159">
        <f>ROUND(E1127*U1127,2)</f>
        <v>0</v>
      </c>
      <c r="W1127" s="159"/>
      <c r="X1127" s="159" t="s">
        <v>622</v>
      </c>
      <c r="Y1127" s="159" t="s">
        <v>296</v>
      </c>
      <c r="Z1127" s="148"/>
      <c r="AA1127" s="148"/>
      <c r="AB1127" s="148"/>
      <c r="AC1127" s="148"/>
      <c r="AD1127" s="148"/>
      <c r="AE1127" s="148"/>
      <c r="AF1127" s="148"/>
      <c r="AG1127" s="148" t="s">
        <v>623</v>
      </c>
      <c r="AH1127" s="148"/>
      <c r="AI1127" s="148"/>
      <c r="AJ1127" s="148"/>
      <c r="AK1127" s="148"/>
      <c r="AL1127" s="148"/>
      <c r="AM1127" s="148"/>
      <c r="AN1127" s="148"/>
      <c r="AO1127" s="148"/>
      <c r="AP1127" s="148"/>
      <c r="AQ1127" s="148"/>
      <c r="AR1127" s="148"/>
      <c r="AS1127" s="148"/>
      <c r="AT1127" s="148"/>
      <c r="AU1127" s="148"/>
      <c r="AV1127" s="148"/>
      <c r="AW1127" s="148"/>
      <c r="AX1127" s="148"/>
      <c r="AY1127" s="148"/>
      <c r="AZ1127" s="148"/>
      <c r="BA1127" s="148"/>
      <c r="BB1127" s="148"/>
      <c r="BC1127" s="148"/>
      <c r="BD1127" s="148"/>
      <c r="BE1127" s="148"/>
      <c r="BF1127" s="148"/>
      <c r="BG1127" s="148"/>
      <c r="BH1127" s="148"/>
    </row>
    <row r="1128" spans="1:60" outlineLevel="2" x14ac:dyDescent="0.25">
      <c r="A1128" s="155"/>
      <c r="B1128" s="156"/>
      <c r="C1128" s="195" t="s">
        <v>1408</v>
      </c>
      <c r="D1128" s="161"/>
      <c r="E1128" s="162">
        <v>34.409999999999997</v>
      </c>
      <c r="F1128" s="159"/>
      <c r="G1128" s="159"/>
      <c r="H1128" s="159"/>
      <c r="I1128" s="159"/>
      <c r="J1128" s="159"/>
      <c r="K1128" s="159"/>
      <c r="L1128" s="159"/>
      <c r="M1128" s="159"/>
      <c r="N1128" s="158"/>
      <c r="O1128" s="158"/>
      <c r="P1128" s="158"/>
      <c r="Q1128" s="158"/>
      <c r="R1128" s="159"/>
      <c r="S1128" s="159"/>
      <c r="T1128" s="159"/>
      <c r="U1128" s="159"/>
      <c r="V1128" s="159"/>
      <c r="W1128" s="159"/>
      <c r="X1128" s="159"/>
      <c r="Y1128" s="159"/>
      <c r="Z1128" s="148"/>
      <c r="AA1128" s="148"/>
      <c r="AB1128" s="148"/>
      <c r="AC1128" s="148"/>
      <c r="AD1128" s="148"/>
      <c r="AE1128" s="148"/>
      <c r="AF1128" s="148"/>
      <c r="AG1128" s="148" t="s">
        <v>314</v>
      </c>
      <c r="AH1128" s="148">
        <v>0</v>
      </c>
      <c r="AI1128" s="148"/>
      <c r="AJ1128" s="148"/>
      <c r="AK1128" s="148"/>
      <c r="AL1128" s="148"/>
      <c r="AM1128" s="148"/>
      <c r="AN1128" s="148"/>
      <c r="AO1128" s="148"/>
      <c r="AP1128" s="148"/>
      <c r="AQ1128" s="148"/>
      <c r="AR1128" s="148"/>
      <c r="AS1128" s="148"/>
      <c r="AT1128" s="148"/>
      <c r="AU1128" s="148"/>
      <c r="AV1128" s="148"/>
      <c r="AW1128" s="148"/>
      <c r="AX1128" s="148"/>
      <c r="AY1128" s="148"/>
      <c r="AZ1128" s="148"/>
      <c r="BA1128" s="148"/>
      <c r="BB1128" s="148"/>
      <c r="BC1128" s="148"/>
      <c r="BD1128" s="148"/>
      <c r="BE1128" s="148"/>
      <c r="BF1128" s="148"/>
      <c r="BG1128" s="148"/>
      <c r="BH1128" s="148"/>
    </row>
    <row r="1129" spans="1:60" outlineLevel="3" x14ac:dyDescent="0.25">
      <c r="A1129" s="155"/>
      <c r="B1129" s="156"/>
      <c r="C1129" s="197" t="s">
        <v>1409</v>
      </c>
      <c r="D1129" s="165"/>
      <c r="E1129" s="166">
        <v>2.41</v>
      </c>
      <c r="F1129" s="159"/>
      <c r="G1129" s="159"/>
      <c r="H1129" s="159"/>
      <c r="I1129" s="159"/>
      <c r="J1129" s="159"/>
      <c r="K1129" s="159"/>
      <c r="L1129" s="159"/>
      <c r="M1129" s="159"/>
      <c r="N1129" s="158"/>
      <c r="O1129" s="158"/>
      <c r="P1129" s="158"/>
      <c r="Q1129" s="158"/>
      <c r="R1129" s="159"/>
      <c r="S1129" s="159"/>
      <c r="T1129" s="159"/>
      <c r="U1129" s="159"/>
      <c r="V1129" s="159"/>
      <c r="W1129" s="159"/>
      <c r="X1129" s="159"/>
      <c r="Y1129" s="159"/>
      <c r="Z1129" s="148"/>
      <c r="AA1129" s="148"/>
      <c r="AB1129" s="148"/>
      <c r="AC1129" s="148"/>
      <c r="AD1129" s="148"/>
      <c r="AE1129" s="148"/>
      <c r="AF1129" s="148"/>
      <c r="AG1129" s="148" t="s">
        <v>314</v>
      </c>
      <c r="AH1129" s="148">
        <v>4</v>
      </c>
      <c r="AI1129" s="148"/>
      <c r="AJ1129" s="148"/>
      <c r="AK1129" s="148"/>
      <c r="AL1129" s="148"/>
      <c r="AM1129" s="148"/>
      <c r="AN1129" s="148"/>
      <c r="AO1129" s="148"/>
      <c r="AP1129" s="148"/>
      <c r="AQ1129" s="148"/>
      <c r="AR1129" s="148"/>
      <c r="AS1129" s="148"/>
      <c r="AT1129" s="148"/>
      <c r="AU1129" s="148"/>
      <c r="AV1129" s="148"/>
      <c r="AW1129" s="148"/>
      <c r="AX1129" s="148"/>
      <c r="AY1129" s="148"/>
      <c r="AZ1129" s="148"/>
      <c r="BA1129" s="148"/>
      <c r="BB1129" s="148"/>
      <c r="BC1129" s="148"/>
      <c r="BD1129" s="148"/>
      <c r="BE1129" s="148"/>
      <c r="BF1129" s="148"/>
      <c r="BG1129" s="148"/>
      <c r="BH1129" s="148"/>
    </row>
    <row r="1130" spans="1:60" ht="20" outlineLevel="1" x14ac:dyDescent="0.25">
      <c r="A1130" s="177">
        <v>228</v>
      </c>
      <c r="B1130" s="178" t="s">
        <v>1410</v>
      </c>
      <c r="C1130" s="194" t="s">
        <v>1411</v>
      </c>
      <c r="D1130" s="179" t="s">
        <v>310</v>
      </c>
      <c r="E1130" s="180">
        <v>86.614000000000004</v>
      </c>
      <c r="F1130" s="181"/>
      <c r="G1130" s="182">
        <f>ROUND(E1130*F1130,2)</f>
        <v>0</v>
      </c>
      <c r="H1130" s="181"/>
      <c r="I1130" s="182">
        <f>ROUND(E1130*H1130,2)</f>
        <v>0</v>
      </c>
      <c r="J1130" s="181"/>
      <c r="K1130" s="182">
        <f>ROUND(E1130*J1130,2)</f>
        <v>0</v>
      </c>
      <c r="L1130" s="182">
        <v>21</v>
      </c>
      <c r="M1130" s="182">
        <f>G1130*(1+L1130/100)</f>
        <v>0</v>
      </c>
      <c r="N1130" s="180">
        <v>2.5000000000000001E-3</v>
      </c>
      <c r="O1130" s="180">
        <f>ROUND(E1130*N1130,2)</f>
        <v>0.22</v>
      </c>
      <c r="P1130" s="180">
        <v>0</v>
      </c>
      <c r="Q1130" s="180">
        <f>ROUND(E1130*P1130,2)</f>
        <v>0</v>
      </c>
      <c r="R1130" s="182" t="s">
        <v>621</v>
      </c>
      <c r="S1130" s="182" t="s">
        <v>294</v>
      </c>
      <c r="T1130" s="183" t="s">
        <v>294</v>
      </c>
      <c r="U1130" s="159">
        <v>0</v>
      </c>
      <c r="V1130" s="159">
        <f>ROUND(E1130*U1130,2)</f>
        <v>0</v>
      </c>
      <c r="W1130" s="159"/>
      <c r="X1130" s="159" t="s">
        <v>622</v>
      </c>
      <c r="Y1130" s="159" t="s">
        <v>296</v>
      </c>
      <c r="Z1130" s="148"/>
      <c r="AA1130" s="148"/>
      <c r="AB1130" s="148"/>
      <c r="AC1130" s="148"/>
      <c r="AD1130" s="148"/>
      <c r="AE1130" s="148"/>
      <c r="AF1130" s="148"/>
      <c r="AG1130" s="148" t="s">
        <v>623</v>
      </c>
      <c r="AH1130" s="148"/>
      <c r="AI1130" s="148"/>
      <c r="AJ1130" s="148"/>
      <c r="AK1130" s="148"/>
      <c r="AL1130" s="148"/>
      <c r="AM1130" s="148"/>
      <c r="AN1130" s="148"/>
      <c r="AO1130" s="148"/>
      <c r="AP1130" s="148"/>
      <c r="AQ1130" s="148"/>
      <c r="AR1130" s="148"/>
      <c r="AS1130" s="148"/>
      <c r="AT1130" s="148"/>
      <c r="AU1130" s="148"/>
      <c r="AV1130" s="148"/>
      <c r="AW1130" s="148"/>
      <c r="AX1130" s="148"/>
      <c r="AY1130" s="148"/>
      <c r="AZ1130" s="148"/>
      <c r="BA1130" s="148"/>
      <c r="BB1130" s="148"/>
      <c r="BC1130" s="148"/>
      <c r="BD1130" s="148"/>
      <c r="BE1130" s="148"/>
      <c r="BF1130" s="148"/>
      <c r="BG1130" s="148"/>
      <c r="BH1130" s="148"/>
    </row>
    <row r="1131" spans="1:60" outlineLevel="2" x14ac:dyDescent="0.25">
      <c r="A1131" s="155"/>
      <c r="B1131" s="156"/>
      <c r="C1131" s="195" t="s">
        <v>1412</v>
      </c>
      <c r="D1131" s="161"/>
      <c r="E1131" s="162">
        <v>48.26</v>
      </c>
      <c r="F1131" s="159"/>
      <c r="G1131" s="159"/>
      <c r="H1131" s="159"/>
      <c r="I1131" s="159"/>
      <c r="J1131" s="159"/>
      <c r="K1131" s="159"/>
      <c r="L1131" s="159"/>
      <c r="M1131" s="159"/>
      <c r="N1131" s="158"/>
      <c r="O1131" s="158"/>
      <c r="P1131" s="158"/>
      <c r="Q1131" s="158"/>
      <c r="R1131" s="159"/>
      <c r="S1131" s="159"/>
      <c r="T1131" s="159"/>
      <c r="U1131" s="159"/>
      <c r="V1131" s="159"/>
      <c r="W1131" s="159"/>
      <c r="X1131" s="159"/>
      <c r="Y1131" s="159"/>
      <c r="Z1131" s="148"/>
      <c r="AA1131" s="148"/>
      <c r="AB1131" s="148"/>
      <c r="AC1131" s="148"/>
      <c r="AD1131" s="148"/>
      <c r="AE1131" s="148"/>
      <c r="AF1131" s="148"/>
      <c r="AG1131" s="148" t="s">
        <v>314</v>
      </c>
      <c r="AH1131" s="148">
        <v>0</v>
      </c>
      <c r="AI1131" s="148"/>
      <c r="AJ1131" s="148"/>
      <c r="AK1131" s="148"/>
      <c r="AL1131" s="148"/>
      <c r="AM1131" s="148"/>
      <c r="AN1131" s="148"/>
      <c r="AO1131" s="148"/>
      <c r="AP1131" s="148"/>
      <c r="AQ1131" s="148"/>
      <c r="AR1131" s="148"/>
      <c r="AS1131" s="148"/>
      <c r="AT1131" s="148"/>
      <c r="AU1131" s="148"/>
      <c r="AV1131" s="148"/>
      <c r="AW1131" s="148"/>
      <c r="AX1131" s="148"/>
      <c r="AY1131" s="148"/>
      <c r="AZ1131" s="148"/>
      <c r="BA1131" s="148"/>
      <c r="BB1131" s="148"/>
      <c r="BC1131" s="148"/>
      <c r="BD1131" s="148"/>
      <c r="BE1131" s="148"/>
      <c r="BF1131" s="148"/>
      <c r="BG1131" s="148"/>
      <c r="BH1131" s="148"/>
    </row>
    <row r="1132" spans="1:60" outlineLevel="3" x14ac:dyDescent="0.25">
      <c r="A1132" s="155"/>
      <c r="B1132" s="156"/>
      <c r="C1132" s="195" t="s">
        <v>1413</v>
      </c>
      <c r="D1132" s="161"/>
      <c r="E1132" s="162">
        <v>30.48</v>
      </c>
      <c r="F1132" s="159"/>
      <c r="G1132" s="159"/>
      <c r="H1132" s="159"/>
      <c r="I1132" s="159"/>
      <c r="J1132" s="159"/>
      <c r="K1132" s="159"/>
      <c r="L1132" s="159"/>
      <c r="M1132" s="159"/>
      <c r="N1132" s="158"/>
      <c r="O1132" s="158"/>
      <c r="P1132" s="158"/>
      <c r="Q1132" s="158"/>
      <c r="R1132" s="159"/>
      <c r="S1132" s="159"/>
      <c r="T1132" s="159"/>
      <c r="U1132" s="159"/>
      <c r="V1132" s="159"/>
      <c r="W1132" s="159"/>
      <c r="X1132" s="159"/>
      <c r="Y1132" s="159"/>
      <c r="Z1132" s="148"/>
      <c r="AA1132" s="148"/>
      <c r="AB1132" s="148"/>
      <c r="AC1132" s="148"/>
      <c r="AD1132" s="148"/>
      <c r="AE1132" s="148"/>
      <c r="AF1132" s="148"/>
      <c r="AG1132" s="148" t="s">
        <v>314</v>
      </c>
      <c r="AH1132" s="148">
        <v>0</v>
      </c>
      <c r="AI1132" s="148"/>
      <c r="AJ1132" s="148"/>
      <c r="AK1132" s="148"/>
      <c r="AL1132" s="148"/>
      <c r="AM1132" s="148"/>
      <c r="AN1132" s="148"/>
      <c r="AO1132" s="148"/>
      <c r="AP1132" s="148"/>
      <c r="AQ1132" s="148"/>
      <c r="AR1132" s="148"/>
      <c r="AS1132" s="148"/>
      <c r="AT1132" s="148"/>
      <c r="AU1132" s="148"/>
      <c r="AV1132" s="148"/>
      <c r="AW1132" s="148"/>
      <c r="AX1132" s="148"/>
      <c r="AY1132" s="148"/>
      <c r="AZ1132" s="148"/>
      <c r="BA1132" s="148"/>
      <c r="BB1132" s="148"/>
      <c r="BC1132" s="148"/>
      <c r="BD1132" s="148"/>
      <c r="BE1132" s="148"/>
      <c r="BF1132" s="148"/>
      <c r="BG1132" s="148"/>
      <c r="BH1132" s="148"/>
    </row>
    <row r="1133" spans="1:60" outlineLevel="3" x14ac:dyDescent="0.25">
      <c r="A1133" s="155"/>
      <c r="B1133" s="156"/>
      <c r="C1133" s="197" t="s">
        <v>1390</v>
      </c>
      <c r="D1133" s="165"/>
      <c r="E1133" s="166">
        <v>7.87</v>
      </c>
      <c r="F1133" s="159"/>
      <c r="G1133" s="159"/>
      <c r="H1133" s="159"/>
      <c r="I1133" s="159"/>
      <c r="J1133" s="159"/>
      <c r="K1133" s="159"/>
      <c r="L1133" s="159"/>
      <c r="M1133" s="159"/>
      <c r="N1133" s="158"/>
      <c r="O1133" s="158"/>
      <c r="P1133" s="158"/>
      <c r="Q1133" s="158"/>
      <c r="R1133" s="159"/>
      <c r="S1133" s="159"/>
      <c r="T1133" s="159"/>
      <c r="U1133" s="159"/>
      <c r="V1133" s="159"/>
      <c r="W1133" s="159"/>
      <c r="X1133" s="159"/>
      <c r="Y1133" s="159"/>
      <c r="Z1133" s="148"/>
      <c r="AA1133" s="148"/>
      <c r="AB1133" s="148"/>
      <c r="AC1133" s="148"/>
      <c r="AD1133" s="148"/>
      <c r="AE1133" s="148"/>
      <c r="AF1133" s="148"/>
      <c r="AG1133" s="148" t="s">
        <v>314</v>
      </c>
      <c r="AH1133" s="148">
        <v>4</v>
      </c>
      <c r="AI1133" s="148"/>
      <c r="AJ1133" s="148"/>
      <c r="AK1133" s="148"/>
      <c r="AL1133" s="148"/>
      <c r="AM1133" s="148"/>
      <c r="AN1133" s="148"/>
      <c r="AO1133" s="148"/>
      <c r="AP1133" s="148"/>
      <c r="AQ1133" s="148"/>
      <c r="AR1133" s="148"/>
      <c r="AS1133" s="148"/>
      <c r="AT1133" s="148"/>
      <c r="AU1133" s="148"/>
      <c r="AV1133" s="148"/>
      <c r="AW1133" s="148"/>
      <c r="AX1133" s="148"/>
      <c r="AY1133" s="148"/>
      <c r="AZ1133" s="148"/>
      <c r="BA1133" s="148"/>
      <c r="BB1133" s="148"/>
      <c r="BC1133" s="148"/>
      <c r="BD1133" s="148"/>
      <c r="BE1133" s="148"/>
      <c r="BF1133" s="148"/>
      <c r="BG1133" s="148"/>
      <c r="BH1133" s="148"/>
    </row>
    <row r="1134" spans="1:60" outlineLevel="1" x14ac:dyDescent="0.25">
      <c r="A1134" s="155">
        <v>229</v>
      </c>
      <c r="B1134" s="156" t="s">
        <v>1414</v>
      </c>
      <c r="C1134" s="201" t="s">
        <v>1415</v>
      </c>
      <c r="D1134" s="157" t="s">
        <v>0</v>
      </c>
      <c r="E1134" s="192"/>
      <c r="F1134" s="160"/>
      <c r="G1134" s="159">
        <f>ROUND(E1134*F1134,2)</f>
        <v>0</v>
      </c>
      <c r="H1134" s="160"/>
      <c r="I1134" s="159">
        <f>ROUND(E1134*H1134,2)</f>
        <v>0</v>
      </c>
      <c r="J1134" s="160"/>
      <c r="K1134" s="159">
        <f>ROUND(E1134*J1134,2)</f>
        <v>0</v>
      </c>
      <c r="L1134" s="159">
        <v>21</v>
      </c>
      <c r="M1134" s="159">
        <f>G1134*(1+L1134/100)</f>
        <v>0</v>
      </c>
      <c r="N1134" s="158">
        <v>0</v>
      </c>
      <c r="O1134" s="158">
        <f>ROUND(E1134*N1134,2)</f>
        <v>0</v>
      </c>
      <c r="P1134" s="158">
        <v>0</v>
      </c>
      <c r="Q1134" s="158">
        <f>ROUND(E1134*P1134,2)</f>
        <v>0</v>
      </c>
      <c r="R1134" s="159" t="s">
        <v>1347</v>
      </c>
      <c r="S1134" s="159" t="s">
        <v>294</v>
      </c>
      <c r="T1134" s="159" t="s">
        <v>294</v>
      </c>
      <c r="U1134" s="159">
        <v>0</v>
      </c>
      <c r="V1134" s="159">
        <f>ROUND(E1134*U1134,2)</f>
        <v>0</v>
      </c>
      <c r="W1134" s="159"/>
      <c r="X1134" s="159" t="s">
        <v>1258</v>
      </c>
      <c r="Y1134" s="159" t="s">
        <v>296</v>
      </c>
      <c r="Z1134" s="148"/>
      <c r="AA1134" s="148"/>
      <c r="AB1134" s="148"/>
      <c r="AC1134" s="148"/>
      <c r="AD1134" s="148"/>
      <c r="AE1134" s="148"/>
      <c r="AF1134" s="148"/>
      <c r="AG1134" s="148" t="s">
        <v>1306</v>
      </c>
      <c r="AH1134" s="148"/>
      <c r="AI1134" s="148"/>
      <c r="AJ1134" s="148"/>
      <c r="AK1134" s="148"/>
      <c r="AL1134" s="148"/>
      <c r="AM1134" s="148"/>
      <c r="AN1134" s="148"/>
      <c r="AO1134" s="148"/>
      <c r="AP1134" s="148"/>
      <c r="AQ1134" s="148"/>
      <c r="AR1134" s="148"/>
      <c r="AS1134" s="148"/>
      <c r="AT1134" s="148"/>
      <c r="AU1134" s="148"/>
      <c r="AV1134" s="148"/>
      <c r="AW1134" s="148"/>
      <c r="AX1134" s="148"/>
      <c r="AY1134" s="148"/>
      <c r="AZ1134" s="148"/>
      <c r="BA1134" s="148"/>
      <c r="BB1134" s="148"/>
      <c r="BC1134" s="148"/>
      <c r="BD1134" s="148"/>
      <c r="BE1134" s="148"/>
      <c r="BF1134" s="148"/>
      <c r="BG1134" s="148"/>
      <c r="BH1134" s="148"/>
    </row>
    <row r="1135" spans="1:60" outlineLevel="2" x14ac:dyDescent="0.25">
      <c r="A1135" s="155"/>
      <c r="B1135" s="156"/>
      <c r="C1135" s="274" t="s">
        <v>1344</v>
      </c>
      <c r="D1135" s="275"/>
      <c r="E1135" s="275"/>
      <c r="F1135" s="275"/>
      <c r="G1135" s="275"/>
      <c r="H1135" s="159"/>
      <c r="I1135" s="159"/>
      <c r="J1135" s="159"/>
      <c r="K1135" s="159"/>
      <c r="L1135" s="159"/>
      <c r="M1135" s="159"/>
      <c r="N1135" s="158"/>
      <c r="O1135" s="158"/>
      <c r="P1135" s="158"/>
      <c r="Q1135" s="158"/>
      <c r="R1135" s="159"/>
      <c r="S1135" s="159"/>
      <c r="T1135" s="159"/>
      <c r="U1135" s="159"/>
      <c r="V1135" s="159"/>
      <c r="W1135" s="159"/>
      <c r="X1135" s="159"/>
      <c r="Y1135" s="159"/>
      <c r="Z1135" s="148"/>
      <c r="AA1135" s="148"/>
      <c r="AB1135" s="148"/>
      <c r="AC1135" s="148"/>
      <c r="AD1135" s="148"/>
      <c r="AE1135" s="148"/>
      <c r="AF1135" s="148"/>
      <c r="AG1135" s="148" t="s">
        <v>299</v>
      </c>
      <c r="AH1135" s="148"/>
      <c r="AI1135" s="148"/>
      <c r="AJ1135" s="148"/>
      <c r="AK1135" s="148"/>
      <c r="AL1135" s="148"/>
      <c r="AM1135" s="148"/>
      <c r="AN1135" s="148"/>
      <c r="AO1135" s="148"/>
      <c r="AP1135" s="148"/>
      <c r="AQ1135" s="148"/>
      <c r="AR1135" s="148"/>
      <c r="AS1135" s="148"/>
      <c r="AT1135" s="148"/>
      <c r="AU1135" s="148"/>
      <c r="AV1135" s="148"/>
      <c r="AW1135" s="148"/>
      <c r="AX1135" s="148"/>
      <c r="AY1135" s="148"/>
      <c r="AZ1135" s="148"/>
      <c r="BA1135" s="148"/>
      <c r="BB1135" s="148"/>
      <c r="BC1135" s="148"/>
      <c r="BD1135" s="148"/>
      <c r="BE1135" s="148"/>
      <c r="BF1135" s="148"/>
      <c r="BG1135" s="148"/>
      <c r="BH1135" s="148"/>
    </row>
    <row r="1136" spans="1:60" ht="13" x14ac:dyDescent="0.25">
      <c r="A1136" s="170" t="s">
        <v>288</v>
      </c>
      <c r="B1136" s="171" t="s">
        <v>198</v>
      </c>
      <c r="C1136" s="193" t="s">
        <v>199</v>
      </c>
      <c r="D1136" s="172"/>
      <c r="E1136" s="173"/>
      <c r="F1136" s="174"/>
      <c r="G1136" s="174">
        <f>SUMIF(AG1137:AG1140,"&lt;&gt;NOR",G1137:G1140)</f>
        <v>0</v>
      </c>
      <c r="H1136" s="174"/>
      <c r="I1136" s="174">
        <f>SUM(I1137:I1140)</f>
        <v>0</v>
      </c>
      <c r="J1136" s="174"/>
      <c r="K1136" s="174">
        <f>SUM(K1137:K1140)</f>
        <v>0</v>
      </c>
      <c r="L1136" s="174"/>
      <c r="M1136" s="174">
        <f>SUM(M1137:M1140)</f>
        <v>0</v>
      </c>
      <c r="N1136" s="173"/>
      <c r="O1136" s="173">
        <f>SUM(O1137:O1140)</f>
        <v>0</v>
      </c>
      <c r="P1136" s="173"/>
      <c r="Q1136" s="173">
        <f>SUM(Q1137:Q1140)</f>
        <v>0</v>
      </c>
      <c r="R1136" s="174"/>
      <c r="S1136" s="174"/>
      <c r="T1136" s="175"/>
      <c r="U1136" s="169"/>
      <c r="V1136" s="169">
        <f>SUM(V1137:V1140)</f>
        <v>0</v>
      </c>
      <c r="W1136" s="169"/>
      <c r="X1136" s="169"/>
      <c r="Y1136" s="169"/>
      <c r="AG1136" t="s">
        <v>289</v>
      </c>
    </row>
    <row r="1137" spans="1:60" outlineLevel="1" x14ac:dyDescent="0.25">
      <c r="A1137" s="177">
        <v>230</v>
      </c>
      <c r="B1137" s="178" t="s">
        <v>1416</v>
      </c>
      <c r="C1137" s="194" t="s">
        <v>1417</v>
      </c>
      <c r="D1137" s="179" t="s">
        <v>310</v>
      </c>
      <c r="E1137" s="180">
        <v>2.88</v>
      </c>
      <c r="F1137" s="181"/>
      <c r="G1137" s="182">
        <f>ROUND(E1137*F1137,2)</f>
        <v>0</v>
      </c>
      <c r="H1137" s="181"/>
      <c r="I1137" s="182">
        <f>ROUND(E1137*H1137,2)</f>
        <v>0</v>
      </c>
      <c r="J1137" s="181"/>
      <c r="K1137" s="182">
        <f>ROUND(E1137*J1137,2)</f>
        <v>0</v>
      </c>
      <c r="L1137" s="182">
        <v>21</v>
      </c>
      <c r="M1137" s="182">
        <f>G1137*(1+L1137/100)</f>
        <v>0</v>
      </c>
      <c r="N1137" s="180">
        <v>0</v>
      </c>
      <c r="O1137" s="180">
        <f>ROUND(E1137*N1137,2)</f>
        <v>0</v>
      </c>
      <c r="P1137" s="180">
        <v>0</v>
      </c>
      <c r="Q1137" s="180">
        <f>ROUND(E1137*P1137,2)</f>
        <v>0</v>
      </c>
      <c r="R1137" s="182"/>
      <c r="S1137" s="182" t="s">
        <v>878</v>
      </c>
      <c r="T1137" s="183" t="s">
        <v>879</v>
      </c>
      <c r="U1137" s="159">
        <v>0</v>
      </c>
      <c r="V1137" s="159">
        <f>ROUND(E1137*U1137,2)</f>
        <v>0</v>
      </c>
      <c r="W1137" s="159"/>
      <c r="X1137" s="159" t="s">
        <v>295</v>
      </c>
      <c r="Y1137" s="159" t="s">
        <v>296</v>
      </c>
      <c r="Z1137" s="148"/>
      <c r="AA1137" s="148"/>
      <c r="AB1137" s="148"/>
      <c r="AC1137" s="148"/>
      <c r="AD1137" s="148"/>
      <c r="AE1137" s="148"/>
      <c r="AF1137" s="148"/>
      <c r="AG1137" s="148" t="s">
        <v>297</v>
      </c>
      <c r="AH1137" s="148"/>
      <c r="AI1137" s="148"/>
      <c r="AJ1137" s="148"/>
      <c r="AK1137" s="148"/>
      <c r="AL1137" s="148"/>
      <c r="AM1137" s="148"/>
      <c r="AN1137" s="148"/>
      <c r="AO1137" s="148"/>
      <c r="AP1137" s="148"/>
      <c r="AQ1137" s="148"/>
      <c r="AR1137" s="148"/>
      <c r="AS1137" s="148"/>
      <c r="AT1137" s="148"/>
      <c r="AU1137" s="148"/>
      <c r="AV1137" s="148"/>
      <c r="AW1137" s="148"/>
      <c r="AX1137" s="148"/>
      <c r="AY1137" s="148"/>
      <c r="AZ1137" s="148"/>
      <c r="BA1137" s="148"/>
      <c r="BB1137" s="148"/>
      <c r="BC1137" s="148"/>
      <c r="BD1137" s="148"/>
      <c r="BE1137" s="148"/>
      <c r="BF1137" s="148"/>
      <c r="BG1137" s="148"/>
      <c r="BH1137" s="148"/>
    </row>
    <row r="1138" spans="1:60" outlineLevel="2" x14ac:dyDescent="0.25">
      <c r="A1138" s="155"/>
      <c r="B1138" s="156"/>
      <c r="C1138" s="195" t="s">
        <v>1418</v>
      </c>
      <c r="D1138" s="161"/>
      <c r="E1138" s="162">
        <v>2.88</v>
      </c>
      <c r="F1138" s="159"/>
      <c r="G1138" s="159"/>
      <c r="H1138" s="159"/>
      <c r="I1138" s="159"/>
      <c r="J1138" s="159"/>
      <c r="K1138" s="159"/>
      <c r="L1138" s="159"/>
      <c r="M1138" s="159"/>
      <c r="N1138" s="158"/>
      <c r="O1138" s="158"/>
      <c r="P1138" s="158"/>
      <c r="Q1138" s="158"/>
      <c r="R1138" s="159"/>
      <c r="S1138" s="159"/>
      <c r="T1138" s="159"/>
      <c r="U1138" s="159"/>
      <c r="V1138" s="159"/>
      <c r="W1138" s="159"/>
      <c r="X1138" s="159"/>
      <c r="Y1138" s="159"/>
      <c r="Z1138" s="148"/>
      <c r="AA1138" s="148"/>
      <c r="AB1138" s="148"/>
      <c r="AC1138" s="148"/>
      <c r="AD1138" s="148"/>
      <c r="AE1138" s="148"/>
      <c r="AF1138" s="148"/>
      <c r="AG1138" s="148" t="s">
        <v>314</v>
      </c>
      <c r="AH1138" s="148">
        <v>0</v>
      </c>
      <c r="AI1138" s="148"/>
      <c r="AJ1138" s="148"/>
      <c r="AK1138" s="148"/>
      <c r="AL1138" s="148"/>
      <c r="AM1138" s="148"/>
      <c r="AN1138" s="148"/>
      <c r="AO1138" s="148"/>
      <c r="AP1138" s="148"/>
      <c r="AQ1138" s="148"/>
      <c r="AR1138" s="148"/>
      <c r="AS1138" s="148"/>
      <c r="AT1138" s="148"/>
      <c r="AU1138" s="148"/>
      <c r="AV1138" s="148"/>
      <c r="AW1138" s="148"/>
      <c r="AX1138" s="148"/>
      <c r="AY1138" s="148"/>
      <c r="AZ1138" s="148"/>
      <c r="BA1138" s="148"/>
      <c r="BB1138" s="148"/>
      <c r="BC1138" s="148"/>
      <c r="BD1138" s="148"/>
      <c r="BE1138" s="148"/>
      <c r="BF1138" s="148"/>
      <c r="BG1138" s="148"/>
      <c r="BH1138" s="148"/>
    </row>
    <row r="1139" spans="1:60" outlineLevel="1" x14ac:dyDescent="0.25">
      <c r="A1139" s="155">
        <v>231</v>
      </c>
      <c r="B1139" s="156" t="s">
        <v>1419</v>
      </c>
      <c r="C1139" s="201" t="s">
        <v>1420</v>
      </c>
      <c r="D1139" s="157" t="s">
        <v>0</v>
      </c>
      <c r="E1139" s="192"/>
      <c r="F1139" s="160"/>
      <c r="G1139" s="159">
        <f>ROUND(E1139*F1139,2)</f>
        <v>0</v>
      </c>
      <c r="H1139" s="160"/>
      <c r="I1139" s="159">
        <f>ROUND(E1139*H1139,2)</f>
        <v>0</v>
      </c>
      <c r="J1139" s="160"/>
      <c r="K1139" s="159">
        <f>ROUND(E1139*J1139,2)</f>
        <v>0</v>
      </c>
      <c r="L1139" s="159">
        <v>21</v>
      </c>
      <c r="M1139" s="159">
        <f>G1139*(1+L1139/100)</f>
        <v>0</v>
      </c>
      <c r="N1139" s="158">
        <v>0</v>
      </c>
      <c r="O1139" s="158">
        <f>ROUND(E1139*N1139,2)</f>
        <v>0</v>
      </c>
      <c r="P1139" s="158">
        <v>0</v>
      </c>
      <c r="Q1139" s="158">
        <f>ROUND(E1139*P1139,2)</f>
        <v>0</v>
      </c>
      <c r="R1139" s="159" t="s">
        <v>1421</v>
      </c>
      <c r="S1139" s="159" t="s">
        <v>294</v>
      </c>
      <c r="T1139" s="159" t="s">
        <v>294</v>
      </c>
      <c r="U1139" s="159">
        <v>0</v>
      </c>
      <c r="V1139" s="159">
        <f>ROUND(E1139*U1139,2)</f>
        <v>0</v>
      </c>
      <c r="W1139" s="159"/>
      <c r="X1139" s="159" t="s">
        <v>1258</v>
      </c>
      <c r="Y1139" s="159" t="s">
        <v>296</v>
      </c>
      <c r="Z1139" s="148"/>
      <c r="AA1139" s="148"/>
      <c r="AB1139" s="148"/>
      <c r="AC1139" s="148"/>
      <c r="AD1139" s="148"/>
      <c r="AE1139" s="148"/>
      <c r="AF1139" s="148"/>
      <c r="AG1139" s="148" t="s">
        <v>1306</v>
      </c>
      <c r="AH1139" s="148"/>
      <c r="AI1139" s="148"/>
      <c r="AJ1139" s="148"/>
      <c r="AK1139" s="148"/>
      <c r="AL1139" s="148"/>
      <c r="AM1139" s="148"/>
      <c r="AN1139" s="148"/>
      <c r="AO1139" s="148"/>
      <c r="AP1139" s="148"/>
      <c r="AQ1139" s="148"/>
      <c r="AR1139" s="148"/>
      <c r="AS1139" s="148"/>
      <c r="AT1139" s="148"/>
      <c r="AU1139" s="148"/>
      <c r="AV1139" s="148"/>
      <c r="AW1139" s="148"/>
      <c r="AX1139" s="148"/>
      <c r="AY1139" s="148"/>
      <c r="AZ1139" s="148"/>
      <c r="BA1139" s="148"/>
      <c r="BB1139" s="148"/>
      <c r="BC1139" s="148"/>
      <c r="BD1139" s="148"/>
      <c r="BE1139" s="148"/>
      <c r="BF1139" s="148"/>
      <c r="BG1139" s="148"/>
      <c r="BH1139" s="148"/>
    </row>
    <row r="1140" spans="1:60" outlineLevel="2" x14ac:dyDescent="0.25">
      <c r="A1140" s="155"/>
      <c r="B1140" s="156"/>
      <c r="C1140" s="274" t="s">
        <v>1307</v>
      </c>
      <c r="D1140" s="275"/>
      <c r="E1140" s="275"/>
      <c r="F1140" s="275"/>
      <c r="G1140" s="275"/>
      <c r="H1140" s="159"/>
      <c r="I1140" s="159"/>
      <c r="J1140" s="159"/>
      <c r="K1140" s="159"/>
      <c r="L1140" s="159"/>
      <c r="M1140" s="159"/>
      <c r="N1140" s="158"/>
      <c r="O1140" s="158"/>
      <c r="P1140" s="158"/>
      <c r="Q1140" s="158"/>
      <c r="R1140" s="159"/>
      <c r="S1140" s="159"/>
      <c r="T1140" s="159"/>
      <c r="U1140" s="159"/>
      <c r="V1140" s="159"/>
      <c r="W1140" s="159"/>
      <c r="X1140" s="159"/>
      <c r="Y1140" s="159"/>
      <c r="Z1140" s="148"/>
      <c r="AA1140" s="148"/>
      <c r="AB1140" s="148"/>
      <c r="AC1140" s="148"/>
      <c r="AD1140" s="148"/>
      <c r="AE1140" s="148"/>
      <c r="AF1140" s="148"/>
      <c r="AG1140" s="148" t="s">
        <v>299</v>
      </c>
      <c r="AH1140" s="148"/>
      <c r="AI1140" s="148"/>
      <c r="AJ1140" s="148"/>
      <c r="AK1140" s="148"/>
      <c r="AL1140" s="148"/>
      <c r="AM1140" s="148"/>
      <c r="AN1140" s="148"/>
      <c r="AO1140" s="148"/>
      <c r="AP1140" s="148"/>
      <c r="AQ1140" s="148"/>
      <c r="AR1140" s="148"/>
      <c r="AS1140" s="148"/>
      <c r="AT1140" s="148"/>
      <c r="AU1140" s="148"/>
      <c r="AV1140" s="148"/>
      <c r="AW1140" s="148"/>
      <c r="AX1140" s="148"/>
      <c r="AY1140" s="148"/>
      <c r="AZ1140" s="148"/>
      <c r="BA1140" s="148"/>
      <c r="BB1140" s="148"/>
      <c r="BC1140" s="148"/>
      <c r="BD1140" s="148"/>
      <c r="BE1140" s="148"/>
      <c r="BF1140" s="148"/>
      <c r="BG1140" s="148"/>
      <c r="BH1140" s="148"/>
    </row>
    <row r="1141" spans="1:60" ht="13" x14ac:dyDescent="0.25">
      <c r="A1141" s="170" t="s">
        <v>288</v>
      </c>
      <c r="B1141" s="171" t="s">
        <v>208</v>
      </c>
      <c r="C1141" s="193" t="s">
        <v>209</v>
      </c>
      <c r="D1141" s="172"/>
      <c r="E1141" s="173"/>
      <c r="F1141" s="174"/>
      <c r="G1141" s="174">
        <f>SUMIF(AG1142:AG1150,"&lt;&gt;NOR",G1142:G1150)</f>
        <v>0</v>
      </c>
      <c r="H1141" s="174"/>
      <c r="I1141" s="174">
        <f>SUM(I1142:I1150)</f>
        <v>0</v>
      </c>
      <c r="J1141" s="174"/>
      <c r="K1141" s="174">
        <f>SUM(K1142:K1150)</f>
        <v>0</v>
      </c>
      <c r="L1141" s="174"/>
      <c r="M1141" s="174">
        <f>SUM(M1142:M1150)</f>
        <v>0</v>
      </c>
      <c r="N1141" s="173"/>
      <c r="O1141" s="173">
        <f>SUM(O1142:O1150)</f>
        <v>0</v>
      </c>
      <c r="P1141" s="173"/>
      <c r="Q1141" s="173">
        <f>SUM(Q1142:Q1150)</f>
        <v>0.68000000000000016</v>
      </c>
      <c r="R1141" s="174"/>
      <c r="S1141" s="174"/>
      <c r="T1141" s="175"/>
      <c r="U1141" s="169"/>
      <c r="V1141" s="169">
        <f>SUM(V1142:V1150)</f>
        <v>19.920000000000002</v>
      </c>
      <c r="W1141" s="169"/>
      <c r="X1141" s="169"/>
      <c r="Y1141" s="169"/>
      <c r="AG1141" t="s">
        <v>289</v>
      </c>
    </row>
    <row r="1142" spans="1:60" outlineLevel="1" x14ac:dyDescent="0.25">
      <c r="A1142" s="185">
        <v>232</v>
      </c>
      <c r="B1142" s="186" t="s">
        <v>1422</v>
      </c>
      <c r="C1142" s="198" t="s">
        <v>1423</v>
      </c>
      <c r="D1142" s="187" t="s">
        <v>1424</v>
      </c>
      <c r="E1142" s="188">
        <v>13</v>
      </c>
      <c r="F1142" s="189"/>
      <c r="G1142" s="190">
        <f>ROUND(E1142*F1142,2)</f>
        <v>0</v>
      </c>
      <c r="H1142" s="189"/>
      <c r="I1142" s="190">
        <f>ROUND(E1142*H1142,2)</f>
        <v>0</v>
      </c>
      <c r="J1142" s="189"/>
      <c r="K1142" s="190">
        <f>ROUND(E1142*J1142,2)</f>
        <v>0</v>
      </c>
      <c r="L1142" s="190">
        <v>21</v>
      </c>
      <c r="M1142" s="190">
        <f>G1142*(1+L1142/100)</f>
        <v>0</v>
      </c>
      <c r="N1142" s="188">
        <v>0</v>
      </c>
      <c r="O1142" s="188">
        <f>ROUND(E1142*N1142,2)</f>
        <v>0</v>
      </c>
      <c r="P1142" s="188">
        <v>1.933E-2</v>
      </c>
      <c r="Q1142" s="188">
        <f>ROUND(E1142*P1142,2)</f>
        <v>0.25</v>
      </c>
      <c r="R1142" s="190" t="s">
        <v>1425</v>
      </c>
      <c r="S1142" s="190" t="s">
        <v>294</v>
      </c>
      <c r="T1142" s="191" t="s">
        <v>294</v>
      </c>
      <c r="U1142" s="159">
        <v>0.59</v>
      </c>
      <c r="V1142" s="159">
        <f>ROUND(E1142*U1142,2)</f>
        <v>7.67</v>
      </c>
      <c r="W1142" s="159"/>
      <c r="X1142" s="159" t="s">
        <v>295</v>
      </c>
      <c r="Y1142" s="159" t="s">
        <v>296</v>
      </c>
      <c r="Z1142" s="148"/>
      <c r="AA1142" s="148"/>
      <c r="AB1142" s="148"/>
      <c r="AC1142" s="148"/>
      <c r="AD1142" s="148"/>
      <c r="AE1142" s="148"/>
      <c r="AF1142" s="148"/>
      <c r="AG1142" s="148" t="s">
        <v>297</v>
      </c>
      <c r="AH1142" s="148"/>
      <c r="AI1142" s="148"/>
      <c r="AJ1142" s="148"/>
      <c r="AK1142" s="148"/>
      <c r="AL1142" s="148"/>
      <c r="AM1142" s="148"/>
      <c r="AN1142" s="148"/>
      <c r="AO1142" s="148"/>
      <c r="AP1142" s="148"/>
      <c r="AQ1142" s="148"/>
      <c r="AR1142" s="148"/>
      <c r="AS1142" s="148"/>
      <c r="AT1142" s="148"/>
      <c r="AU1142" s="148"/>
      <c r="AV1142" s="148"/>
      <c r="AW1142" s="148"/>
      <c r="AX1142" s="148"/>
      <c r="AY1142" s="148"/>
      <c r="AZ1142" s="148"/>
      <c r="BA1142" s="148"/>
      <c r="BB1142" s="148"/>
      <c r="BC1142" s="148"/>
      <c r="BD1142" s="148"/>
      <c r="BE1142" s="148"/>
      <c r="BF1142" s="148"/>
      <c r="BG1142" s="148"/>
      <c r="BH1142" s="148"/>
    </row>
    <row r="1143" spans="1:60" outlineLevel="1" x14ac:dyDescent="0.25">
      <c r="A1143" s="185">
        <v>233</v>
      </c>
      <c r="B1143" s="186" t="s">
        <v>1426</v>
      </c>
      <c r="C1143" s="198" t="s">
        <v>1427</v>
      </c>
      <c r="D1143" s="187" t="s">
        <v>1424</v>
      </c>
      <c r="E1143" s="188">
        <v>16</v>
      </c>
      <c r="F1143" s="189"/>
      <c r="G1143" s="190">
        <f>ROUND(E1143*F1143,2)</f>
        <v>0</v>
      </c>
      <c r="H1143" s="189"/>
      <c r="I1143" s="190">
        <f>ROUND(E1143*H1143,2)</f>
        <v>0</v>
      </c>
      <c r="J1143" s="189"/>
      <c r="K1143" s="190">
        <f>ROUND(E1143*J1143,2)</f>
        <v>0</v>
      </c>
      <c r="L1143" s="190">
        <v>21</v>
      </c>
      <c r="M1143" s="190">
        <f>G1143*(1+L1143/100)</f>
        <v>0</v>
      </c>
      <c r="N1143" s="188">
        <v>0</v>
      </c>
      <c r="O1143" s="188">
        <f>ROUND(E1143*N1143,2)</f>
        <v>0</v>
      </c>
      <c r="P1143" s="188">
        <v>1.9460000000000002E-2</v>
      </c>
      <c r="Q1143" s="188">
        <f>ROUND(E1143*P1143,2)</f>
        <v>0.31</v>
      </c>
      <c r="R1143" s="190" t="s">
        <v>1425</v>
      </c>
      <c r="S1143" s="190" t="s">
        <v>294</v>
      </c>
      <c r="T1143" s="191" t="s">
        <v>294</v>
      </c>
      <c r="U1143" s="159">
        <v>0.38200000000000001</v>
      </c>
      <c r="V1143" s="159">
        <f>ROUND(E1143*U1143,2)</f>
        <v>6.11</v>
      </c>
      <c r="W1143" s="159"/>
      <c r="X1143" s="159" t="s">
        <v>295</v>
      </c>
      <c r="Y1143" s="159" t="s">
        <v>296</v>
      </c>
      <c r="Z1143" s="148"/>
      <c r="AA1143" s="148"/>
      <c r="AB1143" s="148"/>
      <c r="AC1143" s="148"/>
      <c r="AD1143" s="148"/>
      <c r="AE1143" s="148"/>
      <c r="AF1143" s="148"/>
      <c r="AG1143" s="148" t="s">
        <v>297</v>
      </c>
      <c r="AH1143" s="148"/>
      <c r="AI1143" s="148"/>
      <c r="AJ1143" s="148"/>
      <c r="AK1143" s="148"/>
      <c r="AL1143" s="148"/>
      <c r="AM1143" s="148"/>
      <c r="AN1143" s="148"/>
      <c r="AO1143" s="148"/>
      <c r="AP1143" s="148"/>
      <c r="AQ1143" s="148"/>
      <c r="AR1143" s="148"/>
      <c r="AS1143" s="148"/>
      <c r="AT1143" s="148"/>
      <c r="AU1143" s="148"/>
      <c r="AV1143" s="148"/>
      <c r="AW1143" s="148"/>
      <c r="AX1143" s="148"/>
      <c r="AY1143" s="148"/>
      <c r="AZ1143" s="148"/>
      <c r="BA1143" s="148"/>
      <c r="BB1143" s="148"/>
      <c r="BC1143" s="148"/>
      <c r="BD1143" s="148"/>
      <c r="BE1143" s="148"/>
      <c r="BF1143" s="148"/>
      <c r="BG1143" s="148"/>
      <c r="BH1143" s="148"/>
    </row>
    <row r="1144" spans="1:60" outlineLevel="1" x14ac:dyDescent="0.25">
      <c r="A1144" s="177">
        <v>234</v>
      </c>
      <c r="B1144" s="178" t="s">
        <v>1428</v>
      </c>
      <c r="C1144" s="194" t="s">
        <v>1429</v>
      </c>
      <c r="D1144" s="179" t="s">
        <v>1424</v>
      </c>
      <c r="E1144" s="180">
        <v>2</v>
      </c>
      <c r="F1144" s="181"/>
      <c r="G1144" s="182">
        <f>ROUND(E1144*F1144,2)</f>
        <v>0</v>
      </c>
      <c r="H1144" s="181"/>
      <c r="I1144" s="182">
        <f>ROUND(E1144*H1144,2)</f>
        <v>0</v>
      </c>
      <c r="J1144" s="181"/>
      <c r="K1144" s="182">
        <f>ROUND(E1144*J1144,2)</f>
        <v>0</v>
      </c>
      <c r="L1144" s="182">
        <v>21</v>
      </c>
      <c r="M1144" s="182">
        <f>G1144*(1+L1144/100)</f>
        <v>0</v>
      </c>
      <c r="N1144" s="180">
        <v>0</v>
      </c>
      <c r="O1144" s="180">
        <f>ROUND(E1144*N1144,2)</f>
        <v>0</v>
      </c>
      <c r="P1144" s="180">
        <v>3.4700000000000002E-2</v>
      </c>
      <c r="Q1144" s="180">
        <f>ROUND(E1144*P1144,2)</f>
        <v>7.0000000000000007E-2</v>
      </c>
      <c r="R1144" s="182" t="s">
        <v>1425</v>
      </c>
      <c r="S1144" s="182" t="s">
        <v>294</v>
      </c>
      <c r="T1144" s="183" t="s">
        <v>294</v>
      </c>
      <c r="U1144" s="159">
        <v>0.56899999999999995</v>
      </c>
      <c r="V1144" s="159">
        <f>ROUND(E1144*U1144,2)</f>
        <v>1.1399999999999999</v>
      </c>
      <c r="W1144" s="159"/>
      <c r="X1144" s="159" t="s">
        <v>295</v>
      </c>
      <c r="Y1144" s="159" t="s">
        <v>296</v>
      </c>
      <c r="Z1144" s="148"/>
      <c r="AA1144" s="148"/>
      <c r="AB1144" s="148"/>
      <c r="AC1144" s="148"/>
      <c r="AD1144" s="148"/>
      <c r="AE1144" s="148"/>
      <c r="AF1144" s="148"/>
      <c r="AG1144" s="148" t="s">
        <v>297</v>
      </c>
      <c r="AH1144" s="148"/>
      <c r="AI1144" s="148"/>
      <c r="AJ1144" s="148"/>
      <c r="AK1144" s="148"/>
      <c r="AL1144" s="148"/>
      <c r="AM1144" s="148"/>
      <c r="AN1144" s="148"/>
      <c r="AO1144" s="148"/>
      <c r="AP1144" s="148"/>
      <c r="AQ1144" s="148"/>
      <c r="AR1144" s="148"/>
      <c r="AS1144" s="148"/>
      <c r="AT1144" s="148"/>
      <c r="AU1144" s="148"/>
      <c r="AV1144" s="148"/>
      <c r="AW1144" s="148"/>
      <c r="AX1144" s="148"/>
      <c r="AY1144" s="148"/>
      <c r="AZ1144" s="148"/>
      <c r="BA1144" s="148"/>
      <c r="BB1144" s="148"/>
      <c r="BC1144" s="148"/>
      <c r="BD1144" s="148"/>
      <c r="BE1144" s="148"/>
      <c r="BF1144" s="148"/>
      <c r="BG1144" s="148"/>
      <c r="BH1144" s="148"/>
    </row>
    <row r="1145" spans="1:60" outlineLevel="2" x14ac:dyDescent="0.25">
      <c r="A1145" s="155"/>
      <c r="B1145" s="156"/>
      <c r="C1145" s="276" t="s">
        <v>1430</v>
      </c>
      <c r="D1145" s="277"/>
      <c r="E1145" s="277"/>
      <c r="F1145" s="277"/>
      <c r="G1145" s="277"/>
      <c r="H1145" s="159"/>
      <c r="I1145" s="159"/>
      <c r="J1145" s="159"/>
      <c r="K1145" s="159"/>
      <c r="L1145" s="159"/>
      <c r="M1145" s="159"/>
      <c r="N1145" s="158"/>
      <c r="O1145" s="158"/>
      <c r="P1145" s="158"/>
      <c r="Q1145" s="158"/>
      <c r="R1145" s="159"/>
      <c r="S1145" s="159"/>
      <c r="T1145" s="159"/>
      <c r="U1145" s="159"/>
      <c r="V1145" s="159"/>
      <c r="W1145" s="159"/>
      <c r="X1145" s="159"/>
      <c r="Y1145" s="159"/>
      <c r="Z1145" s="148"/>
      <c r="AA1145" s="148"/>
      <c r="AB1145" s="148"/>
      <c r="AC1145" s="148"/>
      <c r="AD1145" s="148"/>
      <c r="AE1145" s="148"/>
      <c r="AF1145" s="148"/>
      <c r="AG1145" s="148" t="s">
        <v>299</v>
      </c>
      <c r="AH1145" s="148"/>
      <c r="AI1145" s="148"/>
      <c r="AJ1145" s="148"/>
      <c r="AK1145" s="148"/>
      <c r="AL1145" s="148"/>
      <c r="AM1145" s="148"/>
      <c r="AN1145" s="148"/>
      <c r="AO1145" s="148"/>
      <c r="AP1145" s="148"/>
      <c r="AQ1145" s="148"/>
      <c r="AR1145" s="148"/>
      <c r="AS1145" s="148"/>
      <c r="AT1145" s="148"/>
      <c r="AU1145" s="148"/>
      <c r="AV1145" s="148"/>
      <c r="AW1145" s="148"/>
      <c r="AX1145" s="148"/>
      <c r="AY1145" s="148"/>
      <c r="AZ1145" s="148"/>
      <c r="BA1145" s="148"/>
      <c r="BB1145" s="148"/>
      <c r="BC1145" s="148"/>
      <c r="BD1145" s="148"/>
      <c r="BE1145" s="148"/>
      <c r="BF1145" s="148"/>
      <c r="BG1145" s="148"/>
      <c r="BH1145" s="148"/>
    </row>
    <row r="1146" spans="1:60" outlineLevel="2" x14ac:dyDescent="0.25">
      <c r="A1146" s="155"/>
      <c r="B1146" s="156"/>
      <c r="C1146" s="270" t="s">
        <v>1430</v>
      </c>
      <c r="D1146" s="271"/>
      <c r="E1146" s="271"/>
      <c r="F1146" s="271"/>
      <c r="G1146" s="271"/>
      <c r="H1146" s="159"/>
      <c r="I1146" s="159"/>
      <c r="J1146" s="159"/>
      <c r="K1146" s="159"/>
      <c r="L1146" s="159"/>
      <c r="M1146" s="159"/>
      <c r="N1146" s="158"/>
      <c r="O1146" s="158"/>
      <c r="P1146" s="158"/>
      <c r="Q1146" s="158"/>
      <c r="R1146" s="159"/>
      <c r="S1146" s="159"/>
      <c r="T1146" s="159"/>
      <c r="U1146" s="159"/>
      <c r="V1146" s="159"/>
      <c r="W1146" s="159"/>
      <c r="X1146" s="159"/>
      <c r="Y1146" s="159"/>
      <c r="Z1146" s="148"/>
      <c r="AA1146" s="148"/>
      <c r="AB1146" s="148"/>
      <c r="AC1146" s="148"/>
      <c r="AD1146" s="148"/>
      <c r="AE1146" s="148"/>
      <c r="AF1146" s="148"/>
      <c r="AG1146" s="148" t="s">
        <v>300</v>
      </c>
      <c r="AH1146" s="148"/>
      <c r="AI1146" s="148"/>
      <c r="AJ1146" s="148"/>
      <c r="AK1146" s="148"/>
      <c r="AL1146" s="148"/>
      <c r="AM1146" s="148"/>
      <c r="AN1146" s="148"/>
      <c r="AO1146" s="148"/>
      <c r="AP1146" s="148"/>
      <c r="AQ1146" s="148"/>
      <c r="AR1146" s="148"/>
      <c r="AS1146" s="148"/>
      <c r="AT1146" s="148"/>
      <c r="AU1146" s="148"/>
      <c r="AV1146" s="148"/>
      <c r="AW1146" s="148"/>
      <c r="AX1146" s="148"/>
      <c r="AY1146" s="148"/>
      <c r="AZ1146" s="148"/>
      <c r="BA1146" s="148"/>
      <c r="BB1146" s="148"/>
      <c r="BC1146" s="148"/>
      <c r="BD1146" s="148"/>
      <c r="BE1146" s="148"/>
      <c r="BF1146" s="148"/>
      <c r="BG1146" s="148"/>
      <c r="BH1146" s="148"/>
    </row>
    <row r="1147" spans="1:60" outlineLevel="1" x14ac:dyDescent="0.25">
      <c r="A1147" s="185">
        <v>235</v>
      </c>
      <c r="B1147" s="186" t="s">
        <v>1431</v>
      </c>
      <c r="C1147" s="198" t="s">
        <v>1432</v>
      </c>
      <c r="D1147" s="187" t="s">
        <v>1424</v>
      </c>
      <c r="E1147" s="188">
        <v>18</v>
      </c>
      <c r="F1147" s="189"/>
      <c r="G1147" s="190">
        <f>ROUND(E1147*F1147,2)</f>
        <v>0</v>
      </c>
      <c r="H1147" s="189"/>
      <c r="I1147" s="190">
        <f>ROUND(E1147*H1147,2)</f>
        <v>0</v>
      </c>
      <c r="J1147" s="189"/>
      <c r="K1147" s="190">
        <f>ROUND(E1147*J1147,2)</f>
        <v>0</v>
      </c>
      <c r="L1147" s="190">
        <v>21</v>
      </c>
      <c r="M1147" s="190">
        <f>G1147*(1+L1147/100)</f>
        <v>0</v>
      </c>
      <c r="N1147" s="188">
        <v>0</v>
      </c>
      <c r="O1147" s="188">
        <f>ROUND(E1147*N1147,2)</f>
        <v>0</v>
      </c>
      <c r="P1147" s="188">
        <v>1.56E-3</v>
      </c>
      <c r="Q1147" s="188">
        <f>ROUND(E1147*P1147,2)</f>
        <v>0.03</v>
      </c>
      <c r="R1147" s="190" t="s">
        <v>1425</v>
      </c>
      <c r="S1147" s="190" t="s">
        <v>294</v>
      </c>
      <c r="T1147" s="191" t="s">
        <v>294</v>
      </c>
      <c r="U1147" s="159">
        <v>0.217</v>
      </c>
      <c r="V1147" s="159">
        <f>ROUND(E1147*U1147,2)</f>
        <v>3.91</v>
      </c>
      <c r="W1147" s="159"/>
      <c r="X1147" s="159" t="s">
        <v>295</v>
      </c>
      <c r="Y1147" s="159" t="s">
        <v>296</v>
      </c>
      <c r="Z1147" s="148"/>
      <c r="AA1147" s="148"/>
      <c r="AB1147" s="148"/>
      <c r="AC1147" s="148"/>
      <c r="AD1147" s="148"/>
      <c r="AE1147" s="148"/>
      <c r="AF1147" s="148"/>
      <c r="AG1147" s="148" t="s">
        <v>297</v>
      </c>
      <c r="AH1147" s="148"/>
      <c r="AI1147" s="148"/>
      <c r="AJ1147" s="148"/>
      <c r="AK1147" s="148"/>
      <c r="AL1147" s="148"/>
      <c r="AM1147" s="148"/>
      <c r="AN1147" s="148"/>
      <c r="AO1147" s="148"/>
      <c r="AP1147" s="148"/>
      <c r="AQ1147" s="148"/>
      <c r="AR1147" s="148"/>
      <c r="AS1147" s="148"/>
      <c r="AT1147" s="148"/>
      <c r="AU1147" s="148"/>
      <c r="AV1147" s="148"/>
      <c r="AW1147" s="148"/>
      <c r="AX1147" s="148"/>
      <c r="AY1147" s="148"/>
      <c r="AZ1147" s="148"/>
      <c r="BA1147" s="148"/>
      <c r="BB1147" s="148"/>
      <c r="BC1147" s="148"/>
      <c r="BD1147" s="148"/>
      <c r="BE1147" s="148"/>
      <c r="BF1147" s="148"/>
      <c r="BG1147" s="148"/>
      <c r="BH1147" s="148"/>
    </row>
    <row r="1148" spans="1:60" outlineLevel="1" x14ac:dyDescent="0.25">
      <c r="A1148" s="177">
        <v>236</v>
      </c>
      <c r="B1148" s="178" t="s">
        <v>1433</v>
      </c>
      <c r="C1148" s="194" t="s">
        <v>1434</v>
      </c>
      <c r="D1148" s="179" t="s">
        <v>292</v>
      </c>
      <c r="E1148" s="180">
        <v>2</v>
      </c>
      <c r="F1148" s="181"/>
      <c r="G1148" s="182">
        <f>ROUND(E1148*F1148,2)</f>
        <v>0</v>
      </c>
      <c r="H1148" s="181"/>
      <c r="I1148" s="182">
        <f>ROUND(E1148*H1148,2)</f>
        <v>0</v>
      </c>
      <c r="J1148" s="181"/>
      <c r="K1148" s="182">
        <f>ROUND(E1148*J1148,2)</f>
        <v>0</v>
      </c>
      <c r="L1148" s="182">
        <v>21</v>
      </c>
      <c r="M1148" s="182">
        <f>G1148*(1+L1148/100)</f>
        <v>0</v>
      </c>
      <c r="N1148" s="180">
        <v>0</v>
      </c>
      <c r="O1148" s="180">
        <f>ROUND(E1148*N1148,2)</f>
        <v>0</v>
      </c>
      <c r="P1148" s="180">
        <v>7.62E-3</v>
      </c>
      <c r="Q1148" s="180">
        <f>ROUND(E1148*P1148,2)</f>
        <v>0.02</v>
      </c>
      <c r="R1148" s="182" t="s">
        <v>1425</v>
      </c>
      <c r="S1148" s="182" t="s">
        <v>294</v>
      </c>
      <c r="T1148" s="183" t="s">
        <v>294</v>
      </c>
      <c r="U1148" s="159">
        <v>0.54300000000000004</v>
      </c>
      <c r="V1148" s="159">
        <f>ROUND(E1148*U1148,2)</f>
        <v>1.0900000000000001</v>
      </c>
      <c r="W1148" s="159"/>
      <c r="X1148" s="159" t="s">
        <v>295</v>
      </c>
      <c r="Y1148" s="159" t="s">
        <v>296</v>
      </c>
      <c r="Z1148" s="148"/>
      <c r="AA1148" s="148"/>
      <c r="AB1148" s="148"/>
      <c r="AC1148" s="148"/>
      <c r="AD1148" s="148"/>
      <c r="AE1148" s="148"/>
      <c r="AF1148" s="148"/>
      <c r="AG1148" s="148" t="s">
        <v>297</v>
      </c>
      <c r="AH1148" s="148"/>
      <c r="AI1148" s="148"/>
      <c r="AJ1148" s="148"/>
      <c r="AK1148" s="148"/>
      <c r="AL1148" s="148"/>
      <c r="AM1148" s="148"/>
      <c r="AN1148" s="148"/>
      <c r="AO1148" s="148"/>
      <c r="AP1148" s="148"/>
      <c r="AQ1148" s="148"/>
      <c r="AR1148" s="148"/>
      <c r="AS1148" s="148"/>
      <c r="AT1148" s="148"/>
      <c r="AU1148" s="148"/>
      <c r="AV1148" s="148"/>
      <c r="AW1148" s="148"/>
      <c r="AX1148" s="148"/>
      <c r="AY1148" s="148"/>
      <c r="AZ1148" s="148"/>
      <c r="BA1148" s="148"/>
      <c r="BB1148" s="148"/>
      <c r="BC1148" s="148"/>
      <c r="BD1148" s="148"/>
      <c r="BE1148" s="148"/>
      <c r="BF1148" s="148"/>
      <c r="BG1148" s="148"/>
      <c r="BH1148" s="148"/>
    </row>
    <row r="1149" spans="1:60" outlineLevel="1" x14ac:dyDescent="0.25">
      <c r="A1149" s="155">
        <v>237</v>
      </c>
      <c r="B1149" s="156" t="s">
        <v>1435</v>
      </c>
      <c r="C1149" s="201" t="s">
        <v>1436</v>
      </c>
      <c r="D1149" s="157" t="s">
        <v>0</v>
      </c>
      <c r="E1149" s="192"/>
      <c r="F1149" s="160"/>
      <c r="G1149" s="159">
        <f>ROUND(E1149*F1149,2)</f>
        <v>0</v>
      </c>
      <c r="H1149" s="160"/>
      <c r="I1149" s="159">
        <f>ROUND(E1149*H1149,2)</f>
        <v>0</v>
      </c>
      <c r="J1149" s="160"/>
      <c r="K1149" s="159">
        <f>ROUND(E1149*J1149,2)</f>
        <v>0</v>
      </c>
      <c r="L1149" s="159">
        <v>21</v>
      </c>
      <c r="M1149" s="159">
        <f>G1149*(1+L1149/100)</f>
        <v>0</v>
      </c>
      <c r="N1149" s="158">
        <v>0</v>
      </c>
      <c r="O1149" s="158">
        <f>ROUND(E1149*N1149,2)</f>
        <v>0</v>
      </c>
      <c r="P1149" s="158">
        <v>0</v>
      </c>
      <c r="Q1149" s="158">
        <f>ROUND(E1149*P1149,2)</f>
        <v>0</v>
      </c>
      <c r="R1149" s="159" t="s">
        <v>1425</v>
      </c>
      <c r="S1149" s="159" t="s">
        <v>294</v>
      </c>
      <c r="T1149" s="159" t="s">
        <v>294</v>
      </c>
      <c r="U1149" s="159">
        <v>0</v>
      </c>
      <c r="V1149" s="159">
        <f>ROUND(E1149*U1149,2)</f>
        <v>0</v>
      </c>
      <c r="W1149" s="159"/>
      <c r="X1149" s="159" t="s">
        <v>1258</v>
      </c>
      <c r="Y1149" s="159" t="s">
        <v>296</v>
      </c>
      <c r="Z1149" s="148"/>
      <c r="AA1149" s="148"/>
      <c r="AB1149" s="148"/>
      <c r="AC1149" s="148"/>
      <c r="AD1149" s="148"/>
      <c r="AE1149" s="148"/>
      <c r="AF1149" s="148"/>
      <c r="AG1149" s="148" t="s">
        <v>1306</v>
      </c>
      <c r="AH1149" s="148"/>
      <c r="AI1149" s="148"/>
      <c r="AJ1149" s="148"/>
      <c r="AK1149" s="148"/>
      <c r="AL1149" s="148"/>
      <c r="AM1149" s="148"/>
      <c r="AN1149" s="148"/>
      <c r="AO1149" s="148"/>
      <c r="AP1149" s="148"/>
      <c r="AQ1149" s="148"/>
      <c r="AR1149" s="148"/>
      <c r="AS1149" s="148"/>
      <c r="AT1149" s="148"/>
      <c r="AU1149" s="148"/>
      <c r="AV1149" s="148"/>
      <c r="AW1149" s="148"/>
      <c r="AX1149" s="148"/>
      <c r="AY1149" s="148"/>
      <c r="AZ1149" s="148"/>
      <c r="BA1149" s="148"/>
      <c r="BB1149" s="148"/>
      <c r="BC1149" s="148"/>
      <c r="BD1149" s="148"/>
      <c r="BE1149" s="148"/>
      <c r="BF1149" s="148"/>
      <c r="BG1149" s="148"/>
      <c r="BH1149" s="148"/>
    </row>
    <row r="1150" spans="1:60" outlineLevel="2" x14ac:dyDescent="0.25">
      <c r="A1150" s="155"/>
      <c r="B1150" s="156"/>
      <c r="C1150" s="274" t="s">
        <v>1437</v>
      </c>
      <c r="D1150" s="275"/>
      <c r="E1150" s="275"/>
      <c r="F1150" s="275"/>
      <c r="G1150" s="275"/>
      <c r="H1150" s="159"/>
      <c r="I1150" s="159"/>
      <c r="J1150" s="159"/>
      <c r="K1150" s="159"/>
      <c r="L1150" s="159"/>
      <c r="M1150" s="159"/>
      <c r="N1150" s="158"/>
      <c r="O1150" s="158"/>
      <c r="P1150" s="158"/>
      <c r="Q1150" s="158"/>
      <c r="R1150" s="159"/>
      <c r="S1150" s="159"/>
      <c r="T1150" s="159"/>
      <c r="U1150" s="159"/>
      <c r="V1150" s="159"/>
      <c r="W1150" s="159"/>
      <c r="X1150" s="159"/>
      <c r="Y1150" s="159"/>
      <c r="Z1150" s="148"/>
      <c r="AA1150" s="148"/>
      <c r="AB1150" s="148"/>
      <c r="AC1150" s="148"/>
      <c r="AD1150" s="148"/>
      <c r="AE1150" s="148"/>
      <c r="AF1150" s="148"/>
      <c r="AG1150" s="148" t="s">
        <v>299</v>
      </c>
      <c r="AH1150" s="148"/>
      <c r="AI1150" s="148"/>
      <c r="AJ1150" s="148"/>
      <c r="AK1150" s="148"/>
      <c r="AL1150" s="148"/>
      <c r="AM1150" s="148"/>
      <c r="AN1150" s="148"/>
      <c r="AO1150" s="148"/>
      <c r="AP1150" s="148"/>
      <c r="AQ1150" s="148"/>
      <c r="AR1150" s="148"/>
      <c r="AS1150" s="148"/>
      <c r="AT1150" s="148"/>
      <c r="AU1150" s="148"/>
      <c r="AV1150" s="148"/>
      <c r="AW1150" s="148"/>
      <c r="AX1150" s="148"/>
      <c r="AY1150" s="148"/>
      <c r="AZ1150" s="148"/>
      <c r="BA1150" s="148"/>
      <c r="BB1150" s="148"/>
      <c r="BC1150" s="148"/>
      <c r="BD1150" s="148"/>
      <c r="BE1150" s="148"/>
      <c r="BF1150" s="148"/>
      <c r="BG1150" s="148"/>
      <c r="BH1150" s="148"/>
    </row>
    <row r="1151" spans="1:60" ht="13" x14ac:dyDescent="0.25">
      <c r="A1151" s="170" t="s">
        <v>288</v>
      </c>
      <c r="B1151" s="171" t="s">
        <v>210</v>
      </c>
      <c r="C1151" s="193" t="s">
        <v>62</v>
      </c>
      <c r="D1151" s="172"/>
      <c r="E1151" s="173"/>
      <c r="F1151" s="174"/>
      <c r="G1151" s="174">
        <f>SUMIF(AG1152:AG1154,"&lt;&gt;NOR",G1152:G1154)</f>
        <v>0</v>
      </c>
      <c r="H1151" s="174"/>
      <c r="I1151" s="174">
        <f>SUM(I1152:I1154)</f>
        <v>0</v>
      </c>
      <c r="J1151" s="174"/>
      <c r="K1151" s="174">
        <f>SUM(K1152:K1154)</f>
        <v>0</v>
      </c>
      <c r="L1151" s="174"/>
      <c r="M1151" s="174">
        <f>SUM(M1152:M1154)</f>
        <v>0</v>
      </c>
      <c r="N1151" s="173"/>
      <c r="O1151" s="173">
        <f>SUM(O1152:O1154)</f>
        <v>0</v>
      </c>
      <c r="P1151" s="173"/>
      <c r="Q1151" s="173">
        <f>SUM(Q1152:Q1154)</f>
        <v>0.03</v>
      </c>
      <c r="R1151" s="174"/>
      <c r="S1151" s="174"/>
      <c r="T1151" s="175"/>
      <c r="U1151" s="169"/>
      <c r="V1151" s="169">
        <f>SUM(V1152:V1154)</f>
        <v>1.74</v>
      </c>
      <c r="W1151" s="169"/>
      <c r="X1151" s="169"/>
      <c r="Y1151" s="169"/>
      <c r="AG1151" t="s">
        <v>289</v>
      </c>
    </row>
    <row r="1152" spans="1:60" outlineLevel="1" x14ac:dyDescent="0.25">
      <c r="A1152" s="177">
        <v>238</v>
      </c>
      <c r="B1152" s="178" t="s">
        <v>1438</v>
      </c>
      <c r="C1152" s="194" t="s">
        <v>1439</v>
      </c>
      <c r="D1152" s="179" t="s">
        <v>292</v>
      </c>
      <c r="E1152" s="180">
        <v>1</v>
      </c>
      <c r="F1152" s="181"/>
      <c r="G1152" s="182">
        <f>ROUND(E1152*F1152,2)</f>
        <v>0</v>
      </c>
      <c r="H1152" s="181"/>
      <c r="I1152" s="182">
        <f>ROUND(E1152*H1152,2)</f>
        <v>0</v>
      </c>
      <c r="J1152" s="181"/>
      <c r="K1152" s="182">
        <f>ROUND(E1152*J1152,2)</f>
        <v>0</v>
      </c>
      <c r="L1152" s="182">
        <v>21</v>
      </c>
      <c r="M1152" s="182">
        <f>G1152*(1+L1152/100)</f>
        <v>0</v>
      </c>
      <c r="N1152" s="180">
        <v>0</v>
      </c>
      <c r="O1152" s="180">
        <f>ROUND(E1152*N1152,2)</f>
        <v>0</v>
      </c>
      <c r="P1152" s="180">
        <v>2.8000000000000001E-2</v>
      </c>
      <c r="Q1152" s="180">
        <f>ROUND(E1152*P1152,2)</f>
        <v>0.03</v>
      </c>
      <c r="R1152" s="182" t="s">
        <v>1440</v>
      </c>
      <c r="S1152" s="182" t="s">
        <v>294</v>
      </c>
      <c r="T1152" s="183" t="s">
        <v>294</v>
      </c>
      <c r="U1152" s="159">
        <v>1.7355</v>
      </c>
      <c r="V1152" s="159">
        <f>ROUND(E1152*U1152,2)</f>
        <v>1.74</v>
      </c>
      <c r="W1152" s="159"/>
      <c r="X1152" s="159" t="s">
        <v>295</v>
      </c>
      <c r="Y1152" s="159" t="s">
        <v>296</v>
      </c>
      <c r="Z1152" s="148"/>
      <c r="AA1152" s="148"/>
      <c r="AB1152" s="148"/>
      <c r="AC1152" s="148"/>
      <c r="AD1152" s="148"/>
      <c r="AE1152" s="148"/>
      <c r="AF1152" s="148"/>
      <c r="AG1152" s="148" t="s">
        <v>297</v>
      </c>
      <c r="AH1152" s="148"/>
      <c r="AI1152" s="148"/>
      <c r="AJ1152" s="148"/>
      <c r="AK1152" s="148"/>
      <c r="AL1152" s="148"/>
      <c r="AM1152" s="148"/>
      <c r="AN1152" s="148"/>
      <c r="AO1152" s="148"/>
      <c r="AP1152" s="148"/>
      <c r="AQ1152" s="148"/>
      <c r="AR1152" s="148"/>
      <c r="AS1152" s="148"/>
      <c r="AT1152" s="148"/>
      <c r="AU1152" s="148"/>
      <c r="AV1152" s="148"/>
      <c r="AW1152" s="148"/>
      <c r="AX1152" s="148"/>
      <c r="AY1152" s="148"/>
      <c r="AZ1152" s="148"/>
      <c r="BA1152" s="148"/>
      <c r="BB1152" s="148"/>
      <c r="BC1152" s="148"/>
      <c r="BD1152" s="148"/>
      <c r="BE1152" s="148"/>
      <c r="BF1152" s="148"/>
      <c r="BG1152" s="148"/>
      <c r="BH1152" s="148"/>
    </row>
    <row r="1153" spans="1:60" outlineLevel="1" x14ac:dyDescent="0.25">
      <c r="A1153" s="155">
        <v>239</v>
      </c>
      <c r="B1153" s="156" t="s">
        <v>1441</v>
      </c>
      <c r="C1153" s="201" t="s">
        <v>1442</v>
      </c>
      <c r="D1153" s="157" t="s">
        <v>0</v>
      </c>
      <c r="E1153" s="192"/>
      <c r="F1153" s="160"/>
      <c r="G1153" s="159">
        <f>ROUND(E1153*F1153,2)</f>
        <v>0</v>
      </c>
      <c r="H1153" s="160"/>
      <c r="I1153" s="159">
        <f>ROUND(E1153*H1153,2)</f>
        <v>0</v>
      </c>
      <c r="J1153" s="160"/>
      <c r="K1153" s="159">
        <f>ROUND(E1153*J1153,2)</f>
        <v>0</v>
      </c>
      <c r="L1153" s="159">
        <v>21</v>
      </c>
      <c r="M1153" s="159">
        <f>G1153*(1+L1153/100)</f>
        <v>0</v>
      </c>
      <c r="N1153" s="158">
        <v>0</v>
      </c>
      <c r="O1153" s="158">
        <f>ROUND(E1153*N1153,2)</f>
        <v>0</v>
      </c>
      <c r="P1153" s="158">
        <v>0</v>
      </c>
      <c r="Q1153" s="158">
        <f>ROUND(E1153*P1153,2)</f>
        <v>0</v>
      </c>
      <c r="R1153" s="159" t="s">
        <v>1440</v>
      </c>
      <c r="S1153" s="159" t="s">
        <v>294</v>
      </c>
      <c r="T1153" s="159" t="s">
        <v>294</v>
      </c>
      <c r="U1153" s="159">
        <v>0</v>
      </c>
      <c r="V1153" s="159">
        <f>ROUND(E1153*U1153,2)</f>
        <v>0</v>
      </c>
      <c r="W1153" s="159"/>
      <c r="X1153" s="159" t="s">
        <v>1258</v>
      </c>
      <c r="Y1153" s="159" t="s">
        <v>296</v>
      </c>
      <c r="Z1153" s="148"/>
      <c r="AA1153" s="148"/>
      <c r="AB1153" s="148"/>
      <c r="AC1153" s="148"/>
      <c r="AD1153" s="148"/>
      <c r="AE1153" s="148"/>
      <c r="AF1153" s="148"/>
      <c r="AG1153" s="148" t="s">
        <v>1306</v>
      </c>
      <c r="AH1153" s="148"/>
      <c r="AI1153" s="148"/>
      <c r="AJ1153" s="148"/>
      <c r="AK1153" s="148"/>
      <c r="AL1153" s="148"/>
      <c r="AM1153" s="148"/>
      <c r="AN1153" s="148"/>
      <c r="AO1153" s="148"/>
      <c r="AP1153" s="148"/>
      <c r="AQ1153" s="148"/>
      <c r="AR1153" s="148"/>
      <c r="AS1153" s="148"/>
      <c r="AT1153" s="148"/>
      <c r="AU1153" s="148"/>
      <c r="AV1153" s="148"/>
      <c r="AW1153" s="148"/>
      <c r="AX1153" s="148"/>
      <c r="AY1153" s="148"/>
      <c r="AZ1153" s="148"/>
      <c r="BA1153" s="148"/>
      <c r="BB1153" s="148"/>
      <c r="BC1153" s="148"/>
      <c r="BD1153" s="148"/>
      <c r="BE1153" s="148"/>
      <c r="BF1153" s="148"/>
      <c r="BG1153" s="148"/>
      <c r="BH1153" s="148"/>
    </row>
    <row r="1154" spans="1:60" outlineLevel="2" x14ac:dyDescent="0.25">
      <c r="A1154" s="155"/>
      <c r="B1154" s="156"/>
      <c r="C1154" s="274" t="s">
        <v>1437</v>
      </c>
      <c r="D1154" s="275"/>
      <c r="E1154" s="275"/>
      <c r="F1154" s="275"/>
      <c r="G1154" s="275"/>
      <c r="H1154" s="159"/>
      <c r="I1154" s="159"/>
      <c r="J1154" s="159"/>
      <c r="K1154" s="159"/>
      <c r="L1154" s="159"/>
      <c r="M1154" s="159"/>
      <c r="N1154" s="158"/>
      <c r="O1154" s="158"/>
      <c r="P1154" s="158"/>
      <c r="Q1154" s="158"/>
      <c r="R1154" s="159"/>
      <c r="S1154" s="159"/>
      <c r="T1154" s="159"/>
      <c r="U1154" s="159"/>
      <c r="V1154" s="159"/>
      <c r="W1154" s="159"/>
      <c r="X1154" s="159"/>
      <c r="Y1154" s="159"/>
      <c r="Z1154" s="148"/>
      <c r="AA1154" s="148"/>
      <c r="AB1154" s="148"/>
      <c r="AC1154" s="148"/>
      <c r="AD1154" s="148"/>
      <c r="AE1154" s="148"/>
      <c r="AF1154" s="148"/>
      <c r="AG1154" s="148" t="s">
        <v>299</v>
      </c>
      <c r="AH1154" s="148"/>
      <c r="AI1154" s="148"/>
      <c r="AJ1154" s="148"/>
      <c r="AK1154" s="148"/>
      <c r="AL1154" s="148"/>
      <c r="AM1154" s="148"/>
      <c r="AN1154" s="148"/>
      <c r="AO1154" s="148"/>
      <c r="AP1154" s="148"/>
      <c r="AQ1154" s="148"/>
      <c r="AR1154" s="148"/>
      <c r="AS1154" s="148"/>
      <c r="AT1154" s="148"/>
      <c r="AU1154" s="148"/>
      <c r="AV1154" s="148"/>
      <c r="AW1154" s="148"/>
      <c r="AX1154" s="148"/>
      <c r="AY1154" s="148"/>
      <c r="AZ1154" s="148"/>
      <c r="BA1154" s="148"/>
      <c r="BB1154" s="148"/>
      <c r="BC1154" s="148"/>
      <c r="BD1154" s="148"/>
      <c r="BE1154" s="148"/>
      <c r="BF1154" s="148"/>
      <c r="BG1154" s="148"/>
      <c r="BH1154" s="148"/>
    </row>
    <row r="1155" spans="1:60" ht="13" x14ac:dyDescent="0.25">
      <c r="A1155" s="170" t="s">
        <v>288</v>
      </c>
      <c r="B1155" s="171" t="s">
        <v>221</v>
      </c>
      <c r="C1155" s="193" t="s">
        <v>222</v>
      </c>
      <c r="D1155" s="172"/>
      <c r="E1155" s="173"/>
      <c r="F1155" s="174"/>
      <c r="G1155" s="174">
        <f>SUMIF(AG1156:AG1180,"&lt;&gt;NOR",G1156:G1180)</f>
        <v>0</v>
      </c>
      <c r="H1155" s="174"/>
      <c r="I1155" s="174">
        <f>SUM(I1156:I1180)</f>
        <v>0</v>
      </c>
      <c r="J1155" s="174"/>
      <c r="K1155" s="174">
        <f>SUM(K1156:K1180)</f>
        <v>0</v>
      </c>
      <c r="L1155" s="174"/>
      <c r="M1155" s="174">
        <f>SUM(M1156:M1180)</f>
        <v>0</v>
      </c>
      <c r="N1155" s="173"/>
      <c r="O1155" s="173">
        <f>SUM(O1156:O1180)</f>
        <v>1.29</v>
      </c>
      <c r="P1155" s="173"/>
      <c r="Q1155" s="173">
        <f>SUM(Q1156:Q1180)</f>
        <v>0</v>
      </c>
      <c r="R1155" s="174"/>
      <c r="S1155" s="174"/>
      <c r="T1155" s="175"/>
      <c r="U1155" s="169"/>
      <c r="V1155" s="169">
        <f>SUM(V1156:V1180)</f>
        <v>35.260000000000005</v>
      </c>
      <c r="W1155" s="169"/>
      <c r="X1155" s="169"/>
      <c r="Y1155" s="169"/>
      <c r="AG1155" t="s">
        <v>289</v>
      </c>
    </row>
    <row r="1156" spans="1:60" ht="20" outlineLevel="1" x14ac:dyDescent="0.25">
      <c r="A1156" s="177">
        <v>240</v>
      </c>
      <c r="B1156" s="178" t="s">
        <v>1443</v>
      </c>
      <c r="C1156" s="194" t="s">
        <v>1444</v>
      </c>
      <c r="D1156" s="179" t="s">
        <v>310</v>
      </c>
      <c r="E1156" s="180">
        <v>59.628399999999999</v>
      </c>
      <c r="F1156" s="181"/>
      <c r="G1156" s="182">
        <f>ROUND(E1156*F1156,2)</f>
        <v>0</v>
      </c>
      <c r="H1156" s="181"/>
      <c r="I1156" s="182">
        <f>ROUND(E1156*H1156,2)</f>
        <v>0</v>
      </c>
      <c r="J1156" s="181"/>
      <c r="K1156" s="182">
        <f>ROUND(E1156*J1156,2)</f>
        <v>0</v>
      </c>
      <c r="L1156" s="182">
        <v>21</v>
      </c>
      <c r="M1156" s="182">
        <f>G1156*(1+L1156/100)</f>
        <v>0</v>
      </c>
      <c r="N1156" s="180">
        <v>1.404E-2</v>
      </c>
      <c r="O1156" s="180">
        <f>ROUND(E1156*N1156,2)</f>
        <v>0.84</v>
      </c>
      <c r="P1156" s="180">
        <v>0</v>
      </c>
      <c r="Q1156" s="180">
        <f>ROUND(E1156*P1156,2)</f>
        <v>0</v>
      </c>
      <c r="R1156" s="182" t="s">
        <v>1445</v>
      </c>
      <c r="S1156" s="182" t="s">
        <v>294</v>
      </c>
      <c r="T1156" s="183" t="s">
        <v>294</v>
      </c>
      <c r="U1156" s="159">
        <v>0.33500000000000002</v>
      </c>
      <c r="V1156" s="159">
        <f>ROUND(E1156*U1156,2)</f>
        <v>19.98</v>
      </c>
      <c r="W1156" s="159"/>
      <c r="X1156" s="159" t="s">
        <v>295</v>
      </c>
      <c r="Y1156" s="159" t="s">
        <v>296</v>
      </c>
      <c r="Z1156" s="148"/>
      <c r="AA1156" s="148"/>
      <c r="AB1156" s="148"/>
      <c r="AC1156" s="148"/>
      <c r="AD1156" s="148"/>
      <c r="AE1156" s="148"/>
      <c r="AF1156" s="148"/>
      <c r="AG1156" s="148" t="s">
        <v>297</v>
      </c>
      <c r="AH1156" s="148"/>
      <c r="AI1156" s="148"/>
      <c r="AJ1156" s="148"/>
      <c r="AK1156" s="148"/>
      <c r="AL1156" s="148"/>
      <c r="AM1156" s="148"/>
      <c r="AN1156" s="148"/>
      <c r="AO1156" s="148"/>
      <c r="AP1156" s="148"/>
      <c r="AQ1156" s="148"/>
      <c r="AR1156" s="148"/>
      <c r="AS1156" s="148"/>
      <c r="AT1156" s="148"/>
      <c r="AU1156" s="148"/>
      <c r="AV1156" s="148"/>
      <c r="AW1156" s="148"/>
      <c r="AX1156" s="148"/>
      <c r="AY1156" s="148"/>
      <c r="AZ1156" s="148"/>
      <c r="BA1156" s="148"/>
      <c r="BB1156" s="148"/>
      <c r="BC1156" s="148"/>
      <c r="BD1156" s="148"/>
      <c r="BE1156" s="148"/>
      <c r="BF1156" s="148"/>
      <c r="BG1156" s="148"/>
      <c r="BH1156" s="148"/>
    </row>
    <row r="1157" spans="1:60" outlineLevel="2" x14ac:dyDescent="0.25">
      <c r="A1157" s="155"/>
      <c r="B1157" s="156"/>
      <c r="C1157" s="195" t="s">
        <v>1446</v>
      </c>
      <c r="D1157" s="161"/>
      <c r="E1157" s="162">
        <v>33.81</v>
      </c>
      <c r="F1157" s="159"/>
      <c r="G1157" s="159"/>
      <c r="H1157" s="159"/>
      <c r="I1157" s="159"/>
      <c r="J1157" s="159"/>
      <c r="K1157" s="159"/>
      <c r="L1157" s="159"/>
      <c r="M1157" s="159"/>
      <c r="N1157" s="158"/>
      <c r="O1157" s="158"/>
      <c r="P1157" s="158"/>
      <c r="Q1157" s="158"/>
      <c r="R1157" s="159"/>
      <c r="S1157" s="159"/>
      <c r="T1157" s="159"/>
      <c r="U1157" s="159"/>
      <c r="V1157" s="159"/>
      <c r="W1157" s="159"/>
      <c r="X1157" s="159"/>
      <c r="Y1157" s="159"/>
      <c r="Z1157" s="148"/>
      <c r="AA1157" s="148"/>
      <c r="AB1157" s="148"/>
      <c r="AC1157" s="148"/>
      <c r="AD1157" s="148"/>
      <c r="AE1157" s="148"/>
      <c r="AF1157" s="148"/>
      <c r="AG1157" s="148" t="s">
        <v>314</v>
      </c>
      <c r="AH1157" s="148">
        <v>0</v>
      </c>
      <c r="AI1157" s="148"/>
      <c r="AJ1157" s="148"/>
      <c r="AK1157" s="148"/>
      <c r="AL1157" s="148"/>
      <c r="AM1157" s="148"/>
      <c r="AN1157" s="148"/>
      <c r="AO1157" s="148"/>
      <c r="AP1157" s="148"/>
      <c r="AQ1157" s="148"/>
      <c r="AR1157" s="148"/>
      <c r="AS1157" s="148"/>
      <c r="AT1157" s="148"/>
      <c r="AU1157" s="148"/>
      <c r="AV1157" s="148"/>
      <c r="AW1157" s="148"/>
      <c r="AX1157" s="148"/>
      <c r="AY1157" s="148"/>
      <c r="AZ1157" s="148"/>
      <c r="BA1157" s="148"/>
      <c r="BB1157" s="148"/>
      <c r="BC1157" s="148"/>
      <c r="BD1157" s="148"/>
      <c r="BE1157" s="148"/>
      <c r="BF1157" s="148"/>
      <c r="BG1157" s="148"/>
      <c r="BH1157" s="148"/>
    </row>
    <row r="1158" spans="1:60" outlineLevel="3" x14ac:dyDescent="0.25">
      <c r="A1158" s="155"/>
      <c r="B1158" s="156"/>
      <c r="C1158" s="195" t="s">
        <v>1447</v>
      </c>
      <c r="D1158" s="161"/>
      <c r="E1158" s="162">
        <v>25.82</v>
      </c>
      <c r="F1158" s="159"/>
      <c r="G1158" s="159"/>
      <c r="H1158" s="159"/>
      <c r="I1158" s="159"/>
      <c r="J1158" s="159"/>
      <c r="K1158" s="159"/>
      <c r="L1158" s="159"/>
      <c r="M1158" s="159"/>
      <c r="N1158" s="158"/>
      <c r="O1158" s="158"/>
      <c r="P1158" s="158"/>
      <c r="Q1158" s="158"/>
      <c r="R1158" s="159"/>
      <c r="S1158" s="159"/>
      <c r="T1158" s="159"/>
      <c r="U1158" s="159"/>
      <c r="V1158" s="159"/>
      <c r="W1158" s="159"/>
      <c r="X1158" s="159"/>
      <c r="Y1158" s="159"/>
      <c r="Z1158" s="148"/>
      <c r="AA1158" s="148"/>
      <c r="AB1158" s="148"/>
      <c r="AC1158" s="148"/>
      <c r="AD1158" s="148"/>
      <c r="AE1158" s="148"/>
      <c r="AF1158" s="148"/>
      <c r="AG1158" s="148" t="s">
        <v>314</v>
      </c>
      <c r="AH1158" s="148">
        <v>0</v>
      </c>
      <c r="AI1158" s="148"/>
      <c r="AJ1158" s="148"/>
      <c r="AK1158" s="148"/>
      <c r="AL1158" s="148"/>
      <c r="AM1158" s="148"/>
      <c r="AN1158" s="148"/>
      <c r="AO1158" s="148"/>
      <c r="AP1158" s="148"/>
      <c r="AQ1158" s="148"/>
      <c r="AR1158" s="148"/>
      <c r="AS1158" s="148"/>
      <c r="AT1158" s="148"/>
      <c r="AU1158" s="148"/>
      <c r="AV1158" s="148"/>
      <c r="AW1158" s="148"/>
      <c r="AX1158" s="148"/>
      <c r="AY1158" s="148"/>
      <c r="AZ1158" s="148"/>
      <c r="BA1158" s="148"/>
      <c r="BB1158" s="148"/>
      <c r="BC1158" s="148"/>
      <c r="BD1158" s="148"/>
      <c r="BE1158" s="148"/>
      <c r="BF1158" s="148"/>
      <c r="BG1158" s="148"/>
      <c r="BH1158" s="148"/>
    </row>
    <row r="1159" spans="1:60" ht="20" outlineLevel="1" x14ac:dyDescent="0.25">
      <c r="A1159" s="177">
        <v>241</v>
      </c>
      <c r="B1159" s="178" t="s">
        <v>1448</v>
      </c>
      <c r="C1159" s="194" t="s">
        <v>1449</v>
      </c>
      <c r="D1159" s="179" t="s">
        <v>310</v>
      </c>
      <c r="E1159" s="180">
        <v>11.76</v>
      </c>
      <c r="F1159" s="181"/>
      <c r="G1159" s="182">
        <f>ROUND(E1159*F1159,2)</f>
        <v>0</v>
      </c>
      <c r="H1159" s="181"/>
      <c r="I1159" s="182">
        <f>ROUND(E1159*H1159,2)</f>
        <v>0</v>
      </c>
      <c r="J1159" s="181"/>
      <c r="K1159" s="182">
        <f>ROUND(E1159*J1159,2)</f>
        <v>0</v>
      </c>
      <c r="L1159" s="182">
        <v>21</v>
      </c>
      <c r="M1159" s="182">
        <f>G1159*(1+L1159/100)</f>
        <v>0</v>
      </c>
      <c r="N1159" s="180">
        <v>6.0999999999999997E-4</v>
      </c>
      <c r="O1159" s="180">
        <f>ROUND(E1159*N1159,2)</f>
        <v>0.01</v>
      </c>
      <c r="P1159" s="180">
        <v>0</v>
      </c>
      <c r="Q1159" s="180">
        <f>ROUND(E1159*P1159,2)</f>
        <v>0</v>
      </c>
      <c r="R1159" s="182"/>
      <c r="S1159" s="182" t="s">
        <v>878</v>
      </c>
      <c r="T1159" s="183" t="s">
        <v>879</v>
      </c>
      <c r="U1159" s="159">
        <v>0.17599999999999999</v>
      </c>
      <c r="V1159" s="159">
        <f>ROUND(E1159*U1159,2)</f>
        <v>2.0699999999999998</v>
      </c>
      <c r="W1159" s="159"/>
      <c r="X1159" s="159" t="s">
        <v>295</v>
      </c>
      <c r="Y1159" s="159" t="s">
        <v>296</v>
      </c>
      <c r="Z1159" s="148"/>
      <c r="AA1159" s="148"/>
      <c r="AB1159" s="148"/>
      <c r="AC1159" s="148"/>
      <c r="AD1159" s="148"/>
      <c r="AE1159" s="148"/>
      <c r="AF1159" s="148"/>
      <c r="AG1159" s="148" t="s">
        <v>297</v>
      </c>
      <c r="AH1159" s="148"/>
      <c r="AI1159" s="148"/>
      <c r="AJ1159" s="148"/>
      <c r="AK1159" s="148"/>
      <c r="AL1159" s="148"/>
      <c r="AM1159" s="148"/>
      <c r="AN1159" s="148"/>
      <c r="AO1159" s="148"/>
      <c r="AP1159" s="148"/>
      <c r="AQ1159" s="148"/>
      <c r="AR1159" s="148"/>
      <c r="AS1159" s="148"/>
      <c r="AT1159" s="148"/>
      <c r="AU1159" s="148"/>
      <c r="AV1159" s="148"/>
      <c r="AW1159" s="148"/>
      <c r="AX1159" s="148"/>
      <c r="AY1159" s="148"/>
      <c r="AZ1159" s="148"/>
      <c r="BA1159" s="148"/>
      <c r="BB1159" s="148"/>
      <c r="BC1159" s="148"/>
      <c r="BD1159" s="148"/>
      <c r="BE1159" s="148"/>
      <c r="BF1159" s="148"/>
      <c r="BG1159" s="148"/>
      <c r="BH1159" s="148"/>
    </row>
    <row r="1160" spans="1:60" outlineLevel="2" x14ac:dyDescent="0.25">
      <c r="A1160" s="155"/>
      <c r="B1160" s="156"/>
      <c r="C1160" s="195" t="s">
        <v>1450</v>
      </c>
      <c r="D1160" s="161"/>
      <c r="E1160" s="162">
        <v>11.76</v>
      </c>
      <c r="F1160" s="159"/>
      <c r="G1160" s="159"/>
      <c r="H1160" s="159"/>
      <c r="I1160" s="159"/>
      <c r="J1160" s="159"/>
      <c r="K1160" s="159"/>
      <c r="L1160" s="159"/>
      <c r="M1160" s="159"/>
      <c r="N1160" s="158"/>
      <c r="O1160" s="158"/>
      <c r="P1160" s="158"/>
      <c r="Q1160" s="158"/>
      <c r="R1160" s="159"/>
      <c r="S1160" s="159"/>
      <c r="T1160" s="159"/>
      <c r="U1160" s="159"/>
      <c r="V1160" s="159"/>
      <c r="W1160" s="159"/>
      <c r="X1160" s="159"/>
      <c r="Y1160" s="159"/>
      <c r="Z1160" s="148"/>
      <c r="AA1160" s="148"/>
      <c r="AB1160" s="148"/>
      <c r="AC1160" s="148"/>
      <c r="AD1160" s="148"/>
      <c r="AE1160" s="148"/>
      <c r="AF1160" s="148"/>
      <c r="AG1160" s="148" t="s">
        <v>314</v>
      </c>
      <c r="AH1160" s="148">
        <v>0</v>
      </c>
      <c r="AI1160" s="148"/>
      <c r="AJ1160" s="148"/>
      <c r="AK1160" s="148"/>
      <c r="AL1160" s="148"/>
      <c r="AM1160" s="148"/>
      <c r="AN1160" s="148"/>
      <c r="AO1160" s="148"/>
      <c r="AP1160" s="148"/>
      <c r="AQ1160" s="148"/>
      <c r="AR1160" s="148"/>
      <c r="AS1160" s="148"/>
      <c r="AT1160" s="148"/>
      <c r="AU1160" s="148"/>
      <c r="AV1160" s="148"/>
      <c r="AW1160" s="148"/>
      <c r="AX1160" s="148"/>
      <c r="AY1160" s="148"/>
      <c r="AZ1160" s="148"/>
      <c r="BA1160" s="148"/>
      <c r="BB1160" s="148"/>
      <c r="BC1160" s="148"/>
      <c r="BD1160" s="148"/>
      <c r="BE1160" s="148"/>
      <c r="BF1160" s="148"/>
      <c r="BG1160" s="148"/>
      <c r="BH1160" s="148"/>
    </row>
    <row r="1161" spans="1:60" ht="20" outlineLevel="1" x14ac:dyDescent="0.25">
      <c r="A1161" s="177">
        <v>242</v>
      </c>
      <c r="B1161" s="178" t="s">
        <v>1451</v>
      </c>
      <c r="C1161" s="194" t="s">
        <v>1452</v>
      </c>
      <c r="D1161" s="179" t="s">
        <v>331</v>
      </c>
      <c r="E1161" s="180">
        <v>28.81</v>
      </c>
      <c r="F1161" s="181"/>
      <c r="G1161" s="182">
        <f>ROUND(E1161*F1161,2)</f>
        <v>0</v>
      </c>
      <c r="H1161" s="181"/>
      <c r="I1161" s="182">
        <f>ROUND(E1161*H1161,2)</f>
        <v>0</v>
      </c>
      <c r="J1161" s="181"/>
      <c r="K1161" s="182">
        <f>ROUND(E1161*J1161,2)</f>
        <v>0</v>
      </c>
      <c r="L1161" s="182">
        <v>21</v>
      </c>
      <c r="M1161" s="182">
        <f>G1161*(1+L1161/100)</f>
        <v>0</v>
      </c>
      <c r="N1161" s="180">
        <v>9.8999999999999999E-4</v>
      </c>
      <c r="O1161" s="180">
        <f>ROUND(E1161*N1161,2)</f>
        <v>0.03</v>
      </c>
      <c r="P1161" s="180">
        <v>0</v>
      </c>
      <c r="Q1161" s="180">
        <f>ROUND(E1161*P1161,2)</f>
        <v>0</v>
      </c>
      <c r="R1161" s="182" t="s">
        <v>1445</v>
      </c>
      <c r="S1161" s="182" t="s">
        <v>294</v>
      </c>
      <c r="T1161" s="183" t="s">
        <v>294</v>
      </c>
      <c r="U1161" s="159">
        <v>0.36099999999999999</v>
      </c>
      <c r="V1161" s="159">
        <f>ROUND(E1161*U1161,2)</f>
        <v>10.4</v>
      </c>
      <c r="W1161" s="159"/>
      <c r="X1161" s="159" t="s">
        <v>295</v>
      </c>
      <c r="Y1161" s="159" t="s">
        <v>296</v>
      </c>
      <c r="Z1161" s="148"/>
      <c r="AA1161" s="148"/>
      <c r="AB1161" s="148"/>
      <c r="AC1161" s="148"/>
      <c r="AD1161" s="148"/>
      <c r="AE1161" s="148"/>
      <c r="AF1161" s="148"/>
      <c r="AG1161" s="148" t="s">
        <v>297</v>
      </c>
      <c r="AH1161" s="148"/>
      <c r="AI1161" s="148"/>
      <c r="AJ1161" s="148"/>
      <c r="AK1161" s="148"/>
      <c r="AL1161" s="148"/>
      <c r="AM1161" s="148"/>
      <c r="AN1161" s="148"/>
      <c r="AO1161" s="148"/>
      <c r="AP1161" s="148"/>
      <c r="AQ1161" s="148"/>
      <c r="AR1161" s="148"/>
      <c r="AS1161" s="148"/>
      <c r="AT1161" s="148"/>
      <c r="AU1161" s="148"/>
      <c r="AV1161" s="148"/>
      <c r="AW1161" s="148"/>
      <c r="AX1161" s="148"/>
      <c r="AY1161" s="148"/>
      <c r="AZ1161" s="148"/>
      <c r="BA1161" s="148"/>
      <c r="BB1161" s="148"/>
      <c r="BC1161" s="148"/>
      <c r="BD1161" s="148"/>
      <c r="BE1161" s="148"/>
      <c r="BF1161" s="148"/>
      <c r="BG1161" s="148"/>
      <c r="BH1161" s="148"/>
    </row>
    <row r="1162" spans="1:60" outlineLevel="2" x14ac:dyDescent="0.25">
      <c r="A1162" s="155"/>
      <c r="B1162" s="156"/>
      <c r="C1162" s="195" t="s">
        <v>1453</v>
      </c>
      <c r="D1162" s="161"/>
      <c r="E1162" s="162">
        <v>11.5</v>
      </c>
      <c r="F1162" s="159"/>
      <c r="G1162" s="159"/>
      <c r="H1162" s="159"/>
      <c r="I1162" s="159"/>
      <c r="J1162" s="159"/>
      <c r="K1162" s="159"/>
      <c r="L1162" s="159"/>
      <c r="M1162" s="159"/>
      <c r="N1162" s="158"/>
      <c r="O1162" s="158"/>
      <c r="P1162" s="158"/>
      <c r="Q1162" s="158"/>
      <c r="R1162" s="159"/>
      <c r="S1162" s="159"/>
      <c r="T1162" s="159"/>
      <c r="U1162" s="159"/>
      <c r="V1162" s="159"/>
      <c r="W1162" s="159"/>
      <c r="X1162" s="159"/>
      <c r="Y1162" s="159"/>
      <c r="Z1162" s="148"/>
      <c r="AA1162" s="148"/>
      <c r="AB1162" s="148"/>
      <c r="AC1162" s="148"/>
      <c r="AD1162" s="148"/>
      <c r="AE1162" s="148"/>
      <c r="AF1162" s="148"/>
      <c r="AG1162" s="148" t="s">
        <v>314</v>
      </c>
      <c r="AH1162" s="148">
        <v>0</v>
      </c>
      <c r="AI1162" s="148"/>
      <c r="AJ1162" s="148"/>
      <c r="AK1162" s="148"/>
      <c r="AL1162" s="148"/>
      <c r="AM1162" s="148"/>
      <c r="AN1162" s="148"/>
      <c r="AO1162" s="148"/>
      <c r="AP1162" s="148"/>
      <c r="AQ1162" s="148"/>
      <c r="AR1162" s="148"/>
      <c r="AS1162" s="148"/>
      <c r="AT1162" s="148"/>
      <c r="AU1162" s="148"/>
      <c r="AV1162" s="148"/>
      <c r="AW1162" s="148"/>
      <c r="AX1162" s="148"/>
      <c r="AY1162" s="148"/>
      <c r="AZ1162" s="148"/>
      <c r="BA1162" s="148"/>
      <c r="BB1162" s="148"/>
      <c r="BC1162" s="148"/>
      <c r="BD1162" s="148"/>
      <c r="BE1162" s="148"/>
      <c r="BF1162" s="148"/>
      <c r="BG1162" s="148"/>
      <c r="BH1162" s="148"/>
    </row>
    <row r="1163" spans="1:60" outlineLevel="3" x14ac:dyDescent="0.25">
      <c r="A1163" s="155"/>
      <c r="B1163" s="156"/>
      <c r="C1163" s="195" t="s">
        <v>1454</v>
      </c>
      <c r="D1163" s="161"/>
      <c r="E1163" s="162">
        <v>17.309999999999999</v>
      </c>
      <c r="F1163" s="159"/>
      <c r="G1163" s="159"/>
      <c r="H1163" s="159"/>
      <c r="I1163" s="159"/>
      <c r="J1163" s="159"/>
      <c r="K1163" s="159"/>
      <c r="L1163" s="159"/>
      <c r="M1163" s="159"/>
      <c r="N1163" s="158"/>
      <c r="O1163" s="158"/>
      <c r="P1163" s="158"/>
      <c r="Q1163" s="158"/>
      <c r="R1163" s="159"/>
      <c r="S1163" s="159"/>
      <c r="T1163" s="159"/>
      <c r="U1163" s="159"/>
      <c r="V1163" s="159"/>
      <c r="W1163" s="159"/>
      <c r="X1163" s="159"/>
      <c r="Y1163" s="159"/>
      <c r="Z1163" s="148"/>
      <c r="AA1163" s="148"/>
      <c r="AB1163" s="148"/>
      <c r="AC1163" s="148"/>
      <c r="AD1163" s="148"/>
      <c r="AE1163" s="148"/>
      <c r="AF1163" s="148"/>
      <c r="AG1163" s="148" t="s">
        <v>314</v>
      </c>
      <c r="AH1163" s="148">
        <v>0</v>
      </c>
      <c r="AI1163" s="148"/>
      <c r="AJ1163" s="148"/>
      <c r="AK1163" s="148"/>
      <c r="AL1163" s="148"/>
      <c r="AM1163" s="148"/>
      <c r="AN1163" s="148"/>
      <c r="AO1163" s="148"/>
      <c r="AP1163" s="148"/>
      <c r="AQ1163" s="148"/>
      <c r="AR1163" s="148"/>
      <c r="AS1163" s="148"/>
      <c r="AT1163" s="148"/>
      <c r="AU1163" s="148"/>
      <c r="AV1163" s="148"/>
      <c r="AW1163" s="148"/>
      <c r="AX1163" s="148"/>
      <c r="AY1163" s="148"/>
      <c r="AZ1163" s="148"/>
      <c r="BA1163" s="148"/>
      <c r="BB1163" s="148"/>
      <c r="BC1163" s="148"/>
      <c r="BD1163" s="148"/>
      <c r="BE1163" s="148"/>
      <c r="BF1163" s="148"/>
      <c r="BG1163" s="148"/>
      <c r="BH1163" s="148"/>
    </row>
    <row r="1164" spans="1:60" outlineLevel="1" x14ac:dyDescent="0.25">
      <c r="A1164" s="177">
        <v>243</v>
      </c>
      <c r="B1164" s="178" t="s">
        <v>1455</v>
      </c>
      <c r="C1164" s="194" t="s">
        <v>1456</v>
      </c>
      <c r="D1164" s="179" t="s">
        <v>338</v>
      </c>
      <c r="E1164" s="180">
        <v>0.55776000000000003</v>
      </c>
      <c r="F1164" s="181"/>
      <c r="G1164" s="182">
        <f>ROUND(E1164*F1164,2)</f>
        <v>0</v>
      </c>
      <c r="H1164" s="181"/>
      <c r="I1164" s="182">
        <f>ROUND(E1164*H1164,2)</f>
        <v>0</v>
      </c>
      <c r="J1164" s="181"/>
      <c r="K1164" s="182">
        <f>ROUND(E1164*J1164,2)</f>
        <v>0</v>
      </c>
      <c r="L1164" s="182">
        <v>21</v>
      </c>
      <c r="M1164" s="182">
        <f>G1164*(1+L1164/100)</f>
        <v>0</v>
      </c>
      <c r="N1164" s="180">
        <v>0.55000000000000004</v>
      </c>
      <c r="O1164" s="180">
        <f>ROUND(E1164*N1164,2)</f>
        <v>0.31</v>
      </c>
      <c r="P1164" s="180">
        <v>0</v>
      </c>
      <c r="Q1164" s="180">
        <f>ROUND(E1164*P1164,2)</f>
        <v>0</v>
      </c>
      <c r="R1164" s="182" t="s">
        <v>621</v>
      </c>
      <c r="S1164" s="182" t="s">
        <v>294</v>
      </c>
      <c r="T1164" s="183" t="s">
        <v>294</v>
      </c>
      <c r="U1164" s="159">
        <v>0</v>
      </c>
      <c r="V1164" s="159">
        <f>ROUND(E1164*U1164,2)</f>
        <v>0</v>
      </c>
      <c r="W1164" s="159"/>
      <c r="X1164" s="159" t="s">
        <v>622</v>
      </c>
      <c r="Y1164" s="159" t="s">
        <v>296</v>
      </c>
      <c r="Z1164" s="148"/>
      <c r="AA1164" s="148"/>
      <c r="AB1164" s="148"/>
      <c r="AC1164" s="148"/>
      <c r="AD1164" s="148"/>
      <c r="AE1164" s="148"/>
      <c r="AF1164" s="148"/>
      <c r="AG1164" s="148" t="s">
        <v>623</v>
      </c>
      <c r="AH1164" s="148"/>
      <c r="AI1164" s="148"/>
      <c r="AJ1164" s="148"/>
      <c r="AK1164" s="148"/>
      <c r="AL1164" s="148"/>
      <c r="AM1164" s="148"/>
      <c r="AN1164" s="148"/>
      <c r="AO1164" s="148"/>
      <c r="AP1164" s="148"/>
      <c r="AQ1164" s="148"/>
      <c r="AR1164" s="148"/>
      <c r="AS1164" s="148"/>
      <c r="AT1164" s="148"/>
      <c r="AU1164" s="148"/>
      <c r="AV1164" s="148"/>
      <c r="AW1164" s="148"/>
      <c r="AX1164" s="148"/>
      <c r="AY1164" s="148"/>
      <c r="AZ1164" s="148"/>
      <c r="BA1164" s="148"/>
      <c r="BB1164" s="148"/>
      <c r="BC1164" s="148"/>
      <c r="BD1164" s="148"/>
      <c r="BE1164" s="148"/>
      <c r="BF1164" s="148"/>
      <c r="BG1164" s="148"/>
      <c r="BH1164" s="148"/>
    </row>
    <row r="1165" spans="1:60" outlineLevel="2" x14ac:dyDescent="0.25">
      <c r="A1165" s="155"/>
      <c r="B1165" s="156"/>
      <c r="C1165" s="195" t="s">
        <v>1457</v>
      </c>
      <c r="D1165" s="161"/>
      <c r="E1165" s="162">
        <v>0.22264</v>
      </c>
      <c r="F1165" s="159"/>
      <c r="G1165" s="159"/>
      <c r="H1165" s="159"/>
      <c r="I1165" s="159"/>
      <c r="J1165" s="159"/>
      <c r="K1165" s="159"/>
      <c r="L1165" s="159"/>
      <c r="M1165" s="159"/>
      <c r="N1165" s="158"/>
      <c r="O1165" s="158"/>
      <c r="P1165" s="158"/>
      <c r="Q1165" s="158"/>
      <c r="R1165" s="159"/>
      <c r="S1165" s="159"/>
      <c r="T1165" s="159"/>
      <c r="U1165" s="159"/>
      <c r="V1165" s="159"/>
      <c r="W1165" s="159"/>
      <c r="X1165" s="159"/>
      <c r="Y1165" s="159"/>
      <c r="Z1165" s="148"/>
      <c r="AA1165" s="148"/>
      <c r="AB1165" s="148"/>
      <c r="AC1165" s="148"/>
      <c r="AD1165" s="148"/>
      <c r="AE1165" s="148"/>
      <c r="AF1165" s="148"/>
      <c r="AG1165" s="148" t="s">
        <v>314</v>
      </c>
      <c r="AH1165" s="148">
        <v>0</v>
      </c>
      <c r="AI1165" s="148"/>
      <c r="AJ1165" s="148"/>
      <c r="AK1165" s="148"/>
      <c r="AL1165" s="148"/>
      <c r="AM1165" s="148"/>
      <c r="AN1165" s="148"/>
      <c r="AO1165" s="148"/>
      <c r="AP1165" s="148"/>
      <c r="AQ1165" s="148"/>
      <c r="AR1165" s="148"/>
      <c r="AS1165" s="148"/>
      <c r="AT1165" s="148"/>
      <c r="AU1165" s="148"/>
      <c r="AV1165" s="148"/>
      <c r="AW1165" s="148"/>
      <c r="AX1165" s="148"/>
      <c r="AY1165" s="148"/>
      <c r="AZ1165" s="148"/>
      <c r="BA1165" s="148"/>
      <c r="BB1165" s="148"/>
      <c r="BC1165" s="148"/>
      <c r="BD1165" s="148"/>
      <c r="BE1165" s="148"/>
      <c r="BF1165" s="148"/>
      <c r="BG1165" s="148"/>
      <c r="BH1165" s="148"/>
    </row>
    <row r="1166" spans="1:60" outlineLevel="3" x14ac:dyDescent="0.25">
      <c r="A1166" s="155"/>
      <c r="B1166" s="156"/>
      <c r="C1166" s="195" t="s">
        <v>1458</v>
      </c>
      <c r="D1166" s="161"/>
      <c r="E1166" s="162">
        <v>0.33511999999999997</v>
      </c>
      <c r="F1166" s="159"/>
      <c r="G1166" s="159"/>
      <c r="H1166" s="159"/>
      <c r="I1166" s="159"/>
      <c r="J1166" s="159"/>
      <c r="K1166" s="159"/>
      <c r="L1166" s="159"/>
      <c r="M1166" s="159"/>
      <c r="N1166" s="158"/>
      <c r="O1166" s="158"/>
      <c r="P1166" s="158"/>
      <c r="Q1166" s="158"/>
      <c r="R1166" s="159"/>
      <c r="S1166" s="159"/>
      <c r="T1166" s="159"/>
      <c r="U1166" s="159"/>
      <c r="V1166" s="159"/>
      <c r="W1166" s="159"/>
      <c r="X1166" s="159"/>
      <c r="Y1166" s="159"/>
      <c r="Z1166" s="148"/>
      <c r="AA1166" s="148"/>
      <c r="AB1166" s="148"/>
      <c r="AC1166" s="148"/>
      <c r="AD1166" s="148"/>
      <c r="AE1166" s="148"/>
      <c r="AF1166" s="148"/>
      <c r="AG1166" s="148" t="s">
        <v>314</v>
      </c>
      <c r="AH1166" s="148">
        <v>0</v>
      </c>
      <c r="AI1166" s="148"/>
      <c r="AJ1166" s="148"/>
      <c r="AK1166" s="148"/>
      <c r="AL1166" s="148"/>
      <c r="AM1166" s="148"/>
      <c r="AN1166" s="148"/>
      <c r="AO1166" s="148"/>
      <c r="AP1166" s="148"/>
      <c r="AQ1166" s="148"/>
      <c r="AR1166" s="148"/>
      <c r="AS1166" s="148"/>
      <c r="AT1166" s="148"/>
      <c r="AU1166" s="148"/>
      <c r="AV1166" s="148"/>
      <c r="AW1166" s="148"/>
      <c r="AX1166" s="148"/>
      <c r="AY1166" s="148"/>
      <c r="AZ1166" s="148"/>
      <c r="BA1166" s="148"/>
      <c r="BB1166" s="148"/>
      <c r="BC1166" s="148"/>
      <c r="BD1166" s="148"/>
      <c r="BE1166" s="148"/>
      <c r="BF1166" s="148"/>
      <c r="BG1166" s="148"/>
      <c r="BH1166" s="148"/>
    </row>
    <row r="1167" spans="1:60" ht="20" outlineLevel="1" x14ac:dyDescent="0.25">
      <c r="A1167" s="177">
        <v>244</v>
      </c>
      <c r="B1167" s="178" t="s">
        <v>1459</v>
      </c>
      <c r="C1167" s="194" t="s">
        <v>1460</v>
      </c>
      <c r="D1167" s="179" t="s">
        <v>338</v>
      </c>
      <c r="E1167" s="180">
        <v>0.60372000000000003</v>
      </c>
      <c r="F1167" s="181"/>
      <c r="G1167" s="182">
        <f>ROUND(E1167*F1167,2)</f>
        <v>0</v>
      </c>
      <c r="H1167" s="181"/>
      <c r="I1167" s="182">
        <f>ROUND(E1167*H1167,2)</f>
        <v>0</v>
      </c>
      <c r="J1167" s="181"/>
      <c r="K1167" s="182">
        <f>ROUND(E1167*J1167,2)</f>
        <v>0</v>
      </c>
      <c r="L1167" s="182">
        <v>21</v>
      </c>
      <c r="M1167" s="182">
        <f>G1167*(1+L1167/100)</f>
        <v>0</v>
      </c>
      <c r="N1167" s="180">
        <v>1.6500000000000001E-2</v>
      </c>
      <c r="O1167" s="180">
        <f>ROUND(E1167*N1167,2)</f>
        <v>0.01</v>
      </c>
      <c r="P1167" s="180">
        <v>0</v>
      </c>
      <c r="Q1167" s="180">
        <f>ROUND(E1167*P1167,2)</f>
        <v>0</v>
      </c>
      <c r="R1167" s="182" t="s">
        <v>1445</v>
      </c>
      <c r="S1167" s="182" t="s">
        <v>294</v>
      </c>
      <c r="T1167" s="183" t="s">
        <v>294</v>
      </c>
      <c r="U1167" s="159">
        <v>0</v>
      </c>
      <c r="V1167" s="159">
        <f>ROUND(E1167*U1167,2)</f>
        <v>0</v>
      </c>
      <c r="W1167" s="159"/>
      <c r="X1167" s="159" t="s">
        <v>295</v>
      </c>
      <c r="Y1167" s="159" t="s">
        <v>296</v>
      </c>
      <c r="Z1167" s="148"/>
      <c r="AA1167" s="148"/>
      <c r="AB1167" s="148"/>
      <c r="AC1167" s="148"/>
      <c r="AD1167" s="148"/>
      <c r="AE1167" s="148"/>
      <c r="AF1167" s="148"/>
      <c r="AG1167" s="148" t="s">
        <v>297</v>
      </c>
      <c r="AH1167" s="148"/>
      <c r="AI1167" s="148"/>
      <c r="AJ1167" s="148"/>
      <c r="AK1167" s="148"/>
      <c r="AL1167" s="148"/>
      <c r="AM1167" s="148"/>
      <c r="AN1167" s="148"/>
      <c r="AO1167" s="148"/>
      <c r="AP1167" s="148"/>
      <c r="AQ1167" s="148"/>
      <c r="AR1167" s="148"/>
      <c r="AS1167" s="148"/>
      <c r="AT1167" s="148"/>
      <c r="AU1167" s="148"/>
      <c r="AV1167" s="148"/>
      <c r="AW1167" s="148"/>
      <c r="AX1167" s="148"/>
      <c r="AY1167" s="148"/>
      <c r="AZ1167" s="148"/>
      <c r="BA1167" s="148"/>
      <c r="BB1167" s="148"/>
      <c r="BC1167" s="148"/>
      <c r="BD1167" s="148"/>
      <c r="BE1167" s="148"/>
      <c r="BF1167" s="148"/>
      <c r="BG1167" s="148"/>
      <c r="BH1167" s="148"/>
    </row>
    <row r="1168" spans="1:60" outlineLevel="2" x14ac:dyDescent="0.25">
      <c r="A1168" s="155"/>
      <c r="B1168" s="156"/>
      <c r="C1168" s="195" t="s">
        <v>1461</v>
      </c>
      <c r="D1168" s="161"/>
      <c r="E1168" s="162">
        <v>0.2024</v>
      </c>
      <c r="F1168" s="159"/>
      <c r="G1168" s="159"/>
      <c r="H1168" s="159"/>
      <c r="I1168" s="159"/>
      <c r="J1168" s="159"/>
      <c r="K1168" s="159"/>
      <c r="L1168" s="159"/>
      <c r="M1168" s="159"/>
      <c r="N1168" s="158"/>
      <c r="O1168" s="158"/>
      <c r="P1168" s="158"/>
      <c r="Q1168" s="158"/>
      <c r="R1168" s="159"/>
      <c r="S1168" s="159"/>
      <c r="T1168" s="159"/>
      <c r="U1168" s="159"/>
      <c r="V1168" s="159"/>
      <c r="W1168" s="159"/>
      <c r="X1168" s="159"/>
      <c r="Y1168" s="159"/>
      <c r="Z1168" s="148"/>
      <c r="AA1168" s="148"/>
      <c r="AB1168" s="148"/>
      <c r="AC1168" s="148"/>
      <c r="AD1168" s="148"/>
      <c r="AE1168" s="148"/>
      <c r="AF1168" s="148"/>
      <c r="AG1168" s="148" t="s">
        <v>314</v>
      </c>
      <c r="AH1168" s="148">
        <v>0</v>
      </c>
      <c r="AI1168" s="148"/>
      <c r="AJ1168" s="148"/>
      <c r="AK1168" s="148"/>
      <c r="AL1168" s="148"/>
      <c r="AM1168" s="148"/>
      <c r="AN1168" s="148"/>
      <c r="AO1168" s="148"/>
      <c r="AP1168" s="148"/>
      <c r="AQ1168" s="148"/>
      <c r="AR1168" s="148"/>
      <c r="AS1168" s="148"/>
      <c r="AT1168" s="148"/>
      <c r="AU1168" s="148"/>
      <c r="AV1168" s="148"/>
      <c r="AW1168" s="148"/>
      <c r="AX1168" s="148"/>
      <c r="AY1168" s="148"/>
      <c r="AZ1168" s="148"/>
      <c r="BA1168" s="148"/>
      <c r="BB1168" s="148"/>
      <c r="BC1168" s="148"/>
      <c r="BD1168" s="148"/>
      <c r="BE1168" s="148"/>
      <c r="BF1168" s="148"/>
      <c r="BG1168" s="148"/>
      <c r="BH1168" s="148"/>
    </row>
    <row r="1169" spans="1:60" outlineLevel="3" x14ac:dyDescent="0.25">
      <c r="A1169" s="155"/>
      <c r="B1169" s="156"/>
      <c r="C1169" s="195" t="s">
        <v>1462</v>
      </c>
      <c r="D1169" s="161"/>
      <c r="E1169" s="162">
        <v>0.30465999999999999</v>
      </c>
      <c r="F1169" s="159"/>
      <c r="G1169" s="159"/>
      <c r="H1169" s="159"/>
      <c r="I1169" s="159"/>
      <c r="J1169" s="159"/>
      <c r="K1169" s="159"/>
      <c r="L1169" s="159"/>
      <c r="M1169" s="159"/>
      <c r="N1169" s="158"/>
      <c r="O1169" s="158"/>
      <c r="P1169" s="158"/>
      <c r="Q1169" s="158"/>
      <c r="R1169" s="159"/>
      <c r="S1169" s="159"/>
      <c r="T1169" s="159"/>
      <c r="U1169" s="159"/>
      <c r="V1169" s="159"/>
      <c r="W1169" s="159"/>
      <c r="X1169" s="159"/>
      <c r="Y1169" s="159"/>
      <c r="Z1169" s="148"/>
      <c r="AA1169" s="148"/>
      <c r="AB1169" s="148"/>
      <c r="AC1169" s="148"/>
      <c r="AD1169" s="148"/>
      <c r="AE1169" s="148"/>
      <c r="AF1169" s="148"/>
      <c r="AG1169" s="148" t="s">
        <v>314</v>
      </c>
      <c r="AH1169" s="148">
        <v>0</v>
      </c>
      <c r="AI1169" s="148"/>
      <c r="AJ1169" s="148"/>
      <c r="AK1169" s="148"/>
      <c r="AL1169" s="148"/>
      <c r="AM1169" s="148"/>
      <c r="AN1169" s="148"/>
      <c r="AO1169" s="148"/>
      <c r="AP1169" s="148"/>
      <c r="AQ1169" s="148"/>
      <c r="AR1169" s="148"/>
      <c r="AS1169" s="148"/>
      <c r="AT1169" s="148"/>
      <c r="AU1169" s="148"/>
      <c r="AV1169" s="148"/>
      <c r="AW1169" s="148"/>
      <c r="AX1169" s="148"/>
      <c r="AY1169" s="148"/>
      <c r="AZ1169" s="148"/>
      <c r="BA1169" s="148"/>
      <c r="BB1169" s="148"/>
      <c r="BC1169" s="148"/>
      <c r="BD1169" s="148"/>
      <c r="BE1169" s="148"/>
      <c r="BF1169" s="148"/>
      <c r="BG1169" s="148"/>
      <c r="BH1169" s="148"/>
    </row>
    <row r="1170" spans="1:60" outlineLevel="3" x14ac:dyDescent="0.25">
      <c r="A1170" s="155"/>
      <c r="B1170" s="156"/>
      <c r="C1170" s="195" t="s">
        <v>1463</v>
      </c>
      <c r="D1170" s="161"/>
      <c r="E1170" s="162">
        <v>9.6659999999999996E-2</v>
      </c>
      <c r="F1170" s="159"/>
      <c r="G1170" s="159"/>
      <c r="H1170" s="159"/>
      <c r="I1170" s="159"/>
      <c r="J1170" s="159"/>
      <c r="K1170" s="159"/>
      <c r="L1170" s="159"/>
      <c r="M1170" s="159"/>
      <c r="N1170" s="158"/>
      <c r="O1170" s="158"/>
      <c r="P1170" s="158"/>
      <c r="Q1170" s="158"/>
      <c r="R1170" s="159"/>
      <c r="S1170" s="159"/>
      <c r="T1170" s="159"/>
      <c r="U1170" s="159"/>
      <c r="V1170" s="159"/>
      <c r="W1170" s="159"/>
      <c r="X1170" s="159"/>
      <c r="Y1170" s="159"/>
      <c r="Z1170" s="148"/>
      <c r="AA1170" s="148"/>
      <c r="AB1170" s="148"/>
      <c r="AC1170" s="148"/>
      <c r="AD1170" s="148"/>
      <c r="AE1170" s="148"/>
      <c r="AF1170" s="148"/>
      <c r="AG1170" s="148" t="s">
        <v>314</v>
      </c>
      <c r="AH1170" s="148">
        <v>0</v>
      </c>
      <c r="AI1170" s="148"/>
      <c r="AJ1170" s="148"/>
      <c r="AK1170" s="148"/>
      <c r="AL1170" s="148"/>
      <c r="AM1170" s="148"/>
      <c r="AN1170" s="148"/>
      <c r="AO1170" s="148"/>
      <c r="AP1170" s="148"/>
      <c r="AQ1170" s="148"/>
      <c r="AR1170" s="148"/>
      <c r="AS1170" s="148"/>
      <c r="AT1170" s="148"/>
      <c r="AU1170" s="148"/>
      <c r="AV1170" s="148"/>
      <c r="AW1170" s="148"/>
      <c r="AX1170" s="148"/>
      <c r="AY1170" s="148"/>
      <c r="AZ1170" s="148"/>
      <c r="BA1170" s="148"/>
      <c r="BB1170" s="148"/>
      <c r="BC1170" s="148"/>
      <c r="BD1170" s="148"/>
      <c r="BE1170" s="148"/>
      <c r="BF1170" s="148"/>
      <c r="BG1170" s="148"/>
      <c r="BH1170" s="148"/>
    </row>
    <row r="1171" spans="1:60" outlineLevel="1" x14ac:dyDescent="0.25">
      <c r="A1171" s="177">
        <v>245</v>
      </c>
      <c r="B1171" s="178" t="s">
        <v>1464</v>
      </c>
      <c r="C1171" s="194" t="s">
        <v>1465</v>
      </c>
      <c r="D1171" s="179" t="s">
        <v>338</v>
      </c>
      <c r="E1171" s="180">
        <v>0.60372000000000003</v>
      </c>
      <c r="F1171" s="181"/>
      <c r="G1171" s="182">
        <f>ROUND(E1171*F1171,2)</f>
        <v>0</v>
      </c>
      <c r="H1171" s="181"/>
      <c r="I1171" s="182">
        <f>ROUND(E1171*H1171,2)</f>
        <v>0</v>
      </c>
      <c r="J1171" s="181"/>
      <c r="K1171" s="182">
        <f>ROUND(E1171*J1171,2)</f>
        <v>0</v>
      </c>
      <c r="L1171" s="182">
        <v>21</v>
      </c>
      <c r="M1171" s="182">
        <f>G1171*(1+L1171/100)</f>
        <v>0</v>
      </c>
      <c r="N1171" s="180">
        <v>2.6839999999999999E-2</v>
      </c>
      <c r="O1171" s="180">
        <f>ROUND(E1171*N1171,2)</f>
        <v>0.02</v>
      </c>
      <c r="P1171" s="180">
        <v>0</v>
      </c>
      <c r="Q1171" s="180">
        <f>ROUND(E1171*P1171,2)</f>
        <v>0</v>
      </c>
      <c r="R1171" s="182" t="s">
        <v>1445</v>
      </c>
      <c r="S1171" s="182" t="s">
        <v>294</v>
      </c>
      <c r="T1171" s="183" t="s">
        <v>294</v>
      </c>
      <c r="U1171" s="159">
        <v>0</v>
      </c>
      <c r="V1171" s="159">
        <f>ROUND(E1171*U1171,2)</f>
        <v>0</v>
      </c>
      <c r="W1171" s="159"/>
      <c r="X1171" s="159" t="s">
        <v>295</v>
      </c>
      <c r="Y1171" s="159" t="s">
        <v>296</v>
      </c>
      <c r="Z1171" s="148"/>
      <c r="AA1171" s="148"/>
      <c r="AB1171" s="148"/>
      <c r="AC1171" s="148"/>
      <c r="AD1171" s="148"/>
      <c r="AE1171" s="148"/>
      <c r="AF1171" s="148"/>
      <c r="AG1171" s="148" t="s">
        <v>297</v>
      </c>
      <c r="AH1171" s="148"/>
      <c r="AI1171" s="148"/>
      <c r="AJ1171" s="148"/>
      <c r="AK1171" s="148"/>
      <c r="AL1171" s="148"/>
      <c r="AM1171" s="148"/>
      <c r="AN1171" s="148"/>
      <c r="AO1171" s="148"/>
      <c r="AP1171" s="148"/>
      <c r="AQ1171" s="148"/>
      <c r="AR1171" s="148"/>
      <c r="AS1171" s="148"/>
      <c r="AT1171" s="148"/>
      <c r="AU1171" s="148"/>
      <c r="AV1171" s="148"/>
      <c r="AW1171" s="148"/>
      <c r="AX1171" s="148"/>
      <c r="AY1171" s="148"/>
      <c r="AZ1171" s="148"/>
      <c r="BA1171" s="148"/>
      <c r="BB1171" s="148"/>
      <c r="BC1171" s="148"/>
      <c r="BD1171" s="148"/>
      <c r="BE1171" s="148"/>
      <c r="BF1171" s="148"/>
      <c r="BG1171" s="148"/>
      <c r="BH1171" s="148"/>
    </row>
    <row r="1172" spans="1:60" outlineLevel="2" x14ac:dyDescent="0.25">
      <c r="A1172" s="155"/>
      <c r="B1172" s="156"/>
      <c r="C1172" s="195" t="s">
        <v>1461</v>
      </c>
      <c r="D1172" s="161"/>
      <c r="E1172" s="162">
        <v>0.2024</v>
      </c>
      <c r="F1172" s="159"/>
      <c r="G1172" s="159"/>
      <c r="H1172" s="159"/>
      <c r="I1172" s="159"/>
      <c r="J1172" s="159"/>
      <c r="K1172" s="159"/>
      <c r="L1172" s="159"/>
      <c r="M1172" s="159"/>
      <c r="N1172" s="158"/>
      <c r="O1172" s="158"/>
      <c r="P1172" s="158"/>
      <c r="Q1172" s="158"/>
      <c r="R1172" s="159"/>
      <c r="S1172" s="159"/>
      <c r="T1172" s="159"/>
      <c r="U1172" s="159"/>
      <c r="V1172" s="159"/>
      <c r="W1172" s="159"/>
      <c r="X1172" s="159"/>
      <c r="Y1172" s="159"/>
      <c r="Z1172" s="148"/>
      <c r="AA1172" s="148"/>
      <c r="AB1172" s="148"/>
      <c r="AC1172" s="148"/>
      <c r="AD1172" s="148"/>
      <c r="AE1172" s="148"/>
      <c r="AF1172" s="148"/>
      <c r="AG1172" s="148" t="s">
        <v>314</v>
      </c>
      <c r="AH1172" s="148">
        <v>0</v>
      </c>
      <c r="AI1172" s="148"/>
      <c r="AJ1172" s="148"/>
      <c r="AK1172" s="148"/>
      <c r="AL1172" s="148"/>
      <c r="AM1172" s="148"/>
      <c r="AN1172" s="148"/>
      <c r="AO1172" s="148"/>
      <c r="AP1172" s="148"/>
      <c r="AQ1172" s="148"/>
      <c r="AR1172" s="148"/>
      <c r="AS1172" s="148"/>
      <c r="AT1172" s="148"/>
      <c r="AU1172" s="148"/>
      <c r="AV1172" s="148"/>
      <c r="AW1172" s="148"/>
      <c r="AX1172" s="148"/>
      <c r="AY1172" s="148"/>
      <c r="AZ1172" s="148"/>
      <c r="BA1172" s="148"/>
      <c r="BB1172" s="148"/>
      <c r="BC1172" s="148"/>
      <c r="BD1172" s="148"/>
      <c r="BE1172" s="148"/>
      <c r="BF1172" s="148"/>
      <c r="BG1172" s="148"/>
      <c r="BH1172" s="148"/>
    </row>
    <row r="1173" spans="1:60" outlineLevel="3" x14ac:dyDescent="0.25">
      <c r="A1173" s="155"/>
      <c r="B1173" s="156"/>
      <c r="C1173" s="195" t="s">
        <v>1462</v>
      </c>
      <c r="D1173" s="161"/>
      <c r="E1173" s="162">
        <v>0.30465999999999999</v>
      </c>
      <c r="F1173" s="159"/>
      <c r="G1173" s="159"/>
      <c r="H1173" s="159"/>
      <c r="I1173" s="159"/>
      <c r="J1173" s="159"/>
      <c r="K1173" s="159"/>
      <c r="L1173" s="159"/>
      <c r="M1173" s="159"/>
      <c r="N1173" s="158"/>
      <c r="O1173" s="158"/>
      <c r="P1173" s="158"/>
      <c r="Q1173" s="158"/>
      <c r="R1173" s="159"/>
      <c r="S1173" s="159"/>
      <c r="T1173" s="159"/>
      <c r="U1173" s="159"/>
      <c r="V1173" s="159"/>
      <c r="W1173" s="159"/>
      <c r="X1173" s="159"/>
      <c r="Y1173" s="159"/>
      <c r="Z1173" s="148"/>
      <c r="AA1173" s="148"/>
      <c r="AB1173" s="148"/>
      <c r="AC1173" s="148"/>
      <c r="AD1173" s="148"/>
      <c r="AE1173" s="148"/>
      <c r="AF1173" s="148"/>
      <c r="AG1173" s="148" t="s">
        <v>314</v>
      </c>
      <c r="AH1173" s="148">
        <v>0</v>
      </c>
      <c r="AI1173" s="148"/>
      <c r="AJ1173" s="148"/>
      <c r="AK1173" s="148"/>
      <c r="AL1173" s="148"/>
      <c r="AM1173" s="148"/>
      <c r="AN1173" s="148"/>
      <c r="AO1173" s="148"/>
      <c r="AP1173" s="148"/>
      <c r="AQ1173" s="148"/>
      <c r="AR1173" s="148"/>
      <c r="AS1173" s="148"/>
      <c r="AT1173" s="148"/>
      <c r="AU1173" s="148"/>
      <c r="AV1173" s="148"/>
      <c r="AW1173" s="148"/>
      <c r="AX1173" s="148"/>
      <c r="AY1173" s="148"/>
      <c r="AZ1173" s="148"/>
      <c r="BA1173" s="148"/>
      <c r="BB1173" s="148"/>
      <c r="BC1173" s="148"/>
      <c r="BD1173" s="148"/>
      <c r="BE1173" s="148"/>
      <c r="BF1173" s="148"/>
      <c r="BG1173" s="148"/>
      <c r="BH1173" s="148"/>
    </row>
    <row r="1174" spans="1:60" outlineLevel="3" x14ac:dyDescent="0.25">
      <c r="A1174" s="155"/>
      <c r="B1174" s="156"/>
      <c r="C1174" s="195" t="s">
        <v>1463</v>
      </c>
      <c r="D1174" s="161"/>
      <c r="E1174" s="162">
        <v>9.6659999999999996E-2</v>
      </c>
      <c r="F1174" s="159"/>
      <c r="G1174" s="159"/>
      <c r="H1174" s="159"/>
      <c r="I1174" s="159"/>
      <c r="J1174" s="159"/>
      <c r="K1174" s="159"/>
      <c r="L1174" s="159"/>
      <c r="M1174" s="159"/>
      <c r="N1174" s="158"/>
      <c r="O1174" s="158"/>
      <c r="P1174" s="158"/>
      <c r="Q1174" s="158"/>
      <c r="R1174" s="159"/>
      <c r="S1174" s="159"/>
      <c r="T1174" s="159"/>
      <c r="U1174" s="159"/>
      <c r="V1174" s="159"/>
      <c r="W1174" s="159"/>
      <c r="X1174" s="159"/>
      <c r="Y1174" s="159"/>
      <c r="Z1174" s="148"/>
      <c r="AA1174" s="148"/>
      <c r="AB1174" s="148"/>
      <c r="AC1174" s="148"/>
      <c r="AD1174" s="148"/>
      <c r="AE1174" s="148"/>
      <c r="AF1174" s="148"/>
      <c r="AG1174" s="148" t="s">
        <v>314</v>
      </c>
      <c r="AH1174" s="148">
        <v>0</v>
      </c>
      <c r="AI1174" s="148"/>
      <c r="AJ1174" s="148"/>
      <c r="AK1174" s="148"/>
      <c r="AL1174" s="148"/>
      <c r="AM1174" s="148"/>
      <c r="AN1174" s="148"/>
      <c r="AO1174" s="148"/>
      <c r="AP1174" s="148"/>
      <c r="AQ1174" s="148"/>
      <c r="AR1174" s="148"/>
      <c r="AS1174" s="148"/>
      <c r="AT1174" s="148"/>
      <c r="AU1174" s="148"/>
      <c r="AV1174" s="148"/>
      <c r="AW1174" s="148"/>
      <c r="AX1174" s="148"/>
      <c r="AY1174" s="148"/>
      <c r="AZ1174" s="148"/>
      <c r="BA1174" s="148"/>
      <c r="BB1174" s="148"/>
      <c r="BC1174" s="148"/>
      <c r="BD1174" s="148"/>
      <c r="BE1174" s="148"/>
      <c r="BF1174" s="148"/>
      <c r="BG1174" s="148"/>
      <c r="BH1174" s="148"/>
    </row>
    <row r="1175" spans="1:60" ht="20" outlineLevel="1" x14ac:dyDescent="0.25">
      <c r="A1175" s="177">
        <v>246</v>
      </c>
      <c r="B1175" s="178" t="s">
        <v>1466</v>
      </c>
      <c r="C1175" s="194" t="s">
        <v>1467</v>
      </c>
      <c r="D1175" s="179" t="s">
        <v>331</v>
      </c>
      <c r="E1175" s="180">
        <v>10.74</v>
      </c>
      <c r="F1175" s="181"/>
      <c r="G1175" s="182">
        <f>ROUND(E1175*F1175,2)</f>
        <v>0</v>
      </c>
      <c r="H1175" s="181"/>
      <c r="I1175" s="182">
        <f>ROUND(E1175*H1175,2)</f>
        <v>0</v>
      </c>
      <c r="J1175" s="181"/>
      <c r="K1175" s="182">
        <f>ROUND(E1175*J1175,2)</f>
        <v>0</v>
      </c>
      <c r="L1175" s="182">
        <v>21</v>
      </c>
      <c r="M1175" s="182">
        <f>G1175*(1+L1175/100)</f>
        <v>0</v>
      </c>
      <c r="N1175" s="180">
        <v>9.8999999999999999E-4</v>
      </c>
      <c r="O1175" s="180">
        <f>ROUND(E1175*N1175,2)</f>
        <v>0.01</v>
      </c>
      <c r="P1175" s="180">
        <v>0</v>
      </c>
      <c r="Q1175" s="180">
        <f>ROUND(E1175*P1175,2)</f>
        <v>0</v>
      </c>
      <c r="R1175" s="182" t="s">
        <v>1445</v>
      </c>
      <c r="S1175" s="182" t="s">
        <v>294</v>
      </c>
      <c r="T1175" s="183" t="s">
        <v>294</v>
      </c>
      <c r="U1175" s="159">
        <v>0.26200000000000001</v>
      </c>
      <c r="V1175" s="159">
        <f>ROUND(E1175*U1175,2)</f>
        <v>2.81</v>
      </c>
      <c r="W1175" s="159"/>
      <c r="X1175" s="159" t="s">
        <v>295</v>
      </c>
      <c r="Y1175" s="159" t="s">
        <v>296</v>
      </c>
      <c r="Z1175" s="148"/>
      <c r="AA1175" s="148"/>
      <c r="AB1175" s="148"/>
      <c r="AC1175" s="148"/>
      <c r="AD1175" s="148"/>
      <c r="AE1175" s="148"/>
      <c r="AF1175" s="148"/>
      <c r="AG1175" s="148" t="s">
        <v>297</v>
      </c>
      <c r="AH1175" s="148"/>
      <c r="AI1175" s="148"/>
      <c r="AJ1175" s="148"/>
      <c r="AK1175" s="148"/>
      <c r="AL1175" s="148"/>
      <c r="AM1175" s="148"/>
      <c r="AN1175" s="148"/>
      <c r="AO1175" s="148"/>
      <c r="AP1175" s="148"/>
      <c r="AQ1175" s="148"/>
      <c r="AR1175" s="148"/>
      <c r="AS1175" s="148"/>
      <c r="AT1175" s="148"/>
      <c r="AU1175" s="148"/>
      <c r="AV1175" s="148"/>
      <c r="AW1175" s="148"/>
      <c r="AX1175" s="148"/>
      <c r="AY1175" s="148"/>
      <c r="AZ1175" s="148"/>
      <c r="BA1175" s="148"/>
      <c r="BB1175" s="148"/>
      <c r="BC1175" s="148"/>
      <c r="BD1175" s="148"/>
      <c r="BE1175" s="148"/>
      <c r="BF1175" s="148"/>
      <c r="BG1175" s="148"/>
      <c r="BH1175" s="148"/>
    </row>
    <row r="1176" spans="1:60" outlineLevel="2" x14ac:dyDescent="0.25">
      <c r="A1176" s="155"/>
      <c r="B1176" s="156"/>
      <c r="C1176" s="195" t="s">
        <v>1468</v>
      </c>
      <c r="D1176" s="161"/>
      <c r="E1176" s="162">
        <v>10.74</v>
      </c>
      <c r="F1176" s="159"/>
      <c r="G1176" s="159"/>
      <c r="H1176" s="159"/>
      <c r="I1176" s="159"/>
      <c r="J1176" s="159"/>
      <c r="K1176" s="159"/>
      <c r="L1176" s="159"/>
      <c r="M1176" s="159"/>
      <c r="N1176" s="158"/>
      <c r="O1176" s="158"/>
      <c r="P1176" s="158"/>
      <c r="Q1176" s="158"/>
      <c r="R1176" s="159"/>
      <c r="S1176" s="159"/>
      <c r="T1176" s="159"/>
      <c r="U1176" s="159"/>
      <c r="V1176" s="159"/>
      <c r="W1176" s="159"/>
      <c r="X1176" s="159"/>
      <c r="Y1176" s="159"/>
      <c r="Z1176" s="148"/>
      <c r="AA1176" s="148"/>
      <c r="AB1176" s="148"/>
      <c r="AC1176" s="148"/>
      <c r="AD1176" s="148"/>
      <c r="AE1176" s="148"/>
      <c r="AF1176" s="148"/>
      <c r="AG1176" s="148" t="s">
        <v>314</v>
      </c>
      <c r="AH1176" s="148">
        <v>0</v>
      </c>
      <c r="AI1176" s="148"/>
      <c r="AJ1176" s="148"/>
      <c r="AK1176" s="148"/>
      <c r="AL1176" s="148"/>
      <c r="AM1176" s="148"/>
      <c r="AN1176" s="148"/>
      <c r="AO1176" s="148"/>
      <c r="AP1176" s="148"/>
      <c r="AQ1176" s="148"/>
      <c r="AR1176" s="148"/>
      <c r="AS1176" s="148"/>
      <c r="AT1176" s="148"/>
      <c r="AU1176" s="148"/>
      <c r="AV1176" s="148"/>
      <c r="AW1176" s="148"/>
      <c r="AX1176" s="148"/>
      <c r="AY1176" s="148"/>
      <c r="AZ1176" s="148"/>
      <c r="BA1176" s="148"/>
      <c r="BB1176" s="148"/>
      <c r="BC1176" s="148"/>
      <c r="BD1176" s="148"/>
      <c r="BE1176" s="148"/>
      <c r="BF1176" s="148"/>
      <c r="BG1176" s="148"/>
      <c r="BH1176" s="148"/>
    </row>
    <row r="1177" spans="1:60" outlineLevel="1" x14ac:dyDescent="0.25">
      <c r="A1177" s="177">
        <v>247</v>
      </c>
      <c r="B1177" s="178" t="s">
        <v>1469</v>
      </c>
      <c r="C1177" s="194" t="s">
        <v>1470</v>
      </c>
      <c r="D1177" s="179" t="s">
        <v>338</v>
      </c>
      <c r="E1177" s="180">
        <v>0.10632999999999999</v>
      </c>
      <c r="F1177" s="181"/>
      <c r="G1177" s="182">
        <f>ROUND(E1177*F1177,2)</f>
        <v>0</v>
      </c>
      <c r="H1177" s="181"/>
      <c r="I1177" s="182">
        <f>ROUND(E1177*H1177,2)</f>
        <v>0</v>
      </c>
      <c r="J1177" s="181"/>
      <c r="K1177" s="182">
        <f>ROUND(E1177*J1177,2)</f>
        <v>0</v>
      </c>
      <c r="L1177" s="182">
        <v>21</v>
      </c>
      <c r="M1177" s="182">
        <f>G1177*(1+L1177/100)</f>
        <v>0</v>
      </c>
      <c r="N1177" s="180">
        <v>0.55000000000000004</v>
      </c>
      <c r="O1177" s="180">
        <f>ROUND(E1177*N1177,2)</f>
        <v>0.06</v>
      </c>
      <c r="P1177" s="180">
        <v>0</v>
      </c>
      <c r="Q1177" s="180">
        <f>ROUND(E1177*P1177,2)</f>
        <v>0</v>
      </c>
      <c r="R1177" s="182" t="s">
        <v>621</v>
      </c>
      <c r="S1177" s="182" t="s">
        <v>294</v>
      </c>
      <c r="T1177" s="183" t="s">
        <v>294</v>
      </c>
      <c r="U1177" s="159">
        <v>0</v>
      </c>
      <c r="V1177" s="159">
        <f>ROUND(E1177*U1177,2)</f>
        <v>0</v>
      </c>
      <c r="W1177" s="159"/>
      <c r="X1177" s="159" t="s">
        <v>622</v>
      </c>
      <c r="Y1177" s="159" t="s">
        <v>296</v>
      </c>
      <c r="Z1177" s="148"/>
      <c r="AA1177" s="148"/>
      <c r="AB1177" s="148"/>
      <c r="AC1177" s="148"/>
      <c r="AD1177" s="148"/>
      <c r="AE1177" s="148"/>
      <c r="AF1177" s="148"/>
      <c r="AG1177" s="148" t="s">
        <v>623</v>
      </c>
      <c r="AH1177" s="148"/>
      <c r="AI1177" s="148"/>
      <c r="AJ1177" s="148"/>
      <c r="AK1177" s="148"/>
      <c r="AL1177" s="148"/>
      <c r="AM1177" s="148"/>
      <c r="AN1177" s="148"/>
      <c r="AO1177" s="148"/>
      <c r="AP1177" s="148"/>
      <c r="AQ1177" s="148"/>
      <c r="AR1177" s="148"/>
      <c r="AS1177" s="148"/>
      <c r="AT1177" s="148"/>
      <c r="AU1177" s="148"/>
      <c r="AV1177" s="148"/>
      <c r="AW1177" s="148"/>
      <c r="AX1177" s="148"/>
      <c r="AY1177" s="148"/>
      <c r="AZ1177" s="148"/>
      <c r="BA1177" s="148"/>
      <c r="BB1177" s="148"/>
      <c r="BC1177" s="148"/>
      <c r="BD1177" s="148"/>
      <c r="BE1177" s="148"/>
      <c r="BF1177" s="148"/>
      <c r="BG1177" s="148"/>
      <c r="BH1177" s="148"/>
    </row>
    <row r="1178" spans="1:60" outlineLevel="2" x14ac:dyDescent="0.25">
      <c r="A1178" s="155"/>
      <c r="B1178" s="156"/>
      <c r="C1178" s="195" t="s">
        <v>1471</v>
      </c>
      <c r="D1178" s="161"/>
      <c r="E1178" s="162">
        <v>0.10632999999999999</v>
      </c>
      <c r="F1178" s="159"/>
      <c r="G1178" s="159"/>
      <c r="H1178" s="159"/>
      <c r="I1178" s="159"/>
      <c r="J1178" s="159"/>
      <c r="K1178" s="159"/>
      <c r="L1178" s="159"/>
      <c r="M1178" s="159"/>
      <c r="N1178" s="158"/>
      <c r="O1178" s="158"/>
      <c r="P1178" s="158"/>
      <c r="Q1178" s="158"/>
      <c r="R1178" s="159"/>
      <c r="S1178" s="159"/>
      <c r="T1178" s="159"/>
      <c r="U1178" s="159"/>
      <c r="V1178" s="159"/>
      <c r="W1178" s="159"/>
      <c r="X1178" s="159"/>
      <c r="Y1178" s="159"/>
      <c r="Z1178" s="148"/>
      <c r="AA1178" s="148"/>
      <c r="AB1178" s="148"/>
      <c r="AC1178" s="148"/>
      <c r="AD1178" s="148"/>
      <c r="AE1178" s="148"/>
      <c r="AF1178" s="148"/>
      <c r="AG1178" s="148" t="s">
        <v>314</v>
      </c>
      <c r="AH1178" s="148">
        <v>0</v>
      </c>
      <c r="AI1178" s="148"/>
      <c r="AJ1178" s="148"/>
      <c r="AK1178" s="148"/>
      <c r="AL1178" s="148"/>
      <c r="AM1178" s="148"/>
      <c r="AN1178" s="148"/>
      <c r="AO1178" s="148"/>
      <c r="AP1178" s="148"/>
      <c r="AQ1178" s="148"/>
      <c r="AR1178" s="148"/>
      <c r="AS1178" s="148"/>
      <c r="AT1178" s="148"/>
      <c r="AU1178" s="148"/>
      <c r="AV1178" s="148"/>
      <c r="AW1178" s="148"/>
      <c r="AX1178" s="148"/>
      <c r="AY1178" s="148"/>
      <c r="AZ1178" s="148"/>
      <c r="BA1178" s="148"/>
      <c r="BB1178" s="148"/>
      <c r="BC1178" s="148"/>
      <c r="BD1178" s="148"/>
      <c r="BE1178" s="148"/>
      <c r="BF1178" s="148"/>
      <c r="BG1178" s="148"/>
      <c r="BH1178" s="148"/>
    </row>
    <row r="1179" spans="1:60" outlineLevel="1" x14ac:dyDescent="0.25">
      <c r="A1179" s="155">
        <v>248</v>
      </c>
      <c r="B1179" s="156" t="s">
        <v>1472</v>
      </c>
      <c r="C1179" s="201" t="s">
        <v>1473</v>
      </c>
      <c r="D1179" s="157" t="s">
        <v>0</v>
      </c>
      <c r="E1179" s="192"/>
      <c r="F1179" s="160"/>
      <c r="G1179" s="159">
        <f>ROUND(E1179*F1179,2)</f>
        <v>0</v>
      </c>
      <c r="H1179" s="160"/>
      <c r="I1179" s="159">
        <f>ROUND(E1179*H1179,2)</f>
        <v>0</v>
      </c>
      <c r="J1179" s="160"/>
      <c r="K1179" s="159">
        <f>ROUND(E1179*J1179,2)</f>
        <v>0</v>
      </c>
      <c r="L1179" s="159">
        <v>21</v>
      </c>
      <c r="M1179" s="159">
        <f>G1179*(1+L1179/100)</f>
        <v>0</v>
      </c>
      <c r="N1179" s="158">
        <v>0</v>
      </c>
      <c r="O1179" s="158">
        <f>ROUND(E1179*N1179,2)</f>
        <v>0</v>
      </c>
      <c r="P1179" s="158">
        <v>0</v>
      </c>
      <c r="Q1179" s="158">
        <f>ROUND(E1179*P1179,2)</f>
        <v>0</v>
      </c>
      <c r="R1179" s="159" t="s">
        <v>1445</v>
      </c>
      <c r="S1179" s="159" t="s">
        <v>294</v>
      </c>
      <c r="T1179" s="159" t="s">
        <v>294</v>
      </c>
      <c r="U1179" s="159">
        <v>0</v>
      </c>
      <c r="V1179" s="159">
        <f>ROUND(E1179*U1179,2)</f>
        <v>0</v>
      </c>
      <c r="W1179" s="159"/>
      <c r="X1179" s="159" t="s">
        <v>1258</v>
      </c>
      <c r="Y1179" s="159" t="s">
        <v>296</v>
      </c>
      <c r="Z1179" s="148"/>
      <c r="AA1179" s="148"/>
      <c r="AB1179" s="148"/>
      <c r="AC1179" s="148"/>
      <c r="AD1179" s="148"/>
      <c r="AE1179" s="148"/>
      <c r="AF1179" s="148"/>
      <c r="AG1179" s="148" t="s">
        <v>1306</v>
      </c>
      <c r="AH1179" s="148"/>
      <c r="AI1179" s="148"/>
      <c r="AJ1179" s="148"/>
      <c r="AK1179" s="148"/>
      <c r="AL1179" s="148"/>
      <c r="AM1179" s="148"/>
      <c r="AN1179" s="148"/>
      <c r="AO1179" s="148"/>
      <c r="AP1179" s="148"/>
      <c r="AQ1179" s="148"/>
      <c r="AR1179" s="148"/>
      <c r="AS1179" s="148"/>
      <c r="AT1179" s="148"/>
      <c r="AU1179" s="148"/>
      <c r="AV1179" s="148"/>
      <c r="AW1179" s="148"/>
      <c r="AX1179" s="148"/>
      <c r="AY1179" s="148"/>
      <c r="AZ1179" s="148"/>
      <c r="BA1179" s="148"/>
      <c r="BB1179" s="148"/>
      <c r="BC1179" s="148"/>
      <c r="BD1179" s="148"/>
      <c r="BE1179" s="148"/>
      <c r="BF1179" s="148"/>
      <c r="BG1179" s="148"/>
      <c r="BH1179" s="148"/>
    </row>
    <row r="1180" spans="1:60" outlineLevel="2" x14ac:dyDescent="0.25">
      <c r="A1180" s="155"/>
      <c r="B1180" s="156"/>
      <c r="C1180" s="274" t="s">
        <v>1344</v>
      </c>
      <c r="D1180" s="275"/>
      <c r="E1180" s="275"/>
      <c r="F1180" s="275"/>
      <c r="G1180" s="275"/>
      <c r="H1180" s="159"/>
      <c r="I1180" s="159"/>
      <c r="J1180" s="159"/>
      <c r="K1180" s="159"/>
      <c r="L1180" s="159"/>
      <c r="M1180" s="159"/>
      <c r="N1180" s="158"/>
      <c r="O1180" s="158"/>
      <c r="P1180" s="158"/>
      <c r="Q1180" s="158"/>
      <c r="R1180" s="159"/>
      <c r="S1180" s="159"/>
      <c r="T1180" s="159"/>
      <c r="U1180" s="159"/>
      <c r="V1180" s="159"/>
      <c r="W1180" s="159"/>
      <c r="X1180" s="159"/>
      <c r="Y1180" s="159"/>
      <c r="Z1180" s="148"/>
      <c r="AA1180" s="148"/>
      <c r="AB1180" s="148"/>
      <c r="AC1180" s="148"/>
      <c r="AD1180" s="148"/>
      <c r="AE1180" s="148"/>
      <c r="AF1180" s="148"/>
      <c r="AG1180" s="148" t="s">
        <v>299</v>
      </c>
      <c r="AH1180" s="148"/>
      <c r="AI1180" s="148"/>
      <c r="AJ1180" s="148"/>
      <c r="AK1180" s="148"/>
      <c r="AL1180" s="148"/>
      <c r="AM1180" s="148"/>
      <c r="AN1180" s="148"/>
      <c r="AO1180" s="148"/>
      <c r="AP1180" s="148"/>
      <c r="AQ1180" s="148"/>
      <c r="AR1180" s="148"/>
      <c r="AS1180" s="148"/>
      <c r="AT1180" s="148"/>
      <c r="AU1180" s="148"/>
      <c r="AV1180" s="148"/>
      <c r="AW1180" s="148"/>
      <c r="AX1180" s="148"/>
      <c r="AY1180" s="148"/>
      <c r="AZ1180" s="148"/>
      <c r="BA1180" s="148"/>
      <c r="BB1180" s="148"/>
      <c r="BC1180" s="148"/>
      <c r="BD1180" s="148"/>
      <c r="BE1180" s="148"/>
      <c r="BF1180" s="148"/>
      <c r="BG1180" s="148"/>
      <c r="BH1180" s="148"/>
    </row>
    <row r="1181" spans="1:60" ht="13" x14ac:dyDescent="0.25">
      <c r="A1181" s="170" t="s">
        <v>288</v>
      </c>
      <c r="B1181" s="171" t="s">
        <v>223</v>
      </c>
      <c r="C1181" s="193" t="s">
        <v>224</v>
      </c>
      <c r="D1181" s="172"/>
      <c r="E1181" s="173"/>
      <c r="F1181" s="174"/>
      <c r="G1181" s="174">
        <f>SUMIF(AG1182:AG1224,"&lt;&gt;NOR",G1182:G1224)</f>
        <v>0</v>
      </c>
      <c r="H1181" s="174"/>
      <c r="I1181" s="174">
        <f>SUM(I1182:I1224)</f>
        <v>0</v>
      </c>
      <c r="J1181" s="174"/>
      <c r="K1181" s="174">
        <f>SUM(K1182:K1224)</f>
        <v>0</v>
      </c>
      <c r="L1181" s="174"/>
      <c r="M1181" s="174">
        <f>SUM(M1182:M1224)</f>
        <v>0</v>
      </c>
      <c r="N1181" s="173"/>
      <c r="O1181" s="173">
        <f>SUM(O1182:O1224)</f>
        <v>0.30000000000000004</v>
      </c>
      <c r="P1181" s="173"/>
      <c r="Q1181" s="173">
        <f>SUM(Q1182:Q1224)</f>
        <v>0.5</v>
      </c>
      <c r="R1181" s="174"/>
      <c r="S1181" s="174"/>
      <c r="T1181" s="175"/>
      <c r="U1181" s="169"/>
      <c r="V1181" s="169">
        <f>SUM(V1182:V1224)</f>
        <v>81.11</v>
      </c>
      <c r="W1181" s="169"/>
      <c r="X1181" s="169"/>
      <c r="Y1181" s="169"/>
      <c r="AG1181" t="s">
        <v>289</v>
      </c>
    </row>
    <row r="1182" spans="1:60" outlineLevel="1" x14ac:dyDescent="0.25">
      <c r="A1182" s="177">
        <v>249</v>
      </c>
      <c r="B1182" s="178" t="s">
        <v>1474</v>
      </c>
      <c r="C1182" s="194" t="s">
        <v>1475</v>
      </c>
      <c r="D1182" s="179" t="s">
        <v>331</v>
      </c>
      <c r="E1182" s="180">
        <v>11.76</v>
      </c>
      <c r="F1182" s="181"/>
      <c r="G1182" s="182">
        <f>ROUND(E1182*F1182,2)</f>
        <v>0</v>
      </c>
      <c r="H1182" s="181"/>
      <c r="I1182" s="182">
        <f>ROUND(E1182*H1182,2)</f>
        <v>0</v>
      </c>
      <c r="J1182" s="181"/>
      <c r="K1182" s="182">
        <f>ROUND(E1182*J1182,2)</f>
        <v>0</v>
      </c>
      <c r="L1182" s="182">
        <v>21</v>
      </c>
      <c r="M1182" s="182">
        <f>G1182*(1+L1182/100)</f>
        <v>0</v>
      </c>
      <c r="N1182" s="180">
        <v>0</v>
      </c>
      <c r="O1182" s="180">
        <f>ROUND(E1182*N1182,2)</f>
        <v>0</v>
      </c>
      <c r="P1182" s="180">
        <v>0</v>
      </c>
      <c r="Q1182" s="180">
        <f>ROUND(E1182*P1182,2)</f>
        <v>0</v>
      </c>
      <c r="R1182" s="182"/>
      <c r="S1182" s="182" t="s">
        <v>878</v>
      </c>
      <c r="T1182" s="183" t="s">
        <v>879</v>
      </c>
      <c r="U1182" s="159">
        <v>0.3634</v>
      </c>
      <c r="V1182" s="159">
        <f>ROUND(E1182*U1182,2)</f>
        <v>4.2699999999999996</v>
      </c>
      <c r="W1182" s="159"/>
      <c r="X1182" s="159" t="s">
        <v>295</v>
      </c>
      <c r="Y1182" s="159" t="s">
        <v>296</v>
      </c>
      <c r="Z1182" s="148"/>
      <c r="AA1182" s="148"/>
      <c r="AB1182" s="148"/>
      <c r="AC1182" s="148"/>
      <c r="AD1182" s="148"/>
      <c r="AE1182" s="148"/>
      <c r="AF1182" s="148"/>
      <c r="AG1182" s="148" t="s">
        <v>297</v>
      </c>
      <c r="AH1182" s="148"/>
      <c r="AI1182" s="148"/>
      <c r="AJ1182" s="148"/>
      <c r="AK1182" s="148"/>
      <c r="AL1182" s="148"/>
      <c r="AM1182" s="148"/>
      <c r="AN1182" s="148"/>
      <c r="AO1182" s="148"/>
      <c r="AP1182" s="148"/>
      <c r="AQ1182" s="148"/>
      <c r="AR1182" s="148"/>
      <c r="AS1182" s="148"/>
      <c r="AT1182" s="148"/>
      <c r="AU1182" s="148"/>
      <c r="AV1182" s="148"/>
      <c r="AW1182" s="148"/>
      <c r="AX1182" s="148"/>
      <c r="AY1182" s="148"/>
      <c r="AZ1182" s="148"/>
      <c r="BA1182" s="148"/>
      <c r="BB1182" s="148"/>
      <c r="BC1182" s="148"/>
      <c r="BD1182" s="148"/>
      <c r="BE1182" s="148"/>
      <c r="BF1182" s="148"/>
      <c r="BG1182" s="148"/>
      <c r="BH1182" s="148"/>
    </row>
    <row r="1183" spans="1:60" outlineLevel="2" x14ac:dyDescent="0.25">
      <c r="A1183" s="155"/>
      <c r="B1183" s="156"/>
      <c r="C1183" s="195" t="s">
        <v>1476</v>
      </c>
      <c r="D1183" s="161"/>
      <c r="E1183" s="162">
        <v>11.76</v>
      </c>
      <c r="F1183" s="159"/>
      <c r="G1183" s="159"/>
      <c r="H1183" s="159"/>
      <c r="I1183" s="159"/>
      <c r="J1183" s="159"/>
      <c r="K1183" s="159"/>
      <c r="L1183" s="159"/>
      <c r="M1183" s="159"/>
      <c r="N1183" s="158"/>
      <c r="O1183" s="158"/>
      <c r="P1183" s="158"/>
      <c r="Q1183" s="158"/>
      <c r="R1183" s="159"/>
      <c r="S1183" s="159"/>
      <c r="T1183" s="159"/>
      <c r="U1183" s="159"/>
      <c r="V1183" s="159"/>
      <c r="W1183" s="159"/>
      <c r="X1183" s="159"/>
      <c r="Y1183" s="159"/>
      <c r="Z1183" s="148"/>
      <c r="AA1183" s="148"/>
      <c r="AB1183" s="148"/>
      <c r="AC1183" s="148"/>
      <c r="AD1183" s="148"/>
      <c r="AE1183" s="148"/>
      <c r="AF1183" s="148"/>
      <c r="AG1183" s="148" t="s">
        <v>314</v>
      </c>
      <c r="AH1183" s="148">
        <v>0</v>
      </c>
      <c r="AI1183" s="148"/>
      <c r="AJ1183" s="148"/>
      <c r="AK1183" s="148"/>
      <c r="AL1183" s="148"/>
      <c r="AM1183" s="148"/>
      <c r="AN1183" s="148"/>
      <c r="AO1183" s="148"/>
      <c r="AP1183" s="148"/>
      <c r="AQ1183" s="148"/>
      <c r="AR1183" s="148"/>
      <c r="AS1183" s="148"/>
      <c r="AT1183" s="148"/>
      <c r="AU1183" s="148"/>
      <c r="AV1183" s="148"/>
      <c r="AW1183" s="148"/>
      <c r="AX1183" s="148"/>
      <c r="AY1183" s="148"/>
      <c r="AZ1183" s="148"/>
      <c r="BA1183" s="148"/>
      <c r="BB1183" s="148"/>
      <c r="BC1183" s="148"/>
      <c r="BD1183" s="148"/>
      <c r="BE1183" s="148"/>
      <c r="BF1183" s="148"/>
      <c r="BG1183" s="148"/>
      <c r="BH1183" s="148"/>
    </row>
    <row r="1184" spans="1:60" ht="20" outlineLevel="1" x14ac:dyDescent="0.25">
      <c r="A1184" s="177">
        <v>250</v>
      </c>
      <c r="B1184" s="178" t="s">
        <v>1477</v>
      </c>
      <c r="C1184" s="194" t="s">
        <v>1478</v>
      </c>
      <c r="D1184" s="179" t="s">
        <v>331</v>
      </c>
      <c r="E1184" s="180">
        <v>9.16</v>
      </c>
      <c r="F1184" s="181"/>
      <c r="G1184" s="182">
        <f>ROUND(E1184*F1184,2)</f>
        <v>0</v>
      </c>
      <c r="H1184" s="181"/>
      <c r="I1184" s="182">
        <f>ROUND(E1184*H1184,2)</f>
        <v>0</v>
      </c>
      <c r="J1184" s="181"/>
      <c r="K1184" s="182">
        <f>ROUND(E1184*J1184,2)</f>
        <v>0</v>
      </c>
      <c r="L1184" s="182">
        <v>21</v>
      </c>
      <c r="M1184" s="182">
        <f>G1184*(1+L1184/100)</f>
        <v>0</v>
      </c>
      <c r="N1184" s="180">
        <v>2.3900000000000002E-3</v>
      </c>
      <c r="O1184" s="180">
        <f>ROUND(E1184*N1184,2)</f>
        <v>0.02</v>
      </c>
      <c r="P1184" s="180">
        <v>0</v>
      </c>
      <c r="Q1184" s="180">
        <f>ROUND(E1184*P1184,2)</f>
        <v>0</v>
      </c>
      <c r="R1184" s="182" t="s">
        <v>1479</v>
      </c>
      <c r="S1184" s="182" t="s">
        <v>294</v>
      </c>
      <c r="T1184" s="183" t="s">
        <v>294</v>
      </c>
      <c r="U1184" s="159">
        <v>0.39</v>
      </c>
      <c r="V1184" s="159">
        <f>ROUND(E1184*U1184,2)</f>
        <v>3.57</v>
      </c>
      <c r="W1184" s="159"/>
      <c r="X1184" s="159" t="s">
        <v>295</v>
      </c>
      <c r="Y1184" s="159" t="s">
        <v>296</v>
      </c>
      <c r="Z1184" s="148"/>
      <c r="AA1184" s="148"/>
      <c r="AB1184" s="148"/>
      <c r="AC1184" s="148"/>
      <c r="AD1184" s="148"/>
      <c r="AE1184" s="148"/>
      <c r="AF1184" s="148"/>
      <c r="AG1184" s="148" t="s">
        <v>297</v>
      </c>
      <c r="AH1184" s="148"/>
      <c r="AI1184" s="148"/>
      <c r="AJ1184" s="148"/>
      <c r="AK1184" s="148"/>
      <c r="AL1184" s="148"/>
      <c r="AM1184" s="148"/>
      <c r="AN1184" s="148"/>
      <c r="AO1184" s="148"/>
      <c r="AP1184" s="148"/>
      <c r="AQ1184" s="148"/>
      <c r="AR1184" s="148"/>
      <c r="AS1184" s="148"/>
      <c r="AT1184" s="148"/>
      <c r="AU1184" s="148"/>
      <c r="AV1184" s="148"/>
      <c r="AW1184" s="148"/>
      <c r="AX1184" s="148"/>
      <c r="AY1184" s="148"/>
      <c r="AZ1184" s="148"/>
      <c r="BA1184" s="148"/>
      <c r="BB1184" s="148"/>
      <c r="BC1184" s="148"/>
      <c r="BD1184" s="148"/>
      <c r="BE1184" s="148"/>
      <c r="BF1184" s="148"/>
      <c r="BG1184" s="148"/>
      <c r="BH1184" s="148"/>
    </row>
    <row r="1185" spans="1:60" outlineLevel="2" x14ac:dyDescent="0.25">
      <c r="A1185" s="155"/>
      <c r="B1185" s="156"/>
      <c r="C1185" s="276" t="s">
        <v>1480</v>
      </c>
      <c r="D1185" s="277"/>
      <c r="E1185" s="277"/>
      <c r="F1185" s="277"/>
      <c r="G1185" s="277"/>
      <c r="H1185" s="159"/>
      <c r="I1185" s="159"/>
      <c r="J1185" s="159"/>
      <c r="K1185" s="159"/>
      <c r="L1185" s="159"/>
      <c r="M1185" s="159"/>
      <c r="N1185" s="158"/>
      <c r="O1185" s="158"/>
      <c r="P1185" s="158"/>
      <c r="Q1185" s="158"/>
      <c r="R1185" s="159"/>
      <c r="S1185" s="159"/>
      <c r="T1185" s="159"/>
      <c r="U1185" s="159"/>
      <c r="V1185" s="159"/>
      <c r="W1185" s="159"/>
      <c r="X1185" s="159"/>
      <c r="Y1185" s="159"/>
      <c r="Z1185" s="148"/>
      <c r="AA1185" s="148"/>
      <c r="AB1185" s="148"/>
      <c r="AC1185" s="148"/>
      <c r="AD1185" s="148"/>
      <c r="AE1185" s="148"/>
      <c r="AF1185" s="148"/>
      <c r="AG1185" s="148" t="s">
        <v>299</v>
      </c>
      <c r="AH1185" s="148"/>
      <c r="AI1185" s="148"/>
      <c r="AJ1185" s="148"/>
      <c r="AK1185" s="148"/>
      <c r="AL1185" s="148"/>
      <c r="AM1185" s="148"/>
      <c r="AN1185" s="148"/>
      <c r="AO1185" s="148"/>
      <c r="AP1185" s="148"/>
      <c r="AQ1185" s="148"/>
      <c r="AR1185" s="148"/>
      <c r="AS1185" s="148"/>
      <c r="AT1185" s="148"/>
      <c r="AU1185" s="148"/>
      <c r="AV1185" s="148"/>
      <c r="AW1185" s="148"/>
      <c r="AX1185" s="148"/>
      <c r="AY1185" s="148"/>
      <c r="AZ1185" s="148"/>
      <c r="BA1185" s="148"/>
      <c r="BB1185" s="148"/>
      <c r="BC1185" s="148"/>
      <c r="BD1185" s="148"/>
      <c r="BE1185" s="148"/>
      <c r="BF1185" s="148"/>
      <c r="BG1185" s="148"/>
      <c r="BH1185" s="148"/>
    </row>
    <row r="1186" spans="1:60" outlineLevel="2" x14ac:dyDescent="0.25">
      <c r="A1186" s="155"/>
      <c r="B1186" s="156"/>
      <c r="C1186" s="270" t="s">
        <v>1480</v>
      </c>
      <c r="D1186" s="271"/>
      <c r="E1186" s="271"/>
      <c r="F1186" s="271"/>
      <c r="G1186" s="271"/>
      <c r="H1186" s="159"/>
      <c r="I1186" s="159"/>
      <c r="J1186" s="159"/>
      <c r="K1186" s="159"/>
      <c r="L1186" s="159"/>
      <c r="M1186" s="159"/>
      <c r="N1186" s="158"/>
      <c r="O1186" s="158"/>
      <c r="P1186" s="158"/>
      <c r="Q1186" s="158"/>
      <c r="R1186" s="159"/>
      <c r="S1186" s="159"/>
      <c r="T1186" s="159"/>
      <c r="U1186" s="159"/>
      <c r="V1186" s="159"/>
      <c r="W1186" s="159"/>
      <c r="X1186" s="159"/>
      <c r="Y1186" s="159"/>
      <c r="Z1186" s="148"/>
      <c r="AA1186" s="148"/>
      <c r="AB1186" s="148"/>
      <c r="AC1186" s="148"/>
      <c r="AD1186" s="148"/>
      <c r="AE1186" s="148"/>
      <c r="AF1186" s="148"/>
      <c r="AG1186" s="148" t="s">
        <v>300</v>
      </c>
      <c r="AH1186" s="148"/>
      <c r="AI1186" s="148"/>
      <c r="AJ1186" s="148"/>
      <c r="AK1186" s="148"/>
      <c r="AL1186" s="148"/>
      <c r="AM1186" s="148"/>
      <c r="AN1186" s="148"/>
      <c r="AO1186" s="148"/>
      <c r="AP1186" s="148"/>
      <c r="AQ1186" s="148"/>
      <c r="AR1186" s="148"/>
      <c r="AS1186" s="148"/>
      <c r="AT1186" s="148"/>
      <c r="AU1186" s="148"/>
      <c r="AV1186" s="148"/>
      <c r="AW1186" s="148"/>
      <c r="AX1186" s="148"/>
      <c r="AY1186" s="148"/>
      <c r="AZ1186" s="148"/>
      <c r="BA1186" s="148"/>
      <c r="BB1186" s="148"/>
      <c r="BC1186" s="148"/>
      <c r="BD1186" s="148"/>
      <c r="BE1186" s="148"/>
      <c r="BF1186" s="148"/>
      <c r="BG1186" s="148"/>
      <c r="BH1186" s="148"/>
    </row>
    <row r="1187" spans="1:60" outlineLevel="2" x14ac:dyDescent="0.25">
      <c r="A1187" s="155"/>
      <c r="B1187" s="156"/>
      <c r="C1187" s="195" t="s">
        <v>1481</v>
      </c>
      <c r="D1187" s="161"/>
      <c r="E1187" s="162"/>
      <c r="F1187" s="159"/>
      <c r="G1187" s="159"/>
      <c r="H1187" s="159"/>
      <c r="I1187" s="159"/>
      <c r="J1187" s="159"/>
      <c r="K1187" s="159"/>
      <c r="L1187" s="159"/>
      <c r="M1187" s="159"/>
      <c r="N1187" s="158"/>
      <c r="O1187" s="158"/>
      <c r="P1187" s="158"/>
      <c r="Q1187" s="158"/>
      <c r="R1187" s="159"/>
      <c r="S1187" s="159"/>
      <c r="T1187" s="159"/>
      <c r="U1187" s="159"/>
      <c r="V1187" s="159"/>
      <c r="W1187" s="159"/>
      <c r="X1187" s="159"/>
      <c r="Y1187" s="159"/>
      <c r="Z1187" s="148"/>
      <c r="AA1187" s="148"/>
      <c r="AB1187" s="148"/>
      <c r="AC1187" s="148"/>
      <c r="AD1187" s="148"/>
      <c r="AE1187" s="148"/>
      <c r="AF1187" s="148"/>
      <c r="AG1187" s="148" t="s">
        <v>314</v>
      </c>
      <c r="AH1187" s="148">
        <v>0</v>
      </c>
      <c r="AI1187" s="148"/>
      <c r="AJ1187" s="148"/>
      <c r="AK1187" s="148"/>
      <c r="AL1187" s="148"/>
      <c r="AM1187" s="148"/>
      <c r="AN1187" s="148"/>
      <c r="AO1187" s="148"/>
      <c r="AP1187" s="148"/>
      <c r="AQ1187" s="148"/>
      <c r="AR1187" s="148"/>
      <c r="AS1187" s="148"/>
      <c r="AT1187" s="148"/>
      <c r="AU1187" s="148"/>
      <c r="AV1187" s="148"/>
      <c r="AW1187" s="148"/>
      <c r="AX1187" s="148"/>
      <c r="AY1187" s="148"/>
      <c r="AZ1187" s="148"/>
      <c r="BA1187" s="148"/>
      <c r="BB1187" s="148"/>
      <c r="BC1187" s="148"/>
      <c r="BD1187" s="148"/>
      <c r="BE1187" s="148"/>
      <c r="BF1187" s="148"/>
      <c r="BG1187" s="148"/>
      <c r="BH1187" s="148"/>
    </row>
    <row r="1188" spans="1:60" outlineLevel="3" x14ac:dyDescent="0.25">
      <c r="A1188" s="155"/>
      <c r="B1188" s="156"/>
      <c r="C1188" s="195" t="s">
        <v>1482</v>
      </c>
      <c r="D1188" s="161"/>
      <c r="E1188" s="162">
        <v>6.16</v>
      </c>
      <c r="F1188" s="159"/>
      <c r="G1188" s="159"/>
      <c r="H1188" s="159"/>
      <c r="I1188" s="159"/>
      <c r="J1188" s="159"/>
      <c r="K1188" s="159"/>
      <c r="L1188" s="159"/>
      <c r="M1188" s="159"/>
      <c r="N1188" s="158"/>
      <c r="O1188" s="158"/>
      <c r="P1188" s="158"/>
      <c r="Q1188" s="158"/>
      <c r="R1188" s="159"/>
      <c r="S1188" s="159"/>
      <c r="T1188" s="159"/>
      <c r="U1188" s="159"/>
      <c r="V1188" s="159"/>
      <c r="W1188" s="159"/>
      <c r="X1188" s="159"/>
      <c r="Y1188" s="159"/>
      <c r="Z1188" s="148"/>
      <c r="AA1188" s="148"/>
      <c r="AB1188" s="148"/>
      <c r="AC1188" s="148"/>
      <c r="AD1188" s="148"/>
      <c r="AE1188" s="148"/>
      <c r="AF1188" s="148"/>
      <c r="AG1188" s="148" t="s">
        <v>314</v>
      </c>
      <c r="AH1188" s="148">
        <v>0</v>
      </c>
      <c r="AI1188" s="148"/>
      <c r="AJ1188" s="148"/>
      <c r="AK1188" s="148"/>
      <c r="AL1188" s="148"/>
      <c r="AM1188" s="148"/>
      <c r="AN1188" s="148"/>
      <c r="AO1188" s="148"/>
      <c r="AP1188" s="148"/>
      <c r="AQ1188" s="148"/>
      <c r="AR1188" s="148"/>
      <c r="AS1188" s="148"/>
      <c r="AT1188" s="148"/>
      <c r="AU1188" s="148"/>
      <c r="AV1188" s="148"/>
      <c r="AW1188" s="148"/>
      <c r="AX1188" s="148"/>
      <c r="AY1188" s="148"/>
      <c r="AZ1188" s="148"/>
      <c r="BA1188" s="148"/>
      <c r="BB1188" s="148"/>
      <c r="BC1188" s="148"/>
      <c r="BD1188" s="148"/>
      <c r="BE1188" s="148"/>
      <c r="BF1188" s="148"/>
      <c r="BG1188" s="148"/>
      <c r="BH1188" s="148"/>
    </row>
    <row r="1189" spans="1:60" outlineLevel="3" x14ac:dyDescent="0.25">
      <c r="A1189" s="155"/>
      <c r="B1189" s="156"/>
      <c r="C1189" s="195" t="s">
        <v>1483</v>
      </c>
      <c r="D1189" s="161"/>
      <c r="E1189" s="162">
        <v>3</v>
      </c>
      <c r="F1189" s="159"/>
      <c r="G1189" s="159"/>
      <c r="H1189" s="159"/>
      <c r="I1189" s="159"/>
      <c r="J1189" s="159"/>
      <c r="K1189" s="159"/>
      <c r="L1189" s="159"/>
      <c r="M1189" s="159"/>
      <c r="N1189" s="158"/>
      <c r="O1189" s="158"/>
      <c r="P1189" s="158"/>
      <c r="Q1189" s="158"/>
      <c r="R1189" s="159"/>
      <c r="S1189" s="159"/>
      <c r="T1189" s="159"/>
      <c r="U1189" s="159"/>
      <c r="V1189" s="159"/>
      <c r="W1189" s="159"/>
      <c r="X1189" s="159"/>
      <c r="Y1189" s="159"/>
      <c r="Z1189" s="148"/>
      <c r="AA1189" s="148"/>
      <c r="AB1189" s="148"/>
      <c r="AC1189" s="148"/>
      <c r="AD1189" s="148"/>
      <c r="AE1189" s="148"/>
      <c r="AF1189" s="148"/>
      <c r="AG1189" s="148" t="s">
        <v>314</v>
      </c>
      <c r="AH1189" s="148">
        <v>0</v>
      </c>
      <c r="AI1189" s="148"/>
      <c r="AJ1189" s="148"/>
      <c r="AK1189" s="148"/>
      <c r="AL1189" s="148"/>
      <c r="AM1189" s="148"/>
      <c r="AN1189" s="148"/>
      <c r="AO1189" s="148"/>
      <c r="AP1189" s="148"/>
      <c r="AQ1189" s="148"/>
      <c r="AR1189" s="148"/>
      <c r="AS1189" s="148"/>
      <c r="AT1189" s="148"/>
      <c r="AU1189" s="148"/>
      <c r="AV1189" s="148"/>
      <c r="AW1189" s="148"/>
      <c r="AX1189" s="148"/>
      <c r="AY1189" s="148"/>
      <c r="AZ1189" s="148"/>
      <c r="BA1189" s="148"/>
      <c r="BB1189" s="148"/>
      <c r="BC1189" s="148"/>
      <c r="BD1189" s="148"/>
      <c r="BE1189" s="148"/>
      <c r="BF1189" s="148"/>
      <c r="BG1189" s="148"/>
      <c r="BH1189" s="148"/>
    </row>
    <row r="1190" spans="1:60" outlineLevel="1" x14ac:dyDescent="0.25">
      <c r="A1190" s="177">
        <v>251</v>
      </c>
      <c r="B1190" s="178" t="s">
        <v>1484</v>
      </c>
      <c r="C1190" s="194" t="s">
        <v>1485</v>
      </c>
      <c r="D1190" s="179" t="s">
        <v>331</v>
      </c>
      <c r="E1190" s="180">
        <v>125.98</v>
      </c>
      <c r="F1190" s="181"/>
      <c r="G1190" s="182">
        <f>ROUND(E1190*F1190,2)</f>
        <v>0</v>
      </c>
      <c r="H1190" s="181"/>
      <c r="I1190" s="182">
        <f>ROUND(E1190*H1190,2)</f>
        <v>0</v>
      </c>
      <c r="J1190" s="181"/>
      <c r="K1190" s="182">
        <f>ROUND(E1190*J1190,2)</f>
        <v>0</v>
      </c>
      <c r="L1190" s="182">
        <v>21</v>
      </c>
      <c r="M1190" s="182">
        <f>G1190*(1+L1190/100)</f>
        <v>0</v>
      </c>
      <c r="N1190" s="180">
        <v>1.0300000000000001E-3</v>
      </c>
      <c r="O1190" s="180">
        <f>ROUND(E1190*N1190,2)</f>
        <v>0.13</v>
      </c>
      <c r="P1190" s="180">
        <v>0</v>
      </c>
      <c r="Q1190" s="180">
        <f>ROUND(E1190*P1190,2)</f>
        <v>0</v>
      </c>
      <c r="R1190" s="182" t="s">
        <v>1479</v>
      </c>
      <c r="S1190" s="182" t="s">
        <v>294</v>
      </c>
      <c r="T1190" s="183" t="s">
        <v>294</v>
      </c>
      <c r="U1190" s="159">
        <v>0.24</v>
      </c>
      <c r="V1190" s="159">
        <f>ROUND(E1190*U1190,2)</f>
        <v>30.24</v>
      </c>
      <c r="W1190" s="159"/>
      <c r="X1190" s="159" t="s">
        <v>295</v>
      </c>
      <c r="Y1190" s="159" t="s">
        <v>296</v>
      </c>
      <c r="Z1190" s="148"/>
      <c r="AA1190" s="148"/>
      <c r="AB1190" s="148"/>
      <c r="AC1190" s="148"/>
      <c r="AD1190" s="148"/>
      <c r="AE1190" s="148"/>
      <c r="AF1190" s="148"/>
      <c r="AG1190" s="148" t="s">
        <v>297</v>
      </c>
      <c r="AH1190" s="148"/>
      <c r="AI1190" s="148"/>
      <c r="AJ1190" s="148"/>
      <c r="AK1190" s="148"/>
      <c r="AL1190" s="148"/>
      <c r="AM1190" s="148"/>
      <c r="AN1190" s="148"/>
      <c r="AO1190" s="148"/>
      <c r="AP1190" s="148"/>
      <c r="AQ1190" s="148"/>
      <c r="AR1190" s="148"/>
      <c r="AS1190" s="148"/>
      <c r="AT1190" s="148"/>
      <c r="AU1190" s="148"/>
      <c r="AV1190" s="148"/>
      <c r="AW1190" s="148"/>
      <c r="AX1190" s="148"/>
      <c r="AY1190" s="148"/>
      <c r="AZ1190" s="148"/>
      <c r="BA1190" s="148"/>
      <c r="BB1190" s="148"/>
      <c r="BC1190" s="148"/>
      <c r="BD1190" s="148"/>
      <c r="BE1190" s="148"/>
      <c r="BF1190" s="148"/>
      <c r="BG1190" s="148"/>
      <c r="BH1190" s="148"/>
    </row>
    <row r="1191" spans="1:60" outlineLevel="2" x14ac:dyDescent="0.25">
      <c r="A1191" s="155"/>
      <c r="B1191" s="156"/>
      <c r="C1191" s="195" t="s">
        <v>1486</v>
      </c>
      <c r="D1191" s="161"/>
      <c r="E1191" s="162">
        <v>125.98</v>
      </c>
      <c r="F1191" s="159"/>
      <c r="G1191" s="159"/>
      <c r="H1191" s="159"/>
      <c r="I1191" s="159"/>
      <c r="J1191" s="159"/>
      <c r="K1191" s="159"/>
      <c r="L1191" s="159"/>
      <c r="M1191" s="159"/>
      <c r="N1191" s="158"/>
      <c r="O1191" s="158"/>
      <c r="P1191" s="158"/>
      <c r="Q1191" s="158"/>
      <c r="R1191" s="159"/>
      <c r="S1191" s="159"/>
      <c r="T1191" s="159"/>
      <c r="U1191" s="159"/>
      <c r="V1191" s="159"/>
      <c r="W1191" s="159"/>
      <c r="X1191" s="159"/>
      <c r="Y1191" s="159"/>
      <c r="Z1191" s="148"/>
      <c r="AA1191" s="148"/>
      <c r="AB1191" s="148"/>
      <c r="AC1191" s="148"/>
      <c r="AD1191" s="148"/>
      <c r="AE1191" s="148"/>
      <c r="AF1191" s="148"/>
      <c r="AG1191" s="148" t="s">
        <v>314</v>
      </c>
      <c r="AH1191" s="148">
        <v>0</v>
      </c>
      <c r="AI1191" s="148"/>
      <c r="AJ1191" s="148"/>
      <c r="AK1191" s="148"/>
      <c r="AL1191" s="148"/>
      <c r="AM1191" s="148"/>
      <c r="AN1191" s="148"/>
      <c r="AO1191" s="148"/>
      <c r="AP1191" s="148"/>
      <c r="AQ1191" s="148"/>
      <c r="AR1191" s="148"/>
      <c r="AS1191" s="148"/>
      <c r="AT1191" s="148"/>
      <c r="AU1191" s="148"/>
      <c r="AV1191" s="148"/>
      <c r="AW1191" s="148"/>
      <c r="AX1191" s="148"/>
      <c r="AY1191" s="148"/>
      <c r="AZ1191" s="148"/>
      <c r="BA1191" s="148"/>
      <c r="BB1191" s="148"/>
      <c r="BC1191" s="148"/>
      <c r="BD1191" s="148"/>
      <c r="BE1191" s="148"/>
      <c r="BF1191" s="148"/>
      <c r="BG1191" s="148"/>
      <c r="BH1191" s="148"/>
    </row>
    <row r="1192" spans="1:60" outlineLevel="1" x14ac:dyDescent="0.25">
      <c r="A1192" s="185">
        <v>252</v>
      </c>
      <c r="B1192" s="186" t="s">
        <v>1487</v>
      </c>
      <c r="C1192" s="198" t="s">
        <v>1488</v>
      </c>
      <c r="D1192" s="187" t="s">
        <v>292</v>
      </c>
      <c r="E1192" s="188">
        <v>1</v>
      </c>
      <c r="F1192" s="189"/>
      <c r="G1192" s="190">
        <f>ROUND(E1192*F1192,2)</f>
        <v>0</v>
      </c>
      <c r="H1192" s="189"/>
      <c r="I1192" s="190">
        <f>ROUND(E1192*H1192,2)</f>
        <v>0</v>
      </c>
      <c r="J1192" s="189"/>
      <c r="K1192" s="190">
        <f>ROUND(E1192*J1192,2)</f>
        <v>0</v>
      </c>
      <c r="L1192" s="190">
        <v>21</v>
      </c>
      <c r="M1192" s="190">
        <f>G1192*(1+L1192/100)</f>
        <v>0</v>
      </c>
      <c r="N1192" s="188">
        <v>0</v>
      </c>
      <c r="O1192" s="188">
        <f>ROUND(E1192*N1192,2)</f>
        <v>0</v>
      </c>
      <c r="P1192" s="188">
        <v>0</v>
      </c>
      <c r="Q1192" s="188">
        <f>ROUND(E1192*P1192,2)</f>
        <v>0</v>
      </c>
      <c r="R1192" s="190" t="s">
        <v>1479</v>
      </c>
      <c r="S1192" s="190" t="s">
        <v>294</v>
      </c>
      <c r="T1192" s="191" t="s">
        <v>294</v>
      </c>
      <c r="U1192" s="159">
        <v>0.56925000000000003</v>
      </c>
      <c r="V1192" s="159">
        <f>ROUND(E1192*U1192,2)</f>
        <v>0.56999999999999995</v>
      </c>
      <c r="W1192" s="159"/>
      <c r="X1192" s="159" t="s">
        <v>295</v>
      </c>
      <c r="Y1192" s="159" t="s">
        <v>296</v>
      </c>
      <c r="Z1192" s="148"/>
      <c r="AA1192" s="148"/>
      <c r="AB1192" s="148"/>
      <c r="AC1192" s="148"/>
      <c r="AD1192" s="148"/>
      <c r="AE1192" s="148"/>
      <c r="AF1192" s="148"/>
      <c r="AG1192" s="148" t="s">
        <v>297</v>
      </c>
      <c r="AH1192" s="148"/>
      <c r="AI1192" s="148"/>
      <c r="AJ1192" s="148"/>
      <c r="AK1192" s="148"/>
      <c r="AL1192" s="148"/>
      <c r="AM1192" s="148"/>
      <c r="AN1192" s="148"/>
      <c r="AO1192" s="148"/>
      <c r="AP1192" s="148"/>
      <c r="AQ1192" s="148"/>
      <c r="AR1192" s="148"/>
      <c r="AS1192" s="148"/>
      <c r="AT1192" s="148"/>
      <c r="AU1192" s="148"/>
      <c r="AV1192" s="148"/>
      <c r="AW1192" s="148"/>
      <c r="AX1192" s="148"/>
      <c r="AY1192" s="148"/>
      <c r="AZ1192" s="148"/>
      <c r="BA1192" s="148"/>
      <c r="BB1192" s="148"/>
      <c r="BC1192" s="148"/>
      <c r="BD1192" s="148"/>
      <c r="BE1192" s="148"/>
      <c r="BF1192" s="148"/>
      <c r="BG1192" s="148"/>
      <c r="BH1192" s="148"/>
    </row>
    <row r="1193" spans="1:60" ht="20" outlineLevel="1" x14ac:dyDescent="0.25">
      <c r="A1193" s="177">
        <v>253</v>
      </c>
      <c r="B1193" s="178" t="s">
        <v>1489</v>
      </c>
      <c r="C1193" s="194" t="s">
        <v>1490</v>
      </c>
      <c r="D1193" s="179" t="s">
        <v>331</v>
      </c>
      <c r="E1193" s="180">
        <v>59.6</v>
      </c>
      <c r="F1193" s="181"/>
      <c r="G1193" s="182">
        <f>ROUND(E1193*F1193,2)</f>
        <v>0</v>
      </c>
      <c r="H1193" s="181"/>
      <c r="I1193" s="182">
        <f>ROUND(E1193*H1193,2)</f>
        <v>0</v>
      </c>
      <c r="J1193" s="181"/>
      <c r="K1193" s="182">
        <f>ROUND(E1193*J1193,2)</f>
        <v>0</v>
      </c>
      <c r="L1193" s="182">
        <v>21</v>
      </c>
      <c r="M1193" s="182">
        <f>G1193*(1+L1193/100)</f>
        <v>0</v>
      </c>
      <c r="N1193" s="180">
        <v>2.2799999999999999E-3</v>
      </c>
      <c r="O1193" s="180">
        <f>ROUND(E1193*N1193,2)</f>
        <v>0.14000000000000001</v>
      </c>
      <c r="P1193" s="180">
        <v>0</v>
      </c>
      <c r="Q1193" s="180">
        <f>ROUND(E1193*P1193,2)</f>
        <v>0</v>
      </c>
      <c r="R1193" s="182" t="s">
        <v>1479</v>
      </c>
      <c r="S1193" s="182" t="s">
        <v>294</v>
      </c>
      <c r="T1193" s="183" t="s">
        <v>294</v>
      </c>
      <c r="U1193" s="159">
        <v>0.28999999999999998</v>
      </c>
      <c r="V1193" s="159">
        <f>ROUND(E1193*U1193,2)</f>
        <v>17.28</v>
      </c>
      <c r="W1193" s="159"/>
      <c r="X1193" s="159" t="s">
        <v>295</v>
      </c>
      <c r="Y1193" s="159" t="s">
        <v>296</v>
      </c>
      <c r="Z1193" s="148"/>
      <c r="AA1193" s="148"/>
      <c r="AB1193" s="148"/>
      <c r="AC1193" s="148"/>
      <c r="AD1193" s="148"/>
      <c r="AE1193" s="148"/>
      <c r="AF1193" s="148"/>
      <c r="AG1193" s="148" t="s">
        <v>297</v>
      </c>
      <c r="AH1193" s="148"/>
      <c r="AI1193" s="148"/>
      <c r="AJ1193" s="148"/>
      <c r="AK1193" s="148"/>
      <c r="AL1193" s="148"/>
      <c r="AM1193" s="148"/>
      <c r="AN1193" s="148"/>
      <c r="AO1193" s="148"/>
      <c r="AP1193" s="148"/>
      <c r="AQ1193" s="148"/>
      <c r="AR1193" s="148"/>
      <c r="AS1193" s="148"/>
      <c r="AT1193" s="148"/>
      <c r="AU1193" s="148"/>
      <c r="AV1193" s="148"/>
      <c r="AW1193" s="148"/>
      <c r="AX1193" s="148"/>
      <c r="AY1193" s="148"/>
      <c r="AZ1193" s="148"/>
      <c r="BA1193" s="148"/>
      <c r="BB1193" s="148"/>
      <c r="BC1193" s="148"/>
      <c r="BD1193" s="148"/>
      <c r="BE1193" s="148"/>
      <c r="BF1193" s="148"/>
      <c r="BG1193" s="148"/>
      <c r="BH1193" s="148"/>
    </row>
    <row r="1194" spans="1:60" outlineLevel="2" x14ac:dyDescent="0.25">
      <c r="A1194" s="155"/>
      <c r="B1194" s="156"/>
      <c r="C1194" s="276" t="s">
        <v>1491</v>
      </c>
      <c r="D1194" s="277"/>
      <c r="E1194" s="277"/>
      <c r="F1194" s="277"/>
      <c r="G1194" s="277"/>
      <c r="H1194" s="159"/>
      <c r="I1194" s="159"/>
      <c r="J1194" s="159"/>
      <c r="K1194" s="159"/>
      <c r="L1194" s="159"/>
      <c r="M1194" s="159"/>
      <c r="N1194" s="158"/>
      <c r="O1194" s="158"/>
      <c r="P1194" s="158"/>
      <c r="Q1194" s="158"/>
      <c r="R1194" s="159"/>
      <c r="S1194" s="159"/>
      <c r="T1194" s="159"/>
      <c r="U1194" s="159"/>
      <c r="V1194" s="159"/>
      <c r="W1194" s="159"/>
      <c r="X1194" s="159"/>
      <c r="Y1194" s="159"/>
      <c r="Z1194" s="148"/>
      <c r="AA1194" s="148"/>
      <c r="AB1194" s="148"/>
      <c r="AC1194" s="148"/>
      <c r="AD1194" s="148"/>
      <c r="AE1194" s="148"/>
      <c r="AF1194" s="148"/>
      <c r="AG1194" s="148" t="s">
        <v>299</v>
      </c>
      <c r="AH1194" s="148"/>
      <c r="AI1194" s="148"/>
      <c r="AJ1194" s="148"/>
      <c r="AK1194" s="148"/>
      <c r="AL1194" s="148"/>
      <c r="AM1194" s="148"/>
      <c r="AN1194" s="148"/>
      <c r="AO1194" s="148"/>
      <c r="AP1194" s="148"/>
      <c r="AQ1194" s="148"/>
      <c r="AR1194" s="148"/>
      <c r="AS1194" s="148"/>
      <c r="AT1194" s="148"/>
      <c r="AU1194" s="148"/>
      <c r="AV1194" s="148"/>
      <c r="AW1194" s="148"/>
      <c r="AX1194" s="148"/>
      <c r="AY1194" s="148"/>
      <c r="AZ1194" s="148"/>
      <c r="BA1194" s="148"/>
      <c r="BB1194" s="148"/>
      <c r="BC1194" s="148"/>
      <c r="BD1194" s="148"/>
      <c r="BE1194" s="148"/>
      <c r="BF1194" s="148"/>
      <c r="BG1194" s="148"/>
      <c r="BH1194" s="148"/>
    </row>
    <row r="1195" spans="1:60" outlineLevel="2" x14ac:dyDescent="0.25">
      <c r="A1195" s="155"/>
      <c r="B1195" s="156"/>
      <c r="C1195" s="270" t="s">
        <v>1491</v>
      </c>
      <c r="D1195" s="271"/>
      <c r="E1195" s="271"/>
      <c r="F1195" s="271"/>
      <c r="G1195" s="271"/>
      <c r="H1195" s="159"/>
      <c r="I1195" s="159"/>
      <c r="J1195" s="159"/>
      <c r="K1195" s="159"/>
      <c r="L1195" s="159"/>
      <c r="M1195" s="159"/>
      <c r="N1195" s="158"/>
      <c r="O1195" s="158"/>
      <c r="P1195" s="158"/>
      <c r="Q1195" s="158"/>
      <c r="R1195" s="159"/>
      <c r="S1195" s="159"/>
      <c r="T1195" s="159"/>
      <c r="U1195" s="159"/>
      <c r="V1195" s="159"/>
      <c r="W1195" s="159"/>
      <c r="X1195" s="159"/>
      <c r="Y1195" s="159"/>
      <c r="Z1195" s="148"/>
      <c r="AA1195" s="148"/>
      <c r="AB1195" s="148"/>
      <c r="AC1195" s="148"/>
      <c r="AD1195" s="148"/>
      <c r="AE1195" s="148"/>
      <c r="AF1195" s="148"/>
      <c r="AG1195" s="148" t="s">
        <v>300</v>
      </c>
      <c r="AH1195" s="148"/>
      <c r="AI1195" s="148"/>
      <c r="AJ1195" s="148"/>
      <c r="AK1195" s="148"/>
      <c r="AL1195" s="148"/>
      <c r="AM1195" s="148"/>
      <c r="AN1195" s="148"/>
      <c r="AO1195" s="148"/>
      <c r="AP1195" s="148"/>
      <c r="AQ1195" s="148"/>
      <c r="AR1195" s="148"/>
      <c r="AS1195" s="148"/>
      <c r="AT1195" s="148"/>
      <c r="AU1195" s="148"/>
      <c r="AV1195" s="148"/>
      <c r="AW1195" s="148"/>
      <c r="AX1195" s="148"/>
      <c r="AY1195" s="148"/>
      <c r="AZ1195" s="148"/>
      <c r="BA1195" s="148"/>
      <c r="BB1195" s="148"/>
      <c r="BC1195" s="148"/>
      <c r="BD1195" s="148"/>
      <c r="BE1195" s="148"/>
      <c r="BF1195" s="148"/>
      <c r="BG1195" s="148"/>
      <c r="BH1195" s="148"/>
    </row>
    <row r="1196" spans="1:60" outlineLevel="2" x14ac:dyDescent="0.25">
      <c r="A1196" s="155"/>
      <c r="B1196" s="156"/>
      <c r="C1196" s="195" t="s">
        <v>1492</v>
      </c>
      <c r="D1196" s="161"/>
      <c r="E1196" s="162"/>
      <c r="F1196" s="159"/>
      <c r="G1196" s="159"/>
      <c r="H1196" s="159"/>
      <c r="I1196" s="159"/>
      <c r="J1196" s="159"/>
      <c r="K1196" s="159"/>
      <c r="L1196" s="159"/>
      <c r="M1196" s="159"/>
      <c r="N1196" s="158"/>
      <c r="O1196" s="158"/>
      <c r="P1196" s="158"/>
      <c r="Q1196" s="158"/>
      <c r="R1196" s="159"/>
      <c r="S1196" s="159"/>
      <c r="T1196" s="159"/>
      <c r="U1196" s="159"/>
      <c r="V1196" s="159"/>
      <c r="W1196" s="159"/>
      <c r="X1196" s="159"/>
      <c r="Y1196" s="159"/>
      <c r="Z1196" s="148"/>
      <c r="AA1196" s="148"/>
      <c r="AB1196" s="148"/>
      <c r="AC1196" s="148"/>
      <c r="AD1196" s="148"/>
      <c r="AE1196" s="148"/>
      <c r="AF1196" s="148"/>
      <c r="AG1196" s="148" t="s">
        <v>314</v>
      </c>
      <c r="AH1196" s="148">
        <v>0</v>
      </c>
      <c r="AI1196" s="148"/>
      <c r="AJ1196" s="148"/>
      <c r="AK1196" s="148"/>
      <c r="AL1196" s="148"/>
      <c r="AM1196" s="148"/>
      <c r="AN1196" s="148"/>
      <c r="AO1196" s="148"/>
      <c r="AP1196" s="148"/>
      <c r="AQ1196" s="148"/>
      <c r="AR1196" s="148"/>
      <c r="AS1196" s="148"/>
      <c r="AT1196" s="148"/>
      <c r="AU1196" s="148"/>
      <c r="AV1196" s="148"/>
      <c r="AW1196" s="148"/>
      <c r="AX1196" s="148"/>
      <c r="AY1196" s="148"/>
      <c r="AZ1196" s="148"/>
      <c r="BA1196" s="148"/>
      <c r="BB1196" s="148"/>
      <c r="BC1196" s="148"/>
      <c r="BD1196" s="148"/>
      <c r="BE1196" s="148"/>
      <c r="BF1196" s="148"/>
      <c r="BG1196" s="148"/>
      <c r="BH1196" s="148"/>
    </row>
    <row r="1197" spans="1:60" outlineLevel="3" x14ac:dyDescent="0.25">
      <c r="A1197" s="155"/>
      <c r="B1197" s="156"/>
      <c r="C1197" s="195" t="s">
        <v>1493</v>
      </c>
      <c r="D1197" s="161"/>
      <c r="E1197" s="162">
        <v>44.1</v>
      </c>
      <c r="F1197" s="159"/>
      <c r="G1197" s="159"/>
      <c r="H1197" s="159"/>
      <c r="I1197" s="159"/>
      <c r="J1197" s="159"/>
      <c r="K1197" s="159"/>
      <c r="L1197" s="159"/>
      <c r="M1197" s="159"/>
      <c r="N1197" s="158"/>
      <c r="O1197" s="158"/>
      <c r="P1197" s="158"/>
      <c r="Q1197" s="158"/>
      <c r="R1197" s="159"/>
      <c r="S1197" s="159"/>
      <c r="T1197" s="159"/>
      <c r="U1197" s="159"/>
      <c r="V1197" s="159"/>
      <c r="W1197" s="159"/>
      <c r="X1197" s="159"/>
      <c r="Y1197" s="159"/>
      <c r="Z1197" s="148"/>
      <c r="AA1197" s="148"/>
      <c r="AB1197" s="148"/>
      <c r="AC1197" s="148"/>
      <c r="AD1197" s="148"/>
      <c r="AE1197" s="148"/>
      <c r="AF1197" s="148"/>
      <c r="AG1197" s="148" t="s">
        <v>314</v>
      </c>
      <c r="AH1197" s="148">
        <v>0</v>
      </c>
      <c r="AI1197" s="148"/>
      <c r="AJ1197" s="148"/>
      <c r="AK1197" s="148"/>
      <c r="AL1197" s="148"/>
      <c r="AM1197" s="148"/>
      <c r="AN1197" s="148"/>
      <c r="AO1197" s="148"/>
      <c r="AP1197" s="148"/>
      <c r="AQ1197" s="148"/>
      <c r="AR1197" s="148"/>
      <c r="AS1197" s="148"/>
      <c r="AT1197" s="148"/>
      <c r="AU1197" s="148"/>
      <c r="AV1197" s="148"/>
      <c r="AW1197" s="148"/>
      <c r="AX1197" s="148"/>
      <c r="AY1197" s="148"/>
      <c r="AZ1197" s="148"/>
      <c r="BA1197" s="148"/>
      <c r="BB1197" s="148"/>
      <c r="BC1197" s="148"/>
      <c r="BD1197" s="148"/>
      <c r="BE1197" s="148"/>
      <c r="BF1197" s="148"/>
      <c r="BG1197" s="148"/>
      <c r="BH1197" s="148"/>
    </row>
    <row r="1198" spans="1:60" outlineLevel="3" x14ac:dyDescent="0.25">
      <c r="A1198" s="155"/>
      <c r="B1198" s="156"/>
      <c r="C1198" s="195" t="s">
        <v>1494</v>
      </c>
      <c r="D1198" s="161"/>
      <c r="E1198" s="162">
        <v>9</v>
      </c>
      <c r="F1198" s="159"/>
      <c r="G1198" s="159"/>
      <c r="H1198" s="159"/>
      <c r="I1198" s="159"/>
      <c r="J1198" s="159"/>
      <c r="K1198" s="159"/>
      <c r="L1198" s="159"/>
      <c r="M1198" s="159"/>
      <c r="N1198" s="158"/>
      <c r="O1198" s="158"/>
      <c r="P1198" s="158"/>
      <c r="Q1198" s="158"/>
      <c r="R1198" s="159"/>
      <c r="S1198" s="159"/>
      <c r="T1198" s="159"/>
      <c r="U1198" s="159"/>
      <c r="V1198" s="159"/>
      <c r="W1198" s="159"/>
      <c r="X1198" s="159"/>
      <c r="Y1198" s="159"/>
      <c r="Z1198" s="148"/>
      <c r="AA1198" s="148"/>
      <c r="AB1198" s="148"/>
      <c r="AC1198" s="148"/>
      <c r="AD1198" s="148"/>
      <c r="AE1198" s="148"/>
      <c r="AF1198" s="148"/>
      <c r="AG1198" s="148" t="s">
        <v>314</v>
      </c>
      <c r="AH1198" s="148">
        <v>0</v>
      </c>
      <c r="AI1198" s="148"/>
      <c r="AJ1198" s="148"/>
      <c r="AK1198" s="148"/>
      <c r="AL1198" s="148"/>
      <c r="AM1198" s="148"/>
      <c r="AN1198" s="148"/>
      <c r="AO1198" s="148"/>
      <c r="AP1198" s="148"/>
      <c r="AQ1198" s="148"/>
      <c r="AR1198" s="148"/>
      <c r="AS1198" s="148"/>
      <c r="AT1198" s="148"/>
      <c r="AU1198" s="148"/>
      <c r="AV1198" s="148"/>
      <c r="AW1198" s="148"/>
      <c r="AX1198" s="148"/>
      <c r="AY1198" s="148"/>
      <c r="AZ1198" s="148"/>
      <c r="BA1198" s="148"/>
      <c r="BB1198" s="148"/>
      <c r="BC1198" s="148"/>
      <c r="BD1198" s="148"/>
      <c r="BE1198" s="148"/>
      <c r="BF1198" s="148"/>
      <c r="BG1198" s="148"/>
      <c r="BH1198" s="148"/>
    </row>
    <row r="1199" spans="1:60" outlineLevel="3" x14ac:dyDescent="0.25">
      <c r="A1199" s="155"/>
      <c r="B1199" s="156"/>
      <c r="C1199" s="195" t="s">
        <v>1495</v>
      </c>
      <c r="D1199" s="161"/>
      <c r="E1199" s="162">
        <v>0.9</v>
      </c>
      <c r="F1199" s="159"/>
      <c r="G1199" s="159"/>
      <c r="H1199" s="159"/>
      <c r="I1199" s="159"/>
      <c r="J1199" s="159"/>
      <c r="K1199" s="159"/>
      <c r="L1199" s="159"/>
      <c r="M1199" s="159"/>
      <c r="N1199" s="158"/>
      <c r="O1199" s="158"/>
      <c r="P1199" s="158"/>
      <c r="Q1199" s="158"/>
      <c r="R1199" s="159"/>
      <c r="S1199" s="159"/>
      <c r="T1199" s="159"/>
      <c r="U1199" s="159"/>
      <c r="V1199" s="159"/>
      <c r="W1199" s="159"/>
      <c r="X1199" s="159"/>
      <c r="Y1199" s="159"/>
      <c r="Z1199" s="148"/>
      <c r="AA1199" s="148"/>
      <c r="AB1199" s="148"/>
      <c r="AC1199" s="148"/>
      <c r="AD1199" s="148"/>
      <c r="AE1199" s="148"/>
      <c r="AF1199" s="148"/>
      <c r="AG1199" s="148" t="s">
        <v>314</v>
      </c>
      <c r="AH1199" s="148">
        <v>0</v>
      </c>
      <c r="AI1199" s="148"/>
      <c r="AJ1199" s="148"/>
      <c r="AK1199" s="148"/>
      <c r="AL1199" s="148"/>
      <c r="AM1199" s="148"/>
      <c r="AN1199" s="148"/>
      <c r="AO1199" s="148"/>
      <c r="AP1199" s="148"/>
      <c r="AQ1199" s="148"/>
      <c r="AR1199" s="148"/>
      <c r="AS1199" s="148"/>
      <c r="AT1199" s="148"/>
      <c r="AU1199" s="148"/>
      <c r="AV1199" s="148"/>
      <c r="AW1199" s="148"/>
      <c r="AX1199" s="148"/>
      <c r="AY1199" s="148"/>
      <c r="AZ1199" s="148"/>
      <c r="BA1199" s="148"/>
      <c r="BB1199" s="148"/>
      <c r="BC1199" s="148"/>
      <c r="BD1199" s="148"/>
      <c r="BE1199" s="148"/>
      <c r="BF1199" s="148"/>
      <c r="BG1199" s="148"/>
      <c r="BH1199" s="148"/>
    </row>
    <row r="1200" spans="1:60" outlineLevel="3" x14ac:dyDescent="0.25">
      <c r="A1200" s="155"/>
      <c r="B1200" s="156"/>
      <c r="C1200" s="195" t="s">
        <v>1496</v>
      </c>
      <c r="D1200" s="161"/>
      <c r="E1200" s="162">
        <v>5.6</v>
      </c>
      <c r="F1200" s="159"/>
      <c r="G1200" s="159"/>
      <c r="H1200" s="159"/>
      <c r="I1200" s="159"/>
      <c r="J1200" s="159"/>
      <c r="K1200" s="159"/>
      <c r="L1200" s="159"/>
      <c r="M1200" s="159"/>
      <c r="N1200" s="158"/>
      <c r="O1200" s="158"/>
      <c r="P1200" s="158"/>
      <c r="Q1200" s="158"/>
      <c r="R1200" s="159"/>
      <c r="S1200" s="159"/>
      <c r="T1200" s="159"/>
      <c r="U1200" s="159"/>
      <c r="V1200" s="159"/>
      <c r="W1200" s="159"/>
      <c r="X1200" s="159"/>
      <c r="Y1200" s="159"/>
      <c r="Z1200" s="148"/>
      <c r="AA1200" s="148"/>
      <c r="AB1200" s="148"/>
      <c r="AC1200" s="148"/>
      <c r="AD1200" s="148"/>
      <c r="AE1200" s="148"/>
      <c r="AF1200" s="148"/>
      <c r="AG1200" s="148" t="s">
        <v>314</v>
      </c>
      <c r="AH1200" s="148">
        <v>0</v>
      </c>
      <c r="AI1200" s="148"/>
      <c r="AJ1200" s="148"/>
      <c r="AK1200" s="148"/>
      <c r="AL1200" s="148"/>
      <c r="AM1200" s="148"/>
      <c r="AN1200" s="148"/>
      <c r="AO1200" s="148"/>
      <c r="AP1200" s="148"/>
      <c r="AQ1200" s="148"/>
      <c r="AR1200" s="148"/>
      <c r="AS1200" s="148"/>
      <c r="AT1200" s="148"/>
      <c r="AU1200" s="148"/>
      <c r="AV1200" s="148"/>
      <c r="AW1200" s="148"/>
      <c r="AX1200" s="148"/>
      <c r="AY1200" s="148"/>
      <c r="AZ1200" s="148"/>
      <c r="BA1200" s="148"/>
      <c r="BB1200" s="148"/>
      <c r="BC1200" s="148"/>
      <c r="BD1200" s="148"/>
      <c r="BE1200" s="148"/>
      <c r="BF1200" s="148"/>
      <c r="BG1200" s="148"/>
      <c r="BH1200" s="148"/>
    </row>
    <row r="1201" spans="1:60" ht="20" outlineLevel="1" x14ac:dyDescent="0.25">
      <c r="A1201" s="185">
        <v>254</v>
      </c>
      <c r="B1201" s="186" t="s">
        <v>1497</v>
      </c>
      <c r="C1201" s="198" t="s">
        <v>1498</v>
      </c>
      <c r="D1201" s="187" t="s">
        <v>292</v>
      </c>
      <c r="E1201" s="188">
        <v>2</v>
      </c>
      <c r="F1201" s="189"/>
      <c r="G1201" s="190">
        <f>ROUND(E1201*F1201,2)</f>
        <v>0</v>
      </c>
      <c r="H1201" s="189"/>
      <c r="I1201" s="190">
        <f>ROUND(E1201*H1201,2)</f>
        <v>0</v>
      </c>
      <c r="J1201" s="189"/>
      <c r="K1201" s="190">
        <f>ROUND(E1201*J1201,2)</f>
        <v>0</v>
      </c>
      <c r="L1201" s="190">
        <v>21</v>
      </c>
      <c r="M1201" s="190">
        <f>G1201*(1+L1201/100)</f>
        <v>0</v>
      </c>
      <c r="N1201" s="188">
        <v>0</v>
      </c>
      <c r="O1201" s="188">
        <f>ROUND(E1201*N1201,2)</f>
        <v>0</v>
      </c>
      <c r="P1201" s="188">
        <v>6.4000000000000005E-4</v>
      </c>
      <c r="Q1201" s="188">
        <f>ROUND(E1201*P1201,2)</f>
        <v>0</v>
      </c>
      <c r="R1201" s="190" t="s">
        <v>1479</v>
      </c>
      <c r="S1201" s="190" t="s">
        <v>294</v>
      </c>
      <c r="T1201" s="191" t="s">
        <v>294</v>
      </c>
      <c r="U1201" s="159">
        <v>6.9000000000000006E-2</v>
      </c>
      <c r="V1201" s="159">
        <f>ROUND(E1201*U1201,2)</f>
        <v>0.14000000000000001</v>
      </c>
      <c r="W1201" s="159"/>
      <c r="X1201" s="159" t="s">
        <v>295</v>
      </c>
      <c r="Y1201" s="159" t="s">
        <v>296</v>
      </c>
      <c r="Z1201" s="148"/>
      <c r="AA1201" s="148"/>
      <c r="AB1201" s="148"/>
      <c r="AC1201" s="148"/>
      <c r="AD1201" s="148"/>
      <c r="AE1201" s="148"/>
      <c r="AF1201" s="148"/>
      <c r="AG1201" s="148" t="s">
        <v>297</v>
      </c>
      <c r="AH1201" s="148"/>
      <c r="AI1201" s="148"/>
      <c r="AJ1201" s="148"/>
      <c r="AK1201" s="148"/>
      <c r="AL1201" s="148"/>
      <c r="AM1201" s="148"/>
      <c r="AN1201" s="148"/>
      <c r="AO1201" s="148"/>
      <c r="AP1201" s="148"/>
      <c r="AQ1201" s="148"/>
      <c r="AR1201" s="148"/>
      <c r="AS1201" s="148"/>
      <c r="AT1201" s="148"/>
      <c r="AU1201" s="148"/>
      <c r="AV1201" s="148"/>
      <c r="AW1201" s="148"/>
      <c r="AX1201" s="148"/>
      <c r="AY1201" s="148"/>
      <c r="AZ1201" s="148"/>
      <c r="BA1201" s="148"/>
      <c r="BB1201" s="148"/>
      <c r="BC1201" s="148"/>
      <c r="BD1201" s="148"/>
      <c r="BE1201" s="148"/>
      <c r="BF1201" s="148"/>
      <c r="BG1201" s="148"/>
      <c r="BH1201" s="148"/>
    </row>
    <row r="1202" spans="1:60" ht="20" outlineLevel="1" x14ac:dyDescent="0.25">
      <c r="A1202" s="177">
        <v>255</v>
      </c>
      <c r="B1202" s="178" t="s">
        <v>1499</v>
      </c>
      <c r="C1202" s="194" t="s">
        <v>1500</v>
      </c>
      <c r="D1202" s="179" t="s">
        <v>292</v>
      </c>
      <c r="E1202" s="180">
        <v>5</v>
      </c>
      <c r="F1202" s="181"/>
      <c r="G1202" s="182">
        <f>ROUND(E1202*F1202,2)</f>
        <v>0</v>
      </c>
      <c r="H1202" s="181"/>
      <c r="I1202" s="182">
        <f>ROUND(E1202*H1202,2)</f>
        <v>0</v>
      </c>
      <c r="J1202" s="181"/>
      <c r="K1202" s="182">
        <f>ROUND(E1202*J1202,2)</f>
        <v>0</v>
      </c>
      <c r="L1202" s="182">
        <v>21</v>
      </c>
      <c r="M1202" s="182">
        <f>G1202*(1+L1202/100)</f>
        <v>0</v>
      </c>
      <c r="N1202" s="180">
        <v>0</v>
      </c>
      <c r="O1202" s="180">
        <f>ROUND(E1202*N1202,2)</f>
        <v>0</v>
      </c>
      <c r="P1202" s="180">
        <v>8.0999999999999996E-4</v>
      </c>
      <c r="Q1202" s="180">
        <f>ROUND(E1202*P1202,2)</f>
        <v>0</v>
      </c>
      <c r="R1202" s="182" t="s">
        <v>1479</v>
      </c>
      <c r="S1202" s="182" t="s">
        <v>294</v>
      </c>
      <c r="T1202" s="183" t="s">
        <v>294</v>
      </c>
      <c r="U1202" s="159">
        <v>8.0500000000000002E-2</v>
      </c>
      <c r="V1202" s="159">
        <f>ROUND(E1202*U1202,2)</f>
        <v>0.4</v>
      </c>
      <c r="W1202" s="159"/>
      <c r="X1202" s="159" t="s">
        <v>295</v>
      </c>
      <c r="Y1202" s="159" t="s">
        <v>296</v>
      </c>
      <c r="Z1202" s="148"/>
      <c r="AA1202" s="148"/>
      <c r="AB1202" s="148"/>
      <c r="AC1202" s="148"/>
      <c r="AD1202" s="148"/>
      <c r="AE1202" s="148"/>
      <c r="AF1202" s="148"/>
      <c r="AG1202" s="148" t="s">
        <v>297</v>
      </c>
      <c r="AH1202" s="148"/>
      <c r="AI1202" s="148"/>
      <c r="AJ1202" s="148"/>
      <c r="AK1202" s="148"/>
      <c r="AL1202" s="148"/>
      <c r="AM1202" s="148"/>
      <c r="AN1202" s="148"/>
      <c r="AO1202" s="148"/>
      <c r="AP1202" s="148"/>
      <c r="AQ1202" s="148"/>
      <c r="AR1202" s="148"/>
      <c r="AS1202" s="148"/>
      <c r="AT1202" s="148"/>
      <c r="AU1202" s="148"/>
      <c r="AV1202" s="148"/>
      <c r="AW1202" s="148"/>
      <c r="AX1202" s="148"/>
      <c r="AY1202" s="148"/>
      <c r="AZ1202" s="148"/>
      <c r="BA1202" s="148"/>
      <c r="BB1202" s="148"/>
      <c r="BC1202" s="148"/>
      <c r="BD1202" s="148"/>
      <c r="BE1202" s="148"/>
      <c r="BF1202" s="148"/>
      <c r="BG1202" s="148"/>
      <c r="BH1202" s="148"/>
    </row>
    <row r="1203" spans="1:60" outlineLevel="2" x14ac:dyDescent="0.25">
      <c r="A1203" s="155"/>
      <c r="B1203" s="156"/>
      <c r="C1203" s="195" t="s">
        <v>1501</v>
      </c>
      <c r="D1203" s="161"/>
      <c r="E1203" s="162">
        <v>1</v>
      </c>
      <c r="F1203" s="159"/>
      <c r="G1203" s="159"/>
      <c r="H1203" s="159"/>
      <c r="I1203" s="159"/>
      <c r="J1203" s="159"/>
      <c r="K1203" s="159"/>
      <c r="L1203" s="159"/>
      <c r="M1203" s="159"/>
      <c r="N1203" s="158"/>
      <c r="O1203" s="158"/>
      <c r="P1203" s="158"/>
      <c r="Q1203" s="158"/>
      <c r="R1203" s="159"/>
      <c r="S1203" s="159"/>
      <c r="T1203" s="159"/>
      <c r="U1203" s="159"/>
      <c r="V1203" s="159"/>
      <c r="W1203" s="159"/>
      <c r="X1203" s="159"/>
      <c r="Y1203" s="159"/>
      <c r="Z1203" s="148"/>
      <c r="AA1203" s="148"/>
      <c r="AB1203" s="148"/>
      <c r="AC1203" s="148"/>
      <c r="AD1203" s="148"/>
      <c r="AE1203" s="148"/>
      <c r="AF1203" s="148"/>
      <c r="AG1203" s="148" t="s">
        <v>314</v>
      </c>
      <c r="AH1203" s="148">
        <v>0</v>
      </c>
      <c r="AI1203" s="148"/>
      <c r="AJ1203" s="148"/>
      <c r="AK1203" s="148"/>
      <c r="AL1203" s="148"/>
      <c r="AM1203" s="148"/>
      <c r="AN1203" s="148"/>
      <c r="AO1203" s="148"/>
      <c r="AP1203" s="148"/>
      <c r="AQ1203" s="148"/>
      <c r="AR1203" s="148"/>
      <c r="AS1203" s="148"/>
      <c r="AT1203" s="148"/>
      <c r="AU1203" s="148"/>
      <c r="AV1203" s="148"/>
      <c r="AW1203" s="148"/>
      <c r="AX1203" s="148"/>
      <c r="AY1203" s="148"/>
      <c r="AZ1203" s="148"/>
      <c r="BA1203" s="148"/>
      <c r="BB1203" s="148"/>
      <c r="BC1203" s="148"/>
      <c r="BD1203" s="148"/>
      <c r="BE1203" s="148"/>
      <c r="BF1203" s="148"/>
      <c r="BG1203" s="148"/>
      <c r="BH1203" s="148"/>
    </row>
    <row r="1204" spans="1:60" outlineLevel="3" x14ac:dyDescent="0.25">
      <c r="A1204" s="155"/>
      <c r="B1204" s="156"/>
      <c r="C1204" s="195" t="s">
        <v>1502</v>
      </c>
      <c r="D1204" s="161"/>
      <c r="E1204" s="162">
        <v>4</v>
      </c>
      <c r="F1204" s="159"/>
      <c r="G1204" s="159"/>
      <c r="H1204" s="159"/>
      <c r="I1204" s="159"/>
      <c r="J1204" s="159"/>
      <c r="K1204" s="159"/>
      <c r="L1204" s="159"/>
      <c r="M1204" s="159"/>
      <c r="N1204" s="158"/>
      <c r="O1204" s="158"/>
      <c r="P1204" s="158"/>
      <c r="Q1204" s="158"/>
      <c r="R1204" s="159"/>
      <c r="S1204" s="159"/>
      <c r="T1204" s="159"/>
      <c r="U1204" s="159"/>
      <c r="V1204" s="159"/>
      <c r="W1204" s="159"/>
      <c r="X1204" s="159"/>
      <c r="Y1204" s="159"/>
      <c r="Z1204" s="148"/>
      <c r="AA1204" s="148"/>
      <c r="AB1204" s="148"/>
      <c r="AC1204" s="148"/>
      <c r="AD1204" s="148"/>
      <c r="AE1204" s="148"/>
      <c r="AF1204" s="148"/>
      <c r="AG1204" s="148" t="s">
        <v>314</v>
      </c>
      <c r="AH1204" s="148">
        <v>0</v>
      </c>
      <c r="AI1204" s="148"/>
      <c r="AJ1204" s="148"/>
      <c r="AK1204" s="148"/>
      <c r="AL1204" s="148"/>
      <c r="AM1204" s="148"/>
      <c r="AN1204" s="148"/>
      <c r="AO1204" s="148"/>
      <c r="AP1204" s="148"/>
      <c r="AQ1204" s="148"/>
      <c r="AR1204" s="148"/>
      <c r="AS1204" s="148"/>
      <c r="AT1204" s="148"/>
      <c r="AU1204" s="148"/>
      <c r="AV1204" s="148"/>
      <c r="AW1204" s="148"/>
      <c r="AX1204" s="148"/>
      <c r="AY1204" s="148"/>
      <c r="AZ1204" s="148"/>
      <c r="BA1204" s="148"/>
      <c r="BB1204" s="148"/>
      <c r="BC1204" s="148"/>
      <c r="BD1204" s="148"/>
      <c r="BE1204" s="148"/>
      <c r="BF1204" s="148"/>
      <c r="BG1204" s="148"/>
      <c r="BH1204" s="148"/>
    </row>
    <row r="1205" spans="1:60" outlineLevel="1" x14ac:dyDescent="0.25">
      <c r="A1205" s="185">
        <v>256</v>
      </c>
      <c r="B1205" s="186" t="s">
        <v>1503</v>
      </c>
      <c r="C1205" s="198" t="s">
        <v>1504</v>
      </c>
      <c r="D1205" s="187" t="s">
        <v>331</v>
      </c>
      <c r="E1205" s="188">
        <v>13.75</v>
      </c>
      <c r="F1205" s="189"/>
      <c r="G1205" s="190">
        <f>ROUND(E1205*F1205,2)</f>
        <v>0</v>
      </c>
      <c r="H1205" s="189"/>
      <c r="I1205" s="190">
        <f>ROUND(E1205*H1205,2)</f>
        <v>0</v>
      </c>
      <c r="J1205" s="189"/>
      <c r="K1205" s="190">
        <f>ROUND(E1205*J1205,2)</f>
        <v>0</v>
      </c>
      <c r="L1205" s="190">
        <v>21</v>
      </c>
      <c r="M1205" s="190">
        <f>G1205*(1+L1205/100)</f>
        <v>0</v>
      </c>
      <c r="N1205" s="188">
        <v>0</v>
      </c>
      <c r="O1205" s="188">
        <f>ROUND(E1205*N1205,2)</f>
        <v>0</v>
      </c>
      <c r="P1205" s="188">
        <v>3.3600000000000001E-3</v>
      </c>
      <c r="Q1205" s="188">
        <f>ROUND(E1205*P1205,2)</f>
        <v>0.05</v>
      </c>
      <c r="R1205" s="190" t="s">
        <v>1479</v>
      </c>
      <c r="S1205" s="190" t="s">
        <v>294</v>
      </c>
      <c r="T1205" s="191" t="s">
        <v>294</v>
      </c>
      <c r="U1205" s="159">
        <v>6.9000000000000006E-2</v>
      </c>
      <c r="V1205" s="159">
        <f>ROUND(E1205*U1205,2)</f>
        <v>0.95</v>
      </c>
      <c r="W1205" s="159"/>
      <c r="X1205" s="159" t="s">
        <v>295</v>
      </c>
      <c r="Y1205" s="159" t="s">
        <v>296</v>
      </c>
      <c r="Z1205" s="148"/>
      <c r="AA1205" s="148"/>
      <c r="AB1205" s="148"/>
      <c r="AC1205" s="148"/>
      <c r="AD1205" s="148"/>
      <c r="AE1205" s="148"/>
      <c r="AF1205" s="148"/>
      <c r="AG1205" s="148" t="s">
        <v>297</v>
      </c>
      <c r="AH1205" s="148"/>
      <c r="AI1205" s="148"/>
      <c r="AJ1205" s="148"/>
      <c r="AK1205" s="148"/>
      <c r="AL1205" s="148"/>
      <c r="AM1205" s="148"/>
      <c r="AN1205" s="148"/>
      <c r="AO1205" s="148"/>
      <c r="AP1205" s="148"/>
      <c r="AQ1205" s="148"/>
      <c r="AR1205" s="148"/>
      <c r="AS1205" s="148"/>
      <c r="AT1205" s="148"/>
      <c r="AU1205" s="148"/>
      <c r="AV1205" s="148"/>
      <c r="AW1205" s="148"/>
      <c r="AX1205" s="148"/>
      <c r="AY1205" s="148"/>
      <c r="AZ1205" s="148"/>
      <c r="BA1205" s="148"/>
      <c r="BB1205" s="148"/>
      <c r="BC1205" s="148"/>
      <c r="BD1205" s="148"/>
      <c r="BE1205" s="148"/>
      <c r="BF1205" s="148"/>
      <c r="BG1205" s="148"/>
      <c r="BH1205" s="148"/>
    </row>
    <row r="1206" spans="1:60" outlineLevel="1" x14ac:dyDescent="0.25">
      <c r="A1206" s="177">
        <v>257</v>
      </c>
      <c r="B1206" s="178" t="s">
        <v>1505</v>
      </c>
      <c r="C1206" s="194" t="s">
        <v>1506</v>
      </c>
      <c r="D1206" s="179" t="s">
        <v>331</v>
      </c>
      <c r="E1206" s="180">
        <v>119.81</v>
      </c>
      <c r="F1206" s="181"/>
      <c r="G1206" s="182">
        <f>ROUND(E1206*F1206,2)</f>
        <v>0</v>
      </c>
      <c r="H1206" s="181"/>
      <c r="I1206" s="182">
        <f>ROUND(E1206*H1206,2)</f>
        <v>0</v>
      </c>
      <c r="J1206" s="181"/>
      <c r="K1206" s="182">
        <f>ROUND(E1206*J1206,2)</f>
        <v>0</v>
      </c>
      <c r="L1206" s="182">
        <v>21</v>
      </c>
      <c r="M1206" s="182">
        <f>G1206*(1+L1206/100)</f>
        <v>0</v>
      </c>
      <c r="N1206" s="180">
        <v>0</v>
      </c>
      <c r="O1206" s="180">
        <f>ROUND(E1206*N1206,2)</f>
        <v>0</v>
      </c>
      <c r="P1206" s="180">
        <v>1.3500000000000001E-3</v>
      </c>
      <c r="Q1206" s="180">
        <f>ROUND(E1206*P1206,2)</f>
        <v>0.16</v>
      </c>
      <c r="R1206" s="182" t="s">
        <v>1479</v>
      </c>
      <c r="S1206" s="182" t="s">
        <v>294</v>
      </c>
      <c r="T1206" s="183" t="s">
        <v>294</v>
      </c>
      <c r="U1206" s="159">
        <v>9.1999999999999998E-2</v>
      </c>
      <c r="V1206" s="159">
        <f>ROUND(E1206*U1206,2)</f>
        <v>11.02</v>
      </c>
      <c r="W1206" s="159"/>
      <c r="X1206" s="159" t="s">
        <v>295</v>
      </c>
      <c r="Y1206" s="159" t="s">
        <v>296</v>
      </c>
      <c r="Z1206" s="148"/>
      <c r="AA1206" s="148"/>
      <c r="AB1206" s="148"/>
      <c r="AC1206" s="148"/>
      <c r="AD1206" s="148"/>
      <c r="AE1206" s="148"/>
      <c r="AF1206" s="148"/>
      <c r="AG1206" s="148" t="s">
        <v>297</v>
      </c>
      <c r="AH1206" s="148"/>
      <c r="AI1206" s="148"/>
      <c r="AJ1206" s="148"/>
      <c r="AK1206" s="148"/>
      <c r="AL1206" s="148"/>
      <c r="AM1206" s="148"/>
      <c r="AN1206" s="148"/>
      <c r="AO1206" s="148"/>
      <c r="AP1206" s="148"/>
      <c r="AQ1206" s="148"/>
      <c r="AR1206" s="148"/>
      <c r="AS1206" s="148"/>
      <c r="AT1206" s="148"/>
      <c r="AU1206" s="148"/>
      <c r="AV1206" s="148"/>
      <c r="AW1206" s="148"/>
      <c r="AX1206" s="148"/>
      <c r="AY1206" s="148"/>
      <c r="AZ1206" s="148"/>
      <c r="BA1206" s="148"/>
      <c r="BB1206" s="148"/>
      <c r="BC1206" s="148"/>
      <c r="BD1206" s="148"/>
      <c r="BE1206" s="148"/>
      <c r="BF1206" s="148"/>
      <c r="BG1206" s="148"/>
      <c r="BH1206" s="148"/>
    </row>
    <row r="1207" spans="1:60" outlineLevel="2" x14ac:dyDescent="0.25">
      <c r="A1207" s="155"/>
      <c r="B1207" s="156"/>
      <c r="C1207" s="195" t="s">
        <v>1507</v>
      </c>
      <c r="D1207" s="161"/>
      <c r="E1207" s="162">
        <v>42.53</v>
      </c>
      <c r="F1207" s="159"/>
      <c r="G1207" s="159"/>
      <c r="H1207" s="159"/>
      <c r="I1207" s="159"/>
      <c r="J1207" s="159"/>
      <c r="K1207" s="159"/>
      <c r="L1207" s="159"/>
      <c r="M1207" s="159"/>
      <c r="N1207" s="158"/>
      <c r="O1207" s="158"/>
      <c r="P1207" s="158"/>
      <c r="Q1207" s="158"/>
      <c r="R1207" s="159"/>
      <c r="S1207" s="159"/>
      <c r="T1207" s="159"/>
      <c r="U1207" s="159"/>
      <c r="V1207" s="159"/>
      <c r="W1207" s="159"/>
      <c r="X1207" s="159"/>
      <c r="Y1207" s="159"/>
      <c r="Z1207" s="148"/>
      <c r="AA1207" s="148"/>
      <c r="AB1207" s="148"/>
      <c r="AC1207" s="148"/>
      <c r="AD1207" s="148"/>
      <c r="AE1207" s="148"/>
      <c r="AF1207" s="148"/>
      <c r="AG1207" s="148" t="s">
        <v>314</v>
      </c>
      <c r="AH1207" s="148">
        <v>0</v>
      </c>
      <c r="AI1207" s="148"/>
      <c r="AJ1207" s="148"/>
      <c r="AK1207" s="148"/>
      <c r="AL1207" s="148"/>
      <c r="AM1207" s="148"/>
      <c r="AN1207" s="148"/>
      <c r="AO1207" s="148"/>
      <c r="AP1207" s="148"/>
      <c r="AQ1207" s="148"/>
      <c r="AR1207" s="148"/>
      <c r="AS1207" s="148"/>
      <c r="AT1207" s="148"/>
      <c r="AU1207" s="148"/>
      <c r="AV1207" s="148"/>
      <c r="AW1207" s="148"/>
      <c r="AX1207" s="148"/>
      <c r="AY1207" s="148"/>
      <c r="AZ1207" s="148"/>
      <c r="BA1207" s="148"/>
      <c r="BB1207" s="148"/>
      <c r="BC1207" s="148"/>
      <c r="BD1207" s="148"/>
      <c r="BE1207" s="148"/>
      <c r="BF1207" s="148"/>
      <c r="BG1207" s="148"/>
      <c r="BH1207" s="148"/>
    </row>
    <row r="1208" spans="1:60" outlineLevel="3" x14ac:dyDescent="0.25">
      <c r="A1208" s="155"/>
      <c r="B1208" s="156"/>
      <c r="C1208" s="195" t="s">
        <v>1508</v>
      </c>
      <c r="D1208" s="161"/>
      <c r="E1208" s="162">
        <v>20.100000000000001</v>
      </c>
      <c r="F1208" s="159"/>
      <c r="G1208" s="159"/>
      <c r="H1208" s="159"/>
      <c r="I1208" s="159"/>
      <c r="J1208" s="159"/>
      <c r="K1208" s="159"/>
      <c r="L1208" s="159"/>
      <c r="M1208" s="159"/>
      <c r="N1208" s="158"/>
      <c r="O1208" s="158"/>
      <c r="P1208" s="158"/>
      <c r="Q1208" s="158"/>
      <c r="R1208" s="159"/>
      <c r="S1208" s="159"/>
      <c r="T1208" s="159"/>
      <c r="U1208" s="159"/>
      <c r="V1208" s="159"/>
      <c r="W1208" s="159"/>
      <c r="X1208" s="159"/>
      <c r="Y1208" s="159"/>
      <c r="Z1208" s="148"/>
      <c r="AA1208" s="148"/>
      <c r="AB1208" s="148"/>
      <c r="AC1208" s="148"/>
      <c r="AD1208" s="148"/>
      <c r="AE1208" s="148"/>
      <c r="AF1208" s="148"/>
      <c r="AG1208" s="148" t="s">
        <v>314</v>
      </c>
      <c r="AH1208" s="148">
        <v>0</v>
      </c>
      <c r="AI1208" s="148"/>
      <c r="AJ1208" s="148"/>
      <c r="AK1208" s="148"/>
      <c r="AL1208" s="148"/>
      <c r="AM1208" s="148"/>
      <c r="AN1208" s="148"/>
      <c r="AO1208" s="148"/>
      <c r="AP1208" s="148"/>
      <c r="AQ1208" s="148"/>
      <c r="AR1208" s="148"/>
      <c r="AS1208" s="148"/>
      <c r="AT1208" s="148"/>
      <c r="AU1208" s="148"/>
      <c r="AV1208" s="148"/>
      <c r="AW1208" s="148"/>
      <c r="AX1208" s="148"/>
      <c r="AY1208" s="148"/>
      <c r="AZ1208" s="148"/>
      <c r="BA1208" s="148"/>
      <c r="BB1208" s="148"/>
      <c r="BC1208" s="148"/>
      <c r="BD1208" s="148"/>
      <c r="BE1208" s="148"/>
      <c r="BF1208" s="148"/>
      <c r="BG1208" s="148"/>
      <c r="BH1208" s="148"/>
    </row>
    <row r="1209" spans="1:60" outlineLevel="3" x14ac:dyDescent="0.25">
      <c r="A1209" s="155"/>
      <c r="B1209" s="156"/>
      <c r="C1209" s="195" t="s">
        <v>1509</v>
      </c>
      <c r="D1209" s="161"/>
      <c r="E1209" s="162">
        <v>46.33</v>
      </c>
      <c r="F1209" s="159"/>
      <c r="G1209" s="159"/>
      <c r="H1209" s="159"/>
      <c r="I1209" s="159"/>
      <c r="J1209" s="159"/>
      <c r="K1209" s="159"/>
      <c r="L1209" s="159"/>
      <c r="M1209" s="159"/>
      <c r="N1209" s="158"/>
      <c r="O1209" s="158"/>
      <c r="P1209" s="158"/>
      <c r="Q1209" s="158"/>
      <c r="R1209" s="159"/>
      <c r="S1209" s="159"/>
      <c r="T1209" s="159"/>
      <c r="U1209" s="159"/>
      <c r="V1209" s="159"/>
      <c r="W1209" s="159"/>
      <c r="X1209" s="159"/>
      <c r="Y1209" s="159"/>
      <c r="Z1209" s="148"/>
      <c r="AA1209" s="148"/>
      <c r="AB1209" s="148"/>
      <c r="AC1209" s="148"/>
      <c r="AD1209" s="148"/>
      <c r="AE1209" s="148"/>
      <c r="AF1209" s="148"/>
      <c r="AG1209" s="148" t="s">
        <v>314</v>
      </c>
      <c r="AH1209" s="148">
        <v>0</v>
      </c>
      <c r="AI1209" s="148"/>
      <c r="AJ1209" s="148"/>
      <c r="AK1209" s="148"/>
      <c r="AL1209" s="148"/>
      <c r="AM1209" s="148"/>
      <c r="AN1209" s="148"/>
      <c r="AO1209" s="148"/>
      <c r="AP1209" s="148"/>
      <c r="AQ1209" s="148"/>
      <c r="AR1209" s="148"/>
      <c r="AS1209" s="148"/>
      <c r="AT1209" s="148"/>
      <c r="AU1209" s="148"/>
      <c r="AV1209" s="148"/>
      <c r="AW1209" s="148"/>
      <c r="AX1209" s="148"/>
      <c r="AY1209" s="148"/>
      <c r="AZ1209" s="148"/>
      <c r="BA1209" s="148"/>
      <c r="BB1209" s="148"/>
      <c r="BC1209" s="148"/>
      <c r="BD1209" s="148"/>
      <c r="BE1209" s="148"/>
      <c r="BF1209" s="148"/>
      <c r="BG1209" s="148"/>
      <c r="BH1209" s="148"/>
    </row>
    <row r="1210" spans="1:60" outlineLevel="3" x14ac:dyDescent="0.25">
      <c r="A1210" s="155"/>
      <c r="B1210" s="156"/>
      <c r="C1210" s="195" t="s">
        <v>1510</v>
      </c>
      <c r="D1210" s="161"/>
      <c r="E1210" s="162">
        <v>10.85</v>
      </c>
      <c r="F1210" s="159"/>
      <c r="G1210" s="159"/>
      <c r="H1210" s="159"/>
      <c r="I1210" s="159"/>
      <c r="J1210" s="159"/>
      <c r="K1210" s="159"/>
      <c r="L1210" s="159"/>
      <c r="M1210" s="159"/>
      <c r="N1210" s="158"/>
      <c r="O1210" s="158"/>
      <c r="P1210" s="158"/>
      <c r="Q1210" s="158"/>
      <c r="R1210" s="159"/>
      <c r="S1210" s="159"/>
      <c r="T1210" s="159"/>
      <c r="U1210" s="159"/>
      <c r="V1210" s="159"/>
      <c r="W1210" s="159"/>
      <c r="X1210" s="159"/>
      <c r="Y1210" s="159"/>
      <c r="Z1210" s="148"/>
      <c r="AA1210" s="148"/>
      <c r="AB1210" s="148"/>
      <c r="AC1210" s="148"/>
      <c r="AD1210" s="148"/>
      <c r="AE1210" s="148"/>
      <c r="AF1210" s="148"/>
      <c r="AG1210" s="148" t="s">
        <v>314</v>
      </c>
      <c r="AH1210" s="148">
        <v>0</v>
      </c>
      <c r="AI1210" s="148"/>
      <c r="AJ1210" s="148"/>
      <c r="AK1210" s="148"/>
      <c r="AL1210" s="148"/>
      <c r="AM1210" s="148"/>
      <c r="AN1210" s="148"/>
      <c r="AO1210" s="148"/>
      <c r="AP1210" s="148"/>
      <c r="AQ1210" s="148"/>
      <c r="AR1210" s="148"/>
      <c r="AS1210" s="148"/>
      <c r="AT1210" s="148"/>
      <c r="AU1210" s="148"/>
      <c r="AV1210" s="148"/>
      <c r="AW1210" s="148"/>
      <c r="AX1210" s="148"/>
      <c r="AY1210" s="148"/>
      <c r="AZ1210" s="148"/>
      <c r="BA1210" s="148"/>
      <c r="BB1210" s="148"/>
      <c r="BC1210" s="148"/>
      <c r="BD1210" s="148"/>
      <c r="BE1210" s="148"/>
      <c r="BF1210" s="148"/>
      <c r="BG1210" s="148"/>
      <c r="BH1210" s="148"/>
    </row>
    <row r="1211" spans="1:60" outlineLevel="1" x14ac:dyDescent="0.25">
      <c r="A1211" s="177">
        <v>258</v>
      </c>
      <c r="B1211" s="178" t="s">
        <v>1511</v>
      </c>
      <c r="C1211" s="194" t="s">
        <v>1512</v>
      </c>
      <c r="D1211" s="179" t="s">
        <v>331</v>
      </c>
      <c r="E1211" s="180">
        <v>114.04</v>
      </c>
      <c r="F1211" s="181"/>
      <c r="G1211" s="182">
        <f>ROUND(E1211*F1211,2)</f>
        <v>0</v>
      </c>
      <c r="H1211" s="181"/>
      <c r="I1211" s="182">
        <f>ROUND(E1211*H1211,2)</f>
        <v>0</v>
      </c>
      <c r="J1211" s="181"/>
      <c r="K1211" s="182">
        <f>ROUND(E1211*J1211,2)</f>
        <v>0</v>
      </c>
      <c r="L1211" s="182">
        <v>21</v>
      </c>
      <c r="M1211" s="182">
        <f>G1211*(1+L1211/100)</f>
        <v>0</v>
      </c>
      <c r="N1211" s="180">
        <v>0</v>
      </c>
      <c r="O1211" s="180">
        <f>ROUND(E1211*N1211,2)</f>
        <v>0</v>
      </c>
      <c r="P1211" s="180">
        <v>2.3E-3</v>
      </c>
      <c r="Q1211" s="180">
        <f>ROUND(E1211*P1211,2)</f>
        <v>0.26</v>
      </c>
      <c r="R1211" s="182" t="s">
        <v>1479</v>
      </c>
      <c r="S1211" s="182" t="s">
        <v>294</v>
      </c>
      <c r="T1211" s="183" t="s">
        <v>294</v>
      </c>
      <c r="U1211" s="159">
        <v>0.10349999999999999</v>
      </c>
      <c r="V1211" s="159">
        <f>ROUND(E1211*U1211,2)</f>
        <v>11.8</v>
      </c>
      <c r="W1211" s="159"/>
      <c r="X1211" s="159" t="s">
        <v>295</v>
      </c>
      <c r="Y1211" s="159" t="s">
        <v>296</v>
      </c>
      <c r="Z1211" s="148"/>
      <c r="AA1211" s="148"/>
      <c r="AB1211" s="148"/>
      <c r="AC1211" s="148"/>
      <c r="AD1211" s="148"/>
      <c r="AE1211" s="148"/>
      <c r="AF1211" s="148"/>
      <c r="AG1211" s="148" t="s">
        <v>297</v>
      </c>
      <c r="AH1211" s="148"/>
      <c r="AI1211" s="148"/>
      <c r="AJ1211" s="148"/>
      <c r="AK1211" s="148"/>
      <c r="AL1211" s="148"/>
      <c r="AM1211" s="148"/>
      <c r="AN1211" s="148"/>
      <c r="AO1211" s="148"/>
      <c r="AP1211" s="148"/>
      <c r="AQ1211" s="148"/>
      <c r="AR1211" s="148"/>
      <c r="AS1211" s="148"/>
      <c r="AT1211" s="148"/>
      <c r="AU1211" s="148"/>
      <c r="AV1211" s="148"/>
      <c r="AW1211" s="148"/>
      <c r="AX1211" s="148"/>
      <c r="AY1211" s="148"/>
      <c r="AZ1211" s="148"/>
      <c r="BA1211" s="148"/>
      <c r="BB1211" s="148"/>
      <c r="BC1211" s="148"/>
      <c r="BD1211" s="148"/>
      <c r="BE1211" s="148"/>
      <c r="BF1211" s="148"/>
      <c r="BG1211" s="148"/>
      <c r="BH1211" s="148"/>
    </row>
    <row r="1212" spans="1:60" outlineLevel="2" x14ac:dyDescent="0.25">
      <c r="A1212" s="155"/>
      <c r="B1212" s="156"/>
      <c r="C1212" s="195" t="s">
        <v>1513</v>
      </c>
      <c r="D1212" s="161"/>
      <c r="E1212" s="162">
        <v>40.75</v>
      </c>
      <c r="F1212" s="159"/>
      <c r="G1212" s="159"/>
      <c r="H1212" s="159"/>
      <c r="I1212" s="159"/>
      <c r="J1212" s="159"/>
      <c r="K1212" s="159"/>
      <c r="L1212" s="159"/>
      <c r="M1212" s="159"/>
      <c r="N1212" s="158"/>
      <c r="O1212" s="158"/>
      <c r="P1212" s="158"/>
      <c r="Q1212" s="158"/>
      <c r="R1212" s="159"/>
      <c r="S1212" s="159"/>
      <c r="T1212" s="159"/>
      <c r="U1212" s="159"/>
      <c r="V1212" s="159"/>
      <c r="W1212" s="159"/>
      <c r="X1212" s="159"/>
      <c r="Y1212" s="159"/>
      <c r="Z1212" s="148"/>
      <c r="AA1212" s="148"/>
      <c r="AB1212" s="148"/>
      <c r="AC1212" s="148"/>
      <c r="AD1212" s="148"/>
      <c r="AE1212" s="148"/>
      <c r="AF1212" s="148"/>
      <c r="AG1212" s="148" t="s">
        <v>314</v>
      </c>
      <c r="AH1212" s="148">
        <v>0</v>
      </c>
      <c r="AI1212" s="148"/>
      <c r="AJ1212" s="148"/>
      <c r="AK1212" s="148"/>
      <c r="AL1212" s="148"/>
      <c r="AM1212" s="148"/>
      <c r="AN1212" s="148"/>
      <c r="AO1212" s="148"/>
      <c r="AP1212" s="148"/>
      <c r="AQ1212" s="148"/>
      <c r="AR1212" s="148"/>
      <c r="AS1212" s="148"/>
      <c r="AT1212" s="148"/>
      <c r="AU1212" s="148"/>
      <c r="AV1212" s="148"/>
      <c r="AW1212" s="148"/>
      <c r="AX1212" s="148"/>
      <c r="AY1212" s="148"/>
      <c r="AZ1212" s="148"/>
      <c r="BA1212" s="148"/>
      <c r="BB1212" s="148"/>
      <c r="BC1212" s="148"/>
      <c r="BD1212" s="148"/>
      <c r="BE1212" s="148"/>
      <c r="BF1212" s="148"/>
      <c r="BG1212" s="148"/>
      <c r="BH1212" s="148"/>
    </row>
    <row r="1213" spans="1:60" outlineLevel="3" x14ac:dyDescent="0.25">
      <c r="A1213" s="155"/>
      <c r="B1213" s="156"/>
      <c r="C1213" s="195" t="s">
        <v>1514</v>
      </c>
      <c r="D1213" s="161"/>
      <c r="E1213" s="162">
        <v>1.1499999999999999</v>
      </c>
      <c r="F1213" s="159"/>
      <c r="G1213" s="159"/>
      <c r="H1213" s="159"/>
      <c r="I1213" s="159"/>
      <c r="J1213" s="159"/>
      <c r="K1213" s="159"/>
      <c r="L1213" s="159"/>
      <c r="M1213" s="159"/>
      <c r="N1213" s="158"/>
      <c r="O1213" s="158"/>
      <c r="P1213" s="158"/>
      <c r="Q1213" s="158"/>
      <c r="R1213" s="159"/>
      <c r="S1213" s="159"/>
      <c r="T1213" s="159"/>
      <c r="U1213" s="159"/>
      <c r="V1213" s="159"/>
      <c r="W1213" s="159"/>
      <c r="X1213" s="159"/>
      <c r="Y1213" s="159"/>
      <c r="Z1213" s="148"/>
      <c r="AA1213" s="148"/>
      <c r="AB1213" s="148"/>
      <c r="AC1213" s="148"/>
      <c r="AD1213" s="148"/>
      <c r="AE1213" s="148"/>
      <c r="AF1213" s="148"/>
      <c r="AG1213" s="148" t="s">
        <v>314</v>
      </c>
      <c r="AH1213" s="148">
        <v>0</v>
      </c>
      <c r="AI1213" s="148"/>
      <c r="AJ1213" s="148"/>
      <c r="AK1213" s="148"/>
      <c r="AL1213" s="148"/>
      <c r="AM1213" s="148"/>
      <c r="AN1213" s="148"/>
      <c r="AO1213" s="148"/>
      <c r="AP1213" s="148"/>
      <c r="AQ1213" s="148"/>
      <c r="AR1213" s="148"/>
      <c r="AS1213" s="148"/>
      <c r="AT1213" s="148"/>
      <c r="AU1213" s="148"/>
      <c r="AV1213" s="148"/>
      <c r="AW1213" s="148"/>
      <c r="AX1213" s="148"/>
      <c r="AY1213" s="148"/>
      <c r="AZ1213" s="148"/>
      <c r="BA1213" s="148"/>
      <c r="BB1213" s="148"/>
      <c r="BC1213" s="148"/>
      <c r="BD1213" s="148"/>
      <c r="BE1213" s="148"/>
      <c r="BF1213" s="148"/>
      <c r="BG1213" s="148"/>
      <c r="BH1213" s="148"/>
    </row>
    <row r="1214" spans="1:60" outlineLevel="3" x14ac:dyDescent="0.25">
      <c r="A1214" s="155"/>
      <c r="B1214" s="156"/>
      <c r="C1214" s="195" t="s">
        <v>1515</v>
      </c>
      <c r="D1214" s="161"/>
      <c r="E1214" s="162">
        <v>65.02</v>
      </c>
      <c r="F1214" s="159"/>
      <c r="G1214" s="159"/>
      <c r="H1214" s="159"/>
      <c r="I1214" s="159"/>
      <c r="J1214" s="159"/>
      <c r="K1214" s="159"/>
      <c r="L1214" s="159"/>
      <c r="M1214" s="159"/>
      <c r="N1214" s="158"/>
      <c r="O1214" s="158"/>
      <c r="P1214" s="158"/>
      <c r="Q1214" s="158"/>
      <c r="R1214" s="159"/>
      <c r="S1214" s="159"/>
      <c r="T1214" s="159"/>
      <c r="U1214" s="159"/>
      <c r="V1214" s="159"/>
      <c r="W1214" s="159"/>
      <c r="X1214" s="159"/>
      <c r="Y1214" s="159"/>
      <c r="Z1214" s="148"/>
      <c r="AA1214" s="148"/>
      <c r="AB1214" s="148"/>
      <c r="AC1214" s="148"/>
      <c r="AD1214" s="148"/>
      <c r="AE1214" s="148"/>
      <c r="AF1214" s="148"/>
      <c r="AG1214" s="148" t="s">
        <v>314</v>
      </c>
      <c r="AH1214" s="148">
        <v>0</v>
      </c>
      <c r="AI1214" s="148"/>
      <c r="AJ1214" s="148"/>
      <c r="AK1214" s="148"/>
      <c r="AL1214" s="148"/>
      <c r="AM1214" s="148"/>
      <c r="AN1214" s="148"/>
      <c r="AO1214" s="148"/>
      <c r="AP1214" s="148"/>
      <c r="AQ1214" s="148"/>
      <c r="AR1214" s="148"/>
      <c r="AS1214" s="148"/>
      <c r="AT1214" s="148"/>
      <c r="AU1214" s="148"/>
      <c r="AV1214" s="148"/>
      <c r="AW1214" s="148"/>
      <c r="AX1214" s="148"/>
      <c r="AY1214" s="148"/>
      <c r="AZ1214" s="148"/>
      <c r="BA1214" s="148"/>
      <c r="BB1214" s="148"/>
      <c r="BC1214" s="148"/>
      <c r="BD1214" s="148"/>
      <c r="BE1214" s="148"/>
      <c r="BF1214" s="148"/>
      <c r="BG1214" s="148"/>
      <c r="BH1214" s="148"/>
    </row>
    <row r="1215" spans="1:60" outlineLevel="3" x14ac:dyDescent="0.25">
      <c r="A1215" s="155"/>
      <c r="B1215" s="156"/>
      <c r="C1215" s="195" t="s">
        <v>1516</v>
      </c>
      <c r="D1215" s="161"/>
      <c r="E1215" s="162">
        <v>7.12</v>
      </c>
      <c r="F1215" s="159"/>
      <c r="G1215" s="159"/>
      <c r="H1215" s="159"/>
      <c r="I1215" s="159"/>
      <c r="J1215" s="159"/>
      <c r="K1215" s="159"/>
      <c r="L1215" s="159"/>
      <c r="M1215" s="159"/>
      <c r="N1215" s="158"/>
      <c r="O1215" s="158"/>
      <c r="P1215" s="158"/>
      <c r="Q1215" s="158"/>
      <c r="R1215" s="159"/>
      <c r="S1215" s="159"/>
      <c r="T1215" s="159"/>
      <c r="U1215" s="159"/>
      <c r="V1215" s="159"/>
      <c r="W1215" s="159"/>
      <c r="X1215" s="159"/>
      <c r="Y1215" s="159"/>
      <c r="Z1215" s="148"/>
      <c r="AA1215" s="148"/>
      <c r="AB1215" s="148"/>
      <c r="AC1215" s="148"/>
      <c r="AD1215" s="148"/>
      <c r="AE1215" s="148"/>
      <c r="AF1215" s="148"/>
      <c r="AG1215" s="148" t="s">
        <v>314</v>
      </c>
      <c r="AH1215" s="148">
        <v>0</v>
      </c>
      <c r="AI1215" s="148"/>
      <c r="AJ1215" s="148"/>
      <c r="AK1215" s="148"/>
      <c r="AL1215" s="148"/>
      <c r="AM1215" s="148"/>
      <c r="AN1215" s="148"/>
      <c r="AO1215" s="148"/>
      <c r="AP1215" s="148"/>
      <c r="AQ1215" s="148"/>
      <c r="AR1215" s="148"/>
      <c r="AS1215" s="148"/>
      <c r="AT1215" s="148"/>
      <c r="AU1215" s="148"/>
      <c r="AV1215" s="148"/>
      <c r="AW1215" s="148"/>
      <c r="AX1215" s="148"/>
      <c r="AY1215" s="148"/>
      <c r="AZ1215" s="148"/>
      <c r="BA1215" s="148"/>
      <c r="BB1215" s="148"/>
      <c r="BC1215" s="148"/>
      <c r="BD1215" s="148"/>
      <c r="BE1215" s="148"/>
      <c r="BF1215" s="148"/>
      <c r="BG1215" s="148"/>
      <c r="BH1215" s="148"/>
    </row>
    <row r="1216" spans="1:60" outlineLevel="1" x14ac:dyDescent="0.25">
      <c r="A1216" s="177">
        <v>259</v>
      </c>
      <c r="B1216" s="178" t="s">
        <v>1517</v>
      </c>
      <c r="C1216" s="194" t="s">
        <v>1518</v>
      </c>
      <c r="D1216" s="179" t="s">
        <v>331</v>
      </c>
      <c r="E1216" s="180">
        <v>7.6</v>
      </c>
      <c r="F1216" s="181"/>
      <c r="G1216" s="182">
        <f>ROUND(E1216*F1216,2)</f>
        <v>0</v>
      </c>
      <c r="H1216" s="181"/>
      <c r="I1216" s="182">
        <f>ROUND(E1216*H1216,2)</f>
        <v>0</v>
      </c>
      <c r="J1216" s="181"/>
      <c r="K1216" s="182">
        <f>ROUND(E1216*J1216,2)</f>
        <v>0</v>
      </c>
      <c r="L1216" s="182">
        <v>21</v>
      </c>
      <c r="M1216" s="182">
        <f>G1216*(1+L1216/100)</f>
        <v>0</v>
      </c>
      <c r="N1216" s="180">
        <v>0</v>
      </c>
      <c r="O1216" s="180">
        <f>ROUND(E1216*N1216,2)</f>
        <v>0</v>
      </c>
      <c r="P1216" s="180">
        <v>3.3700000000000002E-3</v>
      </c>
      <c r="Q1216" s="180">
        <f>ROUND(E1216*P1216,2)</f>
        <v>0.03</v>
      </c>
      <c r="R1216" s="182" t="s">
        <v>1479</v>
      </c>
      <c r="S1216" s="182" t="s">
        <v>294</v>
      </c>
      <c r="T1216" s="183" t="s">
        <v>294</v>
      </c>
      <c r="U1216" s="159">
        <v>0.115</v>
      </c>
      <c r="V1216" s="159">
        <f>ROUND(E1216*U1216,2)</f>
        <v>0.87</v>
      </c>
      <c r="W1216" s="159"/>
      <c r="X1216" s="159" t="s">
        <v>295</v>
      </c>
      <c r="Y1216" s="159" t="s">
        <v>296</v>
      </c>
      <c r="Z1216" s="148"/>
      <c r="AA1216" s="148"/>
      <c r="AB1216" s="148"/>
      <c r="AC1216" s="148"/>
      <c r="AD1216" s="148"/>
      <c r="AE1216" s="148"/>
      <c r="AF1216" s="148"/>
      <c r="AG1216" s="148" t="s">
        <v>297</v>
      </c>
      <c r="AH1216" s="148"/>
      <c r="AI1216" s="148"/>
      <c r="AJ1216" s="148"/>
      <c r="AK1216" s="148"/>
      <c r="AL1216" s="148"/>
      <c r="AM1216" s="148"/>
      <c r="AN1216" s="148"/>
      <c r="AO1216" s="148"/>
      <c r="AP1216" s="148"/>
      <c r="AQ1216" s="148"/>
      <c r="AR1216" s="148"/>
      <c r="AS1216" s="148"/>
      <c r="AT1216" s="148"/>
      <c r="AU1216" s="148"/>
      <c r="AV1216" s="148"/>
      <c r="AW1216" s="148"/>
      <c r="AX1216" s="148"/>
      <c r="AY1216" s="148"/>
      <c r="AZ1216" s="148"/>
      <c r="BA1216" s="148"/>
      <c r="BB1216" s="148"/>
      <c r="BC1216" s="148"/>
      <c r="BD1216" s="148"/>
      <c r="BE1216" s="148"/>
      <c r="BF1216" s="148"/>
      <c r="BG1216" s="148"/>
      <c r="BH1216" s="148"/>
    </row>
    <row r="1217" spans="1:60" outlineLevel="2" x14ac:dyDescent="0.25">
      <c r="A1217" s="155"/>
      <c r="B1217" s="156"/>
      <c r="C1217" s="195" t="s">
        <v>1519</v>
      </c>
      <c r="D1217" s="161"/>
      <c r="E1217" s="162">
        <v>7.6</v>
      </c>
      <c r="F1217" s="159"/>
      <c r="G1217" s="159"/>
      <c r="H1217" s="159"/>
      <c r="I1217" s="159"/>
      <c r="J1217" s="159"/>
      <c r="K1217" s="159"/>
      <c r="L1217" s="159"/>
      <c r="M1217" s="159"/>
      <c r="N1217" s="158"/>
      <c r="O1217" s="158"/>
      <c r="P1217" s="158"/>
      <c r="Q1217" s="158"/>
      <c r="R1217" s="159"/>
      <c r="S1217" s="159"/>
      <c r="T1217" s="159"/>
      <c r="U1217" s="159"/>
      <c r="V1217" s="159"/>
      <c r="W1217" s="159"/>
      <c r="X1217" s="159"/>
      <c r="Y1217" s="159"/>
      <c r="Z1217" s="148"/>
      <c r="AA1217" s="148"/>
      <c r="AB1217" s="148"/>
      <c r="AC1217" s="148"/>
      <c r="AD1217" s="148"/>
      <c r="AE1217" s="148"/>
      <c r="AF1217" s="148"/>
      <c r="AG1217" s="148" t="s">
        <v>314</v>
      </c>
      <c r="AH1217" s="148">
        <v>0</v>
      </c>
      <c r="AI1217" s="148"/>
      <c r="AJ1217" s="148"/>
      <c r="AK1217" s="148"/>
      <c r="AL1217" s="148"/>
      <c r="AM1217" s="148"/>
      <c r="AN1217" s="148"/>
      <c r="AO1217" s="148"/>
      <c r="AP1217" s="148"/>
      <c r="AQ1217" s="148"/>
      <c r="AR1217" s="148"/>
      <c r="AS1217" s="148"/>
      <c r="AT1217" s="148"/>
      <c r="AU1217" s="148"/>
      <c r="AV1217" s="148"/>
      <c r="AW1217" s="148"/>
      <c r="AX1217" s="148"/>
      <c r="AY1217" s="148"/>
      <c r="AZ1217" s="148"/>
      <c r="BA1217" s="148"/>
      <c r="BB1217" s="148"/>
      <c r="BC1217" s="148"/>
      <c r="BD1217" s="148"/>
      <c r="BE1217" s="148"/>
      <c r="BF1217" s="148"/>
      <c r="BG1217" s="148"/>
      <c r="BH1217" s="148"/>
    </row>
    <row r="1218" spans="1:60" outlineLevel="1" x14ac:dyDescent="0.25">
      <c r="A1218" s="177">
        <v>260</v>
      </c>
      <c r="B1218" s="178" t="s">
        <v>1520</v>
      </c>
      <c r="C1218" s="194" t="s">
        <v>1521</v>
      </c>
      <c r="D1218" s="179" t="s">
        <v>310</v>
      </c>
      <c r="E1218" s="180">
        <v>2.7</v>
      </c>
      <c r="F1218" s="181"/>
      <c r="G1218" s="182">
        <f>ROUND(E1218*F1218,2)</f>
        <v>0</v>
      </c>
      <c r="H1218" s="181"/>
      <c r="I1218" s="182">
        <f>ROUND(E1218*H1218,2)</f>
        <v>0</v>
      </c>
      <c r="J1218" s="181"/>
      <c r="K1218" s="182">
        <f>ROUND(E1218*J1218,2)</f>
        <v>0</v>
      </c>
      <c r="L1218" s="182">
        <v>21</v>
      </c>
      <c r="M1218" s="182">
        <f>G1218*(1+L1218/100)</f>
        <v>0</v>
      </c>
      <c r="N1218" s="180">
        <v>0</v>
      </c>
      <c r="O1218" s="180">
        <f>ROUND(E1218*N1218,2)</f>
        <v>0</v>
      </c>
      <c r="P1218" s="180">
        <v>0</v>
      </c>
      <c r="Q1218" s="180">
        <f>ROUND(E1218*P1218,2)</f>
        <v>0</v>
      </c>
      <c r="R1218" s="182"/>
      <c r="S1218" s="182" t="s">
        <v>878</v>
      </c>
      <c r="T1218" s="183" t="s">
        <v>879</v>
      </c>
      <c r="U1218" s="159">
        <v>0</v>
      </c>
      <c r="V1218" s="159">
        <f>ROUND(E1218*U1218,2)</f>
        <v>0</v>
      </c>
      <c r="W1218" s="159"/>
      <c r="X1218" s="159" t="s">
        <v>295</v>
      </c>
      <c r="Y1218" s="159" t="s">
        <v>296</v>
      </c>
      <c r="Z1218" s="148"/>
      <c r="AA1218" s="148"/>
      <c r="AB1218" s="148"/>
      <c r="AC1218" s="148"/>
      <c r="AD1218" s="148"/>
      <c r="AE1218" s="148"/>
      <c r="AF1218" s="148"/>
      <c r="AG1218" s="148" t="s">
        <v>297</v>
      </c>
      <c r="AH1218" s="148"/>
      <c r="AI1218" s="148"/>
      <c r="AJ1218" s="148"/>
      <c r="AK1218" s="148"/>
      <c r="AL1218" s="148"/>
      <c r="AM1218" s="148"/>
      <c r="AN1218" s="148"/>
      <c r="AO1218" s="148"/>
      <c r="AP1218" s="148"/>
      <c r="AQ1218" s="148"/>
      <c r="AR1218" s="148"/>
      <c r="AS1218" s="148"/>
      <c r="AT1218" s="148"/>
      <c r="AU1218" s="148"/>
      <c r="AV1218" s="148"/>
      <c r="AW1218" s="148"/>
      <c r="AX1218" s="148"/>
      <c r="AY1218" s="148"/>
      <c r="AZ1218" s="148"/>
      <c r="BA1218" s="148"/>
      <c r="BB1218" s="148"/>
      <c r="BC1218" s="148"/>
      <c r="BD1218" s="148"/>
      <c r="BE1218" s="148"/>
      <c r="BF1218" s="148"/>
      <c r="BG1218" s="148"/>
      <c r="BH1218" s="148"/>
    </row>
    <row r="1219" spans="1:60" outlineLevel="2" x14ac:dyDescent="0.25">
      <c r="A1219" s="155"/>
      <c r="B1219" s="156"/>
      <c r="C1219" s="195" t="s">
        <v>1522</v>
      </c>
      <c r="D1219" s="161"/>
      <c r="E1219" s="162">
        <v>2.7</v>
      </c>
      <c r="F1219" s="159"/>
      <c r="G1219" s="159"/>
      <c r="H1219" s="159"/>
      <c r="I1219" s="159"/>
      <c r="J1219" s="159"/>
      <c r="K1219" s="159"/>
      <c r="L1219" s="159"/>
      <c r="M1219" s="159"/>
      <c r="N1219" s="158"/>
      <c r="O1219" s="158"/>
      <c r="P1219" s="158"/>
      <c r="Q1219" s="158"/>
      <c r="R1219" s="159"/>
      <c r="S1219" s="159"/>
      <c r="T1219" s="159"/>
      <c r="U1219" s="159"/>
      <c r="V1219" s="159"/>
      <c r="W1219" s="159"/>
      <c r="X1219" s="159"/>
      <c r="Y1219" s="159"/>
      <c r="Z1219" s="148"/>
      <c r="AA1219" s="148"/>
      <c r="AB1219" s="148"/>
      <c r="AC1219" s="148"/>
      <c r="AD1219" s="148"/>
      <c r="AE1219" s="148"/>
      <c r="AF1219" s="148"/>
      <c r="AG1219" s="148" t="s">
        <v>314</v>
      </c>
      <c r="AH1219" s="148">
        <v>0</v>
      </c>
      <c r="AI1219" s="148"/>
      <c r="AJ1219" s="148"/>
      <c r="AK1219" s="148"/>
      <c r="AL1219" s="148"/>
      <c r="AM1219" s="148"/>
      <c r="AN1219" s="148"/>
      <c r="AO1219" s="148"/>
      <c r="AP1219" s="148"/>
      <c r="AQ1219" s="148"/>
      <c r="AR1219" s="148"/>
      <c r="AS1219" s="148"/>
      <c r="AT1219" s="148"/>
      <c r="AU1219" s="148"/>
      <c r="AV1219" s="148"/>
      <c r="AW1219" s="148"/>
      <c r="AX1219" s="148"/>
      <c r="AY1219" s="148"/>
      <c r="AZ1219" s="148"/>
      <c r="BA1219" s="148"/>
      <c r="BB1219" s="148"/>
      <c r="BC1219" s="148"/>
      <c r="BD1219" s="148"/>
      <c r="BE1219" s="148"/>
      <c r="BF1219" s="148"/>
      <c r="BG1219" s="148"/>
      <c r="BH1219" s="148"/>
    </row>
    <row r="1220" spans="1:60" ht="20" outlineLevel="1" x14ac:dyDescent="0.25">
      <c r="A1220" s="177">
        <v>261</v>
      </c>
      <c r="B1220" s="178" t="s">
        <v>1523</v>
      </c>
      <c r="C1220" s="194" t="s">
        <v>1524</v>
      </c>
      <c r="D1220" s="179" t="s">
        <v>310</v>
      </c>
      <c r="E1220" s="180">
        <v>3.08</v>
      </c>
      <c r="F1220" s="181"/>
      <c r="G1220" s="182">
        <f>ROUND(E1220*F1220,2)</f>
        <v>0</v>
      </c>
      <c r="H1220" s="181"/>
      <c r="I1220" s="182">
        <f>ROUND(E1220*H1220,2)</f>
        <v>0</v>
      </c>
      <c r="J1220" s="181"/>
      <c r="K1220" s="182">
        <f>ROUND(E1220*J1220,2)</f>
        <v>0</v>
      </c>
      <c r="L1220" s="182">
        <v>21</v>
      </c>
      <c r="M1220" s="182">
        <f>G1220*(1+L1220/100)</f>
        <v>0</v>
      </c>
      <c r="N1220" s="180">
        <v>4.7999999999999996E-3</v>
      </c>
      <c r="O1220" s="180">
        <f>ROUND(E1220*N1220,2)</f>
        <v>0.01</v>
      </c>
      <c r="P1220" s="180">
        <v>0</v>
      </c>
      <c r="Q1220" s="180">
        <f>ROUND(E1220*P1220,2)</f>
        <v>0</v>
      </c>
      <c r="R1220" s="182" t="s">
        <v>621</v>
      </c>
      <c r="S1220" s="182" t="s">
        <v>294</v>
      </c>
      <c r="T1220" s="183" t="s">
        <v>294</v>
      </c>
      <c r="U1220" s="159">
        <v>0</v>
      </c>
      <c r="V1220" s="159">
        <f>ROUND(E1220*U1220,2)</f>
        <v>0</v>
      </c>
      <c r="W1220" s="159"/>
      <c r="X1220" s="159" t="s">
        <v>622</v>
      </c>
      <c r="Y1220" s="159" t="s">
        <v>296</v>
      </c>
      <c r="Z1220" s="148"/>
      <c r="AA1220" s="148"/>
      <c r="AB1220" s="148"/>
      <c r="AC1220" s="148"/>
      <c r="AD1220" s="148"/>
      <c r="AE1220" s="148"/>
      <c r="AF1220" s="148"/>
      <c r="AG1220" s="148" t="s">
        <v>623</v>
      </c>
      <c r="AH1220" s="148"/>
      <c r="AI1220" s="148"/>
      <c r="AJ1220" s="148"/>
      <c r="AK1220" s="148"/>
      <c r="AL1220" s="148"/>
      <c r="AM1220" s="148"/>
      <c r="AN1220" s="148"/>
      <c r="AO1220" s="148"/>
      <c r="AP1220" s="148"/>
      <c r="AQ1220" s="148"/>
      <c r="AR1220" s="148"/>
      <c r="AS1220" s="148"/>
      <c r="AT1220" s="148"/>
      <c r="AU1220" s="148"/>
      <c r="AV1220" s="148"/>
      <c r="AW1220" s="148"/>
      <c r="AX1220" s="148"/>
      <c r="AY1220" s="148"/>
      <c r="AZ1220" s="148"/>
      <c r="BA1220" s="148"/>
      <c r="BB1220" s="148"/>
      <c r="BC1220" s="148"/>
      <c r="BD1220" s="148"/>
      <c r="BE1220" s="148"/>
      <c r="BF1220" s="148"/>
      <c r="BG1220" s="148"/>
      <c r="BH1220" s="148"/>
    </row>
    <row r="1221" spans="1:60" outlineLevel="2" x14ac:dyDescent="0.25">
      <c r="A1221" s="155"/>
      <c r="B1221" s="156"/>
      <c r="C1221" s="195" t="s">
        <v>1525</v>
      </c>
      <c r="D1221" s="161"/>
      <c r="E1221" s="162">
        <v>2.8</v>
      </c>
      <c r="F1221" s="159"/>
      <c r="G1221" s="159"/>
      <c r="H1221" s="159"/>
      <c r="I1221" s="159"/>
      <c r="J1221" s="159"/>
      <c r="K1221" s="159"/>
      <c r="L1221" s="159"/>
      <c r="M1221" s="159"/>
      <c r="N1221" s="158"/>
      <c r="O1221" s="158"/>
      <c r="P1221" s="158"/>
      <c r="Q1221" s="158"/>
      <c r="R1221" s="159"/>
      <c r="S1221" s="159"/>
      <c r="T1221" s="159"/>
      <c r="U1221" s="159"/>
      <c r="V1221" s="159"/>
      <c r="W1221" s="159"/>
      <c r="X1221" s="159"/>
      <c r="Y1221" s="159"/>
      <c r="Z1221" s="148"/>
      <c r="AA1221" s="148"/>
      <c r="AB1221" s="148"/>
      <c r="AC1221" s="148"/>
      <c r="AD1221" s="148"/>
      <c r="AE1221" s="148"/>
      <c r="AF1221" s="148"/>
      <c r="AG1221" s="148" t="s">
        <v>314</v>
      </c>
      <c r="AH1221" s="148">
        <v>0</v>
      </c>
      <c r="AI1221" s="148"/>
      <c r="AJ1221" s="148"/>
      <c r="AK1221" s="148"/>
      <c r="AL1221" s="148"/>
      <c r="AM1221" s="148"/>
      <c r="AN1221" s="148"/>
      <c r="AO1221" s="148"/>
      <c r="AP1221" s="148"/>
      <c r="AQ1221" s="148"/>
      <c r="AR1221" s="148"/>
      <c r="AS1221" s="148"/>
      <c r="AT1221" s="148"/>
      <c r="AU1221" s="148"/>
      <c r="AV1221" s="148"/>
      <c r="AW1221" s="148"/>
      <c r="AX1221" s="148"/>
      <c r="AY1221" s="148"/>
      <c r="AZ1221" s="148"/>
      <c r="BA1221" s="148"/>
      <c r="BB1221" s="148"/>
      <c r="BC1221" s="148"/>
      <c r="BD1221" s="148"/>
      <c r="BE1221" s="148"/>
      <c r="BF1221" s="148"/>
      <c r="BG1221" s="148"/>
      <c r="BH1221" s="148"/>
    </row>
    <row r="1222" spans="1:60" outlineLevel="3" x14ac:dyDescent="0.25">
      <c r="A1222" s="155"/>
      <c r="B1222" s="156"/>
      <c r="C1222" s="197" t="s">
        <v>1390</v>
      </c>
      <c r="D1222" s="165"/>
      <c r="E1222" s="166">
        <v>0.28000000000000003</v>
      </c>
      <c r="F1222" s="159"/>
      <c r="G1222" s="159"/>
      <c r="H1222" s="159"/>
      <c r="I1222" s="159"/>
      <c r="J1222" s="159"/>
      <c r="K1222" s="159"/>
      <c r="L1222" s="159"/>
      <c r="M1222" s="159"/>
      <c r="N1222" s="158"/>
      <c r="O1222" s="158"/>
      <c r="P1222" s="158"/>
      <c r="Q1222" s="158"/>
      <c r="R1222" s="159"/>
      <c r="S1222" s="159"/>
      <c r="T1222" s="159"/>
      <c r="U1222" s="159"/>
      <c r="V1222" s="159"/>
      <c r="W1222" s="159"/>
      <c r="X1222" s="159"/>
      <c r="Y1222" s="159"/>
      <c r="Z1222" s="148"/>
      <c r="AA1222" s="148"/>
      <c r="AB1222" s="148"/>
      <c r="AC1222" s="148"/>
      <c r="AD1222" s="148"/>
      <c r="AE1222" s="148"/>
      <c r="AF1222" s="148"/>
      <c r="AG1222" s="148" t="s">
        <v>314</v>
      </c>
      <c r="AH1222" s="148">
        <v>4</v>
      </c>
      <c r="AI1222" s="148"/>
      <c r="AJ1222" s="148"/>
      <c r="AK1222" s="148"/>
      <c r="AL1222" s="148"/>
      <c r="AM1222" s="148"/>
      <c r="AN1222" s="148"/>
      <c r="AO1222" s="148"/>
      <c r="AP1222" s="148"/>
      <c r="AQ1222" s="148"/>
      <c r="AR1222" s="148"/>
      <c r="AS1222" s="148"/>
      <c r="AT1222" s="148"/>
      <c r="AU1222" s="148"/>
      <c r="AV1222" s="148"/>
      <c r="AW1222" s="148"/>
      <c r="AX1222" s="148"/>
      <c r="AY1222" s="148"/>
      <c r="AZ1222" s="148"/>
      <c r="BA1222" s="148"/>
      <c r="BB1222" s="148"/>
      <c r="BC1222" s="148"/>
      <c r="BD1222" s="148"/>
      <c r="BE1222" s="148"/>
      <c r="BF1222" s="148"/>
      <c r="BG1222" s="148"/>
      <c r="BH1222" s="148"/>
    </row>
    <row r="1223" spans="1:60" outlineLevel="1" x14ac:dyDescent="0.25">
      <c r="A1223" s="155">
        <v>262</v>
      </c>
      <c r="B1223" s="156" t="s">
        <v>1526</v>
      </c>
      <c r="C1223" s="201" t="s">
        <v>1527</v>
      </c>
      <c r="D1223" s="157" t="s">
        <v>0</v>
      </c>
      <c r="E1223" s="192"/>
      <c r="F1223" s="160"/>
      <c r="G1223" s="159">
        <f>ROUND(E1223*F1223,2)</f>
        <v>0</v>
      </c>
      <c r="H1223" s="160"/>
      <c r="I1223" s="159">
        <f>ROUND(E1223*H1223,2)</f>
        <v>0</v>
      </c>
      <c r="J1223" s="160"/>
      <c r="K1223" s="159">
        <f>ROUND(E1223*J1223,2)</f>
        <v>0</v>
      </c>
      <c r="L1223" s="159">
        <v>21</v>
      </c>
      <c r="M1223" s="159">
        <f>G1223*(1+L1223/100)</f>
        <v>0</v>
      </c>
      <c r="N1223" s="158">
        <v>0</v>
      </c>
      <c r="O1223" s="158">
        <f>ROUND(E1223*N1223,2)</f>
        <v>0</v>
      </c>
      <c r="P1223" s="158">
        <v>0</v>
      </c>
      <c r="Q1223" s="158">
        <f>ROUND(E1223*P1223,2)</f>
        <v>0</v>
      </c>
      <c r="R1223" s="159" t="s">
        <v>1479</v>
      </c>
      <c r="S1223" s="159" t="s">
        <v>294</v>
      </c>
      <c r="T1223" s="159" t="s">
        <v>294</v>
      </c>
      <c r="U1223" s="159">
        <v>0</v>
      </c>
      <c r="V1223" s="159">
        <f>ROUND(E1223*U1223,2)</f>
        <v>0</v>
      </c>
      <c r="W1223" s="159"/>
      <c r="X1223" s="159" t="s">
        <v>1258</v>
      </c>
      <c r="Y1223" s="159" t="s">
        <v>296</v>
      </c>
      <c r="Z1223" s="148"/>
      <c r="AA1223" s="148"/>
      <c r="AB1223" s="148"/>
      <c r="AC1223" s="148"/>
      <c r="AD1223" s="148"/>
      <c r="AE1223" s="148"/>
      <c r="AF1223" s="148"/>
      <c r="AG1223" s="148" t="s">
        <v>1306</v>
      </c>
      <c r="AH1223" s="148"/>
      <c r="AI1223" s="148"/>
      <c r="AJ1223" s="148"/>
      <c r="AK1223" s="148"/>
      <c r="AL1223" s="148"/>
      <c r="AM1223" s="148"/>
      <c r="AN1223" s="148"/>
      <c r="AO1223" s="148"/>
      <c r="AP1223" s="148"/>
      <c r="AQ1223" s="148"/>
      <c r="AR1223" s="148"/>
      <c r="AS1223" s="148"/>
      <c r="AT1223" s="148"/>
      <c r="AU1223" s="148"/>
      <c r="AV1223" s="148"/>
      <c r="AW1223" s="148"/>
      <c r="AX1223" s="148"/>
      <c r="AY1223" s="148"/>
      <c r="AZ1223" s="148"/>
      <c r="BA1223" s="148"/>
      <c r="BB1223" s="148"/>
      <c r="BC1223" s="148"/>
      <c r="BD1223" s="148"/>
      <c r="BE1223" s="148"/>
      <c r="BF1223" s="148"/>
      <c r="BG1223" s="148"/>
      <c r="BH1223" s="148"/>
    </row>
    <row r="1224" spans="1:60" outlineLevel="2" x14ac:dyDescent="0.25">
      <c r="A1224" s="155"/>
      <c r="B1224" s="156"/>
      <c r="C1224" s="274" t="s">
        <v>1344</v>
      </c>
      <c r="D1224" s="275"/>
      <c r="E1224" s="275"/>
      <c r="F1224" s="275"/>
      <c r="G1224" s="275"/>
      <c r="H1224" s="159"/>
      <c r="I1224" s="159"/>
      <c r="J1224" s="159"/>
      <c r="K1224" s="159"/>
      <c r="L1224" s="159"/>
      <c r="M1224" s="159"/>
      <c r="N1224" s="158"/>
      <c r="O1224" s="158"/>
      <c r="P1224" s="158"/>
      <c r="Q1224" s="158"/>
      <c r="R1224" s="159"/>
      <c r="S1224" s="159"/>
      <c r="T1224" s="159"/>
      <c r="U1224" s="159"/>
      <c r="V1224" s="159"/>
      <c r="W1224" s="159"/>
      <c r="X1224" s="159"/>
      <c r="Y1224" s="159"/>
      <c r="Z1224" s="148"/>
      <c r="AA1224" s="148"/>
      <c r="AB1224" s="148"/>
      <c r="AC1224" s="148"/>
      <c r="AD1224" s="148"/>
      <c r="AE1224" s="148"/>
      <c r="AF1224" s="148"/>
      <c r="AG1224" s="148" t="s">
        <v>299</v>
      </c>
      <c r="AH1224" s="148"/>
      <c r="AI1224" s="148"/>
      <c r="AJ1224" s="148"/>
      <c r="AK1224" s="148"/>
      <c r="AL1224" s="148"/>
      <c r="AM1224" s="148"/>
      <c r="AN1224" s="148"/>
      <c r="AO1224" s="148"/>
      <c r="AP1224" s="148"/>
      <c r="AQ1224" s="148"/>
      <c r="AR1224" s="148"/>
      <c r="AS1224" s="148"/>
      <c r="AT1224" s="148"/>
      <c r="AU1224" s="148"/>
      <c r="AV1224" s="148"/>
      <c r="AW1224" s="148"/>
      <c r="AX1224" s="148"/>
      <c r="AY1224" s="148"/>
      <c r="AZ1224" s="148"/>
      <c r="BA1224" s="148"/>
      <c r="BB1224" s="148"/>
      <c r="BC1224" s="148"/>
      <c r="BD1224" s="148"/>
      <c r="BE1224" s="148"/>
      <c r="BF1224" s="148"/>
      <c r="BG1224" s="148"/>
      <c r="BH1224" s="148"/>
    </row>
    <row r="1225" spans="1:60" ht="13" x14ac:dyDescent="0.25">
      <c r="A1225" s="170" t="s">
        <v>288</v>
      </c>
      <c r="B1225" s="171" t="s">
        <v>225</v>
      </c>
      <c r="C1225" s="193" t="s">
        <v>226</v>
      </c>
      <c r="D1225" s="172"/>
      <c r="E1225" s="173"/>
      <c r="F1225" s="174"/>
      <c r="G1225" s="174">
        <f>SUMIF(AG1226:AG1343,"&lt;&gt;NOR",G1226:G1343)</f>
        <v>0</v>
      </c>
      <c r="H1225" s="174"/>
      <c r="I1225" s="174">
        <f>SUM(I1226:I1343)</f>
        <v>0</v>
      </c>
      <c r="J1225" s="174"/>
      <c r="K1225" s="174">
        <f>SUM(K1226:K1343)</f>
        <v>0</v>
      </c>
      <c r="L1225" s="174"/>
      <c r="M1225" s="174">
        <f>SUM(M1226:M1343)</f>
        <v>0</v>
      </c>
      <c r="N1225" s="173"/>
      <c r="O1225" s="173">
        <f>SUM(O1226:O1343)</f>
        <v>1.2600000000000002</v>
      </c>
      <c r="P1225" s="173"/>
      <c r="Q1225" s="173">
        <f>SUM(Q1226:Q1343)</f>
        <v>0</v>
      </c>
      <c r="R1225" s="174"/>
      <c r="S1225" s="174"/>
      <c r="T1225" s="175"/>
      <c r="U1225" s="169"/>
      <c r="V1225" s="169">
        <f>SUM(V1226:V1343)</f>
        <v>224.47000000000003</v>
      </c>
      <c r="W1225" s="169"/>
      <c r="X1225" s="169"/>
      <c r="Y1225" s="169"/>
      <c r="AG1225" t="s">
        <v>289</v>
      </c>
    </row>
    <row r="1226" spans="1:60" ht="20" outlineLevel="1" x14ac:dyDescent="0.25">
      <c r="A1226" s="177">
        <v>263</v>
      </c>
      <c r="B1226" s="178" t="s">
        <v>1528</v>
      </c>
      <c r="C1226" s="194" t="s">
        <v>1529</v>
      </c>
      <c r="D1226" s="179" t="s">
        <v>292</v>
      </c>
      <c r="E1226" s="180">
        <v>17</v>
      </c>
      <c r="F1226" s="181"/>
      <c r="G1226" s="182">
        <f>ROUND(E1226*F1226,2)</f>
        <v>0</v>
      </c>
      <c r="H1226" s="181"/>
      <c r="I1226" s="182">
        <f>ROUND(E1226*H1226,2)</f>
        <v>0</v>
      </c>
      <c r="J1226" s="181"/>
      <c r="K1226" s="182">
        <f>ROUND(E1226*J1226,2)</f>
        <v>0</v>
      </c>
      <c r="L1226" s="182">
        <v>21</v>
      </c>
      <c r="M1226" s="182">
        <f>G1226*(1+L1226/100)</f>
        <v>0</v>
      </c>
      <c r="N1226" s="180">
        <v>0</v>
      </c>
      <c r="O1226" s="180">
        <f>ROUND(E1226*N1226,2)</f>
        <v>0</v>
      </c>
      <c r="P1226" s="180">
        <v>0</v>
      </c>
      <c r="Q1226" s="180">
        <f>ROUND(E1226*P1226,2)</f>
        <v>0</v>
      </c>
      <c r="R1226" s="182" t="s">
        <v>1530</v>
      </c>
      <c r="S1226" s="182" t="s">
        <v>294</v>
      </c>
      <c r="T1226" s="183" t="s">
        <v>294</v>
      </c>
      <c r="U1226" s="159">
        <v>1.45</v>
      </c>
      <c r="V1226" s="159">
        <f>ROUND(E1226*U1226,2)</f>
        <v>24.65</v>
      </c>
      <c r="W1226" s="159"/>
      <c r="X1226" s="159" t="s">
        <v>295</v>
      </c>
      <c r="Y1226" s="159" t="s">
        <v>296</v>
      </c>
      <c r="Z1226" s="148"/>
      <c r="AA1226" s="148"/>
      <c r="AB1226" s="148"/>
      <c r="AC1226" s="148"/>
      <c r="AD1226" s="148"/>
      <c r="AE1226" s="148"/>
      <c r="AF1226" s="148"/>
      <c r="AG1226" s="148" t="s">
        <v>297</v>
      </c>
      <c r="AH1226" s="148"/>
      <c r="AI1226" s="148"/>
      <c r="AJ1226" s="148"/>
      <c r="AK1226" s="148"/>
      <c r="AL1226" s="148"/>
      <c r="AM1226" s="148"/>
      <c r="AN1226" s="148"/>
      <c r="AO1226" s="148"/>
      <c r="AP1226" s="148"/>
      <c r="AQ1226" s="148"/>
      <c r="AR1226" s="148"/>
      <c r="AS1226" s="148"/>
      <c r="AT1226" s="148"/>
      <c r="AU1226" s="148"/>
      <c r="AV1226" s="148"/>
      <c r="AW1226" s="148"/>
      <c r="AX1226" s="148"/>
      <c r="AY1226" s="148"/>
      <c r="AZ1226" s="148"/>
      <c r="BA1226" s="148"/>
      <c r="BB1226" s="148"/>
      <c r="BC1226" s="148"/>
      <c r="BD1226" s="148"/>
      <c r="BE1226" s="148"/>
      <c r="BF1226" s="148"/>
      <c r="BG1226" s="148"/>
      <c r="BH1226" s="148"/>
    </row>
    <row r="1227" spans="1:60" outlineLevel="2" x14ac:dyDescent="0.25">
      <c r="A1227" s="155"/>
      <c r="B1227" s="156"/>
      <c r="C1227" s="195" t="s">
        <v>1531</v>
      </c>
      <c r="D1227" s="161"/>
      <c r="E1227" s="162">
        <v>3</v>
      </c>
      <c r="F1227" s="159"/>
      <c r="G1227" s="159"/>
      <c r="H1227" s="159"/>
      <c r="I1227" s="159"/>
      <c r="J1227" s="159"/>
      <c r="K1227" s="159"/>
      <c r="L1227" s="159"/>
      <c r="M1227" s="159"/>
      <c r="N1227" s="158"/>
      <c r="O1227" s="158"/>
      <c r="P1227" s="158"/>
      <c r="Q1227" s="158"/>
      <c r="R1227" s="159"/>
      <c r="S1227" s="159"/>
      <c r="T1227" s="159"/>
      <c r="U1227" s="159"/>
      <c r="V1227" s="159"/>
      <c r="W1227" s="159"/>
      <c r="X1227" s="159"/>
      <c r="Y1227" s="159"/>
      <c r="Z1227" s="148"/>
      <c r="AA1227" s="148"/>
      <c r="AB1227" s="148"/>
      <c r="AC1227" s="148"/>
      <c r="AD1227" s="148"/>
      <c r="AE1227" s="148"/>
      <c r="AF1227" s="148"/>
      <c r="AG1227" s="148" t="s">
        <v>314</v>
      </c>
      <c r="AH1227" s="148">
        <v>0</v>
      </c>
      <c r="AI1227" s="148"/>
      <c r="AJ1227" s="148"/>
      <c r="AK1227" s="148"/>
      <c r="AL1227" s="148"/>
      <c r="AM1227" s="148"/>
      <c r="AN1227" s="148"/>
      <c r="AO1227" s="148"/>
      <c r="AP1227" s="148"/>
      <c r="AQ1227" s="148"/>
      <c r="AR1227" s="148"/>
      <c r="AS1227" s="148"/>
      <c r="AT1227" s="148"/>
      <c r="AU1227" s="148"/>
      <c r="AV1227" s="148"/>
      <c r="AW1227" s="148"/>
      <c r="AX1227" s="148"/>
      <c r="AY1227" s="148"/>
      <c r="AZ1227" s="148"/>
      <c r="BA1227" s="148"/>
      <c r="BB1227" s="148"/>
      <c r="BC1227" s="148"/>
      <c r="BD1227" s="148"/>
      <c r="BE1227" s="148"/>
      <c r="BF1227" s="148"/>
      <c r="BG1227" s="148"/>
      <c r="BH1227" s="148"/>
    </row>
    <row r="1228" spans="1:60" outlineLevel="3" x14ac:dyDescent="0.25">
      <c r="A1228" s="155"/>
      <c r="B1228" s="156"/>
      <c r="C1228" s="195" t="s">
        <v>1532</v>
      </c>
      <c r="D1228" s="161"/>
      <c r="E1228" s="162">
        <v>3</v>
      </c>
      <c r="F1228" s="159"/>
      <c r="G1228" s="159"/>
      <c r="H1228" s="159"/>
      <c r="I1228" s="159"/>
      <c r="J1228" s="159"/>
      <c r="K1228" s="159"/>
      <c r="L1228" s="159"/>
      <c r="M1228" s="159"/>
      <c r="N1228" s="158"/>
      <c r="O1228" s="158"/>
      <c r="P1228" s="158"/>
      <c r="Q1228" s="158"/>
      <c r="R1228" s="159"/>
      <c r="S1228" s="159"/>
      <c r="T1228" s="159"/>
      <c r="U1228" s="159"/>
      <c r="V1228" s="159"/>
      <c r="W1228" s="159"/>
      <c r="X1228" s="159"/>
      <c r="Y1228" s="159"/>
      <c r="Z1228" s="148"/>
      <c r="AA1228" s="148"/>
      <c r="AB1228" s="148"/>
      <c r="AC1228" s="148"/>
      <c r="AD1228" s="148"/>
      <c r="AE1228" s="148"/>
      <c r="AF1228" s="148"/>
      <c r="AG1228" s="148" t="s">
        <v>314</v>
      </c>
      <c r="AH1228" s="148">
        <v>0</v>
      </c>
      <c r="AI1228" s="148"/>
      <c r="AJ1228" s="148"/>
      <c r="AK1228" s="148"/>
      <c r="AL1228" s="148"/>
      <c r="AM1228" s="148"/>
      <c r="AN1228" s="148"/>
      <c r="AO1228" s="148"/>
      <c r="AP1228" s="148"/>
      <c r="AQ1228" s="148"/>
      <c r="AR1228" s="148"/>
      <c r="AS1228" s="148"/>
      <c r="AT1228" s="148"/>
      <c r="AU1228" s="148"/>
      <c r="AV1228" s="148"/>
      <c r="AW1228" s="148"/>
      <c r="AX1228" s="148"/>
      <c r="AY1228" s="148"/>
      <c r="AZ1228" s="148"/>
      <c r="BA1228" s="148"/>
      <c r="BB1228" s="148"/>
      <c r="BC1228" s="148"/>
      <c r="BD1228" s="148"/>
      <c r="BE1228" s="148"/>
      <c r="BF1228" s="148"/>
      <c r="BG1228" s="148"/>
      <c r="BH1228" s="148"/>
    </row>
    <row r="1229" spans="1:60" outlineLevel="3" x14ac:dyDescent="0.25">
      <c r="A1229" s="155"/>
      <c r="B1229" s="156"/>
      <c r="C1229" s="195" t="s">
        <v>1533</v>
      </c>
      <c r="D1229" s="161"/>
      <c r="E1229" s="162">
        <v>2</v>
      </c>
      <c r="F1229" s="159"/>
      <c r="G1229" s="159"/>
      <c r="H1229" s="159"/>
      <c r="I1229" s="159"/>
      <c r="J1229" s="159"/>
      <c r="K1229" s="159"/>
      <c r="L1229" s="159"/>
      <c r="M1229" s="159"/>
      <c r="N1229" s="158"/>
      <c r="O1229" s="158"/>
      <c r="P1229" s="158"/>
      <c r="Q1229" s="158"/>
      <c r="R1229" s="159"/>
      <c r="S1229" s="159"/>
      <c r="T1229" s="159"/>
      <c r="U1229" s="159"/>
      <c r="V1229" s="159"/>
      <c r="W1229" s="159"/>
      <c r="X1229" s="159"/>
      <c r="Y1229" s="159"/>
      <c r="Z1229" s="148"/>
      <c r="AA1229" s="148"/>
      <c r="AB1229" s="148"/>
      <c r="AC1229" s="148"/>
      <c r="AD1229" s="148"/>
      <c r="AE1229" s="148"/>
      <c r="AF1229" s="148"/>
      <c r="AG1229" s="148" t="s">
        <v>314</v>
      </c>
      <c r="AH1229" s="148">
        <v>0</v>
      </c>
      <c r="AI1229" s="148"/>
      <c r="AJ1229" s="148"/>
      <c r="AK1229" s="148"/>
      <c r="AL1229" s="148"/>
      <c r="AM1229" s="148"/>
      <c r="AN1229" s="148"/>
      <c r="AO1229" s="148"/>
      <c r="AP1229" s="148"/>
      <c r="AQ1229" s="148"/>
      <c r="AR1229" s="148"/>
      <c r="AS1229" s="148"/>
      <c r="AT1229" s="148"/>
      <c r="AU1229" s="148"/>
      <c r="AV1229" s="148"/>
      <c r="AW1229" s="148"/>
      <c r="AX1229" s="148"/>
      <c r="AY1229" s="148"/>
      <c r="AZ1229" s="148"/>
      <c r="BA1229" s="148"/>
      <c r="BB1229" s="148"/>
      <c r="BC1229" s="148"/>
      <c r="BD1229" s="148"/>
      <c r="BE1229" s="148"/>
      <c r="BF1229" s="148"/>
      <c r="BG1229" s="148"/>
      <c r="BH1229" s="148"/>
    </row>
    <row r="1230" spans="1:60" outlineLevel="3" x14ac:dyDescent="0.25">
      <c r="A1230" s="155"/>
      <c r="B1230" s="156"/>
      <c r="C1230" s="195" t="s">
        <v>1534</v>
      </c>
      <c r="D1230" s="161"/>
      <c r="E1230" s="162">
        <v>2</v>
      </c>
      <c r="F1230" s="159"/>
      <c r="G1230" s="159"/>
      <c r="H1230" s="159"/>
      <c r="I1230" s="159"/>
      <c r="J1230" s="159"/>
      <c r="K1230" s="159"/>
      <c r="L1230" s="159"/>
      <c r="M1230" s="159"/>
      <c r="N1230" s="158"/>
      <c r="O1230" s="158"/>
      <c r="P1230" s="158"/>
      <c r="Q1230" s="158"/>
      <c r="R1230" s="159"/>
      <c r="S1230" s="159"/>
      <c r="T1230" s="159"/>
      <c r="U1230" s="159"/>
      <c r="V1230" s="159"/>
      <c r="W1230" s="159"/>
      <c r="X1230" s="159"/>
      <c r="Y1230" s="159"/>
      <c r="Z1230" s="148"/>
      <c r="AA1230" s="148"/>
      <c r="AB1230" s="148"/>
      <c r="AC1230" s="148"/>
      <c r="AD1230" s="148"/>
      <c r="AE1230" s="148"/>
      <c r="AF1230" s="148"/>
      <c r="AG1230" s="148" t="s">
        <v>314</v>
      </c>
      <c r="AH1230" s="148">
        <v>0</v>
      </c>
      <c r="AI1230" s="148"/>
      <c r="AJ1230" s="148"/>
      <c r="AK1230" s="148"/>
      <c r="AL1230" s="148"/>
      <c r="AM1230" s="148"/>
      <c r="AN1230" s="148"/>
      <c r="AO1230" s="148"/>
      <c r="AP1230" s="148"/>
      <c r="AQ1230" s="148"/>
      <c r="AR1230" s="148"/>
      <c r="AS1230" s="148"/>
      <c r="AT1230" s="148"/>
      <c r="AU1230" s="148"/>
      <c r="AV1230" s="148"/>
      <c r="AW1230" s="148"/>
      <c r="AX1230" s="148"/>
      <c r="AY1230" s="148"/>
      <c r="AZ1230" s="148"/>
      <c r="BA1230" s="148"/>
      <c r="BB1230" s="148"/>
      <c r="BC1230" s="148"/>
      <c r="BD1230" s="148"/>
      <c r="BE1230" s="148"/>
      <c r="BF1230" s="148"/>
      <c r="BG1230" s="148"/>
      <c r="BH1230" s="148"/>
    </row>
    <row r="1231" spans="1:60" outlineLevel="3" x14ac:dyDescent="0.25">
      <c r="A1231" s="155"/>
      <c r="B1231" s="156"/>
      <c r="C1231" s="195" t="s">
        <v>1535</v>
      </c>
      <c r="D1231" s="161"/>
      <c r="E1231" s="162">
        <v>2</v>
      </c>
      <c r="F1231" s="159"/>
      <c r="G1231" s="159"/>
      <c r="H1231" s="159"/>
      <c r="I1231" s="159"/>
      <c r="J1231" s="159"/>
      <c r="K1231" s="159"/>
      <c r="L1231" s="159"/>
      <c r="M1231" s="159"/>
      <c r="N1231" s="158"/>
      <c r="O1231" s="158"/>
      <c r="P1231" s="158"/>
      <c r="Q1231" s="158"/>
      <c r="R1231" s="159"/>
      <c r="S1231" s="159"/>
      <c r="T1231" s="159"/>
      <c r="U1231" s="159"/>
      <c r="V1231" s="159"/>
      <c r="W1231" s="159"/>
      <c r="X1231" s="159"/>
      <c r="Y1231" s="159"/>
      <c r="Z1231" s="148"/>
      <c r="AA1231" s="148"/>
      <c r="AB1231" s="148"/>
      <c r="AC1231" s="148"/>
      <c r="AD1231" s="148"/>
      <c r="AE1231" s="148"/>
      <c r="AF1231" s="148"/>
      <c r="AG1231" s="148" t="s">
        <v>314</v>
      </c>
      <c r="AH1231" s="148">
        <v>0</v>
      </c>
      <c r="AI1231" s="148"/>
      <c r="AJ1231" s="148"/>
      <c r="AK1231" s="148"/>
      <c r="AL1231" s="148"/>
      <c r="AM1231" s="148"/>
      <c r="AN1231" s="148"/>
      <c r="AO1231" s="148"/>
      <c r="AP1231" s="148"/>
      <c r="AQ1231" s="148"/>
      <c r="AR1231" s="148"/>
      <c r="AS1231" s="148"/>
      <c r="AT1231" s="148"/>
      <c r="AU1231" s="148"/>
      <c r="AV1231" s="148"/>
      <c r="AW1231" s="148"/>
      <c r="AX1231" s="148"/>
      <c r="AY1231" s="148"/>
      <c r="AZ1231" s="148"/>
      <c r="BA1231" s="148"/>
      <c r="BB1231" s="148"/>
      <c r="BC1231" s="148"/>
      <c r="BD1231" s="148"/>
      <c r="BE1231" s="148"/>
      <c r="BF1231" s="148"/>
      <c r="BG1231" s="148"/>
      <c r="BH1231" s="148"/>
    </row>
    <row r="1232" spans="1:60" outlineLevel="3" x14ac:dyDescent="0.25">
      <c r="A1232" s="155"/>
      <c r="B1232" s="156"/>
      <c r="C1232" s="195" t="s">
        <v>1536</v>
      </c>
      <c r="D1232" s="161"/>
      <c r="E1232" s="162">
        <v>1</v>
      </c>
      <c r="F1232" s="159"/>
      <c r="G1232" s="159"/>
      <c r="H1232" s="159"/>
      <c r="I1232" s="159"/>
      <c r="J1232" s="159"/>
      <c r="K1232" s="159"/>
      <c r="L1232" s="159"/>
      <c r="M1232" s="159"/>
      <c r="N1232" s="158"/>
      <c r="O1232" s="158"/>
      <c r="P1232" s="158"/>
      <c r="Q1232" s="158"/>
      <c r="R1232" s="159"/>
      <c r="S1232" s="159"/>
      <c r="T1232" s="159"/>
      <c r="U1232" s="159"/>
      <c r="V1232" s="159"/>
      <c r="W1232" s="159"/>
      <c r="X1232" s="159"/>
      <c r="Y1232" s="159"/>
      <c r="Z1232" s="148"/>
      <c r="AA1232" s="148"/>
      <c r="AB1232" s="148"/>
      <c r="AC1232" s="148"/>
      <c r="AD1232" s="148"/>
      <c r="AE1232" s="148"/>
      <c r="AF1232" s="148"/>
      <c r="AG1232" s="148" t="s">
        <v>314</v>
      </c>
      <c r="AH1232" s="148">
        <v>0</v>
      </c>
      <c r="AI1232" s="148"/>
      <c r="AJ1232" s="148"/>
      <c r="AK1232" s="148"/>
      <c r="AL1232" s="148"/>
      <c r="AM1232" s="148"/>
      <c r="AN1232" s="148"/>
      <c r="AO1232" s="148"/>
      <c r="AP1232" s="148"/>
      <c r="AQ1232" s="148"/>
      <c r="AR1232" s="148"/>
      <c r="AS1232" s="148"/>
      <c r="AT1232" s="148"/>
      <c r="AU1232" s="148"/>
      <c r="AV1232" s="148"/>
      <c r="AW1232" s="148"/>
      <c r="AX1232" s="148"/>
      <c r="AY1232" s="148"/>
      <c r="AZ1232" s="148"/>
      <c r="BA1232" s="148"/>
      <c r="BB1232" s="148"/>
      <c r="BC1232" s="148"/>
      <c r="BD1232" s="148"/>
      <c r="BE1232" s="148"/>
      <c r="BF1232" s="148"/>
      <c r="BG1232" s="148"/>
      <c r="BH1232" s="148"/>
    </row>
    <row r="1233" spans="1:60" outlineLevel="3" x14ac:dyDescent="0.25">
      <c r="A1233" s="155"/>
      <c r="B1233" s="156"/>
      <c r="C1233" s="195" t="s">
        <v>1533</v>
      </c>
      <c r="D1233" s="161"/>
      <c r="E1233" s="162">
        <v>2</v>
      </c>
      <c r="F1233" s="159"/>
      <c r="G1233" s="159"/>
      <c r="H1233" s="159"/>
      <c r="I1233" s="159"/>
      <c r="J1233" s="159"/>
      <c r="K1233" s="159"/>
      <c r="L1233" s="159"/>
      <c r="M1233" s="159"/>
      <c r="N1233" s="158"/>
      <c r="O1233" s="158"/>
      <c r="P1233" s="158"/>
      <c r="Q1233" s="158"/>
      <c r="R1233" s="159"/>
      <c r="S1233" s="159"/>
      <c r="T1233" s="159"/>
      <c r="U1233" s="159"/>
      <c r="V1233" s="159"/>
      <c r="W1233" s="159"/>
      <c r="X1233" s="159"/>
      <c r="Y1233" s="159"/>
      <c r="Z1233" s="148"/>
      <c r="AA1233" s="148"/>
      <c r="AB1233" s="148"/>
      <c r="AC1233" s="148"/>
      <c r="AD1233" s="148"/>
      <c r="AE1233" s="148"/>
      <c r="AF1233" s="148"/>
      <c r="AG1233" s="148" t="s">
        <v>314</v>
      </c>
      <c r="AH1233" s="148">
        <v>0</v>
      </c>
      <c r="AI1233" s="148"/>
      <c r="AJ1233" s="148"/>
      <c r="AK1233" s="148"/>
      <c r="AL1233" s="148"/>
      <c r="AM1233" s="148"/>
      <c r="AN1233" s="148"/>
      <c r="AO1233" s="148"/>
      <c r="AP1233" s="148"/>
      <c r="AQ1233" s="148"/>
      <c r="AR1233" s="148"/>
      <c r="AS1233" s="148"/>
      <c r="AT1233" s="148"/>
      <c r="AU1233" s="148"/>
      <c r="AV1233" s="148"/>
      <c r="AW1233" s="148"/>
      <c r="AX1233" s="148"/>
      <c r="AY1233" s="148"/>
      <c r="AZ1233" s="148"/>
      <c r="BA1233" s="148"/>
      <c r="BB1233" s="148"/>
      <c r="BC1233" s="148"/>
      <c r="BD1233" s="148"/>
      <c r="BE1233" s="148"/>
      <c r="BF1233" s="148"/>
      <c r="BG1233" s="148"/>
      <c r="BH1233" s="148"/>
    </row>
    <row r="1234" spans="1:60" outlineLevel="3" x14ac:dyDescent="0.25">
      <c r="A1234" s="155"/>
      <c r="B1234" s="156"/>
      <c r="C1234" s="195" t="s">
        <v>1537</v>
      </c>
      <c r="D1234" s="161"/>
      <c r="E1234" s="162">
        <v>2</v>
      </c>
      <c r="F1234" s="159"/>
      <c r="G1234" s="159"/>
      <c r="H1234" s="159"/>
      <c r="I1234" s="159"/>
      <c r="J1234" s="159"/>
      <c r="K1234" s="159"/>
      <c r="L1234" s="159"/>
      <c r="M1234" s="159"/>
      <c r="N1234" s="158"/>
      <c r="O1234" s="158"/>
      <c r="P1234" s="158"/>
      <c r="Q1234" s="158"/>
      <c r="R1234" s="159"/>
      <c r="S1234" s="159"/>
      <c r="T1234" s="159"/>
      <c r="U1234" s="159"/>
      <c r="V1234" s="159"/>
      <c r="W1234" s="159"/>
      <c r="X1234" s="159"/>
      <c r="Y1234" s="159"/>
      <c r="Z1234" s="148"/>
      <c r="AA1234" s="148"/>
      <c r="AB1234" s="148"/>
      <c r="AC1234" s="148"/>
      <c r="AD1234" s="148"/>
      <c r="AE1234" s="148"/>
      <c r="AF1234" s="148"/>
      <c r="AG1234" s="148" t="s">
        <v>314</v>
      </c>
      <c r="AH1234" s="148">
        <v>0</v>
      </c>
      <c r="AI1234" s="148"/>
      <c r="AJ1234" s="148"/>
      <c r="AK1234" s="148"/>
      <c r="AL1234" s="148"/>
      <c r="AM1234" s="148"/>
      <c r="AN1234" s="148"/>
      <c r="AO1234" s="148"/>
      <c r="AP1234" s="148"/>
      <c r="AQ1234" s="148"/>
      <c r="AR1234" s="148"/>
      <c r="AS1234" s="148"/>
      <c r="AT1234" s="148"/>
      <c r="AU1234" s="148"/>
      <c r="AV1234" s="148"/>
      <c r="AW1234" s="148"/>
      <c r="AX1234" s="148"/>
      <c r="AY1234" s="148"/>
      <c r="AZ1234" s="148"/>
      <c r="BA1234" s="148"/>
      <c r="BB1234" s="148"/>
      <c r="BC1234" s="148"/>
      <c r="BD1234" s="148"/>
      <c r="BE1234" s="148"/>
      <c r="BF1234" s="148"/>
      <c r="BG1234" s="148"/>
      <c r="BH1234" s="148"/>
    </row>
    <row r="1235" spans="1:60" outlineLevel="1" x14ac:dyDescent="0.25">
      <c r="A1235" s="185">
        <v>264</v>
      </c>
      <c r="B1235" s="186" t="s">
        <v>1538</v>
      </c>
      <c r="C1235" s="198" t="s">
        <v>1539</v>
      </c>
      <c r="D1235" s="187" t="s">
        <v>292</v>
      </c>
      <c r="E1235" s="188">
        <v>4</v>
      </c>
      <c r="F1235" s="189"/>
      <c r="G1235" s="190">
        <f>ROUND(E1235*F1235,2)</f>
        <v>0</v>
      </c>
      <c r="H1235" s="189"/>
      <c r="I1235" s="190">
        <f>ROUND(E1235*H1235,2)</f>
        <v>0</v>
      </c>
      <c r="J1235" s="189"/>
      <c r="K1235" s="190">
        <f>ROUND(E1235*J1235,2)</f>
        <v>0</v>
      </c>
      <c r="L1235" s="190">
        <v>21</v>
      </c>
      <c r="M1235" s="190">
        <f>G1235*(1+L1235/100)</f>
        <v>0</v>
      </c>
      <c r="N1235" s="188">
        <v>0</v>
      </c>
      <c r="O1235" s="188">
        <f>ROUND(E1235*N1235,2)</f>
        <v>0</v>
      </c>
      <c r="P1235" s="188">
        <v>0</v>
      </c>
      <c r="Q1235" s="188">
        <f>ROUND(E1235*P1235,2)</f>
        <v>0</v>
      </c>
      <c r="R1235" s="190" t="s">
        <v>1530</v>
      </c>
      <c r="S1235" s="190" t="s">
        <v>294</v>
      </c>
      <c r="T1235" s="191" t="s">
        <v>294</v>
      </c>
      <c r="U1235" s="159">
        <v>0.46500000000000002</v>
      </c>
      <c r="V1235" s="159">
        <f>ROUND(E1235*U1235,2)</f>
        <v>1.86</v>
      </c>
      <c r="W1235" s="159"/>
      <c r="X1235" s="159" t="s">
        <v>295</v>
      </c>
      <c r="Y1235" s="159" t="s">
        <v>296</v>
      </c>
      <c r="Z1235" s="148"/>
      <c r="AA1235" s="148"/>
      <c r="AB1235" s="148"/>
      <c r="AC1235" s="148"/>
      <c r="AD1235" s="148"/>
      <c r="AE1235" s="148"/>
      <c r="AF1235" s="148"/>
      <c r="AG1235" s="148" t="s">
        <v>297</v>
      </c>
      <c r="AH1235" s="148"/>
      <c r="AI1235" s="148"/>
      <c r="AJ1235" s="148"/>
      <c r="AK1235" s="148"/>
      <c r="AL1235" s="148"/>
      <c r="AM1235" s="148"/>
      <c r="AN1235" s="148"/>
      <c r="AO1235" s="148"/>
      <c r="AP1235" s="148"/>
      <c r="AQ1235" s="148"/>
      <c r="AR1235" s="148"/>
      <c r="AS1235" s="148"/>
      <c r="AT1235" s="148"/>
      <c r="AU1235" s="148"/>
      <c r="AV1235" s="148"/>
      <c r="AW1235" s="148"/>
      <c r="AX1235" s="148"/>
      <c r="AY1235" s="148"/>
      <c r="AZ1235" s="148"/>
      <c r="BA1235" s="148"/>
      <c r="BB1235" s="148"/>
      <c r="BC1235" s="148"/>
      <c r="BD1235" s="148"/>
      <c r="BE1235" s="148"/>
      <c r="BF1235" s="148"/>
      <c r="BG1235" s="148"/>
      <c r="BH1235" s="148"/>
    </row>
    <row r="1236" spans="1:60" outlineLevel="1" x14ac:dyDescent="0.25">
      <c r="A1236" s="177">
        <v>265</v>
      </c>
      <c r="B1236" s="178" t="s">
        <v>1540</v>
      </c>
      <c r="C1236" s="194" t="s">
        <v>1541</v>
      </c>
      <c r="D1236" s="179" t="s">
        <v>292</v>
      </c>
      <c r="E1236" s="180">
        <v>22</v>
      </c>
      <c r="F1236" s="181"/>
      <c r="G1236" s="182">
        <f>ROUND(E1236*F1236,2)</f>
        <v>0</v>
      </c>
      <c r="H1236" s="181"/>
      <c r="I1236" s="182">
        <f>ROUND(E1236*H1236,2)</f>
        <v>0</v>
      </c>
      <c r="J1236" s="181"/>
      <c r="K1236" s="182">
        <f>ROUND(E1236*J1236,2)</f>
        <v>0</v>
      </c>
      <c r="L1236" s="182">
        <v>21</v>
      </c>
      <c r="M1236" s="182">
        <f>G1236*(1+L1236/100)</f>
        <v>0</v>
      </c>
      <c r="N1236" s="180">
        <v>2.0000000000000002E-5</v>
      </c>
      <c r="O1236" s="180">
        <f>ROUND(E1236*N1236,2)</f>
        <v>0</v>
      </c>
      <c r="P1236" s="180">
        <v>0</v>
      </c>
      <c r="Q1236" s="180">
        <f>ROUND(E1236*P1236,2)</f>
        <v>0</v>
      </c>
      <c r="R1236" s="182" t="s">
        <v>1530</v>
      </c>
      <c r="S1236" s="182" t="s">
        <v>294</v>
      </c>
      <c r="T1236" s="183" t="s">
        <v>294</v>
      </c>
      <c r="U1236" s="159">
        <v>4.0199999999999996</v>
      </c>
      <c r="V1236" s="159">
        <f>ROUND(E1236*U1236,2)</f>
        <v>88.44</v>
      </c>
      <c r="W1236" s="159"/>
      <c r="X1236" s="159" t="s">
        <v>295</v>
      </c>
      <c r="Y1236" s="159" t="s">
        <v>296</v>
      </c>
      <c r="Z1236" s="148"/>
      <c r="AA1236" s="148"/>
      <c r="AB1236" s="148"/>
      <c r="AC1236" s="148"/>
      <c r="AD1236" s="148"/>
      <c r="AE1236" s="148"/>
      <c r="AF1236" s="148"/>
      <c r="AG1236" s="148" t="s">
        <v>297</v>
      </c>
      <c r="AH1236" s="148"/>
      <c r="AI1236" s="148"/>
      <c r="AJ1236" s="148"/>
      <c r="AK1236" s="148"/>
      <c r="AL1236" s="148"/>
      <c r="AM1236" s="148"/>
      <c r="AN1236" s="148"/>
      <c r="AO1236" s="148"/>
      <c r="AP1236" s="148"/>
      <c r="AQ1236" s="148"/>
      <c r="AR1236" s="148"/>
      <c r="AS1236" s="148"/>
      <c r="AT1236" s="148"/>
      <c r="AU1236" s="148"/>
      <c r="AV1236" s="148"/>
      <c r="AW1236" s="148"/>
      <c r="AX1236" s="148"/>
      <c r="AY1236" s="148"/>
      <c r="AZ1236" s="148"/>
      <c r="BA1236" s="148"/>
      <c r="BB1236" s="148"/>
      <c r="BC1236" s="148"/>
      <c r="BD1236" s="148"/>
      <c r="BE1236" s="148"/>
      <c r="BF1236" s="148"/>
      <c r="BG1236" s="148"/>
      <c r="BH1236" s="148"/>
    </row>
    <row r="1237" spans="1:60" outlineLevel="1" x14ac:dyDescent="0.25">
      <c r="A1237" s="155"/>
      <c r="B1237" s="156"/>
      <c r="C1237" s="195" t="s">
        <v>3774</v>
      </c>
      <c r="D1237" s="157"/>
      <c r="E1237" s="158">
        <v>1</v>
      </c>
      <c r="F1237" s="206"/>
      <c r="G1237" s="159"/>
      <c r="H1237" s="160"/>
      <c r="I1237" s="159"/>
      <c r="J1237" s="160"/>
      <c r="K1237" s="159"/>
      <c r="L1237" s="159"/>
      <c r="M1237" s="159"/>
      <c r="N1237" s="158"/>
      <c r="O1237" s="158"/>
      <c r="P1237" s="158"/>
      <c r="Q1237" s="158"/>
      <c r="R1237" s="159"/>
      <c r="S1237" s="159"/>
      <c r="T1237" s="159"/>
      <c r="U1237" s="159"/>
      <c r="V1237" s="159"/>
      <c r="W1237" s="159"/>
      <c r="X1237" s="159"/>
      <c r="Y1237" s="159"/>
      <c r="Z1237" s="148"/>
      <c r="AA1237" s="148"/>
      <c r="AB1237" s="148"/>
      <c r="AC1237" s="148"/>
      <c r="AD1237" s="148"/>
      <c r="AE1237" s="148"/>
      <c r="AF1237" s="148"/>
      <c r="AG1237" s="148"/>
      <c r="AH1237" s="148"/>
      <c r="AI1237" s="148"/>
      <c r="AJ1237" s="148"/>
      <c r="AK1237" s="148"/>
      <c r="AL1237" s="148"/>
      <c r="AM1237" s="148"/>
      <c r="AN1237" s="148"/>
      <c r="AO1237" s="148"/>
      <c r="AP1237" s="148"/>
      <c r="AQ1237" s="148"/>
      <c r="AR1237" s="148"/>
      <c r="AS1237" s="148"/>
      <c r="AT1237" s="148"/>
      <c r="AU1237" s="148"/>
      <c r="AV1237" s="148"/>
      <c r="AW1237" s="148"/>
      <c r="AX1237" s="148"/>
      <c r="AY1237" s="148"/>
      <c r="AZ1237" s="148"/>
      <c r="BA1237" s="148"/>
      <c r="BB1237" s="148"/>
      <c r="BC1237" s="148"/>
      <c r="BD1237" s="148"/>
      <c r="BE1237" s="148"/>
      <c r="BF1237" s="148"/>
      <c r="BG1237" s="148"/>
      <c r="BH1237" s="148"/>
    </row>
    <row r="1238" spans="1:60" outlineLevel="2" x14ac:dyDescent="0.25">
      <c r="A1238" s="155"/>
      <c r="B1238" s="156"/>
      <c r="C1238" s="195" t="s">
        <v>1542</v>
      </c>
      <c r="D1238" s="161"/>
      <c r="E1238" s="162">
        <v>4</v>
      </c>
      <c r="F1238" s="159"/>
      <c r="G1238" s="159"/>
      <c r="H1238" s="159"/>
      <c r="I1238" s="159"/>
      <c r="J1238" s="159"/>
      <c r="K1238" s="159"/>
      <c r="L1238" s="159"/>
      <c r="M1238" s="159"/>
      <c r="N1238" s="158"/>
      <c r="O1238" s="158"/>
      <c r="P1238" s="158"/>
      <c r="Q1238" s="158"/>
      <c r="R1238" s="159"/>
      <c r="S1238" s="159"/>
      <c r="T1238" s="159"/>
      <c r="U1238" s="159"/>
      <c r="V1238" s="159"/>
      <c r="W1238" s="159"/>
      <c r="X1238" s="159"/>
      <c r="Y1238" s="159"/>
      <c r="Z1238" s="148"/>
      <c r="AA1238" s="148"/>
      <c r="AB1238" s="148"/>
      <c r="AC1238" s="148"/>
      <c r="AD1238" s="148"/>
      <c r="AE1238" s="148"/>
      <c r="AF1238" s="148"/>
      <c r="AG1238" s="148" t="s">
        <v>314</v>
      </c>
      <c r="AH1238" s="148">
        <v>0</v>
      </c>
      <c r="AI1238" s="148"/>
      <c r="AJ1238" s="148"/>
      <c r="AK1238" s="148"/>
      <c r="AL1238" s="148"/>
      <c r="AM1238" s="148"/>
      <c r="AN1238" s="148"/>
      <c r="AO1238" s="148"/>
      <c r="AP1238" s="148"/>
      <c r="AQ1238" s="148"/>
      <c r="AR1238" s="148"/>
      <c r="AS1238" s="148"/>
      <c r="AT1238" s="148"/>
      <c r="AU1238" s="148"/>
      <c r="AV1238" s="148"/>
      <c r="AW1238" s="148"/>
      <c r="AX1238" s="148"/>
      <c r="AY1238" s="148"/>
      <c r="AZ1238" s="148"/>
      <c r="BA1238" s="148"/>
      <c r="BB1238" s="148"/>
      <c r="BC1238" s="148"/>
      <c r="BD1238" s="148"/>
      <c r="BE1238" s="148"/>
      <c r="BF1238" s="148"/>
      <c r="BG1238" s="148"/>
      <c r="BH1238" s="148"/>
    </row>
    <row r="1239" spans="1:60" outlineLevel="3" x14ac:dyDescent="0.25">
      <c r="A1239" s="155"/>
      <c r="B1239" s="156"/>
      <c r="C1239" s="195" t="s">
        <v>1543</v>
      </c>
      <c r="D1239" s="161"/>
      <c r="E1239" s="162">
        <v>4</v>
      </c>
      <c r="F1239" s="159"/>
      <c r="G1239" s="159"/>
      <c r="H1239" s="159"/>
      <c r="I1239" s="159"/>
      <c r="J1239" s="159"/>
      <c r="K1239" s="159"/>
      <c r="L1239" s="159"/>
      <c r="M1239" s="159"/>
      <c r="N1239" s="158"/>
      <c r="O1239" s="158"/>
      <c r="P1239" s="158"/>
      <c r="Q1239" s="158"/>
      <c r="R1239" s="159"/>
      <c r="S1239" s="159"/>
      <c r="T1239" s="159"/>
      <c r="U1239" s="159"/>
      <c r="V1239" s="159"/>
      <c r="W1239" s="159"/>
      <c r="X1239" s="159"/>
      <c r="Y1239" s="159"/>
      <c r="Z1239" s="148"/>
      <c r="AA1239" s="148"/>
      <c r="AB1239" s="148"/>
      <c r="AC1239" s="148"/>
      <c r="AD1239" s="148"/>
      <c r="AE1239" s="148"/>
      <c r="AF1239" s="148"/>
      <c r="AG1239" s="148" t="s">
        <v>314</v>
      </c>
      <c r="AH1239" s="148">
        <v>0</v>
      </c>
      <c r="AI1239" s="148"/>
      <c r="AJ1239" s="148"/>
      <c r="AK1239" s="148"/>
      <c r="AL1239" s="148"/>
      <c r="AM1239" s="148"/>
      <c r="AN1239" s="148"/>
      <c r="AO1239" s="148"/>
      <c r="AP1239" s="148"/>
      <c r="AQ1239" s="148"/>
      <c r="AR1239" s="148"/>
      <c r="AS1239" s="148"/>
      <c r="AT1239" s="148"/>
      <c r="AU1239" s="148"/>
      <c r="AV1239" s="148"/>
      <c r="AW1239" s="148"/>
      <c r="AX1239" s="148"/>
      <c r="AY1239" s="148"/>
      <c r="AZ1239" s="148"/>
      <c r="BA1239" s="148"/>
      <c r="BB1239" s="148"/>
      <c r="BC1239" s="148"/>
      <c r="BD1239" s="148"/>
      <c r="BE1239" s="148"/>
      <c r="BF1239" s="148"/>
      <c r="BG1239" s="148"/>
      <c r="BH1239" s="148"/>
    </row>
    <row r="1240" spans="1:60" outlineLevel="3" x14ac:dyDescent="0.25">
      <c r="A1240" s="155"/>
      <c r="B1240" s="156"/>
      <c r="C1240" s="195" t="s">
        <v>1544</v>
      </c>
      <c r="D1240" s="161"/>
      <c r="E1240" s="162">
        <v>1</v>
      </c>
      <c r="F1240" s="159"/>
      <c r="G1240" s="159"/>
      <c r="H1240" s="159"/>
      <c r="I1240" s="159"/>
      <c r="J1240" s="159"/>
      <c r="K1240" s="159"/>
      <c r="L1240" s="159"/>
      <c r="M1240" s="159"/>
      <c r="N1240" s="158"/>
      <c r="O1240" s="158"/>
      <c r="P1240" s="158"/>
      <c r="Q1240" s="158"/>
      <c r="R1240" s="159"/>
      <c r="S1240" s="159"/>
      <c r="T1240" s="159"/>
      <c r="U1240" s="159"/>
      <c r="V1240" s="159"/>
      <c r="W1240" s="159"/>
      <c r="X1240" s="159"/>
      <c r="Y1240" s="159"/>
      <c r="Z1240" s="148"/>
      <c r="AA1240" s="148"/>
      <c r="AB1240" s="148"/>
      <c r="AC1240" s="148"/>
      <c r="AD1240" s="148"/>
      <c r="AE1240" s="148"/>
      <c r="AF1240" s="148"/>
      <c r="AG1240" s="148" t="s">
        <v>314</v>
      </c>
      <c r="AH1240" s="148">
        <v>0</v>
      </c>
      <c r="AI1240" s="148"/>
      <c r="AJ1240" s="148"/>
      <c r="AK1240" s="148"/>
      <c r="AL1240" s="148"/>
      <c r="AM1240" s="148"/>
      <c r="AN1240" s="148"/>
      <c r="AO1240" s="148"/>
      <c r="AP1240" s="148"/>
      <c r="AQ1240" s="148"/>
      <c r="AR1240" s="148"/>
      <c r="AS1240" s="148"/>
      <c r="AT1240" s="148"/>
      <c r="AU1240" s="148"/>
      <c r="AV1240" s="148"/>
      <c r="AW1240" s="148"/>
      <c r="AX1240" s="148"/>
      <c r="AY1240" s="148"/>
      <c r="AZ1240" s="148"/>
      <c r="BA1240" s="148"/>
      <c r="BB1240" s="148"/>
      <c r="BC1240" s="148"/>
      <c r="BD1240" s="148"/>
      <c r="BE1240" s="148"/>
      <c r="BF1240" s="148"/>
      <c r="BG1240" s="148"/>
      <c r="BH1240" s="148"/>
    </row>
    <row r="1241" spans="1:60" outlineLevel="3" x14ac:dyDescent="0.25">
      <c r="A1241" s="155"/>
      <c r="B1241" s="156"/>
      <c r="C1241" s="195" t="s">
        <v>1545</v>
      </c>
      <c r="D1241" s="161"/>
      <c r="E1241" s="162">
        <v>1</v>
      </c>
      <c r="F1241" s="159"/>
      <c r="G1241" s="159"/>
      <c r="H1241" s="159"/>
      <c r="I1241" s="159"/>
      <c r="J1241" s="159"/>
      <c r="K1241" s="159"/>
      <c r="L1241" s="159"/>
      <c r="M1241" s="159"/>
      <c r="N1241" s="158"/>
      <c r="O1241" s="158"/>
      <c r="P1241" s="158"/>
      <c r="Q1241" s="158"/>
      <c r="R1241" s="159"/>
      <c r="S1241" s="159"/>
      <c r="T1241" s="159"/>
      <c r="U1241" s="159"/>
      <c r="V1241" s="159"/>
      <c r="W1241" s="159"/>
      <c r="X1241" s="159"/>
      <c r="Y1241" s="159"/>
      <c r="Z1241" s="148"/>
      <c r="AA1241" s="148"/>
      <c r="AB1241" s="148"/>
      <c r="AC1241" s="148"/>
      <c r="AD1241" s="148"/>
      <c r="AE1241" s="148"/>
      <c r="AF1241" s="148"/>
      <c r="AG1241" s="148" t="s">
        <v>314</v>
      </c>
      <c r="AH1241" s="148">
        <v>0</v>
      </c>
      <c r="AI1241" s="148"/>
      <c r="AJ1241" s="148"/>
      <c r="AK1241" s="148"/>
      <c r="AL1241" s="148"/>
      <c r="AM1241" s="148"/>
      <c r="AN1241" s="148"/>
      <c r="AO1241" s="148"/>
      <c r="AP1241" s="148"/>
      <c r="AQ1241" s="148"/>
      <c r="AR1241" s="148"/>
      <c r="AS1241" s="148"/>
      <c r="AT1241" s="148"/>
      <c r="AU1241" s="148"/>
      <c r="AV1241" s="148"/>
      <c r="AW1241" s="148"/>
      <c r="AX1241" s="148"/>
      <c r="AY1241" s="148"/>
      <c r="AZ1241" s="148"/>
      <c r="BA1241" s="148"/>
      <c r="BB1241" s="148"/>
      <c r="BC1241" s="148"/>
      <c r="BD1241" s="148"/>
      <c r="BE1241" s="148"/>
      <c r="BF1241" s="148"/>
      <c r="BG1241" s="148"/>
      <c r="BH1241" s="148"/>
    </row>
    <row r="1242" spans="1:60" outlineLevel="3" x14ac:dyDescent="0.25">
      <c r="A1242" s="155"/>
      <c r="B1242" s="156"/>
      <c r="C1242" s="195" t="s">
        <v>1546</v>
      </c>
      <c r="D1242" s="161"/>
      <c r="E1242" s="162">
        <v>1</v>
      </c>
      <c r="F1242" s="159"/>
      <c r="G1242" s="159"/>
      <c r="H1242" s="159"/>
      <c r="I1242" s="159"/>
      <c r="J1242" s="159"/>
      <c r="K1242" s="159"/>
      <c r="L1242" s="159"/>
      <c r="M1242" s="159"/>
      <c r="N1242" s="158"/>
      <c r="O1242" s="158"/>
      <c r="P1242" s="158"/>
      <c r="Q1242" s="158"/>
      <c r="R1242" s="159"/>
      <c r="S1242" s="159"/>
      <c r="T1242" s="159"/>
      <c r="U1242" s="159"/>
      <c r="V1242" s="159"/>
      <c r="W1242" s="159"/>
      <c r="X1242" s="159"/>
      <c r="Y1242" s="159"/>
      <c r="Z1242" s="148"/>
      <c r="AA1242" s="148"/>
      <c r="AB1242" s="148"/>
      <c r="AC1242" s="148"/>
      <c r="AD1242" s="148"/>
      <c r="AE1242" s="148"/>
      <c r="AF1242" s="148"/>
      <c r="AG1242" s="148" t="s">
        <v>314</v>
      </c>
      <c r="AH1242" s="148">
        <v>0</v>
      </c>
      <c r="AI1242" s="148"/>
      <c r="AJ1242" s="148"/>
      <c r="AK1242" s="148"/>
      <c r="AL1242" s="148"/>
      <c r="AM1242" s="148"/>
      <c r="AN1242" s="148"/>
      <c r="AO1242" s="148"/>
      <c r="AP1242" s="148"/>
      <c r="AQ1242" s="148"/>
      <c r="AR1242" s="148"/>
      <c r="AS1242" s="148"/>
      <c r="AT1242" s="148"/>
      <c r="AU1242" s="148"/>
      <c r="AV1242" s="148"/>
      <c r="AW1242" s="148"/>
      <c r="AX1242" s="148"/>
      <c r="AY1242" s="148"/>
      <c r="AZ1242" s="148"/>
      <c r="BA1242" s="148"/>
      <c r="BB1242" s="148"/>
      <c r="BC1242" s="148"/>
      <c r="BD1242" s="148"/>
      <c r="BE1242" s="148"/>
      <c r="BF1242" s="148"/>
      <c r="BG1242" s="148"/>
      <c r="BH1242" s="148"/>
    </row>
    <row r="1243" spans="1:60" outlineLevel="3" x14ac:dyDescent="0.25">
      <c r="A1243" s="155"/>
      <c r="B1243" s="156"/>
      <c r="C1243" s="195" t="s">
        <v>1547</v>
      </c>
      <c r="D1243" s="161"/>
      <c r="E1243" s="162">
        <v>1</v>
      </c>
      <c r="F1243" s="159"/>
      <c r="G1243" s="159"/>
      <c r="H1243" s="159"/>
      <c r="I1243" s="159"/>
      <c r="J1243" s="159"/>
      <c r="K1243" s="159"/>
      <c r="L1243" s="159"/>
      <c r="M1243" s="159"/>
      <c r="N1243" s="158"/>
      <c r="O1243" s="158"/>
      <c r="P1243" s="158"/>
      <c r="Q1243" s="158"/>
      <c r="R1243" s="159"/>
      <c r="S1243" s="159"/>
      <c r="T1243" s="159"/>
      <c r="U1243" s="159"/>
      <c r="V1243" s="159"/>
      <c r="W1243" s="159"/>
      <c r="X1243" s="159"/>
      <c r="Y1243" s="159"/>
      <c r="Z1243" s="148"/>
      <c r="AA1243" s="148"/>
      <c r="AB1243" s="148"/>
      <c r="AC1243" s="148"/>
      <c r="AD1243" s="148"/>
      <c r="AE1243" s="148"/>
      <c r="AF1243" s="148"/>
      <c r="AG1243" s="148" t="s">
        <v>314</v>
      </c>
      <c r="AH1243" s="148">
        <v>0</v>
      </c>
      <c r="AI1243" s="148"/>
      <c r="AJ1243" s="148"/>
      <c r="AK1243" s="148"/>
      <c r="AL1243" s="148"/>
      <c r="AM1243" s="148"/>
      <c r="AN1243" s="148"/>
      <c r="AO1243" s="148"/>
      <c r="AP1243" s="148"/>
      <c r="AQ1243" s="148"/>
      <c r="AR1243" s="148"/>
      <c r="AS1243" s="148"/>
      <c r="AT1243" s="148"/>
      <c r="AU1243" s="148"/>
      <c r="AV1243" s="148"/>
      <c r="AW1243" s="148"/>
      <c r="AX1243" s="148"/>
      <c r="AY1243" s="148"/>
      <c r="AZ1243" s="148"/>
      <c r="BA1243" s="148"/>
      <c r="BB1243" s="148"/>
      <c r="BC1243" s="148"/>
      <c r="BD1243" s="148"/>
      <c r="BE1243" s="148"/>
      <c r="BF1243" s="148"/>
      <c r="BG1243" s="148"/>
      <c r="BH1243" s="148"/>
    </row>
    <row r="1244" spans="1:60" outlineLevel="3" x14ac:dyDescent="0.25">
      <c r="A1244" s="155"/>
      <c r="B1244" s="156"/>
      <c r="C1244" s="195" t="s">
        <v>1548</v>
      </c>
      <c r="D1244" s="161"/>
      <c r="E1244" s="162">
        <v>3</v>
      </c>
      <c r="F1244" s="159"/>
      <c r="G1244" s="159"/>
      <c r="H1244" s="159"/>
      <c r="I1244" s="159"/>
      <c r="J1244" s="159"/>
      <c r="K1244" s="159"/>
      <c r="L1244" s="159"/>
      <c r="M1244" s="159"/>
      <c r="N1244" s="158"/>
      <c r="O1244" s="158"/>
      <c r="P1244" s="158"/>
      <c r="Q1244" s="158"/>
      <c r="R1244" s="159"/>
      <c r="S1244" s="159"/>
      <c r="T1244" s="159"/>
      <c r="U1244" s="159"/>
      <c r="V1244" s="159"/>
      <c r="W1244" s="159"/>
      <c r="X1244" s="159"/>
      <c r="Y1244" s="159"/>
      <c r="Z1244" s="148"/>
      <c r="AA1244" s="148"/>
      <c r="AB1244" s="148"/>
      <c r="AC1244" s="148"/>
      <c r="AD1244" s="148"/>
      <c r="AE1244" s="148"/>
      <c r="AF1244" s="148"/>
      <c r="AG1244" s="148" t="s">
        <v>314</v>
      </c>
      <c r="AH1244" s="148">
        <v>0</v>
      </c>
      <c r="AI1244" s="148"/>
      <c r="AJ1244" s="148"/>
      <c r="AK1244" s="148"/>
      <c r="AL1244" s="148"/>
      <c r="AM1244" s="148"/>
      <c r="AN1244" s="148"/>
      <c r="AO1244" s="148"/>
      <c r="AP1244" s="148"/>
      <c r="AQ1244" s="148"/>
      <c r="AR1244" s="148"/>
      <c r="AS1244" s="148"/>
      <c r="AT1244" s="148"/>
      <c r="AU1244" s="148"/>
      <c r="AV1244" s="148"/>
      <c r="AW1244" s="148"/>
      <c r="AX1244" s="148"/>
      <c r="AY1244" s="148"/>
      <c r="AZ1244" s="148"/>
      <c r="BA1244" s="148"/>
      <c r="BB1244" s="148"/>
      <c r="BC1244" s="148"/>
      <c r="BD1244" s="148"/>
      <c r="BE1244" s="148"/>
      <c r="BF1244" s="148"/>
      <c r="BG1244" s="148"/>
      <c r="BH1244" s="148"/>
    </row>
    <row r="1245" spans="1:60" outlineLevel="3" x14ac:dyDescent="0.25">
      <c r="A1245" s="155"/>
      <c r="B1245" s="156"/>
      <c r="C1245" s="195" t="s">
        <v>1549</v>
      </c>
      <c r="D1245" s="161"/>
      <c r="E1245" s="162">
        <v>1</v>
      </c>
      <c r="F1245" s="159"/>
      <c r="G1245" s="159"/>
      <c r="H1245" s="159"/>
      <c r="I1245" s="159"/>
      <c r="J1245" s="159"/>
      <c r="K1245" s="159"/>
      <c r="L1245" s="159"/>
      <c r="M1245" s="159"/>
      <c r="N1245" s="158"/>
      <c r="O1245" s="158"/>
      <c r="P1245" s="158"/>
      <c r="Q1245" s="158"/>
      <c r="R1245" s="159"/>
      <c r="S1245" s="159"/>
      <c r="T1245" s="159"/>
      <c r="U1245" s="159"/>
      <c r="V1245" s="159"/>
      <c r="W1245" s="159"/>
      <c r="X1245" s="159"/>
      <c r="Y1245" s="159"/>
      <c r="Z1245" s="148"/>
      <c r="AA1245" s="148"/>
      <c r="AB1245" s="148"/>
      <c r="AC1245" s="148"/>
      <c r="AD1245" s="148"/>
      <c r="AE1245" s="148"/>
      <c r="AF1245" s="148"/>
      <c r="AG1245" s="148" t="s">
        <v>314</v>
      </c>
      <c r="AH1245" s="148">
        <v>0</v>
      </c>
      <c r="AI1245" s="148"/>
      <c r="AJ1245" s="148"/>
      <c r="AK1245" s="148"/>
      <c r="AL1245" s="148"/>
      <c r="AM1245" s="148"/>
      <c r="AN1245" s="148"/>
      <c r="AO1245" s="148"/>
      <c r="AP1245" s="148"/>
      <c r="AQ1245" s="148"/>
      <c r="AR1245" s="148"/>
      <c r="AS1245" s="148"/>
      <c r="AT1245" s="148"/>
      <c r="AU1245" s="148"/>
      <c r="AV1245" s="148"/>
      <c r="AW1245" s="148"/>
      <c r="AX1245" s="148"/>
      <c r="AY1245" s="148"/>
      <c r="AZ1245" s="148"/>
      <c r="BA1245" s="148"/>
      <c r="BB1245" s="148"/>
      <c r="BC1245" s="148"/>
      <c r="BD1245" s="148"/>
      <c r="BE1245" s="148"/>
      <c r="BF1245" s="148"/>
      <c r="BG1245" s="148"/>
      <c r="BH1245" s="148"/>
    </row>
    <row r="1246" spans="1:60" outlineLevel="3" x14ac:dyDescent="0.25">
      <c r="A1246" s="155"/>
      <c r="B1246" s="156"/>
      <c r="C1246" s="195" t="s">
        <v>1550</v>
      </c>
      <c r="D1246" s="161"/>
      <c r="E1246" s="162">
        <v>1</v>
      </c>
      <c r="F1246" s="159"/>
      <c r="G1246" s="159"/>
      <c r="H1246" s="159"/>
      <c r="I1246" s="159"/>
      <c r="J1246" s="159"/>
      <c r="K1246" s="159"/>
      <c r="L1246" s="159"/>
      <c r="M1246" s="159"/>
      <c r="N1246" s="158"/>
      <c r="O1246" s="158"/>
      <c r="P1246" s="158"/>
      <c r="Q1246" s="158"/>
      <c r="R1246" s="159"/>
      <c r="S1246" s="159"/>
      <c r="T1246" s="159"/>
      <c r="U1246" s="159"/>
      <c r="V1246" s="159"/>
      <c r="W1246" s="159"/>
      <c r="X1246" s="159"/>
      <c r="Y1246" s="159"/>
      <c r="Z1246" s="148"/>
      <c r="AA1246" s="148"/>
      <c r="AB1246" s="148"/>
      <c r="AC1246" s="148"/>
      <c r="AD1246" s="148"/>
      <c r="AE1246" s="148"/>
      <c r="AF1246" s="148"/>
      <c r="AG1246" s="148" t="s">
        <v>314</v>
      </c>
      <c r="AH1246" s="148">
        <v>0</v>
      </c>
      <c r="AI1246" s="148"/>
      <c r="AJ1246" s="148"/>
      <c r="AK1246" s="148"/>
      <c r="AL1246" s="148"/>
      <c r="AM1246" s="148"/>
      <c r="AN1246" s="148"/>
      <c r="AO1246" s="148"/>
      <c r="AP1246" s="148"/>
      <c r="AQ1246" s="148"/>
      <c r="AR1246" s="148"/>
      <c r="AS1246" s="148"/>
      <c r="AT1246" s="148"/>
      <c r="AU1246" s="148"/>
      <c r="AV1246" s="148"/>
      <c r="AW1246" s="148"/>
      <c r="AX1246" s="148"/>
      <c r="AY1246" s="148"/>
      <c r="AZ1246" s="148"/>
      <c r="BA1246" s="148"/>
      <c r="BB1246" s="148"/>
      <c r="BC1246" s="148"/>
      <c r="BD1246" s="148"/>
      <c r="BE1246" s="148"/>
      <c r="BF1246" s="148"/>
      <c r="BG1246" s="148"/>
      <c r="BH1246" s="148"/>
    </row>
    <row r="1247" spans="1:60" outlineLevel="3" x14ac:dyDescent="0.25">
      <c r="A1247" s="155"/>
      <c r="B1247" s="156"/>
      <c r="C1247" s="195" t="s">
        <v>1551</v>
      </c>
      <c r="D1247" s="161"/>
      <c r="E1247" s="162">
        <v>1</v>
      </c>
      <c r="F1247" s="159"/>
      <c r="G1247" s="159"/>
      <c r="H1247" s="159"/>
      <c r="I1247" s="159"/>
      <c r="J1247" s="159"/>
      <c r="K1247" s="159"/>
      <c r="L1247" s="159"/>
      <c r="M1247" s="159"/>
      <c r="N1247" s="158"/>
      <c r="O1247" s="158"/>
      <c r="P1247" s="158"/>
      <c r="Q1247" s="158"/>
      <c r="R1247" s="159"/>
      <c r="S1247" s="159"/>
      <c r="T1247" s="159"/>
      <c r="U1247" s="159"/>
      <c r="V1247" s="159"/>
      <c r="W1247" s="159"/>
      <c r="X1247" s="159"/>
      <c r="Y1247" s="159"/>
      <c r="Z1247" s="148"/>
      <c r="AA1247" s="148"/>
      <c r="AB1247" s="148"/>
      <c r="AC1247" s="148"/>
      <c r="AD1247" s="148"/>
      <c r="AE1247" s="148"/>
      <c r="AF1247" s="148"/>
      <c r="AG1247" s="148" t="s">
        <v>314</v>
      </c>
      <c r="AH1247" s="148">
        <v>0</v>
      </c>
      <c r="AI1247" s="148"/>
      <c r="AJ1247" s="148"/>
      <c r="AK1247" s="148"/>
      <c r="AL1247" s="148"/>
      <c r="AM1247" s="148"/>
      <c r="AN1247" s="148"/>
      <c r="AO1247" s="148"/>
      <c r="AP1247" s="148"/>
      <c r="AQ1247" s="148"/>
      <c r="AR1247" s="148"/>
      <c r="AS1247" s="148"/>
      <c r="AT1247" s="148"/>
      <c r="AU1247" s="148"/>
      <c r="AV1247" s="148"/>
      <c r="AW1247" s="148"/>
      <c r="AX1247" s="148"/>
      <c r="AY1247" s="148"/>
      <c r="AZ1247" s="148"/>
      <c r="BA1247" s="148"/>
      <c r="BB1247" s="148"/>
      <c r="BC1247" s="148"/>
      <c r="BD1247" s="148"/>
      <c r="BE1247" s="148"/>
      <c r="BF1247" s="148"/>
      <c r="BG1247" s="148"/>
      <c r="BH1247" s="148"/>
    </row>
    <row r="1248" spans="1:60" outlineLevel="3" x14ac:dyDescent="0.25">
      <c r="A1248" s="155"/>
      <c r="B1248" s="156"/>
      <c r="C1248" s="195" t="s">
        <v>1552</v>
      </c>
      <c r="D1248" s="161"/>
      <c r="E1248" s="162">
        <v>1</v>
      </c>
      <c r="F1248" s="159"/>
      <c r="G1248" s="159"/>
      <c r="H1248" s="159"/>
      <c r="I1248" s="159"/>
      <c r="J1248" s="159"/>
      <c r="K1248" s="159"/>
      <c r="L1248" s="159"/>
      <c r="M1248" s="159"/>
      <c r="N1248" s="158"/>
      <c r="O1248" s="158"/>
      <c r="P1248" s="158"/>
      <c r="Q1248" s="158"/>
      <c r="R1248" s="159"/>
      <c r="S1248" s="159"/>
      <c r="T1248" s="159"/>
      <c r="U1248" s="159"/>
      <c r="V1248" s="159"/>
      <c r="W1248" s="159"/>
      <c r="X1248" s="159"/>
      <c r="Y1248" s="159"/>
      <c r="Z1248" s="148"/>
      <c r="AA1248" s="148"/>
      <c r="AB1248" s="148"/>
      <c r="AC1248" s="148"/>
      <c r="AD1248" s="148"/>
      <c r="AE1248" s="148"/>
      <c r="AF1248" s="148"/>
      <c r="AG1248" s="148" t="s">
        <v>314</v>
      </c>
      <c r="AH1248" s="148">
        <v>0</v>
      </c>
      <c r="AI1248" s="148"/>
      <c r="AJ1248" s="148"/>
      <c r="AK1248" s="148"/>
      <c r="AL1248" s="148"/>
      <c r="AM1248" s="148"/>
      <c r="AN1248" s="148"/>
      <c r="AO1248" s="148"/>
      <c r="AP1248" s="148"/>
      <c r="AQ1248" s="148"/>
      <c r="AR1248" s="148"/>
      <c r="AS1248" s="148"/>
      <c r="AT1248" s="148"/>
      <c r="AU1248" s="148"/>
      <c r="AV1248" s="148"/>
      <c r="AW1248" s="148"/>
      <c r="AX1248" s="148"/>
      <c r="AY1248" s="148"/>
      <c r="AZ1248" s="148"/>
      <c r="BA1248" s="148"/>
      <c r="BB1248" s="148"/>
      <c r="BC1248" s="148"/>
      <c r="BD1248" s="148"/>
      <c r="BE1248" s="148"/>
      <c r="BF1248" s="148"/>
      <c r="BG1248" s="148"/>
      <c r="BH1248" s="148"/>
    </row>
    <row r="1249" spans="1:60" outlineLevel="3" x14ac:dyDescent="0.25">
      <c r="A1249" s="155"/>
      <c r="B1249" s="156"/>
      <c r="C1249" s="195" t="s">
        <v>1553</v>
      </c>
      <c r="D1249" s="161"/>
      <c r="E1249" s="162">
        <v>2</v>
      </c>
      <c r="F1249" s="159"/>
      <c r="G1249" s="159"/>
      <c r="H1249" s="159"/>
      <c r="I1249" s="159"/>
      <c r="J1249" s="159"/>
      <c r="K1249" s="159"/>
      <c r="L1249" s="159"/>
      <c r="M1249" s="159"/>
      <c r="N1249" s="158"/>
      <c r="O1249" s="158"/>
      <c r="P1249" s="158"/>
      <c r="Q1249" s="158"/>
      <c r="R1249" s="159"/>
      <c r="S1249" s="159"/>
      <c r="T1249" s="159"/>
      <c r="U1249" s="159"/>
      <c r="V1249" s="159"/>
      <c r="W1249" s="159"/>
      <c r="X1249" s="159"/>
      <c r="Y1249" s="159"/>
      <c r="Z1249" s="148"/>
      <c r="AA1249" s="148"/>
      <c r="AB1249" s="148"/>
      <c r="AC1249" s="148"/>
      <c r="AD1249" s="148"/>
      <c r="AE1249" s="148"/>
      <c r="AF1249" s="148"/>
      <c r="AG1249" s="148" t="s">
        <v>314</v>
      </c>
      <c r="AH1249" s="148">
        <v>0</v>
      </c>
      <c r="AI1249" s="148"/>
      <c r="AJ1249" s="148"/>
      <c r="AK1249" s="148"/>
      <c r="AL1249" s="148"/>
      <c r="AM1249" s="148"/>
      <c r="AN1249" s="148"/>
      <c r="AO1249" s="148"/>
      <c r="AP1249" s="148"/>
      <c r="AQ1249" s="148"/>
      <c r="AR1249" s="148"/>
      <c r="AS1249" s="148"/>
      <c r="AT1249" s="148"/>
      <c r="AU1249" s="148"/>
      <c r="AV1249" s="148"/>
      <c r="AW1249" s="148"/>
      <c r="AX1249" s="148"/>
      <c r="AY1249" s="148"/>
      <c r="AZ1249" s="148"/>
      <c r="BA1249" s="148"/>
      <c r="BB1249" s="148"/>
      <c r="BC1249" s="148"/>
      <c r="BD1249" s="148"/>
      <c r="BE1249" s="148"/>
      <c r="BF1249" s="148"/>
      <c r="BG1249" s="148"/>
      <c r="BH1249" s="148"/>
    </row>
    <row r="1250" spans="1:60" outlineLevel="1" x14ac:dyDescent="0.25">
      <c r="A1250" s="177">
        <v>266</v>
      </c>
      <c r="B1250" s="178" t="s">
        <v>1554</v>
      </c>
      <c r="C1250" s="194" t="s">
        <v>1555</v>
      </c>
      <c r="D1250" s="179" t="s">
        <v>292</v>
      </c>
      <c r="E1250" s="180">
        <v>2</v>
      </c>
      <c r="F1250" s="181"/>
      <c r="G1250" s="182">
        <f>ROUND(E1250*F1250,2)</f>
        <v>0</v>
      </c>
      <c r="H1250" s="181"/>
      <c r="I1250" s="182">
        <f>ROUND(E1250*H1250,2)</f>
        <v>0</v>
      </c>
      <c r="J1250" s="181"/>
      <c r="K1250" s="182">
        <f>ROUND(E1250*J1250,2)</f>
        <v>0</v>
      </c>
      <c r="L1250" s="182">
        <v>21</v>
      </c>
      <c r="M1250" s="182">
        <f>G1250*(1+L1250/100)</f>
        <v>0</v>
      </c>
      <c r="N1250" s="180">
        <v>2.0000000000000002E-5</v>
      </c>
      <c r="O1250" s="180">
        <f>ROUND(E1250*N1250,2)</f>
        <v>0</v>
      </c>
      <c r="P1250" s="180">
        <v>0</v>
      </c>
      <c r="Q1250" s="180">
        <f>ROUND(E1250*P1250,2)</f>
        <v>0</v>
      </c>
      <c r="R1250" s="182" t="s">
        <v>1530</v>
      </c>
      <c r="S1250" s="182" t="s">
        <v>294</v>
      </c>
      <c r="T1250" s="183" t="s">
        <v>294</v>
      </c>
      <c r="U1250" s="159">
        <v>4.8250000000000002</v>
      </c>
      <c r="V1250" s="159">
        <f>ROUND(E1250*U1250,2)</f>
        <v>9.65</v>
      </c>
      <c r="W1250" s="159"/>
      <c r="X1250" s="159" t="s">
        <v>295</v>
      </c>
      <c r="Y1250" s="159" t="s">
        <v>296</v>
      </c>
      <c r="Z1250" s="148"/>
      <c r="AA1250" s="148"/>
      <c r="AB1250" s="148"/>
      <c r="AC1250" s="148"/>
      <c r="AD1250" s="148"/>
      <c r="AE1250" s="148"/>
      <c r="AF1250" s="148"/>
      <c r="AG1250" s="148" t="s">
        <v>297</v>
      </c>
      <c r="AH1250" s="148"/>
      <c r="AI1250" s="148"/>
      <c r="AJ1250" s="148"/>
      <c r="AK1250" s="148"/>
      <c r="AL1250" s="148"/>
      <c r="AM1250" s="148"/>
      <c r="AN1250" s="148"/>
      <c r="AO1250" s="148"/>
      <c r="AP1250" s="148"/>
      <c r="AQ1250" s="148"/>
      <c r="AR1250" s="148"/>
      <c r="AS1250" s="148"/>
      <c r="AT1250" s="148"/>
      <c r="AU1250" s="148"/>
      <c r="AV1250" s="148"/>
      <c r="AW1250" s="148"/>
      <c r="AX1250" s="148"/>
      <c r="AY1250" s="148"/>
      <c r="AZ1250" s="148"/>
      <c r="BA1250" s="148"/>
      <c r="BB1250" s="148"/>
      <c r="BC1250" s="148"/>
      <c r="BD1250" s="148"/>
      <c r="BE1250" s="148"/>
      <c r="BF1250" s="148"/>
      <c r="BG1250" s="148"/>
      <c r="BH1250" s="148"/>
    </row>
    <row r="1251" spans="1:60" outlineLevel="2" x14ac:dyDescent="0.25">
      <c r="A1251" s="155"/>
      <c r="B1251" s="156"/>
      <c r="C1251" s="195" t="s">
        <v>1556</v>
      </c>
      <c r="D1251" s="161"/>
      <c r="E1251" s="162">
        <v>1</v>
      </c>
      <c r="F1251" s="159"/>
      <c r="G1251" s="159"/>
      <c r="H1251" s="159"/>
      <c r="I1251" s="159"/>
      <c r="J1251" s="159"/>
      <c r="K1251" s="159"/>
      <c r="L1251" s="159"/>
      <c r="M1251" s="159"/>
      <c r="N1251" s="158"/>
      <c r="O1251" s="158"/>
      <c r="P1251" s="158"/>
      <c r="Q1251" s="158"/>
      <c r="R1251" s="159"/>
      <c r="S1251" s="159"/>
      <c r="T1251" s="159"/>
      <c r="U1251" s="159"/>
      <c r="V1251" s="159"/>
      <c r="W1251" s="159"/>
      <c r="X1251" s="159"/>
      <c r="Y1251" s="159"/>
      <c r="Z1251" s="148"/>
      <c r="AA1251" s="148"/>
      <c r="AB1251" s="148"/>
      <c r="AC1251" s="148"/>
      <c r="AD1251" s="148"/>
      <c r="AE1251" s="148"/>
      <c r="AF1251" s="148"/>
      <c r="AG1251" s="148" t="s">
        <v>314</v>
      </c>
      <c r="AH1251" s="148">
        <v>0</v>
      </c>
      <c r="AI1251" s="148"/>
      <c r="AJ1251" s="148"/>
      <c r="AK1251" s="148"/>
      <c r="AL1251" s="148"/>
      <c r="AM1251" s="148"/>
      <c r="AN1251" s="148"/>
      <c r="AO1251" s="148"/>
      <c r="AP1251" s="148"/>
      <c r="AQ1251" s="148"/>
      <c r="AR1251" s="148"/>
      <c r="AS1251" s="148"/>
      <c r="AT1251" s="148"/>
      <c r="AU1251" s="148"/>
      <c r="AV1251" s="148"/>
      <c r="AW1251" s="148"/>
      <c r="AX1251" s="148"/>
      <c r="AY1251" s="148"/>
      <c r="AZ1251" s="148"/>
      <c r="BA1251" s="148"/>
      <c r="BB1251" s="148"/>
      <c r="BC1251" s="148"/>
      <c r="BD1251" s="148"/>
      <c r="BE1251" s="148"/>
      <c r="BF1251" s="148"/>
      <c r="BG1251" s="148"/>
      <c r="BH1251" s="148"/>
    </row>
    <row r="1252" spans="1:60" outlineLevel="3" x14ac:dyDescent="0.25">
      <c r="A1252" s="155"/>
      <c r="B1252" s="156"/>
      <c r="C1252" s="195" t="s">
        <v>1557</v>
      </c>
      <c r="D1252" s="161"/>
      <c r="E1252" s="162">
        <v>1</v>
      </c>
      <c r="F1252" s="159"/>
      <c r="G1252" s="159"/>
      <c r="H1252" s="159"/>
      <c r="I1252" s="159"/>
      <c r="J1252" s="159"/>
      <c r="K1252" s="159"/>
      <c r="L1252" s="159"/>
      <c r="M1252" s="159"/>
      <c r="N1252" s="158"/>
      <c r="O1252" s="158"/>
      <c r="P1252" s="158"/>
      <c r="Q1252" s="158"/>
      <c r="R1252" s="159"/>
      <c r="S1252" s="159"/>
      <c r="T1252" s="159"/>
      <c r="U1252" s="159"/>
      <c r="V1252" s="159"/>
      <c r="W1252" s="159"/>
      <c r="X1252" s="159"/>
      <c r="Y1252" s="159"/>
      <c r="Z1252" s="148"/>
      <c r="AA1252" s="148"/>
      <c r="AB1252" s="148"/>
      <c r="AC1252" s="148"/>
      <c r="AD1252" s="148"/>
      <c r="AE1252" s="148"/>
      <c r="AF1252" s="148"/>
      <c r="AG1252" s="148" t="s">
        <v>314</v>
      </c>
      <c r="AH1252" s="148">
        <v>0</v>
      </c>
      <c r="AI1252" s="148"/>
      <c r="AJ1252" s="148"/>
      <c r="AK1252" s="148"/>
      <c r="AL1252" s="148"/>
      <c r="AM1252" s="148"/>
      <c r="AN1252" s="148"/>
      <c r="AO1252" s="148"/>
      <c r="AP1252" s="148"/>
      <c r="AQ1252" s="148"/>
      <c r="AR1252" s="148"/>
      <c r="AS1252" s="148"/>
      <c r="AT1252" s="148"/>
      <c r="AU1252" s="148"/>
      <c r="AV1252" s="148"/>
      <c r="AW1252" s="148"/>
      <c r="AX1252" s="148"/>
      <c r="AY1252" s="148"/>
      <c r="AZ1252" s="148"/>
      <c r="BA1252" s="148"/>
      <c r="BB1252" s="148"/>
      <c r="BC1252" s="148"/>
      <c r="BD1252" s="148"/>
      <c r="BE1252" s="148"/>
      <c r="BF1252" s="148"/>
      <c r="BG1252" s="148"/>
      <c r="BH1252" s="148"/>
    </row>
    <row r="1253" spans="1:60" outlineLevel="1" x14ac:dyDescent="0.25">
      <c r="A1253" s="185">
        <v>267</v>
      </c>
      <c r="B1253" s="186" t="s">
        <v>1558</v>
      </c>
      <c r="C1253" s="198" t="s">
        <v>1559</v>
      </c>
      <c r="D1253" s="187" t="s">
        <v>292</v>
      </c>
      <c r="E1253" s="188">
        <v>44</v>
      </c>
      <c r="F1253" s="189"/>
      <c r="G1253" s="190">
        <f>ROUND(E1253*F1253,2)</f>
        <v>0</v>
      </c>
      <c r="H1253" s="189"/>
      <c r="I1253" s="190">
        <f>ROUND(E1253*H1253,2)</f>
        <v>0</v>
      </c>
      <c r="J1253" s="189"/>
      <c r="K1253" s="190">
        <f>ROUND(E1253*J1253,2)</f>
        <v>0</v>
      </c>
      <c r="L1253" s="190">
        <v>21</v>
      </c>
      <c r="M1253" s="190">
        <f>G1253*(1+L1253/100)</f>
        <v>0</v>
      </c>
      <c r="N1253" s="188">
        <v>0</v>
      </c>
      <c r="O1253" s="188">
        <f>ROUND(E1253*N1253,2)</f>
        <v>0</v>
      </c>
      <c r="P1253" s="188">
        <v>0</v>
      </c>
      <c r="Q1253" s="188">
        <f>ROUND(E1253*P1253,2)</f>
        <v>0</v>
      </c>
      <c r="R1253" s="190" t="s">
        <v>1530</v>
      </c>
      <c r="S1253" s="190" t="s">
        <v>294</v>
      </c>
      <c r="T1253" s="191" t="s">
        <v>294</v>
      </c>
      <c r="U1253" s="159">
        <v>0.77500000000000002</v>
      </c>
      <c r="V1253" s="159">
        <f>ROUND(E1253*U1253,2)</f>
        <v>34.1</v>
      </c>
      <c r="W1253" s="159"/>
      <c r="X1253" s="159" t="s">
        <v>295</v>
      </c>
      <c r="Y1253" s="159" t="s">
        <v>296</v>
      </c>
      <c r="Z1253" s="148"/>
      <c r="AA1253" s="148"/>
      <c r="AB1253" s="148"/>
      <c r="AC1253" s="148"/>
      <c r="AD1253" s="148"/>
      <c r="AE1253" s="148"/>
      <c r="AF1253" s="148"/>
      <c r="AG1253" s="148" t="s">
        <v>297</v>
      </c>
      <c r="AH1253" s="148"/>
      <c r="AI1253" s="148"/>
      <c r="AJ1253" s="148"/>
      <c r="AK1253" s="148"/>
      <c r="AL1253" s="148"/>
      <c r="AM1253" s="148"/>
      <c r="AN1253" s="148"/>
      <c r="AO1253" s="148"/>
      <c r="AP1253" s="148"/>
      <c r="AQ1253" s="148"/>
      <c r="AR1253" s="148"/>
      <c r="AS1253" s="148"/>
      <c r="AT1253" s="148"/>
      <c r="AU1253" s="148"/>
      <c r="AV1253" s="148"/>
      <c r="AW1253" s="148"/>
      <c r="AX1253" s="148"/>
      <c r="AY1253" s="148"/>
      <c r="AZ1253" s="148"/>
      <c r="BA1253" s="148"/>
      <c r="BB1253" s="148"/>
      <c r="BC1253" s="148"/>
      <c r="BD1253" s="148"/>
      <c r="BE1253" s="148"/>
      <c r="BF1253" s="148"/>
      <c r="BG1253" s="148"/>
      <c r="BH1253" s="148"/>
    </row>
    <row r="1254" spans="1:60" ht="20" outlineLevel="1" x14ac:dyDescent="0.25">
      <c r="A1254" s="177">
        <v>268</v>
      </c>
      <c r="B1254" s="178" t="s">
        <v>1560</v>
      </c>
      <c r="C1254" s="194" t="s">
        <v>1561</v>
      </c>
      <c r="D1254" s="179" t="s">
        <v>292</v>
      </c>
      <c r="E1254" s="180">
        <v>3</v>
      </c>
      <c r="F1254" s="181"/>
      <c r="G1254" s="182">
        <f>ROUND(E1254*F1254,2)</f>
        <v>0</v>
      </c>
      <c r="H1254" s="181"/>
      <c r="I1254" s="182">
        <f>ROUND(E1254*H1254,2)</f>
        <v>0</v>
      </c>
      <c r="J1254" s="181"/>
      <c r="K1254" s="182">
        <f>ROUND(E1254*J1254,2)</f>
        <v>0</v>
      </c>
      <c r="L1254" s="182">
        <v>21</v>
      </c>
      <c r="M1254" s="182">
        <f>G1254*(1+L1254/100)</f>
        <v>0</v>
      </c>
      <c r="N1254" s="180">
        <v>1.0000000000000001E-5</v>
      </c>
      <c r="O1254" s="180">
        <f>ROUND(E1254*N1254,2)</f>
        <v>0</v>
      </c>
      <c r="P1254" s="180">
        <v>0</v>
      </c>
      <c r="Q1254" s="180">
        <f>ROUND(E1254*P1254,2)</f>
        <v>0</v>
      </c>
      <c r="R1254" s="182" t="s">
        <v>1530</v>
      </c>
      <c r="S1254" s="182" t="s">
        <v>294</v>
      </c>
      <c r="T1254" s="183" t="s">
        <v>294</v>
      </c>
      <c r="U1254" s="159">
        <v>0.40488000000000002</v>
      </c>
      <c r="V1254" s="159">
        <f>ROUND(E1254*U1254,2)</f>
        <v>1.21</v>
      </c>
      <c r="W1254" s="159"/>
      <c r="X1254" s="159" t="s">
        <v>295</v>
      </c>
      <c r="Y1254" s="159" t="s">
        <v>296</v>
      </c>
      <c r="Z1254" s="148"/>
      <c r="AA1254" s="148"/>
      <c r="AB1254" s="148"/>
      <c r="AC1254" s="148"/>
      <c r="AD1254" s="148"/>
      <c r="AE1254" s="148"/>
      <c r="AF1254" s="148"/>
      <c r="AG1254" s="148" t="s">
        <v>297</v>
      </c>
      <c r="AH1254" s="148"/>
      <c r="AI1254" s="148"/>
      <c r="AJ1254" s="148"/>
      <c r="AK1254" s="148"/>
      <c r="AL1254" s="148"/>
      <c r="AM1254" s="148"/>
      <c r="AN1254" s="148"/>
      <c r="AO1254" s="148"/>
      <c r="AP1254" s="148"/>
      <c r="AQ1254" s="148"/>
      <c r="AR1254" s="148"/>
      <c r="AS1254" s="148"/>
      <c r="AT1254" s="148"/>
      <c r="AU1254" s="148"/>
      <c r="AV1254" s="148"/>
      <c r="AW1254" s="148"/>
      <c r="AX1254" s="148"/>
      <c r="AY1254" s="148"/>
      <c r="AZ1254" s="148"/>
      <c r="BA1254" s="148"/>
      <c r="BB1254" s="148"/>
      <c r="BC1254" s="148"/>
      <c r="BD1254" s="148"/>
      <c r="BE1254" s="148"/>
      <c r="BF1254" s="148"/>
      <c r="BG1254" s="148"/>
      <c r="BH1254" s="148"/>
    </row>
    <row r="1255" spans="1:60" outlineLevel="2" x14ac:dyDescent="0.25">
      <c r="A1255" s="155"/>
      <c r="B1255" s="156"/>
      <c r="C1255" s="195" t="s">
        <v>1562</v>
      </c>
      <c r="D1255" s="161"/>
      <c r="E1255" s="162">
        <v>2</v>
      </c>
      <c r="F1255" s="159"/>
      <c r="G1255" s="159"/>
      <c r="H1255" s="159"/>
      <c r="I1255" s="159"/>
      <c r="J1255" s="159"/>
      <c r="K1255" s="159"/>
      <c r="L1255" s="159"/>
      <c r="M1255" s="159"/>
      <c r="N1255" s="158"/>
      <c r="O1255" s="158"/>
      <c r="P1255" s="158"/>
      <c r="Q1255" s="158"/>
      <c r="R1255" s="159"/>
      <c r="S1255" s="159"/>
      <c r="T1255" s="159"/>
      <c r="U1255" s="159"/>
      <c r="V1255" s="159"/>
      <c r="W1255" s="159"/>
      <c r="X1255" s="159"/>
      <c r="Y1255" s="159"/>
      <c r="Z1255" s="148"/>
      <c r="AA1255" s="148"/>
      <c r="AB1255" s="148"/>
      <c r="AC1255" s="148"/>
      <c r="AD1255" s="148"/>
      <c r="AE1255" s="148"/>
      <c r="AF1255" s="148"/>
      <c r="AG1255" s="148" t="s">
        <v>314</v>
      </c>
      <c r="AH1255" s="148">
        <v>0</v>
      </c>
      <c r="AI1255" s="148"/>
      <c r="AJ1255" s="148"/>
      <c r="AK1255" s="148"/>
      <c r="AL1255" s="148"/>
      <c r="AM1255" s="148"/>
      <c r="AN1255" s="148"/>
      <c r="AO1255" s="148"/>
      <c r="AP1255" s="148"/>
      <c r="AQ1255" s="148"/>
      <c r="AR1255" s="148"/>
      <c r="AS1255" s="148"/>
      <c r="AT1255" s="148"/>
      <c r="AU1255" s="148"/>
      <c r="AV1255" s="148"/>
      <c r="AW1255" s="148"/>
      <c r="AX1255" s="148"/>
      <c r="AY1255" s="148"/>
      <c r="AZ1255" s="148"/>
      <c r="BA1255" s="148"/>
      <c r="BB1255" s="148"/>
      <c r="BC1255" s="148"/>
      <c r="BD1255" s="148"/>
      <c r="BE1255" s="148"/>
      <c r="BF1255" s="148"/>
      <c r="BG1255" s="148"/>
      <c r="BH1255" s="148"/>
    </row>
    <row r="1256" spans="1:60" outlineLevel="3" x14ac:dyDescent="0.25">
      <c r="A1256" s="155"/>
      <c r="B1256" s="156"/>
      <c r="C1256" s="195" t="s">
        <v>1563</v>
      </c>
      <c r="D1256" s="161"/>
      <c r="E1256" s="162">
        <v>1</v>
      </c>
      <c r="F1256" s="159"/>
      <c r="G1256" s="159"/>
      <c r="H1256" s="159"/>
      <c r="I1256" s="159"/>
      <c r="J1256" s="159"/>
      <c r="K1256" s="159"/>
      <c r="L1256" s="159"/>
      <c r="M1256" s="159"/>
      <c r="N1256" s="158"/>
      <c r="O1256" s="158"/>
      <c r="P1256" s="158"/>
      <c r="Q1256" s="158"/>
      <c r="R1256" s="159"/>
      <c r="S1256" s="159"/>
      <c r="T1256" s="159"/>
      <c r="U1256" s="159"/>
      <c r="V1256" s="159"/>
      <c r="W1256" s="159"/>
      <c r="X1256" s="159"/>
      <c r="Y1256" s="159"/>
      <c r="Z1256" s="148"/>
      <c r="AA1256" s="148"/>
      <c r="AB1256" s="148"/>
      <c r="AC1256" s="148"/>
      <c r="AD1256" s="148"/>
      <c r="AE1256" s="148"/>
      <c r="AF1256" s="148"/>
      <c r="AG1256" s="148" t="s">
        <v>314</v>
      </c>
      <c r="AH1256" s="148">
        <v>0</v>
      </c>
      <c r="AI1256" s="148"/>
      <c r="AJ1256" s="148"/>
      <c r="AK1256" s="148"/>
      <c r="AL1256" s="148"/>
      <c r="AM1256" s="148"/>
      <c r="AN1256" s="148"/>
      <c r="AO1256" s="148"/>
      <c r="AP1256" s="148"/>
      <c r="AQ1256" s="148"/>
      <c r="AR1256" s="148"/>
      <c r="AS1256" s="148"/>
      <c r="AT1256" s="148"/>
      <c r="AU1256" s="148"/>
      <c r="AV1256" s="148"/>
      <c r="AW1256" s="148"/>
      <c r="AX1256" s="148"/>
      <c r="AY1256" s="148"/>
      <c r="AZ1256" s="148"/>
      <c r="BA1256" s="148"/>
      <c r="BB1256" s="148"/>
      <c r="BC1256" s="148"/>
      <c r="BD1256" s="148"/>
      <c r="BE1256" s="148"/>
      <c r="BF1256" s="148"/>
      <c r="BG1256" s="148"/>
      <c r="BH1256" s="148"/>
    </row>
    <row r="1257" spans="1:60" ht="20" outlineLevel="1" x14ac:dyDescent="0.25">
      <c r="A1257" s="177">
        <v>269</v>
      </c>
      <c r="B1257" s="178" t="s">
        <v>1564</v>
      </c>
      <c r="C1257" s="194" t="s">
        <v>1565</v>
      </c>
      <c r="D1257" s="179" t="s">
        <v>292</v>
      </c>
      <c r="E1257" s="180">
        <v>2</v>
      </c>
      <c r="F1257" s="181"/>
      <c r="G1257" s="182">
        <f>ROUND(E1257*F1257,2)</f>
        <v>0</v>
      </c>
      <c r="H1257" s="181"/>
      <c r="I1257" s="182">
        <f>ROUND(E1257*H1257,2)</f>
        <v>0</v>
      </c>
      <c r="J1257" s="181"/>
      <c r="K1257" s="182">
        <f>ROUND(E1257*J1257,2)</f>
        <v>0</v>
      </c>
      <c r="L1257" s="182">
        <v>21</v>
      </c>
      <c r="M1257" s="182">
        <f>G1257*(1+L1257/100)</f>
        <v>0</v>
      </c>
      <c r="N1257" s="180">
        <v>2.0000000000000002E-5</v>
      </c>
      <c r="O1257" s="180">
        <f>ROUND(E1257*N1257,2)</f>
        <v>0</v>
      </c>
      <c r="P1257" s="180">
        <v>0</v>
      </c>
      <c r="Q1257" s="180">
        <f>ROUND(E1257*P1257,2)</f>
        <v>0</v>
      </c>
      <c r="R1257" s="182" t="s">
        <v>1530</v>
      </c>
      <c r="S1257" s="182" t="s">
        <v>294</v>
      </c>
      <c r="T1257" s="183" t="s">
        <v>294</v>
      </c>
      <c r="U1257" s="159">
        <v>0.83213999999999999</v>
      </c>
      <c r="V1257" s="159">
        <f>ROUND(E1257*U1257,2)</f>
        <v>1.66</v>
      </c>
      <c r="W1257" s="159"/>
      <c r="X1257" s="159" t="s">
        <v>295</v>
      </c>
      <c r="Y1257" s="159" t="s">
        <v>296</v>
      </c>
      <c r="Z1257" s="148"/>
      <c r="AA1257" s="148"/>
      <c r="AB1257" s="148"/>
      <c r="AC1257" s="148"/>
      <c r="AD1257" s="148"/>
      <c r="AE1257" s="148"/>
      <c r="AF1257" s="148"/>
      <c r="AG1257" s="148" t="s">
        <v>297</v>
      </c>
      <c r="AH1257" s="148"/>
      <c r="AI1257" s="148"/>
      <c r="AJ1257" s="148"/>
      <c r="AK1257" s="148"/>
      <c r="AL1257" s="148"/>
      <c r="AM1257" s="148"/>
      <c r="AN1257" s="148"/>
      <c r="AO1257" s="148"/>
      <c r="AP1257" s="148"/>
      <c r="AQ1257" s="148"/>
      <c r="AR1257" s="148"/>
      <c r="AS1257" s="148"/>
      <c r="AT1257" s="148"/>
      <c r="AU1257" s="148"/>
      <c r="AV1257" s="148"/>
      <c r="AW1257" s="148"/>
      <c r="AX1257" s="148"/>
      <c r="AY1257" s="148"/>
      <c r="AZ1257" s="148"/>
      <c r="BA1257" s="148"/>
      <c r="BB1257" s="148"/>
      <c r="BC1257" s="148"/>
      <c r="BD1257" s="148"/>
      <c r="BE1257" s="148"/>
      <c r="BF1257" s="148"/>
      <c r="BG1257" s="148"/>
      <c r="BH1257" s="148"/>
    </row>
    <row r="1258" spans="1:60" outlineLevel="2" x14ac:dyDescent="0.25">
      <c r="A1258" s="155"/>
      <c r="B1258" s="156"/>
      <c r="C1258" s="195" t="s">
        <v>1566</v>
      </c>
      <c r="D1258" s="161"/>
      <c r="E1258" s="162">
        <v>2</v>
      </c>
      <c r="F1258" s="159"/>
      <c r="G1258" s="159"/>
      <c r="H1258" s="159"/>
      <c r="I1258" s="159"/>
      <c r="J1258" s="159"/>
      <c r="K1258" s="159"/>
      <c r="L1258" s="159"/>
      <c r="M1258" s="159"/>
      <c r="N1258" s="158"/>
      <c r="O1258" s="158"/>
      <c r="P1258" s="158"/>
      <c r="Q1258" s="158"/>
      <c r="R1258" s="159"/>
      <c r="S1258" s="159"/>
      <c r="T1258" s="159"/>
      <c r="U1258" s="159"/>
      <c r="V1258" s="159"/>
      <c r="W1258" s="159"/>
      <c r="X1258" s="159"/>
      <c r="Y1258" s="159"/>
      <c r="Z1258" s="148"/>
      <c r="AA1258" s="148"/>
      <c r="AB1258" s="148"/>
      <c r="AC1258" s="148"/>
      <c r="AD1258" s="148"/>
      <c r="AE1258" s="148"/>
      <c r="AF1258" s="148"/>
      <c r="AG1258" s="148" t="s">
        <v>314</v>
      </c>
      <c r="AH1258" s="148">
        <v>0</v>
      </c>
      <c r="AI1258" s="148"/>
      <c r="AJ1258" s="148"/>
      <c r="AK1258" s="148"/>
      <c r="AL1258" s="148"/>
      <c r="AM1258" s="148"/>
      <c r="AN1258" s="148"/>
      <c r="AO1258" s="148"/>
      <c r="AP1258" s="148"/>
      <c r="AQ1258" s="148"/>
      <c r="AR1258" s="148"/>
      <c r="AS1258" s="148"/>
      <c r="AT1258" s="148"/>
      <c r="AU1258" s="148"/>
      <c r="AV1258" s="148"/>
      <c r="AW1258" s="148"/>
      <c r="AX1258" s="148"/>
      <c r="AY1258" s="148"/>
      <c r="AZ1258" s="148"/>
      <c r="BA1258" s="148"/>
      <c r="BB1258" s="148"/>
      <c r="BC1258" s="148"/>
      <c r="BD1258" s="148"/>
      <c r="BE1258" s="148"/>
      <c r="BF1258" s="148"/>
      <c r="BG1258" s="148"/>
      <c r="BH1258" s="148"/>
    </row>
    <row r="1259" spans="1:60" ht="20" outlineLevel="1" x14ac:dyDescent="0.25">
      <c r="A1259" s="177">
        <v>270</v>
      </c>
      <c r="B1259" s="178" t="s">
        <v>1567</v>
      </c>
      <c r="C1259" s="194" t="s">
        <v>1568</v>
      </c>
      <c r="D1259" s="179" t="s">
        <v>292</v>
      </c>
      <c r="E1259" s="180">
        <v>10</v>
      </c>
      <c r="F1259" s="181"/>
      <c r="G1259" s="182">
        <f>ROUND(E1259*F1259,2)</f>
        <v>0</v>
      </c>
      <c r="H1259" s="181"/>
      <c r="I1259" s="182">
        <f>ROUND(E1259*H1259,2)</f>
        <v>0</v>
      </c>
      <c r="J1259" s="181"/>
      <c r="K1259" s="182">
        <f>ROUND(E1259*J1259,2)</f>
        <v>0</v>
      </c>
      <c r="L1259" s="182">
        <v>21</v>
      </c>
      <c r="M1259" s="182">
        <f>G1259*(1+L1259/100)</f>
        <v>0</v>
      </c>
      <c r="N1259" s="180">
        <v>2.0000000000000002E-5</v>
      </c>
      <c r="O1259" s="180">
        <f>ROUND(E1259*N1259,2)</f>
        <v>0</v>
      </c>
      <c r="P1259" s="180">
        <v>0</v>
      </c>
      <c r="Q1259" s="180">
        <f>ROUND(E1259*P1259,2)</f>
        <v>0</v>
      </c>
      <c r="R1259" s="182" t="s">
        <v>1530</v>
      </c>
      <c r="S1259" s="182" t="s">
        <v>294</v>
      </c>
      <c r="T1259" s="183" t="s">
        <v>294</v>
      </c>
      <c r="U1259" s="159">
        <v>0.61085999999999996</v>
      </c>
      <c r="V1259" s="159">
        <f>ROUND(E1259*U1259,2)</f>
        <v>6.11</v>
      </c>
      <c r="W1259" s="159"/>
      <c r="X1259" s="159" t="s">
        <v>295</v>
      </c>
      <c r="Y1259" s="159" t="s">
        <v>296</v>
      </c>
      <c r="Z1259" s="148"/>
      <c r="AA1259" s="148"/>
      <c r="AB1259" s="148"/>
      <c r="AC1259" s="148"/>
      <c r="AD1259" s="148"/>
      <c r="AE1259" s="148"/>
      <c r="AF1259" s="148"/>
      <c r="AG1259" s="148" t="s">
        <v>297</v>
      </c>
      <c r="AH1259" s="148"/>
      <c r="AI1259" s="148"/>
      <c r="AJ1259" s="148"/>
      <c r="AK1259" s="148"/>
      <c r="AL1259" s="148"/>
      <c r="AM1259" s="148"/>
      <c r="AN1259" s="148"/>
      <c r="AO1259" s="148"/>
      <c r="AP1259" s="148"/>
      <c r="AQ1259" s="148"/>
      <c r="AR1259" s="148"/>
      <c r="AS1259" s="148"/>
      <c r="AT1259" s="148"/>
      <c r="AU1259" s="148"/>
      <c r="AV1259" s="148"/>
      <c r="AW1259" s="148"/>
      <c r="AX1259" s="148"/>
      <c r="AY1259" s="148"/>
      <c r="AZ1259" s="148"/>
      <c r="BA1259" s="148"/>
      <c r="BB1259" s="148"/>
      <c r="BC1259" s="148"/>
      <c r="BD1259" s="148"/>
      <c r="BE1259" s="148"/>
      <c r="BF1259" s="148"/>
      <c r="BG1259" s="148"/>
      <c r="BH1259" s="148"/>
    </row>
    <row r="1260" spans="1:60" outlineLevel="2" x14ac:dyDescent="0.25">
      <c r="A1260" s="155"/>
      <c r="B1260" s="156"/>
      <c r="C1260" s="195" t="s">
        <v>1569</v>
      </c>
      <c r="D1260" s="161"/>
      <c r="E1260" s="162">
        <v>10</v>
      </c>
      <c r="F1260" s="159"/>
      <c r="G1260" s="159"/>
      <c r="H1260" s="159"/>
      <c r="I1260" s="159"/>
      <c r="J1260" s="159"/>
      <c r="K1260" s="159"/>
      <c r="L1260" s="159"/>
      <c r="M1260" s="159"/>
      <c r="N1260" s="158"/>
      <c r="O1260" s="158"/>
      <c r="P1260" s="158"/>
      <c r="Q1260" s="158"/>
      <c r="R1260" s="159"/>
      <c r="S1260" s="159"/>
      <c r="T1260" s="159"/>
      <c r="U1260" s="159"/>
      <c r="V1260" s="159"/>
      <c r="W1260" s="159"/>
      <c r="X1260" s="159"/>
      <c r="Y1260" s="159"/>
      <c r="Z1260" s="148"/>
      <c r="AA1260" s="148"/>
      <c r="AB1260" s="148"/>
      <c r="AC1260" s="148"/>
      <c r="AD1260" s="148"/>
      <c r="AE1260" s="148"/>
      <c r="AF1260" s="148"/>
      <c r="AG1260" s="148" t="s">
        <v>314</v>
      </c>
      <c r="AH1260" s="148">
        <v>0</v>
      </c>
      <c r="AI1260" s="148"/>
      <c r="AJ1260" s="148"/>
      <c r="AK1260" s="148"/>
      <c r="AL1260" s="148"/>
      <c r="AM1260" s="148"/>
      <c r="AN1260" s="148"/>
      <c r="AO1260" s="148"/>
      <c r="AP1260" s="148"/>
      <c r="AQ1260" s="148"/>
      <c r="AR1260" s="148"/>
      <c r="AS1260" s="148"/>
      <c r="AT1260" s="148"/>
      <c r="AU1260" s="148"/>
      <c r="AV1260" s="148"/>
      <c r="AW1260" s="148"/>
      <c r="AX1260" s="148"/>
      <c r="AY1260" s="148"/>
      <c r="AZ1260" s="148"/>
      <c r="BA1260" s="148"/>
      <c r="BB1260" s="148"/>
      <c r="BC1260" s="148"/>
      <c r="BD1260" s="148"/>
      <c r="BE1260" s="148"/>
      <c r="BF1260" s="148"/>
      <c r="BG1260" s="148"/>
      <c r="BH1260" s="148"/>
    </row>
    <row r="1261" spans="1:60" ht="20" outlineLevel="1" x14ac:dyDescent="0.25">
      <c r="A1261" s="177">
        <v>271</v>
      </c>
      <c r="B1261" s="178" t="s">
        <v>1570</v>
      </c>
      <c r="C1261" s="194" t="s">
        <v>1571</v>
      </c>
      <c r="D1261" s="179" t="s">
        <v>292</v>
      </c>
      <c r="E1261" s="180">
        <v>21</v>
      </c>
      <c r="F1261" s="181"/>
      <c r="G1261" s="182">
        <f>ROUND(E1261*F1261,2)</f>
        <v>0</v>
      </c>
      <c r="H1261" s="181"/>
      <c r="I1261" s="182">
        <f>ROUND(E1261*H1261,2)</f>
        <v>0</v>
      </c>
      <c r="J1261" s="181"/>
      <c r="K1261" s="182">
        <f>ROUND(E1261*J1261,2)</f>
        <v>0</v>
      </c>
      <c r="L1261" s="182">
        <v>21</v>
      </c>
      <c r="M1261" s="182">
        <f>G1261*(1+L1261/100)</f>
        <v>0</v>
      </c>
      <c r="N1261" s="180">
        <v>3.0000000000000001E-5</v>
      </c>
      <c r="O1261" s="180">
        <f>ROUND(E1261*N1261,2)</f>
        <v>0</v>
      </c>
      <c r="P1261" s="180">
        <v>0</v>
      </c>
      <c r="Q1261" s="180">
        <f>ROUND(E1261*P1261,2)</f>
        <v>0</v>
      </c>
      <c r="R1261" s="182" t="s">
        <v>1530</v>
      </c>
      <c r="S1261" s="182" t="s">
        <v>294</v>
      </c>
      <c r="T1261" s="183" t="s">
        <v>294</v>
      </c>
      <c r="U1261" s="159">
        <v>1.13934</v>
      </c>
      <c r="V1261" s="159">
        <f>ROUND(E1261*U1261,2)</f>
        <v>23.93</v>
      </c>
      <c r="W1261" s="159"/>
      <c r="X1261" s="159" t="s">
        <v>295</v>
      </c>
      <c r="Y1261" s="159" t="s">
        <v>296</v>
      </c>
      <c r="Z1261" s="148"/>
      <c r="AA1261" s="148"/>
      <c r="AB1261" s="148"/>
      <c r="AC1261" s="148"/>
      <c r="AD1261" s="148"/>
      <c r="AE1261" s="148"/>
      <c r="AF1261" s="148"/>
      <c r="AG1261" s="148" t="s">
        <v>297</v>
      </c>
      <c r="AH1261" s="148"/>
      <c r="AI1261" s="148"/>
      <c r="AJ1261" s="148"/>
      <c r="AK1261" s="148"/>
      <c r="AL1261" s="148"/>
      <c r="AM1261" s="148"/>
      <c r="AN1261" s="148"/>
      <c r="AO1261" s="148"/>
      <c r="AP1261" s="148"/>
      <c r="AQ1261" s="148"/>
      <c r="AR1261" s="148"/>
      <c r="AS1261" s="148"/>
      <c r="AT1261" s="148"/>
      <c r="AU1261" s="148"/>
      <c r="AV1261" s="148"/>
      <c r="AW1261" s="148"/>
      <c r="AX1261" s="148"/>
      <c r="AY1261" s="148"/>
      <c r="AZ1261" s="148"/>
      <c r="BA1261" s="148"/>
      <c r="BB1261" s="148"/>
      <c r="BC1261" s="148"/>
      <c r="BD1261" s="148"/>
      <c r="BE1261" s="148"/>
      <c r="BF1261" s="148"/>
      <c r="BG1261" s="148"/>
      <c r="BH1261" s="148"/>
    </row>
    <row r="1262" spans="1:60" outlineLevel="2" x14ac:dyDescent="0.25">
      <c r="A1262" s="155"/>
      <c r="B1262" s="156"/>
      <c r="C1262" s="195" t="s">
        <v>1572</v>
      </c>
      <c r="D1262" s="161"/>
      <c r="E1262" s="162">
        <v>21</v>
      </c>
      <c r="F1262" s="159"/>
      <c r="G1262" s="159"/>
      <c r="H1262" s="159"/>
      <c r="I1262" s="159"/>
      <c r="J1262" s="159"/>
      <c r="K1262" s="159"/>
      <c r="L1262" s="159"/>
      <c r="M1262" s="159"/>
      <c r="N1262" s="158"/>
      <c r="O1262" s="158"/>
      <c r="P1262" s="158"/>
      <c r="Q1262" s="158"/>
      <c r="R1262" s="159"/>
      <c r="S1262" s="159"/>
      <c r="T1262" s="159"/>
      <c r="U1262" s="159"/>
      <c r="V1262" s="159"/>
      <c r="W1262" s="159"/>
      <c r="X1262" s="159"/>
      <c r="Y1262" s="159"/>
      <c r="Z1262" s="148"/>
      <c r="AA1262" s="148"/>
      <c r="AB1262" s="148"/>
      <c r="AC1262" s="148"/>
      <c r="AD1262" s="148"/>
      <c r="AE1262" s="148"/>
      <c r="AF1262" s="148"/>
      <c r="AG1262" s="148" t="s">
        <v>314</v>
      </c>
      <c r="AH1262" s="148">
        <v>0</v>
      </c>
      <c r="AI1262" s="148"/>
      <c r="AJ1262" s="148"/>
      <c r="AK1262" s="148"/>
      <c r="AL1262" s="148"/>
      <c r="AM1262" s="148"/>
      <c r="AN1262" s="148"/>
      <c r="AO1262" s="148"/>
      <c r="AP1262" s="148"/>
      <c r="AQ1262" s="148"/>
      <c r="AR1262" s="148"/>
      <c r="AS1262" s="148"/>
      <c r="AT1262" s="148"/>
      <c r="AU1262" s="148"/>
      <c r="AV1262" s="148"/>
      <c r="AW1262" s="148"/>
      <c r="AX1262" s="148"/>
      <c r="AY1262" s="148"/>
      <c r="AZ1262" s="148"/>
      <c r="BA1262" s="148"/>
      <c r="BB1262" s="148"/>
      <c r="BC1262" s="148"/>
      <c r="BD1262" s="148"/>
      <c r="BE1262" s="148"/>
      <c r="BF1262" s="148"/>
      <c r="BG1262" s="148"/>
      <c r="BH1262" s="148"/>
    </row>
    <row r="1263" spans="1:60" outlineLevel="1" x14ac:dyDescent="0.25">
      <c r="A1263" s="177">
        <v>272</v>
      </c>
      <c r="B1263" s="178" t="s">
        <v>1573</v>
      </c>
      <c r="C1263" s="194" t="s">
        <v>1574</v>
      </c>
      <c r="D1263" s="179" t="s">
        <v>292</v>
      </c>
      <c r="E1263" s="180">
        <v>42</v>
      </c>
      <c r="F1263" s="181"/>
      <c r="G1263" s="182">
        <f>ROUND(E1263*F1263,2)</f>
        <v>0</v>
      </c>
      <c r="H1263" s="181"/>
      <c r="I1263" s="182">
        <f>ROUND(E1263*H1263,2)</f>
        <v>0</v>
      </c>
      <c r="J1263" s="181"/>
      <c r="K1263" s="182">
        <f>ROUND(E1263*J1263,2)</f>
        <v>0</v>
      </c>
      <c r="L1263" s="182">
        <v>21</v>
      </c>
      <c r="M1263" s="182">
        <f>G1263*(1+L1263/100)</f>
        <v>0</v>
      </c>
      <c r="N1263" s="180">
        <v>1.0000000000000001E-5</v>
      </c>
      <c r="O1263" s="180">
        <f>ROUND(E1263*N1263,2)</f>
        <v>0</v>
      </c>
      <c r="P1263" s="180">
        <v>0</v>
      </c>
      <c r="Q1263" s="180">
        <f>ROUND(E1263*P1263,2)</f>
        <v>0</v>
      </c>
      <c r="R1263" s="182" t="s">
        <v>1530</v>
      </c>
      <c r="S1263" s="182" t="s">
        <v>294</v>
      </c>
      <c r="T1263" s="183" t="s">
        <v>294</v>
      </c>
      <c r="U1263" s="159">
        <v>0.28000000000000003</v>
      </c>
      <c r="V1263" s="159">
        <f>ROUND(E1263*U1263,2)</f>
        <v>11.76</v>
      </c>
      <c r="W1263" s="159"/>
      <c r="X1263" s="159" t="s">
        <v>295</v>
      </c>
      <c r="Y1263" s="159" t="s">
        <v>296</v>
      </c>
      <c r="Z1263" s="148"/>
      <c r="AA1263" s="148"/>
      <c r="AB1263" s="148"/>
      <c r="AC1263" s="148"/>
      <c r="AD1263" s="148"/>
      <c r="AE1263" s="148"/>
      <c r="AF1263" s="148"/>
      <c r="AG1263" s="148" t="s">
        <v>297</v>
      </c>
      <c r="AH1263" s="148"/>
      <c r="AI1263" s="148"/>
      <c r="AJ1263" s="148"/>
      <c r="AK1263" s="148"/>
      <c r="AL1263" s="148"/>
      <c r="AM1263" s="148"/>
      <c r="AN1263" s="148"/>
      <c r="AO1263" s="148"/>
      <c r="AP1263" s="148"/>
      <c r="AQ1263" s="148"/>
      <c r="AR1263" s="148"/>
      <c r="AS1263" s="148"/>
      <c r="AT1263" s="148"/>
      <c r="AU1263" s="148"/>
      <c r="AV1263" s="148"/>
      <c r="AW1263" s="148"/>
      <c r="AX1263" s="148"/>
      <c r="AY1263" s="148"/>
      <c r="AZ1263" s="148"/>
      <c r="BA1263" s="148"/>
      <c r="BB1263" s="148"/>
      <c r="BC1263" s="148"/>
      <c r="BD1263" s="148"/>
      <c r="BE1263" s="148"/>
      <c r="BF1263" s="148"/>
      <c r="BG1263" s="148"/>
      <c r="BH1263" s="148"/>
    </row>
    <row r="1264" spans="1:60" outlineLevel="2" x14ac:dyDescent="0.25">
      <c r="A1264" s="155"/>
      <c r="B1264" s="156"/>
      <c r="C1264" s="195" t="s">
        <v>1575</v>
      </c>
      <c r="D1264" s="161"/>
      <c r="E1264" s="162">
        <v>42</v>
      </c>
      <c r="F1264" s="159"/>
      <c r="G1264" s="159"/>
      <c r="H1264" s="159"/>
      <c r="I1264" s="159"/>
      <c r="J1264" s="159"/>
      <c r="K1264" s="159"/>
      <c r="L1264" s="159"/>
      <c r="M1264" s="159"/>
      <c r="N1264" s="158"/>
      <c r="O1264" s="158"/>
      <c r="P1264" s="158"/>
      <c r="Q1264" s="158"/>
      <c r="R1264" s="159"/>
      <c r="S1264" s="159"/>
      <c r="T1264" s="159"/>
      <c r="U1264" s="159"/>
      <c r="V1264" s="159"/>
      <c r="W1264" s="159"/>
      <c r="X1264" s="159"/>
      <c r="Y1264" s="159"/>
      <c r="Z1264" s="148"/>
      <c r="AA1264" s="148"/>
      <c r="AB1264" s="148"/>
      <c r="AC1264" s="148"/>
      <c r="AD1264" s="148"/>
      <c r="AE1264" s="148"/>
      <c r="AF1264" s="148"/>
      <c r="AG1264" s="148" t="s">
        <v>314</v>
      </c>
      <c r="AH1264" s="148">
        <v>0</v>
      </c>
      <c r="AI1264" s="148"/>
      <c r="AJ1264" s="148"/>
      <c r="AK1264" s="148"/>
      <c r="AL1264" s="148"/>
      <c r="AM1264" s="148"/>
      <c r="AN1264" s="148"/>
      <c r="AO1264" s="148"/>
      <c r="AP1264" s="148"/>
      <c r="AQ1264" s="148"/>
      <c r="AR1264" s="148"/>
      <c r="AS1264" s="148"/>
      <c r="AT1264" s="148"/>
      <c r="AU1264" s="148"/>
      <c r="AV1264" s="148"/>
      <c r="AW1264" s="148"/>
      <c r="AX1264" s="148"/>
      <c r="AY1264" s="148"/>
      <c r="AZ1264" s="148"/>
      <c r="BA1264" s="148"/>
      <c r="BB1264" s="148"/>
      <c r="BC1264" s="148"/>
      <c r="BD1264" s="148"/>
      <c r="BE1264" s="148"/>
      <c r="BF1264" s="148"/>
      <c r="BG1264" s="148"/>
      <c r="BH1264" s="148"/>
    </row>
    <row r="1265" spans="1:60" outlineLevel="1" x14ac:dyDescent="0.25">
      <c r="A1265" s="185">
        <v>273</v>
      </c>
      <c r="B1265" s="186" t="s">
        <v>1576</v>
      </c>
      <c r="C1265" s="198" t="s">
        <v>1577</v>
      </c>
      <c r="D1265" s="187" t="s">
        <v>292</v>
      </c>
      <c r="E1265" s="188">
        <v>2</v>
      </c>
      <c r="F1265" s="189"/>
      <c r="G1265" s="190">
        <f>ROUND(E1265*F1265,2)</f>
        <v>0</v>
      </c>
      <c r="H1265" s="189"/>
      <c r="I1265" s="190">
        <f>ROUND(E1265*H1265,2)</f>
        <v>0</v>
      </c>
      <c r="J1265" s="189"/>
      <c r="K1265" s="190">
        <f>ROUND(E1265*J1265,2)</f>
        <v>0</v>
      </c>
      <c r="L1265" s="190">
        <v>21</v>
      </c>
      <c r="M1265" s="190">
        <f>G1265*(1+L1265/100)</f>
        <v>0</v>
      </c>
      <c r="N1265" s="188">
        <v>2.0000000000000002E-5</v>
      </c>
      <c r="O1265" s="188">
        <f>ROUND(E1265*N1265,2)</f>
        <v>0</v>
      </c>
      <c r="P1265" s="188">
        <v>0</v>
      </c>
      <c r="Q1265" s="188">
        <f>ROUND(E1265*P1265,2)</f>
        <v>0</v>
      </c>
      <c r="R1265" s="190" t="s">
        <v>1530</v>
      </c>
      <c r="S1265" s="190" t="s">
        <v>294</v>
      </c>
      <c r="T1265" s="191" t="s">
        <v>294</v>
      </c>
      <c r="U1265" s="159">
        <v>0.37</v>
      </c>
      <c r="V1265" s="159">
        <f>ROUND(E1265*U1265,2)</f>
        <v>0.74</v>
      </c>
      <c r="W1265" s="159"/>
      <c r="X1265" s="159" t="s">
        <v>295</v>
      </c>
      <c r="Y1265" s="159" t="s">
        <v>296</v>
      </c>
      <c r="Z1265" s="148"/>
      <c r="AA1265" s="148"/>
      <c r="AB1265" s="148"/>
      <c r="AC1265" s="148"/>
      <c r="AD1265" s="148"/>
      <c r="AE1265" s="148"/>
      <c r="AF1265" s="148"/>
      <c r="AG1265" s="148" t="s">
        <v>297</v>
      </c>
      <c r="AH1265" s="148"/>
      <c r="AI1265" s="148"/>
      <c r="AJ1265" s="148"/>
      <c r="AK1265" s="148"/>
      <c r="AL1265" s="148"/>
      <c r="AM1265" s="148"/>
      <c r="AN1265" s="148"/>
      <c r="AO1265" s="148"/>
      <c r="AP1265" s="148"/>
      <c r="AQ1265" s="148"/>
      <c r="AR1265" s="148"/>
      <c r="AS1265" s="148"/>
      <c r="AT1265" s="148"/>
      <c r="AU1265" s="148"/>
      <c r="AV1265" s="148"/>
      <c r="AW1265" s="148"/>
      <c r="AX1265" s="148"/>
      <c r="AY1265" s="148"/>
      <c r="AZ1265" s="148"/>
      <c r="BA1265" s="148"/>
      <c r="BB1265" s="148"/>
      <c r="BC1265" s="148"/>
      <c r="BD1265" s="148"/>
      <c r="BE1265" s="148"/>
      <c r="BF1265" s="148"/>
      <c r="BG1265" s="148"/>
      <c r="BH1265" s="148"/>
    </row>
    <row r="1266" spans="1:60" outlineLevel="1" x14ac:dyDescent="0.25">
      <c r="A1266" s="177">
        <v>274</v>
      </c>
      <c r="B1266" s="178" t="s">
        <v>1578</v>
      </c>
      <c r="C1266" s="194" t="s">
        <v>1579</v>
      </c>
      <c r="D1266" s="179" t="s">
        <v>292</v>
      </c>
      <c r="E1266" s="180">
        <v>3</v>
      </c>
      <c r="F1266" s="181"/>
      <c r="G1266" s="182">
        <f>ROUND(E1266*F1266,2)</f>
        <v>0</v>
      </c>
      <c r="H1266" s="181"/>
      <c r="I1266" s="182">
        <f>ROUND(E1266*H1266,2)</f>
        <v>0</v>
      </c>
      <c r="J1266" s="181"/>
      <c r="K1266" s="182">
        <f>ROUND(E1266*J1266,2)</f>
        <v>0</v>
      </c>
      <c r="L1266" s="182">
        <v>21</v>
      </c>
      <c r="M1266" s="182">
        <f>G1266*(1+L1266/100)</f>
        <v>0</v>
      </c>
      <c r="N1266" s="180">
        <v>0</v>
      </c>
      <c r="O1266" s="180">
        <f>ROUND(E1266*N1266,2)</f>
        <v>0</v>
      </c>
      <c r="P1266" s="180">
        <v>0</v>
      </c>
      <c r="Q1266" s="180">
        <f>ROUND(E1266*P1266,2)</f>
        <v>0</v>
      </c>
      <c r="R1266" s="182"/>
      <c r="S1266" s="182" t="s">
        <v>878</v>
      </c>
      <c r="T1266" s="183" t="s">
        <v>879</v>
      </c>
      <c r="U1266" s="159">
        <v>0</v>
      </c>
      <c r="V1266" s="159">
        <f>ROUND(E1266*U1266,2)</f>
        <v>0</v>
      </c>
      <c r="W1266" s="159"/>
      <c r="X1266" s="159" t="s">
        <v>295</v>
      </c>
      <c r="Y1266" s="159" t="s">
        <v>296</v>
      </c>
      <c r="Z1266" s="148"/>
      <c r="AA1266" s="148"/>
      <c r="AB1266" s="148"/>
      <c r="AC1266" s="148"/>
      <c r="AD1266" s="148"/>
      <c r="AE1266" s="148"/>
      <c r="AF1266" s="148"/>
      <c r="AG1266" s="148" t="s">
        <v>297</v>
      </c>
      <c r="AH1266" s="148"/>
      <c r="AI1266" s="148"/>
      <c r="AJ1266" s="148"/>
      <c r="AK1266" s="148"/>
      <c r="AL1266" s="148"/>
      <c r="AM1266" s="148"/>
      <c r="AN1266" s="148"/>
      <c r="AO1266" s="148"/>
      <c r="AP1266" s="148"/>
      <c r="AQ1266" s="148"/>
      <c r="AR1266" s="148"/>
      <c r="AS1266" s="148"/>
      <c r="AT1266" s="148"/>
      <c r="AU1266" s="148"/>
      <c r="AV1266" s="148"/>
      <c r="AW1266" s="148"/>
      <c r="AX1266" s="148"/>
      <c r="AY1266" s="148"/>
      <c r="AZ1266" s="148"/>
      <c r="BA1266" s="148"/>
      <c r="BB1266" s="148"/>
      <c r="BC1266" s="148"/>
      <c r="BD1266" s="148"/>
      <c r="BE1266" s="148"/>
      <c r="BF1266" s="148"/>
      <c r="BG1266" s="148"/>
      <c r="BH1266" s="148"/>
    </row>
    <row r="1267" spans="1:60" outlineLevel="3" x14ac:dyDescent="0.25">
      <c r="A1267" s="155"/>
      <c r="B1267" s="156"/>
      <c r="C1267" s="195" t="s">
        <v>3775</v>
      </c>
      <c r="D1267" s="161"/>
      <c r="E1267" s="162">
        <v>3</v>
      </c>
      <c r="F1267" s="159"/>
      <c r="G1267" s="159"/>
      <c r="H1267" s="159"/>
      <c r="I1267" s="159"/>
      <c r="J1267" s="159"/>
      <c r="K1267" s="159"/>
      <c r="L1267" s="159"/>
      <c r="M1267" s="159"/>
      <c r="N1267" s="158"/>
      <c r="O1267" s="158"/>
      <c r="P1267" s="158"/>
      <c r="Q1267" s="158"/>
      <c r="R1267" s="159"/>
      <c r="S1267" s="159"/>
      <c r="T1267" s="159"/>
      <c r="U1267" s="159"/>
      <c r="V1267" s="159"/>
      <c r="W1267" s="159"/>
      <c r="X1267" s="159"/>
      <c r="Y1267" s="159"/>
      <c r="Z1267" s="148"/>
      <c r="AA1267" s="148"/>
      <c r="AB1267" s="148"/>
      <c r="AC1267" s="148"/>
      <c r="AD1267" s="148"/>
      <c r="AE1267" s="148"/>
      <c r="AF1267" s="148"/>
      <c r="AG1267" s="148" t="s">
        <v>314</v>
      </c>
      <c r="AH1267" s="148">
        <v>0</v>
      </c>
      <c r="AI1267" s="148"/>
      <c r="AJ1267" s="148"/>
      <c r="AK1267" s="148"/>
      <c r="AL1267" s="148"/>
      <c r="AM1267" s="148"/>
      <c r="AN1267" s="148"/>
      <c r="AO1267" s="148"/>
      <c r="AP1267" s="148"/>
      <c r="AQ1267" s="148"/>
      <c r="AR1267" s="148"/>
      <c r="AS1267" s="148"/>
      <c r="AT1267" s="148"/>
      <c r="AU1267" s="148"/>
      <c r="AV1267" s="148"/>
      <c r="AW1267" s="148"/>
      <c r="AX1267" s="148"/>
      <c r="AY1267" s="148"/>
      <c r="AZ1267" s="148"/>
      <c r="BA1267" s="148"/>
      <c r="BB1267" s="148"/>
      <c r="BC1267" s="148"/>
      <c r="BD1267" s="148"/>
      <c r="BE1267" s="148"/>
      <c r="BF1267" s="148"/>
      <c r="BG1267" s="148"/>
      <c r="BH1267" s="148"/>
    </row>
    <row r="1268" spans="1:60" outlineLevel="1" x14ac:dyDescent="0.25">
      <c r="A1268" s="177">
        <v>279</v>
      </c>
      <c r="B1268" s="178" t="s">
        <v>1580</v>
      </c>
      <c r="C1268" s="194" t="s">
        <v>1581</v>
      </c>
      <c r="D1268" s="179" t="s">
        <v>292</v>
      </c>
      <c r="E1268" s="180">
        <v>10</v>
      </c>
      <c r="F1268" s="181"/>
      <c r="G1268" s="182">
        <f>ROUND(E1268*F1268,2)</f>
        <v>0</v>
      </c>
      <c r="H1268" s="181"/>
      <c r="I1268" s="182">
        <f>ROUND(E1268*H1268,2)</f>
        <v>0</v>
      </c>
      <c r="J1268" s="181"/>
      <c r="K1268" s="182">
        <f>ROUND(E1268*J1268,2)</f>
        <v>0</v>
      </c>
      <c r="L1268" s="182">
        <v>21</v>
      </c>
      <c r="M1268" s="182">
        <f>G1268*(1+L1268/100)</f>
        <v>0</v>
      </c>
      <c r="N1268" s="180">
        <v>0</v>
      </c>
      <c r="O1268" s="180">
        <f>ROUND(E1268*N1268,2)</f>
        <v>0</v>
      </c>
      <c r="P1268" s="180">
        <v>0</v>
      </c>
      <c r="Q1268" s="180">
        <f>ROUND(E1268*P1268,2)</f>
        <v>0</v>
      </c>
      <c r="R1268" s="182"/>
      <c r="S1268" s="182" t="s">
        <v>878</v>
      </c>
      <c r="T1268" s="183" t="s">
        <v>879</v>
      </c>
      <c r="U1268" s="159">
        <v>0</v>
      </c>
      <c r="V1268" s="159">
        <f>ROUND(E1268*U1268,2)</f>
        <v>0</v>
      </c>
      <c r="W1268" s="159"/>
      <c r="X1268" s="159" t="s">
        <v>295</v>
      </c>
      <c r="Y1268" s="159" t="s">
        <v>296</v>
      </c>
      <c r="Z1268" s="148"/>
      <c r="AA1268" s="148"/>
      <c r="AB1268" s="148"/>
      <c r="AC1268" s="148"/>
      <c r="AD1268" s="148"/>
      <c r="AE1268" s="148"/>
      <c r="AF1268" s="148"/>
      <c r="AG1268" s="148" t="s">
        <v>297</v>
      </c>
      <c r="AH1268" s="148"/>
      <c r="AI1268" s="148"/>
      <c r="AJ1268" s="148"/>
      <c r="AK1268" s="148"/>
      <c r="AL1268" s="148"/>
      <c r="AM1268" s="148"/>
      <c r="AN1268" s="148"/>
      <c r="AO1268" s="148"/>
      <c r="AP1268" s="148"/>
      <c r="AQ1268" s="148"/>
      <c r="AR1268" s="148"/>
      <c r="AS1268" s="148"/>
      <c r="AT1268" s="148"/>
      <c r="AU1268" s="148"/>
      <c r="AV1268" s="148"/>
      <c r="AW1268" s="148"/>
      <c r="AX1268" s="148"/>
      <c r="AY1268" s="148"/>
      <c r="AZ1268" s="148"/>
      <c r="BA1268" s="148"/>
      <c r="BB1268" s="148"/>
      <c r="BC1268" s="148"/>
      <c r="BD1268" s="148"/>
      <c r="BE1268" s="148"/>
      <c r="BF1268" s="148"/>
      <c r="BG1268" s="148"/>
      <c r="BH1268" s="148"/>
    </row>
    <row r="1269" spans="1:60" outlineLevel="2" x14ac:dyDescent="0.25">
      <c r="A1269" s="155"/>
      <c r="B1269" s="156"/>
      <c r="C1269" s="195" t="s">
        <v>1582</v>
      </c>
      <c r="D1269" s="161"/>
      <c r="E1269" s="162">
        <v>1</v>
      </c>
      <c r="F1269" s="159"/>
      <c r="G1269" s="159"/>
      <c r="H1269" s="159"/>
      <c r="I1269" s="159"/>
      <c r="J1269" s="159"/>
      <c r="K1269" s="159"/>
      <c r="L1269" s="159"/>
      <c r="M1269" s="159"/>
      <c r="N1269" s="158"/>
      <c r="O1269" s="158"/>
      <c r="P1269" s="158"/>
      <c r="Q1269" s="158"/>
      <c r="R1269" s="159"/>
      <c r="S1269" s="159"/>
      <c r="T1269" s="159"/>
      <c r="U1269" s="159"/>
      <c r="V1269" s="159"/>
      <c r="W1269" s="159"/>
      <c r="X1269" s="159"/>
      <c r="Y1269" s="159"/>
      <c r="Z1269" s="148"/>
      <c r="AA1269" s="148"/>
      <c r="AB1269" s="148"/>
      <c r="AC1269" s="148"/>
      <c r="AD1269" s="148"/>
      <c r="AE1269" s="148"/>
      <c r="AF1269" s="148"/>
      <c r="AG1269" s="148" t="s">
        <v>314</v>
      </c>
      <c r="AH1269" s="148">
        <v>0</v>
      </c>
      <c r="AI1269" s="148"/>
      <c r="AJ1269" s="148"/>
      <c r="AK1269" s="148"/>
      <c r="AL1269" s="148"/>
      <c r="AM1269" s="148"/>
      <c r="AN1269" s="148"/>
      <c r="AO1269" s="148"/>
      <c r="AP1269" s="148"/>
      <c r="AQ1269" s="148"/>
      <c r="AR1269" s="148"/>
      <c r="AS1269" s="148"/>
      <c r="AT1269" s="148"/>
      <c r="AU1269" s="148"/>
      <c r="AV1269" s="148"/>
      <c r="AW1269" s="148"/>
      <c r="AX1269" s="148"/>
      <c r="AY1269" s="148"/>
      <c r="AZ1269" s="148"/>
      <c r="BA1269" s="148"/>
      <c r="BB1269" s="148"/>
      <c r="BC1269" s="148"/>
      <c r="BD1269" s="148"/>
      <c r="BE1269" s="148"/>
      <c r="BF1269" s="148"/>
      <c r="BG1269" s="148"/>
      <c r="BH1269" s="148"/>
    </row>
    <row r="1270" spans="1:60" outlineLevel="3" x14ac:dyDescent="0.25">
      <c r="A1270" s="155"/>
      <c r="B1270" s="156"/>
      <c r="C1270" s="195" t="s">
        <v>1583</v>
      </c>
      <c r="D1270" s="161"/>
      <c r="E1270" s="162">
        <v>2</v>
      </c>
      <c r="F1270" s="159"/>
      <c r="G1270" s="159"/>
      <c r="H1270" s="159"/>
      <c r="I1270" s="159"/>
      <c r="J1270" s="159"/>
      <c r="K1270" s="159"/>
      <c r="L1270" s="159"/>
      <c r="M1270" s="159"/>
      <c r="N1270" s="158"/>
      <c r="O1270" s="158"/>
      <c r="P1270" s="158"/>
      <c r="Q1270" s="158"/>
      <c r="R1270" s="159"/>
      <c r="S1270" s="159"/>
      <c r="T1270" s="159"/>
      <c r="U1270" s="159"/>
      <c r="V1270" s="159"/>
      <c r="W1270" s="159"/>
      <c r="X1270" s="159"/>
      <c r="Y1270" s="159"/>
      <c r="Z1270" s="148"/>
      <c r="AA1270" s="148"/>
      <c r="AB1270" s="148"/>
      <c r="AC1270" s="148"/>
      <c r="AD1270" s="148"/>
      <c r="AE1270" s="148"/>
      <c r="AF1270" s="148"/>
      <c r="AG1270" s="148" t="s">
        <v>314</v>
      </c>
      <c r="AH1270" s="148">
        <v>0</v>
      </c>
      <c r="AI1270" s="148"/>
      <c r="AJ1270" s="148"/>
      <c r="AK1270" s="148"/>
      <c r="AL1270" s="148"/>
      <c r="AM1270" s="148"/>
      <c r="AN1270" s="148"/>
      <c r="AO1270" s="148"/>
      <c r="AP1270" s="148"/>
      <c r="AQ1270" s="148"/>
      <c r="AR1270" s="148"/>
      <c r="AS1270" s="148"/>
      <c r="AT1270" s="148"/>
      <c r="AU1270" s="148"/>
      <c r="AV1270" s="148"/>
      <c r="AW1270" s="148"/>
      <c r="AX1270" s="148"/>
      <c r="AY1270" s="148"/>
      <c r="AZ1270" s="148"/>
      <c r="BA1270" s="148"/>
      <c r="BB1270" s="148"/>
      <c r="BC1270" s="148"/>
      <c r="BD1270" s="148"/>
      <c r="BE1270" s="148"/>
      <c r="BF1270" s="148"/>
      <c r="BG1270" s="148"/>
      <c r="BH1270" s="148"/>
    </row>
    <row r="1271" spans="1:60" outlineLevel="3" x14ac:dyDescent="0.25">
      <c r="A1271" s="155"/>
      <c r="B1271" s="156"/>
      <c r="C1271" s="195" t="s">
        <v>1584</v>
      </c>
      <c r="D1271" s="161"/>
      <c r="E1271" s="162">
        <v>2</v>
      </c>
      <c r="F1271" s="159"/>
      <c r="G1271" s="159"/>
      <c r="H1271" s="159"/>
      <c r="I1271" s="159"/>
      <c r="J1271" s="159"/>
      <c r="K1271" s="159"/>
      <c r="L1271" s="159"/>
      <c r="M1271" s="159"/>
      <c r="N1271" s="158"/>
      <c r="O1271" s="158"/>
      <c r="P1271" s="158"/>
      <c r="Q1271" s="158"/>
      <c r="R1271" s="159"/>
      <c r="S1271" s="159"/>
      <c r="T1271" s="159"/>
      <c r="U1271" s="159"/>
      <c r="V1271" s="159"/>
      <c r="W1271" s="159"/>
      <c r="X1271" s="159"/>
      <c r="Y1271" s="159"/>
      <c r="Z1271" s="148"/>
      <c r="AA1271" s="148"/>
      <c r="AB1271" s="148"/>
      <c r="AC1271" s="148"/>
      <c r="AD1271" s="148"/>
      <c r="AE1271" s="148"/>
      <c r="AF1271" s="148"/>
      <c r="AG1271" s="148" t="s">
        <v>314</v>
      </c>
      <c r="AH1271" s="148">
        <v>0</v>
      </c>
      <c r="AI1271" s="148"/>
      <c r="AJ1271" s="148"/>
      <c r="AK1271" s="148"/>
      <c r="AL1271" s="148"/>
      <c r="AM1271" s="148"/>
      <c r="AN1271" s="148"/>
      <c r="AO1271" s="148"/>
      <c r="AP1271" s="148"/>
      <c r="AQ1271" s="148"/>
      <c r="AR1271" s="148"/>
      <c r="AS1271" s="148"/>
      <c r="AT1271" s="148"/>
      <c r="AU1271" s="148"/>
      <c r="AV1271" s="148"/>
      <c r="AW1271" s="148"/>
      <c r="AX1271" s="148"/>
      <c r="AY1271" s="148"/>
      <c r="AZ1271" s="148"/>
      <c r="BA1271" s="148"/>
      <c r="BB1271" s="148"/>
      <c r="BC1271" s="148"/>
      <c r="BD1271" s="148"/>
      <c r="BE1271" s="148"/>
      <c r="BF1271" s="148"/>
      <c r="BG1271" s="148"/>
      <c r="BH1271" s="148"/>
    </row>
    <row r="1272" spans="1:60" outlineLevel="3" x14ac:dyDescent="0.25">
      <c r="A1272" s="155"/>
      <c r="B1272" s="156"/>
      <c r="C1272" s="195" t="s">
        <v>948</v>
      </c>
      <c r="D1272" s="161"/>
      <c r="E1272" s="162">
        <v>1</v>
      </c>
      <c r="F1272" s="159"/>
      <c r="G1272" s="159"/>
      <c r="H1272" s="159"/>
      <c r="I1272" s="159"/>
      <c r="J1272" s="159"/>
      <c r="K1272" s="159"/>
      <c r="L1272" s="159"/>
      <c r="M1272" s="159"/>
      <c r="N1272" s="158"/>
      <c r="O1272" s="158"/>
      <c r="P1272" s="158"/>
      <c r="Q1272" s="158"/>
      <c r="R1272" s="159"/>
      <c r="S1272" s="159"/>
      <c r="T1272" s="159"/>
      <c r="U1272" s="159"/>
      <c r="V1272" s="159"/>
      <c r="W1272" s="159"/>
      <c r="X1272" s="159"/>
      <c r="Y1272" s="159"/>
      <c r="Z1272" s="148"/>
      <c r="AA1272" s="148"/>
      <c r="AB1272" s="148"/>
      <c r="AC1272" s="148"/>
      <c r="AD1272" s="148"/>
      <c r="AE1272" s="148"/>
      <c r="AF1272" s="148"/>
      <c r="AG1272" s="148" t="s">
        <v>314</v>
      </c>
      <c r="AH1272" s="148">
        <v>0</v>
      </c>
      <c r="AI1272" s="148"/>
      <c r="AJ1272" s="148"/>
      <c r="AK1272" s="148"/>
      <c r="AL1272" s="148"/>
      <c r="AM1272" s="148"/>
      <c r="AN1272" s="148"/>
      <c r="AO1272" s="148"/>
      <c r="AP1272" s="148"/>
      <c r="AQ1272" s="148"/>
      <c r="AR1272" s="148"/>
      <c r="AS1272" s="148"/>
      <c r="AT1272" s="148"/>
      <c r="AU1272" s="148"/>
      <c r="AV1272" s="148"/>
      <c r="AW1272" s="148"/>
      <c r="AX1272" s="148"/>
      <c r="AY1272" s="148"/>
      <c r="AZ1272" s="148"/>
      <c r="BA1272" s="148"/>
      <c r="BB1272" s="148"/>
      <c r="BC1272" s="148"/>
      <c r="BD1272" s="148"/>
      <c r="BE1272" s="148"/>
      <c r="BF1272" s="148"/>
      <c r="BG1272" s="148"/>
      <c r="BH1272" s="148"/>
    </row>
    <row r="1273" spans="1:60" outlineLevel="3" x14ac:dyDescent="0.25">
      <c r="A1273" s="155"/>
      <c r="B1273" s="156"/>
      <c r="C1273" s="195" t="s">
        <v>947</v>
      </c>
      <c r="D1273" s="161"/>
      <c r="E1273" s="162">
        <v>2</v>
      </c>
      <c r="F1273" s="159"/>
      <c r="G1273" s="159"/>
      <c r="H1273" s="159"/>
      <c r="I1273" s="159"/>
      <c r="J1273" s="159"/>
      <c r="K1273" s="159"/>
      <c r="L1273" s="159"/>
      <c r="M1273" s="159"/>
      <c r="N1273" s="158"/>
      <c r="O1273" s="158"/>
      <c r="P1273" s="158"/>
      <c r="Q1273" s="158"/>
      <c r="R1273" s="159"/>
      <c r="S1273" s="159"/>
      <c r="T1273" s="159"/>
      <c r="U1273" s="159"/>
      <c r="V1273" s="159"/>
      <c r="W1273" s="159"/>
      <c r="X1273" s="159"/>
      <c r="Y1273" s="159"/>
      <c r="Z1273" s="148"/>
      <c r="AA1273" s="148"/>
      <c r="AB1273" s="148"/>
      <c r="AC1273" s="148"/>
      <c r="AD1273" s="148"/>
      <c r="AE1273" s="148"/>
      <c r="AF1273" s="148"/>
      <c r="AG1273" s="148" t="s">
        <v>314</v>
      </c>
      <c r="AH1273" s="148">
        <v>0</v>
      </c>
      <c r="AI1273" s="148"/>
      <c r="AJ1273" s="148"/>
      <c r="AK1273" s="148"/>
      <c r="AL1273" s="148"/>
      <c r="AM1273" s="148"/>
      <c r="AN1273" s="148"/>
      <c r="AO1273" s="148"/>
      <c r="AP1273" s="148"/>
      <c r="AQ1273" s="148"/>
      <c r="AR1273" s="148"/>
      <c r="AS1273" s="148"/>
      <c r="AT1273" s="148"/>
      <c r="AU1273" s="148"/>
      <c r="AV1273" s="148"/>
      <c r="AW1273" s="148"/>
      <c r="AX1273" s="148"/>
      <c r="AY1273" s="148"/>
      <c r="AZ1273" s="148"/>
      <c r="BA1273" s="148"/>
      <c r="BB1273" s="148"/>
      <c r="BC1273" s="148"/>
      <c r="BD1273" s="148"/>
      <c r="BE1273" s="148"/>
      <c r="BF1273" s="148"/>
      <c r="BG1273" s="148"/>
      <c r="BH1273" s="148"/>
    </row>
    <row r="1274" spans="1:60" outlineLevel="3" x14ac:dyDescent="0.25">
      <c r="A1274" s="155"/>
      <c r="B1274" s="156"/>
      <c r="C1274" s="195" t="s">
        <v>947</v>
      </c>
      <c r="D1274" s="161"/>
      <c r="E1274" s="162">
        <v>2</v>
      </c>
      <c r="F1274" s="159"/>
      <c r="G1274" s="159"/>
      <c r="H1274" s="159"/>
      <c r="I1274" s="159"/>
      <c r="J1274" s="159"/>
      <c r="K1274" s="159"/>
      <c r="L1274" s="159"/>
      <c r="M1274" s="159"/>
      <c r="N1274" s="158"/>
      <c r="O1274" s="158"/>
      <c r="P1274" s="158"/>
      <c r="Q1274" s="158"/>
      <c r="R1274" s="159"/>
      <c r="S1274" s="159"/>
      <c r="T1274" s="159"/>
      <c r="U1274" s="159"/>
      <c r="V1274" s="159"/>
      <c r="W1274" s="159"/>
      <c r="X1274" s="159"/>
      <c r="Y1274" s="159"/>
      <c r="Z1274" s="148"/>
      <c r="AA1274" s="148"/>
      <c r="AB1274" s="148"/>
      <c r="AC1274" s="148"/>
      <c r="AD1274" s="148"/>
      <c r="AE1274" s="148"/>
      <c r="AF1274" s="148"/>
      <c r="AG1274" s="148" t="s">
        <v>314</v>
      </c>
      <c r="AH1274" s="148">
        <v>0</v>
      </c>
      <c r="AI1274" s="148"/>
      <c r="AJ1274" s="148"/>
      <c r="AK1274" s="148"/>
      <c r="AL1274" s="148"/>
      <c r="AM1274" s="148"/>
      <c r="AN1274" s="148"/>
      <c r="AO1274" s="148"/>
      <c r="AP1274" s="148"/>
      <c r="AQ1274" s="148"/>
      <c r="AR1274" s="148"/>
      <c r="AS1274" s="148"/>
      <c r="AT1274" s="148"/>
      <c r="AU1274" s="148"/>
      <c r="AV1274" s="148"/>
      <c r="AW1274" s="148"/>
      <c r="AX1274" s="148"/>
      <c r="AY1274" s="148"/>
      <c r="AZ1274" s="148"/>
      <c r="BA1274" s="148"/>
      <c r="BB1274" s="148"/>
      <c r="BC1274" s="148"/>
      <c r="BD1274" s="148"/>
      <c r="BE1274" s="148"/>
      <c r="BF1274" s="148"/>
      <c r="BG1274" s="148"/>
      <c r="BH1274" s="148"/>
    </row>
    <row r="1275" spans="1:60" ht="20" outlineLevel="1" x14ac:dyDescent="0.25">
      <c r="A1275" s="185">
        <v>280</v>
      </c>
      <c r="B1275" s="186" t="s">
        <v>1585</v>
      </c>
      <c r="C1275" s="198" t="s">
        <v>1586</v>
      </c>
      <c r="D1275" s="187" t="s">
        <v>292</v>
      </c>
      <c r="E1275" s="188">
        <v>1</v>
      </c>
      <c r="F1275" s="189"/>
      <c r="G1275" s="190">
        <f>ROUND(E1275*F1275,2)</f>
        <v>0</v>
      </c>
      <c r="H1275" s="189"/>
      <c r="I1275" s="190">
        <f>ROUND(E1275*H1275,2)</f>
        <v>0</v>
      </c>
      <c r="J1275" s="189"/>
      <c r="K1275" s="190">
        <f>ROUND(E1275*J1275,2)</f>
        <v>0</v>
      </c>
      <c r="L1275" s="190">
        <v>21</v>
      </c>
      <c r="M1275" s="190">
        <f>G1275*(1+L1275/100)</f>
        <v>0</v>
      </c>
      <c r="N1275" s="188">
        <v>0</v>
      </c>
      <c r="O1275" s="188">
        <f>ROUND(E1275*N1275,2)</f>
        <v>0</v>
      </c>
      <c r="P1275" s="188">
        <v>0</v>
      </c>
      <c r="Q1275" s="188">
        <f>ROUND(E1275*P1275,2)</f>
        <v>0</v>
      </c>
      <c r="R1275" s="190"/>
      <c r="S1275" s="190" t="s">
        <v>878</v>
      </c>
      <c r="T1275" s="191" t="s">
        <v>879</v>
      </c>
      <c r="U1275" s="159">
        <v>0</v>
      </c>
      <c r="V1275" s="159">
        <f>ROUND(E1275*U1275,2)</f>
        <v>0</v>
      </c>
      <c r="W1275" s="159"/>
      <c r="X1275" s="159" t="s">
        <v>295</v>
      </c>
      <c r="Y1275" s="159" t="s">
        <v>296</v>
      </c>
      <c r="Z1275" s="148"/>
      <c r="AA1275" s="148"/>
      <c r="AB1275" s="148"/>
      <c r="AC1275" s="148"/>
      <c r="AD1275" s="148"/>
      <c r="AE1275" s="148"/>
      <c r="AF1275" s="148"/>
      <c r="AG1275" s="148" t="s">
        <v>297</v>
      </c>
      <c r="AH1275" s="148"/>
      <c r="AI1275" s="148"/>
      <c r="AJ1275" s="148"/>
      <c r="AK1275" s="148"/>
      <c r="AL1275" s="148"/>
      <c r="AM1275" s="148"/>
      <c r="AN1275" s="148"/>
      <c r="AO1275" s="148"/>
      <c r="AP1275" s="148"/>
      <c r="AQ1275" s="148"/>
      <c r="AR1275" s="148"/>
      <c r="AS1275" s="148"/>
      <c r="AT1275" s="148"/>
      <c r="AU1275" s="148"/>
      <c r="AV1275" s="148"/>
      <c r="AW1275" s="148"/>
      <c r="AX1275" s="148"/>
      <c r="AY1275" s="148"/>
      <c r="AZ1275" s="148"/>
      <c r="BA1275" s="148"/>
      <c r="BB1275" s="148"/>
      <c r="BC1275" s="148"/>
      <c r="BD1275" s="148"/>
      <c r="BE1275" s="148"/>
      <c r="BF1275" s="148"/>
      <c r="BG1275" s="148"/>
      <c r="BH1275" s="148"/>
    </row>
    <row r="1276" spans="1:60" ht="20" outlineLevel="1" x14ac:dyDescent="0.25">
      <c r="A1276" s="185">
        <v>281</v>
      </c>
      <c r="B1276" s="186" t="s">
        <v>1587</v>
      </c>
      <c r="C1276" s="198" t="s">
        <v>1588</v>
      </c>
      <c r="D1276" s="187" t="s">
        <v>292</v>
      </c>
      <c r="E1276" s="188">
        <v>1</v>
      </c>
      <c r="F1276" s="189"/>
      <c r="G1276" s="190">
        <f>ROUND(E1276*F1276,2)</f>
        <v>0</v>
      </c>
      <c r="H1276" s="189"/>
      <c r="I1276" s="190">
        <f>ROUND(E1276*H1276,2)</f>
        <v>0</v>
      </c>
      <c r="J1276" s="189"/>
      <c r="K1276" s="190">
        <f>ROUND(E1276*J1276,2)</f>
        <v>0</v>
      </c>
      <c r="L1276" s="190">
        <v>21</v>
      </c>
      <c r="M1276" s="190">
        <f>G1276*(1+L1276/100)</f>
        <v>0</v>
      </c>
      <c r="N1276" s="188">
        <v>0</v>
      </c>
      <c r="O1276" s="188">
        <f>ROUND(E1276*N1276,2)</f>
        <v>0</v>
      </c>
      <c r="P1276" s="188">
        <v>0</v>
      </c>
      <c r="Q1276" s="188">
        <f>ROUND(E1276*P1276,2)</f>
        <v>0</v>
      </c>
      <c r="R1276" s="190"/>
      <c r="S1276" s="190" t="s">
        <v>878</v>
      </c>
      <c r="T1276" s="191" t="s">
        <v>879</v>
      </c>
      <c r="U1276" s="159">
        <v>0</v>
      </c>
      <c r="V1276" s="159">
        <f>ROUND(E1276*U1276,2)</f>
        <v>0</v>
      </c>
      <c r="W1276" s="159"/>
      <c r="X1276" s="159" t="s">
        <v>295</v>
      </c>
      <c r="Y1276" s="159" t="s">
        <v>296</v>
      </c>
      <c r="Z1276" s="148"/>
      <c r="AA1276" s="148"/>
      <c r="AB1276" s="148"/>
      <c r="AC1276" s="148"/>
      <c r="AD1276" s="148"/>
      <c r="AE1276" s="148"/>
      <c r="AF1276" s="148"/>
      <c r="AG1276" s="148" t="s">
        <v>297</v>
      </c>
      <c r="AH1276" s="148"/>
      <c r="AI1276" s="148"/>
      <c r="AJ1276" s="148"/>
      <c r="AK1276" s="148"/>
      <c r="AL1276" s="148"/>
      <c r="AM1276" s="148"/>
      <c r="AN1276" s="148"/>
      <c r="AO1276" s="148"/>
      <c r="AP1276" s="148"/>
      <c r="AQ1276" s="148"/>
      <c r="AR1276" s="148"/>
      <c r="AS1276" s="148"/>
      <c r="AT1276" s="148"/>
      <c r="AU1276" s="148"/>
      <c r="AV1276" s="148"/>
      <c r="AW1276" s="148"/>
      <c r="AX1276" s="148"/>
      <c r="AY1276" s="148"/>
      <c r="AZ1276" s="148"/>
      <c r="BA1276" s="148"/>
      <c r="BB1276" s="148"/>
      <c r="BC1276" s="148"/>
      <c r="BD1276" s="148"/>
      <c r="BE1276" s="148"/>
      <c r="BF1276" s="148"/>
      <c r="BG1276" s="148"/>
      <c r="BH1276" s="148"/>
    </row>
    <row r="1277" spans="1:60" outlineLevel="1" x14ac:dyDescent="0.25">
      <c r="A1277" s="177">
        <v>282</v>
      </c>
      <c r="B1277" s="178" t="s">
        <v>1589</v>
      </c>
      <c r="C1277" s="194" t="s">
        <v>1590</v>
      </c>
      <c r="D1277" s="179" t="s">
        <v>310</v>
      </c>
      <c r="E1277" s="180">
        <v>17.22</v>
      </c>
      <c r="F1277" s="181"/>
      <c r="G1277" s="182">
        <f>ROUND(E1277*F1277,2)</f>
        <v>0</v>
      </c>
      <c r="H1277" s="181"/>
      <c r="I1277" s="182">
        <f>ROUND(E1277*H1277,2)</f>
        <v>0</v>
      </c>
      <c r="J1277" s="181"/>
      <c r="K1277" s="182">
        <f>ROUND(E1277*J1277,2)</f>
        <v>0</v>
      </c>
      <c r="L1277" s="182">
        <v>21</v>
      </c>
      <c r="M1277" s="182">
        <f>G1277*(1+L1277/100)</f>
        <v>0</v>
      </c>
      <c r="N1277" s="180">
        <v>1.223E-2</v>
      </c>
      <c r="O1277" s="180">
        <f>ROUND(E1277*N1277,2)</f>
        <v>0.21</v>
      </c>
      <c r="P1277" s="180">
        <v>0</v>
      </c>
      <c r="Q1277" s="180">
        <f>ROUND(E1277*P1277,2)</f>
        <v>0</v>
      </c>
      <c r="R1277" s="182"/>
      <c r="S1277" s="182" t="s">
        <v>878</v>
      </c>
      <c r="T1277" s="183" t="s">
        <v>879</v>
      </c>
      <c r="U1277" s="159">
        <v>1.1823600000000001</v>
      </c>
      <c r="V1277" s="159">
        <f>ROUND(E1277*U1277,2)</f>
        <v>20.36</v>
      </c>
      <c r="W1277" s="159"/>
      <c r="X1277" s="159" t="s">
        <v>675</v>
      </c>
      <c r="Y1277" s="159" t="s">
        <v>296</v>
      </c>
      <c r="Z1277" s="148"/>
      <c r="AA1277" s="148"/>
      <c r="AB1277" s="148"/>
      <c r="AC1277" s="148"/>
      <c r="AD1277" s="148"/>
      <c r="AE1277" s="148"/>
      <c r="AF1277" s="148"/>
      <c r="AG1277" s="148" t="s">
        <v>676</v>
      </c>
      <c r="AH1277" s="148"/>
      <c r="AI1277" s="148"/>
      <c r="AJ1277" s="148"/>
      <c r="AK1277" s="148"/>
      <c r="AL1277" s="148"/>
      <c r="AM1277" s="148"/>
      <c r="AN1277" s="148"/>
      <c r="AO1277" s="148"/>
      <c r="AP1277" s="148"/>
      <c r="AQ1277" s="148"/>
      <c r="AR1277" s="148"/>
      <c r="AS1277" s="148"/>
      <c r="AT1277" s="148"/>
      <c r="AU1277" s="148"/>
      <c r="AV1277" s="148"/>
      <c r="AW1277" s="148"/>
      <c r="AX1277" s="148"/>
      <c r="AY1277" s="148"/>
      <c r="AZ1277" s="148"/>
      <c r="BA1277" s="148"/>
      <c r="BB1277" s="148"/>
      <c r="BC1277" s="148"/>
      <c r="BD1277" s="148"/>
      <c r="BE1277" s="148"/>
      <c r="BF1277" s="148"/>
      <c r="BG1277" s="148"/>
      <c r="BH1277" s="148"/>
    </row>
    <row r="1278" spans="1:60" outlineLevel="2" x14ac:dyDescent="0.25">
      <c r="A1278" s="155"/>
      <c r="B1278" s="156"/>
      <c r="C1278" s="272" t="s">
        <v>1591</v>
      </c>
      <c r="D1278" s="273"/>
      <c r="E1278" s="273"/>
      <c r="F1278" s="273"/>
      <c r="G1278" s="273"/>
      <c r="H1278" s="159"/>
      <c r="I1278" s="159"/>
      <c r="J1278" s="159"/>
      <c r="K1278" s="159"/>
      <c r="L1278" s="159"/>
      <c r="M1278" s="159"/>
      <c r="N1278" s="158"/>
      <c r="O1278" s="158"/>
      <c r="P1278" s="158"/>
      <c r="Q1278" s="158"/>
      <c r="R1278" s="159"/>
      <c r="S1278" s="159"/>
      <c r="T1278" s="159"/>
      <c r="U1278" s="159"/>
      <c r="V1278" s="159"/>
      <c r="W1278" s="159"/>
      <c r="X1278" s="159"/>
      <c r="Y1278" s="159"/>
      <c r="Z1278" s="148"/>
      <c r="AA1278" s="148"/>
      <c r="AB1278" s="148"/>
      <c r="AC1278" s="148"/>
      <c r="AD1278" s="148"/>
      <c r="AE1278" s="148"/>
      <c r="AF1278" s="148"/>
      <c r="AG1278" s="148" t="s">
        <v>300</v>
      </c>
      <c r="AH1278" s="148"/>
      <c r="AI1278" s="148"/>
      <c r="AJ1278" s="148"/>
      <c r="AK1278" s="148"/>
      <c r="AL1278" s="148"/>
      <c r="AM1278" s="148"/>
      <c r="AN1278" s="148"/>
      <c r="AO1278" s="148"/>
      <c r="AP1278" s="148"/>
      <c r="AQ1278" s="148"/>
      <c r="AR1278" s="148"/>
      <c r="AS1278" s="148"/>
      <c r="AT1278" s="148"/>
      <c r="AU1278" s="148"/>
      <c r="AV1278" s="148"/>
      <c r="AW1278" s="148"/>
      <c r="AX1278" s="148"/>
      <c r="AY1278" s="148"/>
      <c r="AZ1278" s="148"/>
      <c r="BA1278" s="184" t="str">
        <f>C1278</f>
        <v>Podkladový rošt, obklad palubkami z měkkého dřeva šířky do 8 cm na pero a drážku, dodávka materiálu, nátěr dvojnásobný syntetickým lakem.</v>
      </c>
      <c r="BB1278" s="148"/>
      <c r="BC1278" s="148"/>
      <c r="BD1278" s="148"/>
      <c r="BE1278" s="148"/>
      <c r="BF1278" s="148"/>
      <c r="BG1278" s="148"/>
      <c r="BH1278" s="148"/>
    </row>
    <row r="1279" spans="1:60" outlineLevel="2" x14ac:dyDescent="0.25">
      <c r="A1279" s="155"/>
      <c r="B1279" s="156"/>
      <c r="C1279" s="195" t="s">
        <v>1592</v>
      </c>
      <c r="D1279" s="161"/>
      <c r="E1279" s="162">
        <v>17.22</v>
      </c>
      <c r="F1279" s="159"/>
      <c r="G1279" s="159"/>
      <c r="H1279" s="159"/>
      <c r="I1279" s="159"/>
      <c r="J1279" s="159"/>
      <c r="K1279" s="159"/>
      <c r="L1279" s="159"/>
      <c r="M1279" s="159"/>
      <c r="N1279" s="158"/>
      <c r="O1279" s="158"/>
      <c r="P1279" s="158"/>
      <c r="Q1279" s="158"/>
      <c r="R1279" s="159"/>
      <c r="S1279" s="159"/>
      <c r="T1279" s="159"/>
      <c r="U1279" s="159"/>
      <c r="V1279" s="159"/>
      <c r="W1279" s="159"/>
      <c r="X1279" s="159"/>
      <c r="Y1279" s="159"/>
      <c r="Z1279" s="148"/>
      <c r="AA1279" s="148"/>
      <c r="AB1279" s="148"/>
      <c r="AC1279" s="148"/>
      <c r="AD1279" s="148"/>
      <c r="AE1279" s="148"/>
      <c r="AF1279" s="148"/>
      <c r="AG1279" s="148" t="s">
        <v>314</v>
      </c>
      <c r="AH1279" s="148">
        <v>0</v>
      </c>
      <c r="AI1279" s="148"/>
      <c r="AJ1279" s="148"/>
      <c r="AK1279" s="148"/>
      <c r="AL1279" s="148"/>
      <c r="AM1279" s="148"/>
      <c r="AN1279" s="148"/>
      <c r="AO1279" s="148"/>
      <c r="AP1279" s="148"/>
      <c r="AQ1279" s="148"/>
      <c r="AR1279" s="148"/>
      <c r="AS1279" s="148"/>
      <c r="AT1279" s="148"/>
      <c r="AU1279" s="148"/>
      <c r="AV1279" s="148"/>
      <c r="AW1279" s="148"/>
      <c r="AX1279" s="148"/>
      <c r="AY1279" s="148"/>
      <c r="AZ1279" s="148"/>
      <c r="BA1279" s="148"/>
      <c r="BB1279" s="148"/>
      <c r="BC1279" s="148"/>
      <c r="BD1279" s="148"/>
      <c r="BE1279" s="148"/>
      <c r="BF1279" s="148"/>
      <c r="BG1279" s="148"/>
      <c r="BH1279" s="148"/>
    </row>
    <row r="1280" spans="1:60" ht="20" outlineLevel="1" x14ac:dyDescent="0.25">
      <c r="A1280" s="185">
        <v>283</v>
      </c>
      <c r="B1280" s="186" t="s">
        <v>1593</v>
      </c>
      <c r="C1280" s="198" t="s">
        <v>1594</v>
      </c>
      <c r="D1280" s="187" t="s">
        <v>292</v>
      </c>
      <c r="E1280" s="188">
        <v>44</v>
      </c>
      <c r="F1280" s="189"/>
      <c r="G1280" s="190">
        <f>ROUND(E1280*F1280,2)</f>
        <v>0</v>
      </c>
      <c r="H1280" s="189"/>
      <c r="I1280" s="190">
        <f>ROUND(E1280*H1280,2)</f>
        <v>0</v>
      </c>
      <c r="J1280" s="189"/>
      <c r="K1280" s="190">
        <f>ROUND(E1280*J1280,2)</f>
        <v>0</v>
      </c>
      <c r="L1280" s="190">
        <v>21</v>
      </c>
      <c r="M1280" s="190">
        <f>G1280*(1+L1280/100)</f>
        <v>0</v>
      </c>
      <c r="N1280" s="188">
        <v>8.0000000000000004E-4</v>
      </c>
      <c r="O1280" s="188">
        <f>ROUND(E1280*N1280,2)</f>
        <v>0.04</v>
      </c>
      <c r="P1280" s="188">
        <v>0</v>
      </c>
      <c r="Q1280" s="188">
        <f>ROUND(E1280*P1280,2)</f>
        <v>0</v>
      </c>
      <c r="R1280" s="190" t="s">
        <v>621</v>
      </c>
      <c r="S1280" s="190" t="s">
        <v>294</v>
      </c>
      <c r="T1280" s="191" t="s">
        <v>294</v>
      </c>
      <c r="U1280" s="159">
        <v>0</v>
      </c>
      <c r="V1280" s="159">
        <f>ROUND(E1280*U1280,2)</f>
        <v>0</v>
      </c>
      <c r="W1280" s="159"/>
      <c r="X1280" s="159" t="s">
        <v>622</v>
      </c>
      <c r="Y1280" s="159" t="s">
        <v>296</v>
      </c>
      <c r="Z1280" s="148"/>
      <c r="AA1280" s="148"/>
      <c r="AB1280" s="148"/>
      <c r="AC1280" s="148"/>
      <c r="AD1280" s="148"/>
      <c r="AE1280" s="148"/>
      <c r="AF1280" s="148"/>
      <c r="AG1280" s="148" t="s">
        <v>623</v>
      </c>
      <c r="AH1280" s="148"/>
      <c r="AI1280" s="148"/>
      <c r="AJ1280" s="148"/>
      <c r="AK1280" s="148"/>
      <c r="AL1280" s="148"/>
      <c r="AM1280" s="148"/>
      <c r="AN1280" s="148"/>
      <c r="AO1280" s="148"/>
      <c r="AP1280" s="148"/>
      <c r="AQ1280" s="148"/>
      <c r="AR1280" s="148"/>
      <c r="AS1280" s="148"/>
      <c r="AT1280" s="148"/>
      <c r="AU1280" s="148"/>
      <c r="AV1280" s="148"/>
      <c r="AW1280" s="148"/>
      <c r="AX1280" s="148"/>
      <c r="AY1280" s="148"/>
      <c r="AZ1280" s="148"/>
      <c r="BA1280" s="148"/>
      <c r="BB1280" s="148"/>
      <c r="BC1280" s="148"/>
      <c r="BD1280" s="148"/>
      <c r="BE1280" s="148"/>
      <c r="BF1280" s="148"/>
      <c r="BG1280" s="148"/>
      <c r="BH1280" s="148"/>
    </row>
    <row r="1281" spans="1:60" outlineLevel="1" x14ac:dyDescent="0.25">
      <c r="A1281" s="185">
        <v>284</v>
      </c>
      <c r="B1281" s="186" t="s">
        <v>1595</v>
      </c>
      <c r="C1281" s="198" t="s">
        <v>1596</v>
      </c>
      <c r="D1281" s="187" t="s">
        <v>292</v>
      </c>
      <c r="E1281" s="188">
        <v>4</v>
      </c>
      <c r="F1281" s="189"/>
      <c r="G1281" s="190">
        <f>ROUND(E1281*F1281,2)</f>
        <v>0</v>
      </c>
      <c r="H1281" s="189"/>
      <c r="I1281" s="190">
        <f>ROUND(E1281*H1281,2)</f>
        <v>0</v>
      </c>
      <c r="J1281" s="189"/>
      <c r="K1281" s="190">
        <f>ROUND(E1281*J1281,2)</f>
        <v>0</v>
      </c>
      <c r="L1281" s="190">
        <v>21</v>
      </c>
      <c r="M1281" s="190">
        <f>G1281*(1+L1281/100)</f>
        <v>0</v>
      </c>
      <c r="N1281" s="188">
        <v>2.5200000000000001E-3</v>
      </c>
      <c r="O1281" s="188">
        <f>ROUND(E1281*N1281,2)</f>
        <v>0.01</v>
      </c>
      <c r="P1281" s="188">
        <v>0</v>
      </c>
      <c r="Q1281" s="188">
        <f>ROUND(E1281*P1281,2)</f>
        <v>0</v>
      </c>
      <c r="R1281" s="190" t="s">
        <v>621</v>
      </c>
      <c r="S1281" s="190" t="s">
        <v>294</v>
      </c>
      <c r="T1281" s="191" t="s">
        <v>294</v>
      </c>
      <c r="U1281" s="159">
        <v>0</v>
      </c>
      <c r="V1281" s="159">
        <f>ROUND(E1281*U1281,2)</f>
        <v>0</v>
      </c>
      <c r="W1281" s="159"/>
      <c r="X1281" s="159" t="s">
        <v>622</v>
      </c>
      <c r="Y1281" s="159" t="s">
        <v>296</v>
      </c>
      <c r="Z1281" s="148"/>
      <c r="AA1281" s="148"/>
      <c r="AB1281" s="148"/>
      <c r="AC1281" s="148"/>
      <c r="AD1281" s="148"/>
      <c r="AE1281" s="148"/>
      <c r="AF1281" s="148"/>
      <c r="AG1281" s="148" t="s">
        <v>623</v>
      </c>
      <c r="AH1281" s="148"/>
      <c r="AI1281" s="148"/>
      <c r="AJ1281" s="148"/>
      <c r="AK1281" s="148"/>
      <c r="AL1281" s="148"/>
      <c r="AM1281" s="148"/>
      <c r="AN1281" s="148"/>
      <c r="AO1281" s="148"/>
      <c r="AP1281" s="148"/>
      <c r="AQ1281" s="148"/>
      <c r="AR1281" s="148"/>
      <c r="AS1281" s="148"/>
      <c r="AT1281" s="148"/>
      <c r="AU1281" s="148"/>
      <c r="AV1281" s="148"/>
      <c r="AW1281" s="148"/>
      <c r="AX1281" s="148"/>
      <c r="AY1281" s="148"/>
      <c r="AZ1281" s="148"/>
      <c r="BA1281" s="148"/>
      <c r="BB1281" s="148"/>
      <c r="BC1281" s="148"/>
      <c r="BD1281" s="148"/>
      <c r="BE1281" s="148"/>
      <c r="BF1281" s="148"/>
      <c r="BG1281" s="148"/>
      <c r="BH1281" s="148"/>
    </row>
    <row r="1282" spans="1:60" ht="20" outlineLevel="1" x14ac:dyDescent="0.25">
      <c r="A1282" s="177">
        <v>285</v>
      </c>
      <c r="B1282" s="178" t="s">
        <v>1597</v>
      </c>
      <c r="C1282" s="194" t="s">
        <v>1598</v>
      </c>
      <c r="D1282" s="179" t="s">
        <v>331</v>
      </c>
      <c r="E1282" s="180">
        <v>9.1999999999999993</v>
      </c>
      <c r="F1282" s="181"/>
      <c r="G1282" s="182">
        <f>ROUND(E1282*F1282,2)</f>
        <v>0</v>
      </c>
      <c r="H1282" s="181"/>
      <c r="I1282" s="182">
        <f>ROUND(E1282*H1282,2)</f>
        <v>0</v>
      </c>
      <c r="J1282" s="181"/>
      <c r="K1282" s="182">
        <f>ROUND(E1282*J1282,2)</f>
        <v>0</v>
      </c>
      <c r="L1282" s="182">
        <v>21</v>
      </c>
      <c r="M1282" s="182">
        <f>G1282*(1+L1282/100)</f>
        <v>0</v>
      </c>
      <c r="N1282" s="180">
        <v>3.64E-3</v>
      </c>
      <c r="O1282" s="180">
        <f>ROUND(E1282*N1282,2)</f>
        <v>0.03</v>
      </c>
      <c r="P1282" s="180">
        <v>0</v>
      </c>
      <c r="Q1282" s="180">
        <f>ROUND(E1282*P1282,2)</f>
        <v>0</v>
      </c>
      <c r="R1282" s="182" t="s">
        <v>621</v>
      </c>
      <c r="S1282" s="182" t="s">
        <v>294</v>
      </c>
      <c r="T1282" s="183" t="s">
        <v>294</v>
      </c>
      <c r="U1282" s="159">
        <v>0</v>
      </c>
      <c r="V1282" s="159">
        <f>ROUND(E1282*U1282,2)</f>
        <v>0</v>
      </c>
      <c r="W1282" s="159"/>
      <c r="X1282" s="159" t="s">
        <v>622</v>
      </c>
      <c r="Y1282" s="159" t="s">
        <v>296</v>
      </c>
      <c r="Z1282" s="148"/>
      <c r="AA1282" s="148"/>
      <c r="AB1282" s="148"/>
      <c r="AC1282" s="148"/>
      <c r="AD1282" s="148"/>
      <c r="AE1282" s="148"/>
      <c r="AF1282" s="148"/>
      <c r="AG1282" s="148" t="s">
        <v>623</v>
      </c>
      <c r="AH1282" s="148"/>
      <c r="AI1282" s="148"/>
      <c r="AJ1282" s="148"/>
      <c r="AK1282" s="148"/>
      <c r="AL1282" s="148"/>
      <c r="AM1282" s="148"/>
      <c r="AN1282" s="148"/>
      <c r="AO1282" s="148"/>
      <c r="AP1282" s="148"/>
      <c r="AQ1282" s="148"/>
      <c r="AR1282" s="148"/>
      <c r="AS1282" s="148"/>
      <c r="AT1282" s="148"/>
      <c r="AU1282" s="148"/>
      <c r="AV1282" s="148"/>
      <c r="AW1282" s="148"/>
      <c r="AX1282" s="148"/>
      <c r="AY1282" s="148"/>
      <c r="AZ1282" s="148"/>
      <c r="BA1282" s="148"/>
      <c r="BB1282" s="148"/>
      <c r="BC1282" s="148"/>
      <c r="BD1282" s="148"/>
      <c r="BE1282" s="148"/>
      <c r="BF1282" s="148"/>
      <c r="BG1282" s="148"/>
      <c r="BH1282" s="148"/>
    </row>
    <row r="1283" spans="1:60" outlineLevel="2" x14ac:dyDescent="0.25">
      <c r="A1283" s="155"/>
      <c r="B1283" s="156"/>
      <c r="C1283" s="195" t="s">
        <v>1599</v>
      </c>
      <c r="D1283" s="161"/>
      <c r="E1283" s="162">
        <v>1.5</v>
      </c>
      <c r="F1283" s="159"/>
      <c r="G1283" s="159"/>
      <c r="H1283" s="159"/>
      <c r="I1283" s="159"/>
      <c r="J1283" s="159"/>
      <c r="K1283" s="159"/>
      <c r="L1283" s="159"/>
      <c r="M1283" s="159"/>
      <c r="N1283" s="158"/>
      <c r="O1283" s="158"/>
      <c r="P1283" s="158"/>
      <c r="Q1283" s="158"/>
      <c r="R1283" s="159"/>
      <c r="S1283" s="159"/>
      <c r="T1283" s="159"/>
      <c r="U1283" s="159"/>
      <c r="V1283" s="159"/>
      <c r="W1283" s="159"/>
      <c r="X1283" s="159"/>
      <c r="Y1283" s="159"/>
      <c r="Z1283" s="148"/>
      <c r="AA1283" s="148"/>
      <c r="AB1283" s="148"/>
      <c r="AC1283" s="148"/>
      <c r="AD1283" s="148"/>
      <c r="AE1283" s="148"/>
      <c r="AF1283" s="148"/>
      <c r="AG1283" s="148" t="s">
        <v>314</v>
      </c>
      <c r="AH1283" s="148">
        <v>0</v>
      </c>
      <c r="AI1283" s="148"/>
      <c r="AJ1283" s="148"/>
      <c r="AK1283" s="148"/>
      <c r="AL1283" s="148"/>
      <c r="AM1283" s="148"/>
      <c r="AN1283" s="148"/>
      <c r="AO1283" s="148"/>
      <c r="AP1283" s="148"/>
      <c r="AQ1283" s="148"/>
      <c r="AR1283" s="148"/>
      <c r="AS1283" s="148"/>
      <c r="AT1283" s="148"/>
      <c r="AU1283" s="148"/>
      <c r="AV1283" s="148"/>
      <c r="AW1283" s="148"/>
      <c r="AX1283" s="148"/>
      <c r="AY1283" s="148"/>
      <c r="AZ1283" s="148"/>
      <c r="BA1283" s="148"/>
      <c r="BB1283" s="148"/>
      <c r="BC1283" s="148"/>
      <c r="BD1283" s="148"/>
      <c r="BE1283" s="148"/>
      <c r="BF1283" s="148"/>
      <c r="BG1283" s="148"/>
      <c r="BH1283" s="148"/>
    </row>
    <row r="1284" spans="1:60" outlineLevel="3" x14ac:dyDescent="0.25">
      <c r="A1284" s="155"/>
      <c r="B1284" s="156"/>
      <c r="C1284" s="195" t="s">
        <v>1600</v>
      </c>
      <c r="D1284" s="161"/>
      <c r="E1284" s="162">
        <v>0.9</v>
      </c>
      <c r="F1284" s="159"/>
      <c r="G1284" s="159"/>
      <c r="H1284" s="159"/>
      <c r="I1284" s="159"/>
      <c r="J1284" s="159"/>
      <c r="K1284" s="159"/>
      <c r="L1284" s="159"/>
      <c r="M1284" s="159"/>
      <c r="N1284" s="158"/>
      <c r="O1284" s="158"/>
      <c r="P1284" s="158"/>
      <c r="Q1284" s="158"/>
      <c r="R1284" s="159"/>
      <c r="S1284" s="159"/>
      <c r="T1284" s="159"/>
      <c r="U1284" s="159"/>
      <c r="V1284" s="159"/>
      <c r="W1284" s="159"/>
      <c r="X1284" s="159"/>
      <c r="Y1284" s="159"/>
      <c r="Z1284" s="148"/>
      <c r="AA1284" s="148"/>
      <c r="AB1284" s="148"/>
      <c r="AC1284" s="148"/>
      <c r="AD1284" s="148"/>
      <c r="AE1284" s="148"/>
      <c r="AF1284" s="148"/>
      <c r="AG1284" s="148" t="s">
        <v>314</v>
      </c>
      <c r="AH1284" s="148">
        <v>0</v>
      </c>
      <c r="AI1284" s="148"/>
      <c r="AJ1284" s="148"/>
      <c r="AK1284" s="148"/>
      <c r="AL1284" s="148"/>
      <c r="AM1284" s="148"/>
      <c r="AN1284" s="148"/>
      <c r="AO1284" s="148"/>
      <c r="AP1284" s="148"/>
      <c r="AQ1284" s="148"/>
      <c r="AR1284" s="148"/>
      <c r="AS1284" s="148"/>
      <c r="AT1284" s="148"/>
      <c r="AU1284" s="148"/>
      <c r="AV1284" s="148"/>
      <c r="AW1284" s="148"/>
      <c r="AX1284" s="148"/>
      <c r="AY1284" s="148"/>
      <c r="AZ1284" s="148"/>
      <c r="BA1284" s="148"/>
      <c r="BB1284" s="148"/>
      <c r="BC1284" s="148"/>
      <c r="BD1284" s="148"/>
      <c r="BE1284" s="148"/>
      <c r="BF1284" s="148"/>
      <c r="BG1284" s="148"/>
      <c r="BH1284" s="148"/>
    </row>
    <row r="1285" spans="1:60" outlineLevel="3" x14ac:dyDescent="0.25">
      <c r="A1285" s="155"/>
      <c r="B1285" s="156"/>
      <c r="C1285" s="195" t="s">
        <v>1601</v>
      </c>
      <c r="D1285" s="161"/>
      <c r="E1285" s="162">
        <v>5.6</v>
      </c>
      <c r="F1285" s="159"/>
      <c r="G1285" s="159"/>
      <c r="H1285" s="159"/>
      <c r="I1285" s="159"/>
      <c r="J1285" s="159"/>
      <c r="K1285" s="159"/>
      <c r="L1285" s="159"/>
      <c r="M1285" s="159"/>
      <c r="N1285" s="158"/>
      <c r="O1285" s="158"/>
      <c r="P1285" s="158"/>
      <c r="Q1285" s="158"/>
      <c r="R1285" s="159"/>
      <c r="S1285" s="159"/>
      <c r="T1285" s="159"/>
      <c r="U1285" s="159"/>
      <c r="V1285" s="159"/>
      <c r="W1285" s="159"/>
      <c r="X1285" s="159"/>
      <c r="Y1285" s="159"/>
      <c r="Z1285" s="148"/>
      <c r="AA1285" s="148"/>
      <c r="AB1285" s="148"/>
      <c r="AC1285" s="148"/>
      <c r="AD1285" s="148"/>
      <c r="AE1285" s="148"/>
      <c r="AF1285" s="148"/>
      <c r="AG1285" s="148" t="s">
        <v>314</v>
      </c>
      <c r="AH1285" s="148">
        <v>0</v>
      </c>
      <c r="AI1285" s="148"/>
      <c r="AJ1285" s="148"/>
      <c r="AK1285" s="148"/>
      <c r="AL1285" s="148"/>
      <c r="AM1285" s="148"/>
      <c r="AN1285" s="148"/>
      <c r="AO1285" s="148"/>
      <c r="AP1285" s="148"/>
      <c r="AQ1285" s="148"/>
      <c r="AR1285" s="148"/>
      <c r="AS1285" s="148"/>
      <c r="AT1285" s="148"/>
      <c r="AU1285" s="148"/>
      <c r="AV1285" s="148"/>
      <c r="AW1285" s="148"/>
      <c r="AX1285" s="148"/>
      <c r="AY1285" s="148"/>
      <c r="AZ1285" s="148"/>
      <c r="BA1285" s="148"/>
      <c r="BB1285" s="148"/>
      <c r="BC1285" s="148"/>
      <c r="BD1285" s="148"/>
      <c r="BE1285" s="148"/>
      <c r="BF1285" s="148"/>
      <c r="BG1285" s="148"/>
      <c r="BH1285" s="148"/>
    </row>
    <row r="1286" spans="1:60" outlineLevel="3" x14ac:dyDescent="0.25">
      <c r="A1286" s="155"/>
      <c r="B1286" s="156"/>
      <c r="C1286" s="197" t="s">
        <v>1303</v>
      </c>
      <c r="D1286" s="165"/>
      <c r="E1286" s="166">
        <v>1.2</v>
      </c>
      <c r="F1286" s="159"/>
      <c r="G1286" s="159"/>
      <c r="H1286" s="159"/>
      <c r="I1286" s="159"/>
      <c r="J1286" s="159"/>
      <c r="K1286" s="159"/>
      <c r="L1286" s="159"/>
      <c r="M1286" s="159"/>
      <c r="N1286" s="158"/>
      <c r="O1286" s="158"/>
      <c r="P1286" s="158"/>
      <c r="Q1286" s="158"/>
      <c r="R1286" s="159"/>
      <c r="S1286" s="159"/>
      <c r="T1286" s="159"/>
      <c r="U1286" s="159"/>
      <c r="V1286" s="159"/>
      <c r="W1286" s="159"/>
      <c r="X1286" s="159"/>
      <c r="Y1286" s="159"/>
      <c r="Z1286" s="148"/>
      <c r="AA1286" s="148"/>
      <c r="AB1286" s="148"/>
      <c r="AC1286" s="148"/>
      <c r="AD1286" s="148"/>
      <c r="AE1286" s="148"/>
      <c r="AF1286" s="148"/>
      <c r="AG1286" s="148" t="s">
        <v>314</v>
      </c>
      <c r="AH1286" s="148">
        <v>4</v>
      </c>
      <c r="AI1286" s="148"/>
      <c r="AJ1286" s="148"/>
      <c r="AK1286" s="148"/>
      <c r="AL1286" s="148"/>
      <c r="AM1286" s="148"/>
      <c r="AN1286" s="148"/>
      <c r="AO1286" s="148"/>
      <c r="AP1286" s="148"/>
      <c r="AQ1286" s="148"/>
      <c r="AR1286" s="148"/>
      <c r="AS1286" s="148"/>
      <c r="AT1286" s="148"/>
      <c r="AU1286" s="148"/>
      <c r="AV1286" s="148"/>
      <c r="AW1286" s="148"/>
      <c r="AX1286" s="148"/>
      <c r="AY1286" s="148"/>
      <c r="AZ1286" s="148"/>
      <c r="BA1286" s="148"/>
      <c r="BB1286" s="148"/>
      <c r="BC1286" s="148"/>
      <c r="BD1286" s="148"/>
      <c r="BE1286" s="148"/>
      <c r="BF1286" s="148"/>
      <c r="BG1286" s="148"/>
      <c r="BH1286" s="148"/>
    </row>
    <row r="1287" spans="1:60" ht="20" outlineLevel="1" x14ac:dyDescent="0.25">
      <c r="A1287" s="177">
        <v>286</v>
      </c>
      <c r="B1287" s="178" t="s">
        <v>1602</v>
      </c>
      <c r="C1287" s="194" t="s">
        <v>1603</v>
      </c>
      <c r="D1287" s="179" t="s">
        <v>331</v>
      </c>
      <c r="E1287" s="180">
        <v>59.34</v>
      </c>
      <c r="F1287" s="181"/>
      <c r="G1287" s="182">
        <f>ROUND(E1287*F1287,2)</f>
        <v>0</v>
      </c>
      <c r="H1287" s="181"/>
      <c r="I1287" s="182">
        <f>ROUND(E1287*H1287,2)</f>
        <v>0</v>
      </c>
      <c r="J1287" s="181"/>
      <c r="K1287" s="182">
        <f>ROUND(E1287*J1287,2)</f>
        <v>0</v>
      </c>
      <c r="L1287" s="182">
        <v>21</v>
      </c>
      <c r="M1287" s="182">
        <f>G1287*(1+L1287/100)</f>
        <v>0</v>
      </c>
      <c r="N1287" s="180">
        <v>4.2500000000000003E-3</v>
      </c>
      <c r="O1287" s="180">
        <f>ROUND(E1287*N1287,2)</f>
        <v>0.25</v>
      </c>
      <c r="P1287" s="180">
        <v>0</v>
      </c>
      <c r="Q1287" s="180">
        <f>ROUND(E1287*P1287,2)</f>
        <v>0</v>
      </c>
      <c r="R1287" s="182" t="s">
        <v>621</v>
      </c>
      <c r="S1287" s="182" t="s">
        <v>294</v>
      </c>
      <c r="T1287" s="183" t="s">
        <v>294</v>
      </c>
      <c r="U1287" s="159">
        <v>0</v>
      </c>
      <c r="V1287" s="159">
        <f>ROUND(E1287*U1287,2)</f>
        <v>0</v>
      </c>
      <c r="W1287" s="159"/>
      <c r="X1287" s="159" t="s">
        <v>622</v>
      </c>
      <c r="Y1287" s="159" t="s">
        <v>296</v>
      </c>
      <c r="Z1287" s="148"/>
      <c r="AA1287" s="148"/>
      <c r="AB1287" s="148"/>
      <c r="AC1287" s="148"/>
      <c r="AD1287" s="148"/>
      <c r="AE1287" s="148"/>
      <c r="AF1287" s="148"/>
      <c r="AG1287" s="148" t="s">
        <v>623</v>
      </c>
      <c r="AH1287" s="148"/>
      <c r="AI1287" s="148"/>
      <c r="AJ1287" s="148"/>
      <c r="AK1287" s="148"/>
      <c r="AL1287" s="148"/>
      <c r="AM1287" s="148"/>
      <c r="AN1287" s="148"/>
      <c r="AO1287" s="148"/>
      <c r="AP1287" s="148"/>
      <c r="AQ1287" s="148"/>
      <c r="AR1287" s="148"/>
      <c r="AS1287" s="148"/>
      <c r="AT1287" s="148"/>
      <c r="AU1287" s="148"/>
      <c r="AV1287" s="148"/>
      <c r="AW1287" s="148"/>
      <c r="AX1287" s="148"/>
      <c r="AY1287" s="148"/>
      <c r="AZ1287" s="148"/>
      <c r="BA1287" s="148"/>
      <c r="BB1287" s="148"/>
      <c r="BC1287" s="148"/>
      <c r="BD1287" s="148"/>
      <c r="BE1287" s="148"/>
      <c r="BF1287" s="148"/>
      <c r="BG1287" s="148"/>
      <c r="BH1287" s="148"/>
    </row>
    <row r="1288" spans="1:60" outlineLevel="2" x14ac:dyDescent="0.25">
      <c r="A1288" s="155"/>
      <c r="B1288" s="156"/>
      <c r="C1288" s="195" t="s">
        <v>1604</v>
      </c>
      <c r="D1288" s="161"/>
      <c r="E1288" s="162">
        <v>44.1</v>
      </c>
      <c r="F1288" s="159"/>
      <c r="G1288" s="159"/>
      <c r="H1288" s="159"/>
      <c r="I1288" s="159"/>
      <c r="J1288" s="159"/>
      <c r="K1288" s="159"/>
      <c r="L1288" s="159"/>
      <c r="M1288" s="159"/>
      <c r="N1288" s="158"/>
      <c r="O1288" s="158"/>
      <c r="P1288" s="158"/>
      <c r="Q1288" s="158"/>
      <c r="R1288" s="159"/>
      <c r="S1288" s="159"/>
      <c r="T1288" s="159"/>
      <c r="U1288" s="159"/>
      <c r="V1288" s="159"/>
      <c r="W1288" s="159"/>
      <c r="X1288" s="159"/>
      <c r="Y1288" s="159"/>
      <c r="Z1288" s="148"/>
      <c r="AA1288" s="148"/>
      <c r="AB1288" s="148"/>
      <c r="AC1288" s="148"/>
      <c r="AD1288" s="148"/>
      <c r="AE1288" s="148"/>
      <c r="AF1288" s="148"/>
      <c r="AG1288" s="148" t="s">
        <v>314</v>
      </c>
      <c r="AH1288" s="148">
        <v>0</v>
      </c>
      <c r="AI1288" s="148"/>
      <c r="AJ1288" s="148"/>
      <c r="AK1288" s="148"/>
      <c r="AL1288" s="148"/>
      <c r="AM1288" s="148"/>
      <c r="AN1288" s="148"/>
      <c r="AO1288" s="148"/>
      <c r="AP1288" s="148"/>
      <c r="AQ1288" s="148"/>
      <c r="AR1288" s="148"/>
      <c r="AS1288" s="148"/>
      <c r="AT1288" s="148"/>
      <c r="AU1288" s="148"/>
      <c r="AV1288" s="148"/>
      <c r="AW1288" s="148"/>
      <c r="AX1288" s="148"/>
      <c r="AY1288" s="148"/>
      <c r="AZ1288" s="148"/>
      <c r="BA1288" s="148"/>
      <c r="BB1288" s="148"/>
      <c r="BC1288" s="148"/>
      <c r="BD1288" s="148"/>
      <c r="BE1288" s="148"/>
      <c r="BF1288" s="148"/>
      <c r="BG1288" s="148"/>
      <c r="BH1288" s="148"/>
    </row>
    <row r="1289" spans="1:60" outlineLevel="3" x14ac:dyDescent="0.25">
      <c r="A1289" s="155"/>
      <c r="B1289" s="156"/>
      <c r="C1289" s="195" t="s">
        <v>1605</v>
      </c>
      <c r="D1289" s="161"/>
      <c r="E1289" s="162">
        <v>7.5</v>
      </c>
      <c r="F1289" s="159"/>
      <c r="G1289" s="159"/>
      <c r="H1289" s="159"/>
      <c r="I1289" s="159"/>
      <c r="J1289" s="159"/>
      <c r="K1289" s="159"/>
      <c r="L1289" s="159"/>
      <c r="M1289" s="159"/>
      <c r="N1289" s="158"/>
      <c r="O1289" s="158"/>
      <c r="P1289" s="158"/>
      <c r="Q1289" s="158"/>
      <c r="R1289" s="159"/>
      <c r="S1289" s="159"/>
      <c r="T1289" s="159"/>
      <c r="U1289" s="159"/>
      <c r="V1289" s="159"/>
      <c r="W1289" s="159"/>
      <c r="X1289" s="159"/>
      <c r="Y1289" s="159"/>
      <c r="Z1289" s="148"/>
      <c r="AA1289" s="148"/>
      <c r="AB1289" s="148"/>
      <c r="AC1289" s="148"/>
      <c r="AD1289" s="148"/>
      <c r="AE1289" s="148"/>
      <c r="AF1289" s="148"/>
      <c r="AG1289" s="148" t="s">
        <v>314</v>
      </c>
      <c r="AH1289" s="148">
        <v>0</v>
      </c>
      <c r="AI1289" s="148"/>
      <c r="AJ1289" s="148"/>
      <c r="AK1289" s="148"/>
      <c r="AL1289" s="148"/>
      <c r="AM1289" s="148"/>
      <c r="AN1289" s="148"/>
      <c r="AO1289" s="148"/>
      <c r="AP1289" s="148"/>
      <c r="AQ1289" s="148"/>
      <c r="AR1289" s="148"/>
      <c r="AS1289" s="148"/>
      <c r="AT1289" s="148"/>
      <c r="AU1289" s="148"/>
      <c r="AV1289" s="148"/>
      <c r="AW1289" s="148"/>
      <c r="AX1289" s="148"/>
      <c r="AY1289" s="148"/>
      <c r="AZ1289" s="148"/>
      <c r="BA1289" s="148"/>
      <c r="BB1289" s="148"/>
      <c r="BC1289" s="148"/>
      <c r="BD1289" s="148"/>
      <c r="BE1289" s="148"/>
      <c r="BF1289" s="148"/>
      <c r="BG1289" s="148"/>
      <c r="BH1289" s="148"/>
    </row>
    <row r="1290" spans="1:60" outlineLevel="3" x14ac:dyDescent="0.25">
      <c r="A1290" s="155"/>
      <c r="B1290" s="156"/>
      <c r="C1290" s="197" t="s">
        <v>1303</v>
      </c>
      <c r="D1290" s="165"/>
      <c r="E1290" s="166">
        <v>7.74</v>
      </c>
      <c r="F1290" s="159"/>
      <c r="G1290" s="159"/>
      <c r="H1290" s="159"/>
      <c r="I1290" s="159"/>
      <c r="J1290" s="159"/>
      <c r="K1290" s="159"/>
      <c r="L1290" s="159"/>
      <c r="M1290" s="159"/>
      <c r="N1290" s="158"/>
      <c r="O1290" s="158"/>
      <c r="P1290" s="158"/>
      <c r="Q1290" s="158"/>
      <c r="R1290" s="159"/>
      <c r="S1290" s="159"/>
      <c r="T1290" s="159"/>
      <c r="U1290" s="159"/>
      <c r="V1290" s="159"/>
      <c r="W1290" s="159"/>
      <c r="X1290" s="159"/>
      <c r="Y1290" s="159"/>
      <c r="Z1290" s="148"/>
      <c r="AA1290" s="148"/>
      <c r="AB1290" s="148"/>
      <c r="AC1290" s="148"/>
      <c r="AD1290" s="148"/>
      <c r="AE1290" s="148"/>
      <c r="AF1290" s="148"/>
      <c r="AG1290" s="148" t="s">
        <v>314</v>
      </c>
      <c r="AH1290" s="148">
        <v>4</v>
      </c>
      <c r="AI1290" s="148"/>
      <c r="AJ1290" s="148"/>
      <c r="AK1290" s="148"/>
      <c r="AL1290" s="148"/>
      <c r="AM1290" s="148"/>
      <c r="AN1290" s="148"/>
      <c r="AO1290" s="148"/>
      <c r="AP1290" s="148"/>
      <c r="AQ1290" s="148"/>
      <c r="AR1290" s="148"/>
      <c r="AS1290" s="148"/>
      <c r="AT1290" s="148"/>
      <c r="AU1290" s="148"/>
      <c r="AV1290" s="148"/>
      <c r="AW1290" s="148"/>
      <c r="AX1290" s="148"/>
      <c r="AY1290" s="148"/>
      <c r="AZ1290" s="148"/>
      <c r="BA1290" s="148"/>
      <c r="BB1290" s="148"/>
      <c r="BC1290" s="148"/>
      <c r="BD1290" s="148"/>
      <c r="BE1290" s="148"/>
      <c r="BF1290" s="148"/>
      <c r="BG1290" s="148"/>
      <c r="BH1290" s="148"/>
    </row>
    <row r="1291" spans="1:60" ht="20" outlineLevel="1" x14ac:dyDescent="0.25">
      <c r="A1291" s="177">
        <v>287</v>
      </c>
      <c r="B1291" s="178" t="s">
        <v>1606</v>
      </c>
      <c r="C1291" s="194" t="s">
        <v>1607</v>
      </c>
      <c r="D1291" s="179" t="s">
        <v>292</v>
      </c>
      <c r="E1291" s="180">
        <v>1</v>
      </c>
      <c r="F1291" s="181"/>
      <c r="G1291" s="182">
        <f>ROUND(E1291*F1291,2)</f>
        <v>0</v>
      </c>
      <c r="H1291" s="181"/>
      <c r="I1291" s="182">
        <f>ROUND(E1291*H1291,2)</f>
        <v>0</v>
      </c>
      <c r="J1291" s="181"/>
      <c r="K1291" s="182">
        <f>ROUND(E1291*J1291,2)</f>
        <v>0</v>
      </c>
      <c r="L1291" s="182">
        <v>21</v>
      </c>
      <c r="M1291" s="182">
        <f>G1291*(1+L1291/100)</f>
        <v>0</v>
      </c>
      <c r="N1291" s="180">
        <v>1.6E-2</v>
      </c>
      <c r="O1291" s="180">
        <f>ROUND(E1291*N1291,2)</f>
        <v>0.02</v>
      </c>
      <c r="P1291" s="180">
        <v>0</v>
      </c>
      <c r="Q1291" s="180">
        <f>ROUND(E1291*P1291,2)</f>
        <v>0</v>
      </c>
      <c r="R1291" s="182" t="s">
        <v>621</v>
      </c>
      <c r="S1291" s="182" t="s">
        <v>294</v>
      </c>
      <c r="T1291" s="183" t="s">
        <v>294</v>
      </c>
      <c r="U1291" s="159">
        <v>0</v>
      </c>
      <c r="V1291" s="159">
        <f>ROUND(E1291*U1291,2)</f>
        <v>0</v>
      </c>
      <c r="W1291" s="159"/>
      <c r="X1291" s="159" t="s">
        <v>622</v>
      </c>
      <c r="Y1291" s="159" t="s">
        <v>296</v>
      </c>
      <c r="Z1291" s="148"/>
      <c r="AA1291" s="148"/>
      <c r="AB1291" s="148"/>
      <c r="AC1291" s="148"/>
      <c r="AD1291" s="148"/>
      <c r="AE1291" s="148"/>
      <c r="AF1291" s="148"/>
      <c r="AG1291" s="148" t="s">
        <v>623</v>
      </c>
      <c r="AH1291" s="148"/>
      <c r="AI1291" s="148"/>
      <c r="AJ1291" s="148"/>
      <c r="AK1291" s="148"/>
      <c r="AL1291" s="148"/>
      <c r="AM1291" s="148"/>
      <c r="AN1291" s="148"/>
      <c r="AO1291" s="148"/>
      <c r="AP1291" s="148"/>
      <c r="AQ1291" s="148"/>
      <c r="AR1291" s="148"/>
      <c r="AS1291" s="148"/>
      <c r="AT1291" s="148"/>
      <c r="AU1291" s="148"/>
      <c r="AV1291" s="148"/>
      <c r="AW1291" s="148"/>
      <c r="AX1291" s="148"/>
      <c r="AY1291" s="148"/>
      <c r="AZ1291" s="148"/>
      <c r="BA1291" s="148"/>
      <c r="BB1291" s="148"/>
      <c r="BC1291" s="148"/>
      <c r="BD1291" s="148"/>
      <c r="BE1291" s="148"/>
      <c r="BF1291" s="148"/>
      <c r="BG1291" s="148"/>
      <c r="BH1291" s="148"/>
    </row>
    <row r="1292" spans="1:60" outlineLevel="2" x14ac:dyDescent="0.25">
      <c r="A1292" s="155"/>
      <c r="B1292" s="156"/>
      <c r="C1292" s="195" t="s">
        <v>1582</v>
      </c>
      <c r="D1292" s="161"/>
      <c r="E1292" s="162">
        <v>1</v>
      </c>
      <c r="F1292" s="159"/>
      <c r="G1292" s="159"/>
      <c r="H1292" s="159"/>
      <c r="I1292" s="159"/>
      <c r="J1292" s="159"/>
      <c r="K1292" s="159"/>
      <c r="L1292" s="159"/>
      <c r="M1292" s="159"/>
      <c r="N1292" s="158"/>
      <c r="O1292" s="158"/>
      <c r="P1292" s="158"/>
      <c r="Q1292" s="158"/>
      <c r="R1292" s="159"/>
      <c r="S1292" s="159"/>
      <c r="T1292" s="159"/>
      <c r="U1292" s="159"/>
      <c r="V1292" s="159"/>
      <c r="W1292" s="159"/>
      <c r="X1292" s="159"/>
      <c r="Y1292" s="159"/>
      <c r="Z1292" s="148"/>
      <c r="AA1292" s="148"/>
      <c r="AB1292" s="148"/>
      <c r="AC1292" s="148"/>
      <c r="AD1292" s="148"/>
      <c r="AE1292" s="148"/>
      <c r="AF1292" s="148"/>
      <c r="AG1292" s="148" t="s">
        <v>314</v>
      </c>
      <c r="AH1292" s="148">
        <v>0</v>
      </c>
      <c r="AI1292" s="148"/>
      <c r="AJ1292" s="148"/>
      <c r="AK1292" s="148"/>
      <c r="AL1292" s="148"/>
      <c r="AM1292" s="148"/>
      <c r="AN1292" s="148"/>
      <c r="AO1292" s="148"/>
      <c r="AP1292" s="148"/>
      <c r="AQ1292" s="148"/>
      <c r="AR1292" s="148"/>
      <c r="AS1292" s="148"/>
      <c r="AT1292" s="148"/>
      <c r="AU1292" s="148"/>
      <c r="AV1292" s="148"/>
      <c r="AW1292" s="148"/>
      <c r="AX1292" s="148"/>
      <c r="AY1292" s="148"/>
      <c r="AZ1292" s="148"/>
      <c r="BA1292" s="148"/>
      <c r="BB1292" s="148"/>
      <c r="BC1292" s="148"/>
      <c r="BD1292" s="148"/>
      <c r="BE1292" s="148"/>
      <c r="BF1292" s="148"/>
      <c r="BG1292" s="148"/>
      <c r="BH1292" s="148"/>
    </row>
    <row r="1293" spans="1:60" ht="20" outlineLevel="1" x14ac:dyDescent="0.25">
      <c r="A1293" s="177">
        <v>288</v>
      </c>
      <c r="B1293" s="178" t="s">
        <v>1608</v>
      </c>
      <c r="C1293" s="194" t="s">
        <v>1609</v>
      </c>
      <c r="D1293" s="179" t="s">
        <v>292</v>
      </c>
      <c r="E1293" s="180">
        <v>8</v>
      </c>
      <c r="F1293" s="181"/>
      <c r="G1293" s="182">
        <f>ROUND(E1293*F1293,2)</f>
        <v>0</v>
      </c>
      <c r="H1293" s="181"/>
      <c r="I1293" s="182">
        <f>ROUND(E1293*H1293,2)</f>
        <v>0</v>
      </c>
      <c r="J1293" s="181"/>
      <c r="K1293" s="182">
        <f>ROUND(E1293*J1293,2)</f>
        <v>0</v>
      </c>
      <c r="L1293" s="182">
        <v>21</v>
      </c>
      <c r="M1293" s="182">
        <f>G1293*(1+L1293/100)</f>
        <v>0</v>
      </c>
      <c r="N1293" s="180">
        <v>1.6E-2</v>
      </c>
      <c r="O1293" s="180">
        <f>ROUND(E1293*N1293,2)</f>
        <v>0.13</v>
      </c>
      <c r="P1293" s="180">
        <v>0</v>
      </c>
      <c r="Q1293" s="180">
        <f>ROUND(E1293*P1293,2)</f>
        <v>0</v>
      </c>
      <c r="R1293" s="182" t="s">
        <v>621</v>
      </c>
      <c r="S1293" s="182" t="s">
        <v>294</v>
      </c>
      <c r="T1293" s="183" t="s">
        <v>294</v>
      </c>
      <c r="U1293" s="159">
        <v>0</v>
      </c>
      <c r="V1293" s="159">
        <f>ROUND(E1293*U1293,2)</f>
        <v>0</v>
      </c>
      <c r="W1293" s="159"/>
      <c r="X1293" s="159" t="s">
        <v>622</v>
      </c>
      <c r="Y1293" s="159" t="s">
        <v>296</v>
      </c>
      <c r="Z1293" s="148"/>
      <c r="AA1293" s="148"/>
      <c r="AB1293" s="148"/>
      <c r="AC1293" s="148"/>
      <c r="AD1293" s="148"/>
      <c r="AE1293" s="148"/>
      <c r="AF1293" s="148"/>
      <c r="AG1293" s="148" t="s">
        <v>623</v>
      </c>
      <c r="AH1293" s="148"/>
      <c r="AI1293" s="148"/>
      <c r="AJ1293" s="148"/>
      <c r="AK1293" s="148"/>
      <c r="AL1293" s="148"/>
      <c r="AM1293" s="148"/>
      <c r="AN1293" s="148"/>
      <c r="AO1293" s="148"/>
      <c r="AP1293" s="148"/>
      <c r="AQ1293" s="148"/>
      <c r="AR1293" s="148"/>
      <c r="AS1293" s="148"/>
      <c r="AT1293" s="148"/>
      <c r="AU1293" s="148"/>
      <c r="AV1293" s="148"/>
      <c r="AW1293" s="148"/>
      <c r="AX1293" s="148"/>
      <c r="AY1293" s="148"/>
      <c r="AZ1293" s="148"/>
      <c r="BA1293" s="148"/>
      <c r="BB1293" s="148"/>
      <c r="BC1293" s="148"/>
      <c r="BD1293" s="148"/>
      <c r="BE1293" s="148"/>
      <c r="BF1293" s="148"/>
      <c r="BG1293" s="148"/>
      <c r="BH1293" s="148"/>
    </row>
    <row r="1294" spans="1:60" outlineLevel="2" x14ac:dyDescent="0.25">
      <c r="A1294" s="155"/>
      <c r="B1294" s="156"/>
      <c r="C1294" s="195" t="s">
        <v>1610</v>
      </c>
      <c r="D1294" s="161"/>
      <c r="E1294" s="162">
        <v>1</v>
      </c>
      <c r="F1294" s="159"/>
      <c r="G1294" s="159"/>
      <c r="H1294" s="159"/>
      <c r="I1294" s="159"/>
      <c r="J1294" s="159"/>
      <c r="K1294" s="159"/>
      <c r="L1294" s="159"/>
      <c r="M1294" s="159"/>
      <c r="N1294" s="158"/>
      <c r="O1294" s="158"/>
      <c r="P1294" s="158"/>
      <c r="Q1294" s="158"/>
      <c r="R1294" s="159"/>
      <c r="S1294" s="159"/>
      <c r="T1294" s="159"/>
      <c r="U1294" s="159"/>
      <c r="V1294" s="159"/>
      <c r="W1294" s="159"/>
      <c r="X1294" s="159"/>
      <c r="Y1294" s="159"/>
      <c r="Z1294" s="148"/>
      <c r="AA1294" s="148"/>
      <c r="AB1294" s="148"/>
      <c r="AC1294" s="148"/>
      <c r="AD1294" s="148"/>
      <c r="AE1294" s="148"/>
      <c r="AF1294" s="148"/>
      <c r="AG1294" s="148" t="s">
        <v>314</v>
      </c>
      <c r="AH1294" s="148">
        <v>0</v>
      </c>
      <c r="AI1294" s="148"/>
      <c r="AJ1294" s="148"/>
      <c r="AK1294" s="148"/>
      <c r="AL1294" s="148"/>
      <c r="AM1294" s="148"/>
      <c r="AN1294" s="148"/>
      <c r="AO1294" s="148"/>
      <c r="AP1294" s="148"/>
      <c r="AQ1294" s="148"/>
      <c r="AR1294" s="148"/>
      <c r="AS1294" s="148"/>
      <c r="AT1294" s="148"/>
      <c r="AU1294" s="148"/>
      <c r="AV1294" s="148"/>
      <c r="AW1294" s="148"/>
      <c r="AX1294" s="148"/>
      <c r="AY1294" s="148"/>
      <c r="AZ1294" s="148"/>
      <c r="BA1294" s="148"/>
      <c r="BB1294" s="148"/>
      <c r="BC1294" s="148"/>
      <c r="BD1294" s="148"/>
      <c r="BE1294" s="148"/>
      <c r="BF1294" s="148"/>
      <c r="BG1294" s="148"/>
      <c r="BH1294" s="148"/>
    </row>
    <row r="1295" spans="1:60" outlineLevel="3" x14ac:dyDescent="0.25">
      <c r="A1295" s="155"/>
      <c r="B1295" s="156"/>
      <c r="C1295" s="195" t="s">
        <v>1611</v>
      </c>
      <c r="D1295" s="161"/>
      <c r="E1295" s="162">
        <v>4</v>
      </c>
      <c r="F1295" s="159"/>
      <c r="G1295" s="159"/>
      <c r="H1295" s="159"/>
      <c r="I1295" s="159"/>
      <c r="J1295" s="159"/>
      <c r="K1295" s="159"/>
      <c r="L1295" s="159"/>
      <c r="M1295" s="159"/>
      <c r="N1295" s="158"/>
      <c r="O1295" s="158"/>
      <c r="P1295" s="158"/>
      <c r="Q1295" s="158"/>
      <c r="R1295" s="159"/>
      <c r="S1295" s="159"/>
      <c r="T1295" s="159"/>
      <c r="U1295" s="159"/>
      <c r="V1295" s="159"/>
      <c r="W1295" s="159"/>
      <c r="X1295" s="159"/>
      <c r="Y1295" s="159"/>
      <c r="Z1295" s="148"/>
      <c r="AA1295" s="148"/>
      <c r="AB1295" s="148"/>
      <c r="AC1295" s="148"/>
      <c r="AD1295" s="148"/>
      <c r="AE1295" s="148"/>
      <c r="AF1295" s="148"/>
      <c r="AG1295" s="148" t="s">
        <v>314</v>
      </c>
      <c r="AH1295" s="148">
        <v>0</v>
      </c>
      <c r="AI1295" s="148"/>
      <c r="AJ1295" s="148"/>
      <c r="AK1295" s="148"/>
      <c r="AL1295" s="148"/>
      <c r="AM1295" s="148"/>
      <c r="AN1295" s="148"/>
      <c r="AO1295" s="148"/>
      <c r="AP1295" s="148"/>
      <c r="AQ1295" s="148"/>
      <c r="AR1295" s="148"/>
      <c r="AS1295" s="148"/>
      <c r="AT1295" s="148"/>
      <c r="AU1295" s="148"/>
      <c r="AV1295" s="148"/>
      <c r="AW1295" s="148"/>
      <c r="AX1295" s="148"/>
      <c r="AY1295" s="148"/>
      <c r="AZ1295" s="148"/>
      <c r="BA1295" s="148"/>
      <c r="BB1295" s="148"/>
      <c r="BC1295" s="148"/>
      <c r="BD1295" s="148"/>
      <c r="BE1295" s="148"/>
      <c r="BF1295" s="148"/>
      <c r="BG1295" s="148"/>
      <c r="BH1295" s="148"/>
    </row>
    <row r="1296" spans="1:60" outlineLevel="3" x14ac:dyDescent="0.25">
      <c r="A1296" s="155"/>
      <c r="B1296" s="156"/>
      <c r="C1296" s="195" t="s">
        <v>1612</v>
      </c>
      <c r="D1296" s="161"/>
      <c r="E1296" s="162">
        <v>1</v>
      </c>
      <c r="F1296" s="159"/>
      <c r="G1296" s="159"/>
      <c r="H1296" s="159"/>
      <c r="I1296" s="159"/>
      <c r="J1296" s="159"/>
      <c r="K1296" s="159"/>
      <c r="L1296" s="159"/>
      <c r="M1296" s="159"/>
      <c r="N1296" s="158"/>
      <c r="O1296" s="158"/>
      <c r="P1296" s="158"/>
      <c r="Q1296" s="158"/>
      <c r="R1296" s="159"/>
      <c r="S1296" s="159"/>
      <c r="T1296" s="159"/>
      <c r="U1296" s="159"/>
      <c r="V1296" s="159"/>
      <c r="W1296" s="159"/>
      <c r="X1296" s="159"/>
      <c r="Y1296" s="159"/>
      <c r="Z1296" s="148"/>
      <c r="AA1296" s="148"/>
      <c r="AB1296" s="148"/>
      <c r="AC1296" s="148"/>
      <c r="AD1296" s="148"/>
      <c r="AE1296" s="148"/>
      <c r="AF1296" s="148"/>
      <c r="AG1296" s="148" t="s">
        <v>314</v>
      </c>
      <c r="AH1296" s="148">
        <v>0</v>
      </c>
      <c r="AI1296" s="148"/>
      <c r="AJ1296" s="148"/>
      <c r="AK1296" s="148"/>
      <c r="AL1296" s="148"/>
      <c r="AM1296" s="148"/>
      <c r="AN1296" s="148"/>
      <c r="AO1296" s="148"/>
      <c r="AP1296" s="148"/>
      <c r="AQ1296" s="148"/>
      <c r="AR1296" s="148"/>
      <c r="AS1296" s="148"/>
      <c r="AT1296" s="148"/>
      <c r="AU1296" s="148"/>
      <c r="AV1296" s="148"/>
      <c r="AW1296" s="148"/>
      <c r="AX1296" s="148"/>
      <c r="AY1296" s="148"/>
      <c r="AZ1296" s="148"/>
      <c r="BA1296" s="148"/>
      <c r="BB1296" s="148"/>
      <c r="BC1296" s="148"/>
      <c r="BD1296" s="148"/>
      <c r="BE1296" s="148"/>
      <c r="BF1296" s="148"/>
      <c r="BG1296" s="148"/>
      <c r="BH1296" s="148"/>
    </row>
    <row r="1297" spans="1:60" outlineLevel="3" x14ac:dyDescent="0.25">
      <c r="A1297" s="155"/>
      <c r="B1297" s="156"/>
      <c r="C1297" s="195" t="s">
        <v>1613</v>
      </c>
      <c r="D1297" s="161"/>
      <c r="E1297" s="162">
        <v>1</v>
      </c>
      <c r="F1297" s="159"/>
      <c r="G1297" s="159"/>
      <c r="H1297" s="159"/>
      <c r="I1297" s="159"/>
      <c r="J1297" s="159"/>
      <c r="K1297" s="159"/>
      <c r="L1297" s="159"/>
      <c r="M1297" s="159"/>
      <c r="N1297" s="158"/>
      <c r="O1297" s="158"/>
      <c r="P1297" s="158"/>
      <c r="Q1297" s="158"/>
      <c r="R1297" s="159"/>
      <c r="S1297" s="159"/>
      <c r="T1297" s="159"/>
      <c r="U1297" s="159"/>
      <c r="V1297" s="159"/>
      <c r="W1297" s="159"/>
      <c r="X1297" s="159"/>
      <c r="Y1297" s="159"/>
      <c r="Z1297" s="148"/>
      <c r="AA1297" s="148"/>
      <c r="AB1297" s="148"/>
      <c r="AC1297" s="148"/>
      <c r="AD1297" s="148"/>
      <c r="AE1297" s="148"/>
      <c r="AF1297" s="148"/>
      <c r="AG1297" s="148" t="s">
        <v>314</v>
      </c>
      <c r="AH1297" s="148">
        <v>0</v>
      </c>
      <c r="AI1297" s="148"/>
      <c r="AJ1297" s="148"/>
      <c r="AK1297" s="148"/>
      <c r="AL1297" s="148"/>
      <c r="AM1297" s="148"/>
      <c r="AN1297" s="148"/>
      <c r="AO1297" s="148"/>
      <c r="AP1297" s="148"/>
      <c r="AQ1297" s="148"/>
      <c r="AR1297" s="148"/>
      <c r="AS1297" s="148"/>
      <c r="AT1297" s="148"/>
      <c r="AU1297" s="148"/>
      <c r="AV1297" s="148"/>
      <c r="AW1297" s="148"/>
      <c r="AX1297" s="148"/>
      <c r="AY1297" s="148"/>
      <c r="AZ1297" s="148"/>
      <c r="BA1297" s="148"/>
      <c r="BB1297" s="148"/>
      <c r="BC1297" s="148"/>
      <c r="BD1297" s="148"/>
      <c r="BE1297" s="148"/>
      <c r="BF1297" s="148"/>
      <c r="BG1297" s="148"/>
      <c r="BH1297" s="148"/>
    </row>
    <row r="1298" spans="1:60" outlineLevel="3" x14ac:dyDescent="0.25">
      <c r="A1298" s="155"/>
      <c r="B1298" s="156"/>
      <c r="C1298" s="195" t="s">
        <v>1614</v>
      </c>
      <c r="D1298" s="161"/>
      <c r="E1298" s="162">
        <v>1</v>
      </c>
      <c r="F1298" s="159"/>
      <c r="G1298" s="159"/>
      <c r="H1298" s="159"/>
      <c r="I1298" s="159"/>
      <c r="J1298" s="159"/>
      <c r="K1298" s="159"/>
      <c r="L1298" s="159"/>
      <c r="M1298" s="159"/>
      <c r="N1298" s="158"/>
      <c r="O1298" s="158"/>
      <c r="P1298" s="158"/>
      <c r="Q1298" s="158"/>
      <c r="R1298" s="159"/>
      <c r="S1298" s="159"/>
      <c r="T1298" s="159"/>
      <c r="U1298" s="159"/>
      <c r="V1298" s="159"/>
      <c r="W1298" s="159"/>
      <c r="X1298" s="159"/>
      <c r="Y1298" s="159"/>
      <c r="Z1298" s="148"/>
      <c r="AA1298" s="148"/>
      <c r="AB1298" s="148"/>
      <c r="AC1298" s="148"/>
      <c r="AD1298" s="148"/>
      <c r="AE1298" s="148"/>
      <c r="AF1298" s="148"/>
      <c r="AG1298" s="148" t="s">
        <v>314</v>
      </c>
      <c r="AH1298" s="148">
        <v>0</v>
      </c>
      <c r="AI1298" s="148"/>
      <c r="AJ1298" s="148"/>
      <c r="AK1298" s="148"/>
      <c r="AL1298" s="148"/>
      <c r="AM1298" s="148"/>
      <c r="AN1298" s="148"/>
      <c r="AO1298" s="148"/>
      <c r="AP1298" s="148"/>
      <c r="AQ1298" s="148"/>
      <c r="AR1298" s="148"/>
      <c r="AS1298" s="148"/>
      <c r="AT1298" s="148"/>
      <c r="AU1298" s="148"/>
      <c r="AV1298" s="148"/>
      <c r="AW1298" s="148"/>
      <c r="AX1298" s="148"/>
      <c r="AY1298" s="148"/>
      <c r="AZ1298" s="148"/>
      <c r="BA1298" s="148"/>
      <c r="BB1298" s="148"/>
      <c r="BC1298" s="148"/>
      <c r="BD1298" s="148"/>
      <c r="BE1298" s="148"/>
      <c r="BF1298" s="148"/>
      <c r="BG1298" s="148"/>
      <c r="BH1298" s="148"/>
    </row>
    <row r="1299" spans="1:60" ht="20" outlineLevel="1" x14ac:dyDescent="0.25">
      <c r="A1299" s="177">
        <v>289</v>
      </c>
      <c r="B1299" s="178" t="s">
        <v>1615</v>
      </c>
      <c r="C1299" s="194" t="s">
        <v>1616</v>
      </c>
      <c r="D1299" s="179" t="s">
        <v>292</v>
      </c>
      <c r="E1299" s="180">
        <v>7</v>
      </c>
      <c r="F1299" s="181"/>
      <c r="G1299" s="182">
        <f>ROUND(E1299*F1299,2)</f>
        <v>0</v>
      </c>
      <c r="H1299" s="181"/>
      <c r="I1299" s="182">
        <f>ROUND(E1299*H1299,2)</f>
        <v>0</v>
      </c>
      <c r="J1299" s="181"/>
      <c r="K1299" s="182">
        <f>ROUND(E1299*J1299,2)</f>
        <v>0</v>
      </c>
      <c r="L1299" s="182">
        <v>21</v>
      </c>
      <c r="M1299" s="182">
        <f>G1299*(1+L1299/100)</f>
        <v>0</v>
      </c>
      <c r="N1299" s="180">
        <v>1.6E-2</v>
      </c>
      <c r="O1299" s="180">
        <f>ROUND(E1299*N1299,2)</f>
        <v>0.11</v>
      </c>
      <c r="P1299" s="180">
        <v>0</v>
      </c>
      <c r="Q1299" s="180">
        <f>ROUND(E1299*P1299,2)</f>
        <v>0</v>
      </c>
      <c r="R1299" s="182" t="s">
        <v>621</v>
      </c>
      <c r="S1299" s="182" t="s">
        <v>294</v>
      </c>
      <c r="T1299" s="183" t="s">
        <v>294</v>
      </c>
      <c r="U1299" s="159">
        <v>0</v>
      </c>
      <c r="V1299" s="159">
        <f>ROUND(E1299*U1299,2)</f>
        <v>0</v>
      </c>
      <c r="W1299" s="159"/>
      <c r="X1299" s="159" t="s">
        <v>622</v>
      </c>
      <c r="Y1299" s="159" t="s">
        <v>296</v>
      </c>
      <c r="Z1299" s="148"/>
      <c r="AA1299" s="148"/>
      <c r="AB1299" s="148"/>
      <c r="AC1299" s="148"/>
      <c r="AD1299" s="148"/>
      <c r="AE1299" s="148"/>
      <c r="AF1299" s="148"/>
      <c r="AG1299" s="148" t="s">
        <v>623</v>
      </c>
      <c r="AH1299" s="148"/>
      <c r="AI1299" s="148"/>
      <c r="AJ1299" s="148"/>
      <c r="AK1299" s="148"/>
      <c r="AL1299" s="148"/>
      <c r="AM1299" s="148"/>
      <c r="AN1299" s="148"/>
      <c r="AO1299" s="148"/>
      <c r="AP1299" s="148"/>
      <c r="AQ1299" s="148"/>
      <c r="AR1299" s="148"/>
      <c r="AS1299" s="148"/>
      <c r="AT1299" s="148"/>
      <c r="AU1299" s="148"/>
      <c r="AV1299" s="148"/>
      <c r="AW1299" s="148"/>
      <c r="AX1299" s="148"/>
      <c r="AY1299" s="148"/>
      <c r="AZ1299" s="148"/>
      <c r="BA1299" s="148"/>
      <c r="BB1299" s="148"/>
      <c r="BC1299" s="148"/>
      <c r="BD1299" s="148"/>
      <c r="BE1299" s="148"/>
      <c r="BF1299" s="148"/>
      <c r="BG1299" s="148"/>
      <c r="BH1299" s="148"/>
    </row>
    <row r="1300" spans="1:60" outlineLevel="2" x14ac:dyDescent="0.25">
      <c r="A1300" s="155"/>
      <c r="B1300" s="156"/>
      <c r="C1300" s="195" t="s">
        <v>1617</v>
      </c>
      <c r="D1300" s="161"/>
      <c r="E1300" s="162">
        <v>1</v>
      </c>
      <c r="F1300" s="159"/>
      <c r="G1300" s="159"/>
      <c r="H1300" s="159"/>
      <c r="I1300" s="159"/>
      <c r="J1300" s="159"/>
      <c r="K1300" s="159"/>
      <c r="L1300" s="159"/>
      <c r="M1300" s="159"/>
      <c r="N1300" s="158"/>
      <c r="O1300" s="158"/>
      <c r="P1300" s="158"/>
      <c r="Q1300" s="158"/>
      <c r="R1300" s="159"/>
      <c r="S1300" s="159"/>
      <c r="T1300" s="159"/>
      <c r="U1300" s="159"/>
      <c r="V1300" s="159"/>
      <c r="W1300" s="159"/>
      <c r="X1300" s="159"/>
      <c r="Y1300" s="159"/>
      <c r="Z1300" s="148"/>
      <c r="AA1300" s="148"/>
      <c r="AB1300" s="148"/>
      <c r="AC1300" s="148"/>
      <c r="AD1300" s="148"/>
      <c r="AE1300" s="148"/>
      <c r="AF1300" s="148"/>
      <c r="AG1300" s="148" t="s">
        <v>314</v>
      </c>
      <c r="AH1300" s="148">
        <v>0</v>
      </c>
      <c r="AI1300" s="148"/>
      <c r="AJ1300" s="148"/>
      <c r="AK1300" s="148"/>
      <c r="AL1300" s="148"/>
      <c r="AM1300" s="148"/>
      <c r="AN1300" s="148"/>
      <c r="AO1300" s="148"/>
      <c r="AP1300" s="148"/>
      <c r="AQ1300" s="148"/>
      <c r="AR1300" s="148"/>
      <c r="AS1300" s="148"/>
      <c r="AT1300" s="148"/>
      <c r="AU1300" s="148"/>
      <c r="AV1300" s="148"/>
      <c r="AW1300" s="148"/>
      <c r="AX1300" s="148"/>
      <c r="AY1300" s="148"/>
      <c r="AZ1300" s="148"/>
      <c r="BA1300" s="148"/>
      <c r="BB1300" s="148"/>
      <c r="BC1300" s="148"/>
      <c r="BD1300" s="148"/>
      <c r="BE1300" s="148"/>
      <c r="BF1300" s="148"/>
      <c r="BG1300" s="148"/>
      <c r="BH1300" s="148"/>
    </row>
    <row r="1301" spans="1:60" outlineLevel="3" x14ac:dyDescent="0.25">
      <c r="A1301" s="155"/>
      <c r="B1301" s="156"/>
      <c r="C1301" s="195" t="s">
        <v>1618</v>
      </c>
      <c r="D1301" s="161"/>
      <c r="E1301" s="162">
        <v>1</v>
      </c>
      <c r="F1301" s="159"/>
      <c r="G1301" s="159"/>
      <c r="H1301" s="159"/>
      <c r="I1301" s="159"/>
      <c r="J1301" s="159"/>
      <c r="K1301" s="159"/>
      <c r="L1301" s="159"/>
      <c r="M1301" s="159"/>
      <c r="N1301" s="158"/>
      <c r="O1301" s="158"/>
      <c r="P1301" s="158"/>
      <c r="Q1301" s="158"/>
      <c r="R1301" s="159"/>
      <c r="S1301" s="159"/>
      <c r="T1301" s="159"/>
      <c r="U1301" s="159"/>
      <c r="V1301" s="159"/>
      <c r="W1301" s="159"/>
      <c r="X1301" s="159"/>
      <c r="Y1301" s="159"/>
      <c r="Z1301" s="148"/>
      <c r="AA1301" s="148"/>
      <c r="AB1301" s="148"/>
      <c r="AC1301" s="148"/>
      <c r="AD1301" s="148"/>
      <c r="AE1301" s="148"/>
      <c r="AF1301" s="148"/>
      <c r="AG1301" s="148" t="s">
        <v>314</v>
      </c>
      <c r="AH1301" s="148">
        <v>0</v>
      </c>
      <c r="AI1301" s="148"/>
      <c r="AJ1301" s="148"/>
      <c r="AK1301" s="148"/>
      <c r="AL1301" s="148"/>
      <c r="AM1301" s="148"/>
      <c r="AN1301" s="148"/>
      <c r="AO1301" s="148"/>
      <c r="AP1301" s="148"/>
      <c r="AQ1301" s="148"/>
      <c r="AR1301" s="148"/>
      <c r="AS1301" s="148"/>
      <c r="AT1301" s="148"/>
      <c r="AU1301" s="148"/>
      <c r="AV1301" s="148"/>
      <c r="AW1301" s="148"/>
      <c r="AX1301" s="148"/>
      <c r="AY1301" s="148"/>
      <c r="AZ1301" s="148"/>
      <c r="BA1301" s="148"/>
      <c r="BB1301" s="148"/>
      <c r="BC1301" s="148"/>
      <c r="BD1301" s="148"/>
      <c r="BE1301" s="148"/>
      <c r="BF1301" s="148"/>
      <c r="BG1301" s="148"/>
      <c r="BH1301" s="148"/>
    </row>
    <row r="1302" spans="1:60" outlineLevel="3" x14ac:dyDescent="0.25">
      <c r="A1302" s="155"/>
      <c r="B1302" s="156"/>
      <c r="C1302" s="195" t="s">
        <v>1619</v>
      </c>
      <c r="D1302" s="161"/>
      <c r="E1302" s="162">
        <v>3</v>
      </c>
      <c r="F1302" s="159"/>
      <c r="G1302" s="159"/>
      <c r="H1302" s="159"/>
      <c r="I1302" s="159"/>
      <c r="J1302" s="159"/>
      <c r="K1302" s="159"/>
      <c r="L1302" s="159"/>
      <c r="M1302" s="159"/>
      <c r="N1302" s="158"/>
      <c r="O1302" s="158"/>
      <c r="P1302" s="158"/>
      <c r="Q1302" s="158"/>
      <c r="R1302" s="159"/>
      <c r="S1302" s="159"/>
      <c r="T1302" s="159"/>
      <c r="U1302" s="159"/>
      <c r="V1302" s="159"/>
      <c r="W1302" s="159"/>
      <c r="X1302" s="159"/>
      <c r="Y1302" s="159"/>
      <c r="Z1302" s="148"/>
      <c r="AA1302" s="148"/>
      <c r="AB1302" s="148"/>
      <c r="AC1302" s="148"/>
      <c r="AD1302" s="148"/>
      <c r="AE1302" s="148"/>
      <c r="AF1302" s="148"/>
      <c r="AG1302" s="148" t="s">
        <v>314</v>
      </c>
      <c r="AH1302" s="148">
        <v>0</v>
      </c>
      <c r="AI1302" s="148"/>
      <c r="AJ1302" s="148"/>
      <c r="AK1302" s="148"/>
      <c r="AL1302" s="148"/>
      <c r="AM1302" s="148"/>
      <c r="AN1302" s="148"/>
      <c r="AO1302" s="148"/>
      <c r="AP1302" s="148"/>
      <c r="AQ1302" s="148"/>
      <c r="AR1302" s="148"/>
      <c r="AS1302" s="148"/>
      <c r="AT1302" s="148"/>
      <c r="AU1302" s="148"/>
      <c r="AV1302" s="148"/>
      <c r="AW1302" s="148"/>
      <c r="AX1302" s="148"/>
      <c r="AY1302" s="148"/>
      <c r="AZ1302" s="148"/>
      <c r="BA1302" s="148"/>
      <c r="BB1302" s="148"/>
      <c r="BC1302" s="148"/>
      <c r="BD1302" s="148"/>
      <c r="BE1302" s="148"/>
      <c r="BF1302" s="148"/>
      <c r="BG1302" s="148"/>
      <c r="BH1302" s="148"/>
    </row>
    <row r="1303" spans="1:60" outlineLevel="3" x14ac:dyDescent="0.25">
      <c r="A1303" s="155"/>
      <c r="B1303" s="156"/>
      <c r="C1303" s="195" t="s">
        <v>1620</v>
      </c>
      <c r="D1303" s="161"/>
      <c r="E1303" s="162">
        <v>1</v>
      </c>
      <c r="F1303" s="159"/>
      <c r="G1303" s="159"/>
      <c r="H1303" s="159"/>
      <c r="I1303" s="159"/>
      <c r="J1303" s="159"/>
      <c r="K1303" s="159"/>
      <c r="L1303" s="159"/>
      <c r="M1303" s="159"/>
      <c r="N1303" s="158"/>
      <c r="O1303" s="158"/>
      <c r="P1303" s="158"/>
      <c r="Q1303" s="158"/>
      <c r="R1303" s="159"/>
      <c r="S1303" s="159"/>
      <c r="T1303" s="159"/>
      <c r="U1303" s="159"/>
      <c r="V1303" s="159"/>
      <c r="W1303" s="159"/>
      <c r="X1303" s="159"/>
      <c r="Y1303" s="159"/>
      <c r="Z1303" s="148"/>
      <c r="AA1303" s="148"/>
      <c r="AB1303" s="148"/>
      <c r="AC1303" s="148"/>
      <c r="AD1303" s="148"/>
      <c r="AE1303" s="148"/>
      <c r="AF1303" s="148"/>
      <c r="AG1303" s="148" t="s">
        <v>314</v>
      </c>
      <c r="AH1303" s="148">
        <v>0</v>
      </c>
      <c r="AI1303" s="148"/>
      <c r="AJ1303" s="148"/>
      <c r="AK1303" s="148"/>
      <c r="AL1303" s="148"/>
      <c r="AM1303" s="148"/>
      <c r="AN1303" s="148"/>
      <c r="AO1303" s="148"/>
      <c r="AP1303" s="148"/>
      <c r="AQ1303" s="148"/>
      <c r="AR1303" s="148"/>
      <c r="AS1303" s="148"/>
      <c r="AT1303" s="148"/>
      <c r="AU1303" s="148"/>
      <c r="AV1303" s="148"/>
      <c r="AW1303" s="148"/>
      <c r="AX1303" s="148"/>
      <c r="AY1303" s="148"/>
      <c r="AZ1303" s="148"/>
      <c r="BA1303" s="148"/>
      <c r="BB1303" s="148"/>
      <c r="BC1303" s="148"/>
      <c r="BD1303" s="148"/>
      <c r="BE1303" s="148"/>
      <c r="BF1303" s="148"/>
      <c r="BG1303" s="148"/>
      <c r="BH1303" s="148"/>
    </row>
    <row r="1304" spans="1:60" outlineLevel="3" x14ac:dyDescent="0.25">
      <c r="A1304" s="155"/>
      <c r="B1304" s="156"/>
      <c r="C1304" s="195" t="s">
        <v>1621</v>
      </c>
      <c r="D1304" s="161"/>
      <c r="E1304" s="162">
        <v>1</v>
      </c>
      <c r="F1304" s="159"/>
      <c r="G1304" s="159"/>
      <c r="H1304" s="159"/>
      <c r="I1304" s="159"/>
      <c r="J1304" s="159"/>
      <c r="K1304" s="159"/>
      <c r="L1304" s="159"/>
      <c r="M1304" s="159"/>
      <c r="N1304" s="158"/>
      <c r="O1304" s="158"/>
      <c r="P1304" s="158"/>
      <c r="Q1304" s="158"/>
      <c r="R1304" s="159"/>
      <c r="S1304" s="159"/>
      <c r="T1304" s="159"/>
      <c r="U1304" s="159"/>
      <c r="V1304" s="159"/>
      <c r="W1304" s="159"/>
      <c r="X1304" s="159"/>
      <c r="Y1304" s="159"/>
      <c r="Z1304" s="148"/>
      <c r="AA1304" s="148"/>
      <c r="AB1304" s="148"/>
      <c r="AC1304" s="148"/>
      <c r="AD1304" s="148"/>
      <c r="AE1304" s="148"/>
      <c r="AF1304" s="148"/>
      <c r="AG1304" s="148" t="s">
        <v>314</v>
      </c>
      <c r="AH1304" s="148">
        <v>0</v>
      </c>
      <c r="AI1304" s="148"/>
      <c r="AJ1304" s="148"/>
      <c r="AK1304" s="148"/>
      <c r="AL1304" s="148"/>
      <c r="AM1304" s="148"/>
      <c r="AN1304" s="148"/>
      <c r="AO1304" s="148"/>
      <c r="AP1304" s="148"/>
      <c r="AQ1304" s="148"/>
      <c r="AR1304" s="148"/>
      <c r="AS1304" s="148"/>
      <c r="AT1304" s="148"/>
      <c r="AU1304" s="148"/>
      <c r="AV1304" s="148"/>
      <c r="AW1304" s="148"/>
      <c r="AX1304" s="148"/>
      <c r="AY1304" s="148"/>
      <c r="AZ1304" s="148"/>
      <c r="BA1304" s="148"/>
      <c r="BB1304" s="148"/>
      <c r="BC1304" s="148"/>
      <c r="BD1304" s="148"/>
      <c r="BE1304" s="148"/>
      <c r="BF1304" s="148"/>
      <c r="BG1304" s="148"/>
      <c r="BH1304" s="148"/>
    </row>
    <row r="1305" spans="1:60" ht="20" outlineLevel="1" x14ac:dyDescent="0.25">
      <c r="A1305" s="177">
        <v>290</v>
      </c>
      <c r="B1305" s="178" t="s">
        <v>1622</v>
      </c>
      <c r="C1305" s="194" t="s">
        <v>1623</v>
      </c>
      <c r="D1305" s="179" t="s">
        <v>292</v>
      </c>
      <c r="E1305" s="180">
        <v>2</v>
      </c>
      <c r="F1305" s="181"/>
      <c r="G1305" s="182">
        <f>ROUND(E1305*F1305,2)</f>
        <v>0</v>
      </c>
      <c r="H1305" s="181"/>
      <c r="I1305" s="182">
        <f>ROUND(E1305*H1305,2)</f>
        <v>0</v>
      </c>
      <c r="J1305" s="181"/>
      <c r="K1305" s="182">
        <f>ROUND(E1305*J1305,2)</f>
        <v>0</v>
      </c>
      <c r="L1305" s="182">
        <v>21</v>
      </c>
      <c r="M1305" s="182">
        <f>G1305*(1+L1305/100)</f>
        <v>0</v>
      </c>
      <c r="N1305" s="180">
        <v>2.5999999999999999E-2</v>
      </c>
      <c r="O1305" s="180">
        <f>ROUND(E1305*N1305,2)</f>
        <v>0.05</v>
      </c>
      <c r="P1305" s="180">
        <v>0</v>
      </c>
      <c r="Q1305" s="180">
        <f>ROUND(E1305*P1305,2)</f>
        <v>0</v>
      </c>
      <c r="R1305" s="182" t="s">
        <v>621</v>
      </c>
      <c r="S1305" s="182" t="s">
        <v>294</v>
      </c>
      <c r="T1305" s="183" t="s">
        <v>294</v>
      </c>
      <c r="U1305" s="159">
        <v>0</v>
      </c>
      <c r="V1305" s="159">
        <f>ROUND(E1305*U1305,2)</f>
        <v>0</v>
      </c>
      <c r="W1305" s="159"/>
      <c r="X1305" s="159" t="s">
        <v>622</v>
      </c>
      <c r="Y1305" s="159" t="s">
        <v>296</v>
      </c>
      <c r="Z1305" s="148"/>
      <c r="AA1305" s="148"/>
      <c r="AB1305" s="148"/>
      <c r="AC1305" s="148"/>
      <c r="AD1305" s="148"/>
      <c r="AE1305" s="148"/>
      <c r="AF1305" s="148"/>
      <c r="AG1305" s="148" t="s">
        <v>623</v>
      </c>
      <c r="AH1305" s="148"/>
      <c r="AI1305" s="148"/>
      <c r="AJ1305" s="148"/>
      <c r="AK1305" s="148"/>
      <c r="AL1305" s="148"/>
      <c r="AM1305" s="148"/>
      <c r="AN1305" s="148"/>
      <c r="AO1305" s="148"/>
      <c r="AP1305" s="148"/>
      <c r="AQ1305" s="148"/>
      <c r="AR1305" s="148"/>
      <c r="AS1305" s="148"/>
      <c r="AT1305" s="148"/>
      <c r="AU1305" s="148"/>
      <c r="AV1305" s="148"/>
      <c r="AW1305" s="148"/>
      <c r="AX1305" s="148"/>
      <c r="AY1305" s="148"/>
      <c r="AZ1305" s="148"/>
      <c r="BA1305" s="148"/>
      <c r="BB1305" s="148"/>
      <c r="BC1305" s="148"/>
      <c r="BD1305" s="148"/>
      <c r="BE1305" s="148"/>
      <c r="BF1305" s="148"/>
      <c r="BG1305" s="148"/>
      <c r="BH1305" s="148"/>
    </row>
    <row r="1306" spans="1:60" outlineLevel="2" x14ac:dyDescent="0.25">
      <c r="A1306" s="155"/>
      <c r="B1306" s="156"/>
      <c r="C1306" s="195" t="s">
        <v>1610</v>
      </c>
      <c r="D1306" s="161"/>
      <c r="E1306" s="162">
        <v>1</v>
      </c>
      <c r="F1306" s="159"/>
      <c r="G1306" s="159"/>
      <c r="H1306" s="159"/>
      <c r="I1306" s="159"/>
      <c r="J1306" s="159"/>
      <c r="K1306" s="159"/>
      <c r="L1306" s="159"/>
      <c r="M1306" s="159"/>
      <c r="N1306" s="158"/>
      <c r="O1306" s="158"/>
      <c r="P1306" s="158"/>
      <c r="Q1306" s="158"/>
      <c r="R1306" s="159"/>
      <c r="S1306" s="159"/>
      <c r="T1306" s="159"/>
      <c r="U1306" s="159"/>
      <c r="V1306" s="159"/>
      <c r="W1306" s="159"/>
      <c r="X1306" s="159"/>
      <c r="Y1306" s="159"/>
      <c r="Z1306" s="148"/>
      <c r="AA1306" s="148"/>
      <c r="AB1306" s="148"/>
      <c r="AC1306" s="148"/>
      <c r="AD1306" s="148"/>
      <c r="AE1306" s="148"/>
      <c r="AF1306" s="148"/>
      <c r="AG1306" s="148" t="s">
        <v>314</v>
      </c>
      <c r="AH1306" s="148">
        <v>0</v>
      </c>
      <c r="AI1306" s="148"/>
      <c r="AJ1306" s="148"/>
      <c r="AK1306" s="148"/>
      <c r="AL1306" s="148"/>
      <c r="AM1306" s="148"/>
      <c r="AN1306" s="148"/>
      <c r="AO1306" s="148"/>
      <c r="AP1306" s="148"/>
      <c r="AQ1306" s="148"/>
      <c r="AR1306" s="148"/>
      <c r="AS1306" s="148"/>
      <c r="AT1306" s="148"/>
      <c r="AU1306" s="148"/>
      <c r="AV1306" s="148"/>
      <c r="AW1306" s="148"/>
      <c r="AX1306" s="148"/>
      <c r="AY1306" s="148"/>
      <c r="AZ1306" s="148"/>
      <c r="BA1306" s="148"/>
      <c r="BB1306" s="148"/>
      <c r="BC1306" s="148"/>
      <c r="BD1306" s="148"/>
      <c r="BE1306" s="148"/>
      <c r="BF1306" s="148"/>
      <c r="BG1306" s="148"/>
      <c r="BH1306" s="148"/>
    </row>
    <row r="1307" spans="1:60" outlineLevel="3" x14ac:dyDescent="0.25">
      <c r="A1307" s="155"/>
      <c r="B1307" s="156"/>
      <c r="C1307" s="195" t="s">
        <v>1614</v>
      </c>
      <c r="D1307" s="161"/>
      <c r="E1307" s="162">
        <v>1</v>
      </c>
      <c r="F1307" s="159"/>
      <c r="G1307" s="159"/>
      <c r="H1307" s="159"/>
      <c r="I1307" s="159"/>
      <c r="J1307" s="159"/>
      <c r="K1307" s="159"/>
      <c r="L1307" s="159"/>
      <c r="M1307" s="159"/>
      <c r="N1307" s="158"/>
      <c r="O1307" s="158"/>
      <c r="P1307" s="158"/>
      <c r="Q1307" s="158"/>
      <c r="R1307" s="159"/>
      <c r="S1307" s="159"/>
      <c r="T1307" s="159"/>
      <c r="U1307" s="159"/>
      <c r="V1307" s="159"/>
      <c r="W1307" s="159"/>
      <c r="X1307" s="159"/>
      <c r="Y1307" s="159"/>
      <c r="Z1307" s="148"/>
      <c r="AA1307" s="148"/>
      <c r="AB1307" s="148"/>
      <c r="AC1307" s="148"/>
      <c r="AD1307" s="148"/>
      <c r="AE1307" s="148"/>
      <c r="AF1307" s="148"/>
      <c r="AG1307" s="148" t="s">
        <v>314</v>
      </c>
      <c r="AH1307" s="148">
        <v>0</v>
      </c>
      <c r="AI1307" s="148"/>
      <c r="AJ1307" s="148"/>
      <c r="AK1307" s="148"/>
      <c r="AL1307" s="148"/>
      <c r="AM1307" s="148"/>
      <c r="AN1307" s="148"/>
      <c r="AO1307" s="148"/>
      <c r="AP1307" s="148"/>
      <c r="AQ1307" s="148"/>
      <c r="AR1307" s="148"/>
      <c r="AS1307" s="148"/>
      <c r="AT1307" s="148"/>
      <c r="AU1307" s="148"/>
      <c r="AV1307" s="148"/>
      <c r="AW1307" s="148"/>
      <c r="AX1307" s="148"/>
      <c r="AY1307" s="148"/>
      <c r="AZ1307" s="148"/>
      <c r="BA1307" s="148"/>
      <c r="BB1307" s="148"/>
      <c r="BC1307" s="148"/>
      <c r="BD1307" s="148"/>
      <c r="BE1307" s="148"/>
      <c r="BF1307" s="148"/>
      <c r="BG1307" s="148"/>
      <c r="BH1307" s="148"/>
    </row>
    <row r="1308" spans="1:60" ht="20" outlineLevel="1" x14ac:dyDescent="0.25">
      <c r="A1308" s="177">
        <v>291</v>
      </c>
      <c r="B1308" s="178" t="s">
        <v>1624</v>
      </c>
      <c r="C1308" s="194" t="s">
        <v>1625</v>
      </c>
      <c r="D1308" s="179" t="s">
        <v>292</v>
      </c>
      <c r="E1308" s="180">
        <v>1</v>
      </c>
      <c r="F1308" s="181"/>
      <c r="G1308" s="182">
        <f>ROUND(E1308*F1308,2)</f>
        <v>0</v>
      </c>
      <c r="H1308" s="181"/>
      <c r="I1308" s="182">
        <f>ROUND(E1308*H1308,2)</f>
        <v>0</v>
      </c>
      <c r="J1308" s="181"/>
      <c r="K1308" s="182">
        <f>ROUND(E1308*J1308,2)</f>
        <v>0</v>
      </c>
      <c r="L1308" s="182">
        <v>21</v>
      </c>
      <c r="M1308" s="182">
        <f>G1308*(1+L1308/100)</f>
        <v>0</v>
      </c>
      <c r="N1308" s="180">
        <v>2.5999999999999999E-2</v>
      </c>
      <c r="O1308" s="180">
        <f>ROUND(E1308*N1308,2)</f>
        <v>0.03</v>
      </c>
      <c r="P1308" s="180">
        <v>0</v>
      </c>
      <c r="Q1308" s="180">
        <f>ROUND(E1308*P1308,2)</f>
        <v>0</v>
      </c>
      <c r="R1308" s="182" t="s">
        <v>621</v>
      </c>
      <c r="S1308" s="182" t="s">
        <v>294</v>
      </c>
      <c r="T1308" s="183" t="s">
        <v>294</v>
      </c>
      <c r="U1308" s="159">
        <v>0</v>
      </c>
      <c r="V1308" s="159">
        <f>ROUND(E1308*U1308,2)</f>
        <v>0</v>
      </c>
      <c r="W1308" s="159"/>
      <c r="X1308" s="159" t="s">
        <v>622</v>
      </c>
      <c r="Y1308" s="159" t="s">
        <v>296</v>
      </c>
      <c r="Z1308" s="148"/>
      <c r="AA1308" s="148"/>
      <c r="AB1308" s="148"/>
      <c r="AC1308" s="148"/>
      <c r="AD1308" s="148"/>
      <c r="AE1308" s="148"/>
      <c r="AF1308" s="148"/>
      <c r="AG1308" s="148" t="s">
        <v>623</v>
      </c>
      <c r="AH1308" s="148"/>
      <c r="AI1308" s="148"/>
      <c r="AJ1308" s="148"/>
      <c r="AK1308" s="148"/>
      <c r="AL1308" s="148"/>
      <c r="AM1308" s="148"/>
      <c r="AN1308" s="148"/>
      <c r="AO1308" s="148"/>
      <c r="AP1308" s="148"/>
      <c r="AQ1308" s="148"/>
      <c r="AR1308" s="148"/>
      <c r="AS1308" s="148"/>
      <c r="AT1308" s="148"/>
      <c r="AU1308" s="148"/>
      <c r="AV1308" s="148"/>
      <c r="AW1308" s="148"/>
      <c r="AX1308" s="148"/>
      <c r="AY1308" s="148"/>
      <c r="AZ1308" s="148"/>
      <c r="BA1308" s="148"/>
      <c r="BB1308" s="148"/>
      <c r="BC1308" s="148"/>
      <c r="BD1308" s="148"/>
      <c r="BE1308" s="148"/>
      <c r="BF1308" s="148"/>
      <c r="BG1308" s="148"/>
      <c r="BH1308" s="148"/>
    </row>
    <row r="1309" spans="1:60" outlineLevel="2" x14ac:dyDescent="0.25">
      <c r="A1309" s="155"/>
      <c r="B1309" s="156"/>
      <c r="C1309" s="195" t="s">
        <v>1621</v>
      </c>
      <c r="D1309" s="161"/>
      <c r="E1309" s="162">
        <v>1</v>
      </c>
      <c r="F1309" s="159"/>
      <c r="G1309" s="159"/>
      <c r="H1309" s="159"/>
      <c r="I1309" s="159"/>
      <c r="J1309" s="159"/>
      <c r="K1309" s="159"/>
      <c r="L1309" s="159"/>
      <c r="M1309" s="159"/>
      <c r="N1309" s="158"/>
      <c r="O1309" s="158"/>
      <c r="P1309" s="158"/>
      <c r="Q1309" s="158"/>
      <c r="R1309" s="159"/>
      <c r="S1309" s="159"/>
      <c r="T1309" s="159"/>
      <c r="U1309" s="159"/>
      <c r="V1309" s="159"/>
      <c r="W1309" s="159"/>
      <c r="X1309" s="159"/>
      <c r="Y1309" s="159"/>
      <c r="Z1309" s="148"/>
      <c r="AA1309" s="148"/>
      <c r="AB1309" s="148"/>
      <c r="AC1309" s="148"/>
      <c r="AD1309" s="148"/>
      <c r="AE1309" s="148"/>
      <c r="AF1309" s="148"/>
      <c r="AG1309" s="148" t="s">
        <v>314</v>
      </c>
      <c r="AH1309" s="148">
        <v>0</v>
      </c>
      <c r="AI1309" s="148"/>
      <c r="AJ1309" s="148"/>
      <c r="AK1309" s="148"/>
      <c r="AL1309" s="148"/>
      <c r="AM1309" s="148"/>
      <c r="AN1309" s="148"/>
      <c r="AO1309" s="148"/>
      <c r="AP1309" s="148"/>
      <c r="AQ1309" s="148"/>
      <c r="AR1309" s="148"/>
      <c r="AS1309" s="148"/>
      <c r="AT1309" s="148"/>
      <c r="AU1309" s="148"/>
      <c r="AV1309" s="148"/>
      <c r="AW1309" s="148"/>
      <c r="AX1309" s="148"/>
      <c r="AY1309" s="148"/>
      <c r="AZ1309" s="148"/>
      <c r="BA1309" s="148"/>
      <c r="BB1309" s="148"/>
      <c r="BC1309" s="148"/>
      <c r="BD1309" s="148"/>
      <c r="BE1309" s="148"/>
      <c r="BF1309" s="148"/>
      <c r="BG1309" s="148"/>
      <c r="BH1309" s="148"/>
    </row>
    <row r="1310" spans="1:60" ht="20" outlineLevel="1" x14ac:dyDescent="0.25">
      <c r="A1310" s="177">
        <v>292</v>
      </c>
      <c r="B1310" s="178" t="s">
        <v>1626</v>
      </c>
      <c r="C1310" s="194" t="s">
        <v>1627</v>
      </c>
      <c r="D1310" s="179" t="s">
        <v>292</v>
      </c>
      <c r="E1310" s="180">
        <v>3</v>
      </c>
      <c r="F1310" s="181"/>
      <c r="G1310" s="182">
        <f>ROUND(E1310*F1310,2)</f>
        <v>0</v>
      </c>
      <c r="H1310" s="181"/>
      <c r="I1310" s="182">
        <f>ROUND(E1310*H1310,2)</f>
        <v>0</v>
      </c>
      <c r="J1310" s="181"/>
      <c r="K1310" s="182">
        <f>ROUND(E1310*J1310,2)</f>
        <v>0</v>
      </c>
      <c r="L1310" s="182">
        <v>21</v>
      </c>
      <c r="M1310" s="182">
        <f>G1310*(1+L1310/100)</f>
        <v>0</v>
      </c>
      <c r="N1310" s="180">
        <v>0.03</v>
      </c>
      <c r="O1310" s="180">
        <f>ROUND(E1310*N1310,2)</f>
        <v>0.09</v>
      </c>
      <c r="P1310" s="180">
        <v>0</v>
      </c>
      <c r="Q1310" s="180">
        <f>ROUND(E1310*P1310,2)</f>
        <v>0</v>
      </c>
      <c r="R1310" s="182" t="s">
        <v>621</v>
      </c>
      <c r="S1310" s="182" t="s">
        <v>294</v>
      </c>
      <c r="T1310" s="183" t="s">
        <v>294</v>
      </c>
      <c r="U1310" s="159">
        <v>0</v>
      </c>
      <c r="V1310" s="159">
        <f>ROUND(E1310*U1310,2)</f>
        <v>0</v>
      </c>
      <c r="W1310" s="159"/>
      <c r="X1310" s="159" t="s">
        <v>622</v>
      </c>
      <c r="Y1310" s="159" t="s">
        <v>296</v>
      </c>
      <c r="Z1310" s="148"/>
      <c r="AA1310" s="148"/>
      <c r="AB1310" s="148"/>
      <c r="AC1310" s="148"/>
      <c r="AD1310" s="148"/>
      <c r="AE1310" s="148"/>
      <c r="AF1310" s="148"/>
      <c r="AG1310" s="148" t="s">
        <v>623</v>
      </c>
      <c r="AH1310" s="148"/>
      <c r="AI1310" s="148"/>
      <c r="AJ1310" s="148"/>
      <c r="AK1310" s="148"/>
      <c r="AL1310" s="148"/>
      <c r="AM1310" s="148"/>
      <c r="AN1310" s="148"/>
      <c r="AO1310" s="148"/>
      <c r="AP1310" s="148"/>
      <c r="AQ1310" s="148"/>
      <c r="AR1310" s="148"/>
      <c r="AS1310" s="148"/>
      <c r="AT1310" s="148"/>
      <c r="AU1310" s="148"/>
      <c r="AV1310" s="148"/>
      <c r="AW1310" s="148"/>
      <c r="AX1310" s="148"/>
      <c r="AY1310" s="148"/>
      <c r="AZ1310" s="148"/>
      <c r="BA1310" s="148"/>
      <c r="BB1310" s="148"/>
      <c r="BC1310" s="148"/>
      <c r="BD1310" s="148"/>
      <c r="BE1310" s="148"/>
      <c r="BF1310" s="148"/>
      <c r="BG1310" s="148"/>
      <c r="BH1310" s="148"/>
    </row>
    <row r="1311" spans="1:60" outlineLevel="2" x14ac:dyDescent="0.25">
      <c r="A1311" s="155"/>
      <c r="B1311" s="156"/>
      <c r="C1311" s="195" t="s">
        <v>1628</v>
      </c>
      <c r="D1311" s="161"/>
      <c r="E1311" s="162">
        <v>2</v>
      </c>
      <c r="F1311" s="159"/>
      <c r="G1311" s="159"/>
      <c r="H1311" s="159"/>
      <c r="I1311" s="159"/>
      <c r="J1311" s="159"/>
      <c r="K1311" s="159"/>
      <c r="L1311" s="159"/>
      <c r="M1311" s="159"/>
      <c r="N1311" s="158"/>
      <c r="O1311" s="158"/>
      <c r="P1311" s="158"/>
      <c r="Q1311" s="158"/>
      <c r="R1311" s="159"/>
      <c r="S1311" s="159"/>
      <c r="T1311" s="159"/>
      <c r="U1311" s="159"/>
      <c r="V1311" s="159"/>
      <c r="W1311" s="159"/>
      <c r="X1311" s="159"/>
      <c r="Y1311" s="159"/>
      <c r="Z1311" s="148"/>
      <c r="AA1311" s="148"/>
      <c r="AB1311" s="148"/>
      <c r="AC1311" s="148"/>
      <c r="AD1311" s="148"/>
      <c r="AE1311" s="148"/>
      <c r="AF1311" s="148"/>
      <c r="AG1311" s="148" t="s">
        <v>314</v>
      </c>
      <c r="AH1311" s="148">
        <v>0</v>
      </c>
      <c r="AI1311" s="148"/>
      <c r="AJ1311" s="148"/>
      <c r="AK1311" s="148"/>
      <c r="AL1311" s="148"/>
      <c r="AM1311" s="148"/>
      <c r="AN1311" s="148"/>
      <c r="AO1311" s="148"/>
      <c r="AP1311" s="148"/>
      <c r="AQ1311" s="148"/>
      <c r="AR1311" s="148"/>
      <c r="AS1311" s="148"/>
      <c r="AT1311" s="148"/>
      <c r="AU1311" s="148"/>
      <c r="AV1311" s="148"/>
      <c r="AW1311" s="148"/>
      <c r="AX1311" s="148"/>
      <c r="AY1311" s="148"/>
      <c r="AZ1311" s="148"/>
      <c r="BA1311" s="148"/>
      <c r="BB1311" s="148"/>
      <c r="BC1311" s="148"/>
      <c r="BD1311" s="148"/>
      <c r="BE1311" s="148"/>
      <c r="BF1311" s="148"/>
      <c r="BG1311" s="148"/>
      <c r="BH1311" s="148"/>
    </row>
    <row r="1312" spans="1:60" outlineLevel="3" x14ac:dyDescent="0.25">
      <c r="A1312" s="155"/>
      <c r="B1312" s="156"/>
      <c r="C1312" s="195" t="s">
        <v>1629</v>
      </c>
      <c r="D1312" s="161"/>
      <c r="E1312" s="162">
        <v>1</v>
      </c>
      <c r="F1312" s="159"/>
      <c r="G1312" s="159"/>
      <c r="H1312" s="159"/>
      <c r="I1312" s="159"/>
      <c r="J1312" s="159"/>
      <c r="K1312" s="159"/>
      <c r="L1312" s="159"/>
      <c r="M1312" s="159"/>
      <c r="N1312" s="158"/>
      <c r="O1312" s="158"/>
      <c r="P1312" s="158"/>
      <c r="Q1312" s="158"/>
      <c r="R1312" s="159"/>
      <c r="S1312" s="159"/>
      <c r="T1312" s="159"/>
      <c r="U1312" s="159"/>
      <c r="V1312" s="159"/>
      <c r="W1312" s="159"/>
      <c r="X1312" s="159"/>
      <c r="Y1312" s="159"/>
      <c r="Z1312" s="148"/>
      <c r="AA1312" s="148"/>
      <c r="AB1312" s="148"/>
      <c r="AC1312" s="148"/>
      <c r="AD1312" s="148"/>
      <c r="AE1312" s="148"/>
      <c r="AF1312" s="148"/>
      <c r="AG1312" s="148" t="s">
        <v>314</v>
      </c>
      <c r="AH1312" s="148">
        <v>0</v>
      </c>
      <c r="AI1312" s="148"/>
      <c r="AJ1312" s="148"/>
      <c r="AK1312" s="148"/>
      <c r="AL1312" s="148"/>
      <c r="AM1312" s="148"/>
      <c r="AN1312" s="148"/>
      <c r="AO1312" s="148"/>
      <c r="AP1312" s="148"/>
      <c r="AQ1312" s="148"/>
      <c r="AR1312" s="148"/>
      <c r="AS1312" s="148"/>
      <c r="AT1312" s="148"/>
      <c r="AU1312" s="148"/>
      <c r="AV1312" s="148"/>
      <c r="AW1312" s="148"/>
      <c r="AX1312" s="148"/>
      <c r="AY1312" s="148"/>
      <c r="AZ1312" s="148"/>
      <c r="BA1312" s="148"/>
      <c r="BB1312" s="148"/>
      <c r="BC1312" s="148"/>
      <c r="BD1312" s="148"/>
      <c r="BE1312" s="148"/>
      <c r="BF1312" s="148"/>
      <c r="BG1312" s="148"/>
      <c r="BH1312" s="148"/>
    </row>
    <row r="1313" spans="1:60" ht="20" outlineLevel="1" x14ac:dyDescent="0.25">
      <c r="A1313" s="177">
        <v>293</v>
      </c>
      <c r="B1313" s="178" t="s">
        <v>1630</v>
      </c>
      <c r="C1313" s="194" t="s">
        <v>1631</v>
      </c>
      <c r="D1313" s="179" t="s">
        <v>292</v>
      </c>
      <c r="E1313" s="180">
        <v>1</v>
      </c>
      <c r="F1313" s="181"/>
      <c r="G1313" s="182">
        <f>ROUND(E1313*F1313,2)</f>
        <v>0</v>
      </c>
      <c r="H1313" s="181"/>
      <c r="I1313" s="182">
        <f>ROUND(E1313*H1313,2)</f>
        <v>0</v>
      </c>
      <c r="J1313" s="181"/>
      <c r="K1313" s="182">
        <f>ROUND(E1313*J1313,2)</f>
        <v>0</v>
      </c>
      <c r="L1313" s="182">
        <v>21</v>
      </c>
      <c r="M1313" s="182">
        <f>G1313*(1+L1313/100)</f>
        <v>0</v>
      </c>
      <c r="N1313" s="180">
        <v>0.03</v>
      </c>
      <c r="O1313" s="180">
        <f>ROUND(E1313*N1313,2)</f>
        <v>0.03</v>
      </c>
      <c r="P1313" s="180">
        <v>0</v>
      </c>
      <c r="Q1313" s="180">
        <f>ROUND(E1313*P1313,2)</f>
        <v>0</v>
      </c>
      <c r="R1313" s="182" t="s">
        <v>621</v>
      </c>
      <c r="S1313" s="182" t="s">
        <v>294</v>
      </c>
      <c r="T1313" s="183" t="s">
        <v>294</v>
      </c>
      <c r="U1313" s="159">
        <v>0</v>
      </c>
      <c r="V1313" s="159">
        <f>ROUND(E1313*U1313,2)</f>
        <v>0</v>
      </c>
      <c r="W1313" s="159"/>
      <c r="X1313" s="159" t="s">
        <v>622</v>
      </c>
      <c r="Y1313" s="159" t="s">
        <v>296</v>
      </c>
      <c r="Z1313" s="148"/>
      <c r="AA1313" s="148"/>
      <c r="AB1313" s="148"/>
      <c r="AC1313" s="148"/>
      <c r="AD1313" s="148"/>
      <c r="AE1313" s="148"/>
      <c r="AF1313" s="148"/>
      <c r="AG1313" s="148" t="s">
        <v>623</v>
      </c>
      <c r="AH1313" s="148"/>
      <c r="AI1313" s="148"/>
      <c r="AJ1313" s="148"/>
      <c r="AK1313" s="148"/>
      <c r="AL1313" s="148"/>
      <c r="AM1313" s="148"/>
      <c r="AN1313" s="148"/>
      <c r="AO1313" s="148"/>
      <c r="AP1313" s="148"/>
      <c r="AQ1313" s="148"/>
      <c r="AR1313" s="148"/>
      <c r="AS1313" s="148"/>
      <c r="AT1313" s="148"/>
      <c r="AU1313" s="148"/>
      <c r="AV1313" s="148"/>
      <c r="AW1313" s="148"/>
      <c r="AX1313" s="148"/>
      <c r="AY1313" s="148"/>
      <c r="AZ1313" s="148"/>
      <c r="BA1313" s="148"/>
      <c r="BB1313" s="148"/>
      <c r="BC1313" s="148"/>
      <c r="BD1313" s="148"/>
      <c r="BE1313" s="148"/>
      <c r="BF1313" s="148"/>
      <c r="BG1313" s="148"/>
      <c r="BH1313" s="148"/>
    </row>
    <row r="1314" spans="1:60" outlineLevel="2" x14ac:dyDescent="0.25">
      <c r="A1314" s="155"/>
      <c r="B1314" s="156"/>
      <c r="C1314" s="195" t="s">
        <v>1632</v>
      </c>
      <c r="D1314" s="161"/>
      <c r="E1314" s="162">
        <v>1</v>
      </c>
      <c r="F1314" s="159"/>
      <c r="G1314" s="159"/>
      <c r="H1314" s="159"/>
      <c r="I1314" s="159"/>
      <c r="J1314" s="159"/>
      <c r="K1314" s="159"/>
      <c r="L1314" s="159"/>
      <c r="M1314" s="159"/>
      <c r="N1314" s="158"/>
      <c r="O1314" s="158"/>
      <c r="P1314" s="158"/>
      <c r="Q1314" s="158"/>
      <c r="R1314" s="159"/>
      <c r="S1314" s="159"/>
      <c r="T1314" s="159"/>
      <c r="U1314" s="159"/>
      <c r="V1314" s="159"/>
      <c r="W1314" s="159"/>
      <c r="X1314" s="159"/>
      <c r="Y1314" s="159"/>
      <c r="Z1314" s="148"/>
      <c r="AA1314" s="148"/>
      <c r="AB1314" s="148"/>
      <c r="AC1314" s="148"/>
      <c r="AD1314" s="148"/>
      <c r="AE1314" s="148"/>
      <c r="AF1314" s="148"/>
      <c r="AG1314" s="148" t="s">
        <v>314</v>
      </c>
      <c r="AH1314" s="148">
        <v>0</v>
      </c>
      <c r="AI1314" s="148"/>
      <c r="AJ1314" s="148"/>
      <c r="AK1314" s="148"/>
      <c r="AL1314" s="148"/>
      <c r="AM1314" s="148"/>
      <c r="AN1314" s="148"/>
      <c r="AO1314" s="148"/>
      <c r="AP1314" s="148"/>
      <c r="AQ1314" s="148"/>
      <c r="AR1314" s="148"/>
      <c r="AS1314" s="148"/>
      <c r="AT1314" s="148"/>
      <c r="AU1314" s="148"/>
      <c r="AV1314" s="148"/>
      <c r="AW1314" s="148"/>
      <c r="AX1314" s="148"/>
      <c r="AY1314" s="148"/>
      <c r="AZ1314" s="148"/>
      <c r="BA1314" s="148"/>
      <c r="BB1314" s="148"/>
      <c r="BC1314" s="148"/>
      <c r="BD1314" s="148"/>
      <c r="BE1314" s="148"/>
      <c r="BF1314" s="148"/>
      <c r="BG1314" s="148"/>
      <c r="BH1314" s="148"/>
    </row>
    <row r="1315" spans="1:60" outlineLevel="1" x14ac:dyDescent="0.25">
      <c r="A1315" s="177">
        <v>294</v>
      </c>
      <c r="B1315" s="178" t="s">
        <v>1633</v>
      </c>
      <c r="C1315" s="194" t="s">
        <v>1634</v>
      </c>
      <c r="D1315" s="179" t="s">
        <v>292</v>
      </c>
      <c r="E1315" s="180">
        <v>4</v>
      </c>
      <c r="F1315" s="181"/>
      <c r="G1315" s="182">
        <f>ROUND(E1315*F1315,2)</f>
        <v>0</v>
      </c>
      <c r="H1315" s="181"/>
      <c r="I1315" s="182">
        <f>ROUND(E1315*H1315,2)</f>
        <v>0</v>
      </c>
      <c r="J1315" s="181"/>
      <c r="K1315" s="182">
        <f>ROUND(E1315*J1315,2)</f>
        <v>0</v>
      </c>
      <c r="L1315" s="182">
        <v>21</v>
      </c>
      <c r="M1315" s="182">
        <f>G1315*(1+L1315/100)</f>
        <v>0</v>
      </c>
      <c r="N1315" s="180">
        <v>3.5999999999999997E-2</v>
      </c>
      <c r="O1315" s="180">
        <f>ROUND(E1315*N1315,2)</f>
        <v>0.14000000000000001</v>
      </c>
      <c r="P1315" s="180">
        <v>0</v>
      </c>
      <c r="Q1315" s="180">
        <f>ROUND(E1315*P1315,2)</f>
        <v>0</v>
      </c>
      <c r="R1315" s="182"/>
      <c r="S1315" s="182" t="s">
        <v>878</v>
      </c>
      <c r="T1315" s="183" t="s">
        <v>879</v>
      </c>
      <c r="U1315" s="159">
        <v>0</v>
      </c>
      <c r="V1315" s="159">
        <f>ROUND(E1315*U1315,2)</f>
        <v>0</v>
      </c>
      <c r="W1315" s="159"/>
      <c r="X1315" s="159" t="s">
        <v>622</v>
      </c>
      <c r="Y1315" s="159" t="s">
        <v>296</v>
      </c>
      <c r="Z1315" s="148"/>
      <c r="AA1315" s="148"/>
      <c r="AB1315" s="148"/>
      <c r="AC1315" s="148"/>
      <c r="AD1315" s="148"/>
      <c r="AE1315" s="148"/>
      <c r="AF1315" s="148"/>
      <c r="AG1315" s="148" t="s">
        <v>623</v>
      </c>
      <c r="AH1315" s="148"/>
      <c r="AI1315" s="148"/>
      <c r="AJ1315" s="148"/>
      <c r="AK1315" s="148"/>
      <c r="AL1315" s="148"/>
      <c r="AM1315" s="148"/>
      <c r="AN1315" s="148"/>
      <c r="AO1315" s="148"/>
      <c r="AP1315" s="148"/>
      <c r="AQ1315" s="148"/>
      <c r="AR1315" s="148"/>
      <c r="AS1315" s="148"/>
      <c r="AT1315" s="148"/>
      <c r="AU1315" s="148"/>
      <c r="AV1315" s="148"/>
      <c r="AW1315" s="148"/>
      <c r="AX1315" s="148"/>
      <c r="AY1315" s="148"/>
      <c r="AZ1315" s="148"/>
      <c r="BA1315" s="148"/>
      <c r="BB1315" s="148"/>
      <c r="BC1315" s="148"/>
      <c r="BD1315" s="148"/>
      <c r="BE1315" s="148"/>
      <c r="BF1315" s="148"/>
      <c r="BG1315" s="148"/>
      <c r="BH1315" s="148"/>
    </row>
    <row r="1316" spans="1:60" outlineLevel="2" x14ac:dyDescent="0.25">
      <c r="A1316" s="155"/>
      <c r="B1316" s="156"/>
      <c r="C1316" s="195" t="s">
        <v>1635</v>
      </c>
      <c r="D1316" s="161"/>
      <c r="E1316" s="162">
        <v>2</v>
      </c>
      <c r="F1316" s="159"/>
      <c r="G1316" s="159"/>
      <c r="H1316" s="159"/>
      <c r="I1316" s="159"/>
      <c r="J1316" s="159"/>
      <c r="K1316" s="159"/>
      <c r="L1316" s="159"/>
      <c r="M1316" s="159"/>
      <c r="N1316" s="158"/>
      <c r="O1316" s="158"/>
      <c r="P1316" s="158"/>
      <c r="Q1316" s="158"/>
      <c r="R1316" s="159"/>
      <c r="S1316" s="159"/>
      <c r="T1316" s="159"/>
      <c r="U1316" s="159"/>
      <c r="V1316" s="159"/>
      <c r="W1316" s="159"/>
      <c r="X1316" s="159"/>
      <c r="Y1316" s="159"/>
      <c r="Z1316" s="148"/>
      <c r="AA1316" s="148"/>
      <c r="AB1316" s="148"/>
      <c r="AC1316" s="148"/>
      <c r="AD1316" s="148"/>
      <c r="AE1316" s="148"/>
      <c r="AF1316" s="148"/>
      <c r="AG1316" s="148" t="s">
        <v>314</v>
      </c>
      <c r="AH1316" s="148">
        <v>0</v>
      </c>
      <c r="AI1316" s="148"/>
      <c r="AJ1316" s="148"/>
      <c r="AK1316" s="148"/>
      <c r="AL1316" s="148"/>
      <c r="AM1316" s="148"/>
      <c r="AN1316" s="148"/>
      <c r="AO1316" s="148"/>
      <c r="AP1316" s="148"/>
      <c r="AQ1316" s="148"/>
      <c r="AR1316" s="148"/>
      <c r="AS1316" s="148"/>
      <c r="AT1316" s="148"/>
      <c r="AU1316" s="148"/>
      <c r="AV1316" s="148"/>
      <c r="AW1316" s="148"/>
      <c r="AX1316" s="148"/>
      <c r="AY1316" s="148"/>
      <c r="AZ1316" s="148"/>
      <c r="BA1316" s="148"/>
      <c r="BB1316" s="148"/>
      <c r="BC1316" s="148"/>
      <c r="BD1316" s="148"/>
      <c r="BE1316" s="148"/>
      <c r="BF1316" s="148"/>
      <c r="BG1316" s="148"/>
      <c r="BH1316" s="148"/>
    </row>
    <row r="1317" spans="1:60" outlineLevel="3" x14ac:dyDescent="0.25">
      <c r="A1317" s="155"/>
      <c r="B1317" s="156"/>
      <c r="C1317" s="195" t="s">
        <v>1636</v>
      </c>
      <c r="D1317" s="161"/>
      <c r="E1317" s="162">
        <v>2</v>
      </c>
      <c r="F1317" s="159"/>
      <c r="G1317" s="159"/>
      <c r="H1317" s="159"/>
      <c r="I1317" s="159"/>
      <c r="J1317" s="159"/>
      <c r="K1317" s="159"/>
      <c r="L1317" s="159"/>
      <c r="M1317" s="159"/>
      <c r="N1317" s="158"/>
      <c r="O1317" s="158"/>
      <c r="P1317" s="158"/>
      <c r="Q1317" s="158"/>
      <c r="R1317" s="159"/>
      <c r="S1317" s="159"/>
      <c r="T1317" s="159"/>
      <c r="U1317" s="159"/>
      <c r="V1317" s="159"/>
      <c r="W1317" s="159"/>
      <c r="X1317" s="159"/>
      <c r="Y1317" s="159"/>
      <c r="Z1317" s="148"/>
      <c r="AA1317" s="148"/>
      <c r="AB1317" s="148"/>
      <c r="AC1317" s="148"/>
      <c r="AD1317" s="148"/>
      <c r="AE1317" s="148"/>
      <c r="AF1317" s="148"/>
      <c r="AG1317" s="148" t="s">
        <v>314</v>
      </c>
      <c r="AH1317" s="148">
        <v>0</v>
      </c>
      <c r="AI1317" s="148"/>
      <c r="AJ1317" s="148"/>
      <c r="AK1317" s="148"/>
      <c r="AL1317" s="148"/>
      <c r="AM1317" s="148"/>
      <c r="AN1317" s="148"/>
      <c r="AO1317" s="148"/>
      <c r="AP1317" s="148"/>
      <c r="AQ1317" s="148"/>
      <c r="AR1317" s="148"/>
      <c r="AS1317" s="148"/>
      <c r="AT1317" s="148"/>
      <c r="AU1317" s="148"/>
      <c r="AV1317" s="148"/>
      <c r="AW1317" s="148"/>
      <c r="AX1317" s="148"/>
      <c r="AY1317" s="148"/>
      <c r="AZ1317" s="148"/>
      <c r="BA1317" s="148"/>
      <c r="BB1317" s="148"/>
      <c r="BC1317" s="148"/>
      <c r="BD1317" s="148"/>
      <c r="BE1317" s="148"/>
      <c r="BF1317" s="148"/>
      <c r="BG1317" s="148"/>
      <c r="BH1317" s="148"/>
    </row>
    <row r="1318" spans="1:60" ht="20" outlineLevel="1" x14ac:dyDescent="0.25">
      <c r="A1318" s="177">
        <v>295</v>
      </c>
      <c r="B1318" s="178" t="s">
        <v>1637</v>
      </c>
      <c r="C1318" s="194" t="s">
        <v>1638</v>
      </c>
      <c r="D1318" s="179" t="s">
        <v>292</v>
      </c>
      <c r="E1318" s="180">
        <v>2</v>
      </c>
      <c r="F1318" s="181"/>
      <c r="G1318" s="182">
        <f>ROUND(E1318*F1318,2)</f>
        <v>0</v>
      </c>
      <c r="H1318" s="181"/>
      <c r="I1318" s="182">
        <f>ROUND(E1318*H1318,2)</f>
        <v>0</v>
      </c>
      <c r="J1318" s="181"/>
      <c r="K1318" s="182">
        <f>ROUND(E1318*J1318,2)</f>
        <v>0</v>
      </c>
      <c r="L1318" s="182">
        <v>21</v>
      </c>
      <c r="M1318" s="182">
        <f>G1318*(1+L1318/100)</f>
        <v>0</v>
      </c>
      <c r="N1318" s="180">
        <v>1.7999999999999999E-2</v>
      </c>
      <c r="O1318" s="180">
        <f>ROUND(E1318*N1318,2)</f>
        <v>0.04</v>
      </c>
      <c r="P1318" s="180">
        <v>0</v>
      </c>
      <c r="Q1318" s="180">
        <f>ROUND(E1318*P1318,2)</f>
        <v>0</v>
      </c>
      <c r="R1318" s="182" t="s">
        <v>621</v>
      </c>
      <c r="S1318" s="182" t="s">
        <v>294</v>
      </c>
      <c r="T1318" s="183" t="s">
        <v>294</v>
      </c>
      <c r="U1318" s="159">
        <v>0</v>
      </c>
      <c r="V1318" s="159">
        <f>ROUND(E1318*U1318,2)</f>
        <v>0</v>
      </c>
      <c r="W1318" s="159"/>
      <c r="X1318" s="159" t="s">
        <v>622</v>
      </c>
      <c r="Y1318" s="159" t="s">
        <v>296</v>
      </c>
      <c r="Z1318" s="148"/>
      <c r="AA1318" s="148"/>
      <c r="AB1318" s="148"/>
      <c r="AC1318" s="148"/>
      <c r="AD1318" s="148"/>
      <c r="AE1318" s="148"/>
      <c r="AF1318" s="148"/>
      <c r="AG1318" s="148" t="s">
        <v>623</v>
      </c>
      <c r="AH1318" s="148"/>
      <c r="AI1318" s="148"/>
      <c r="AJ1318" s="148"/>
      <c r="AK1318" s="148"/>
      <c r="AL1318" s="148"/>
      <c r="AM1318" s="148"/>
      <c r="AN1318" s="148"/>
      <c r="AO1318" s="148"/>
      <c r="AP1318" s="148"/>
      <c r="AQ1318" s="148"/>
      <c r="AR1318" s="148"/>
      <c r="AS1318" s="148"/>
      <c r="AT1318" s="148"/>
      <c r="AU1318" s="148"/>
      <c r="AV1318" s="148"/>
      <c r="AW1318" s="148"/>
      <c r="AX1318" s="148"/>
      <c r="AY1318" s="148"/>
      <c r="AZ1318" s="148"/>
      <c r="BA1318" s="148"/>
      <c r="BB1318" s="148"/>
      <c r="BC1318" s="148"/>
      <c r="BD1318" s="148"/>
      <c r="BE1318" s="148"/>
      <c r="BF1318" s="148"/>
      <c r="BG1318" s="148"/>
      <c r="BH1318" s="148"/>
    </row>
    <row r="1319" spans="1:60" outlineLevel="2" x14ac:dyDescent="0.25">
      <c r="A1319" s="155"/>
      <c r="B1319" s="156"/>
      <c r="C1319" s="195" t="s">
        <v>1639</v>
      </c>
      <c r="D1319" s="161"/>
      <c r="E1319" s="162">
        <v>1</v>
      </c>
      <c r="F1319" s="159"/>
      <c r="G1319" s="159"/>
      <c r="H1319" s="159"/>
      <c r="I1319" s="159"/>
      <c r="J1319" s="159"/>
      <c r="K1319" s="159"/>
      <c r="L1319" s="159"/>
      <c r="M1319" s="159"/>
      <c r="N1319" s="158"/>
      <c r="O1319" s="158"/>
      <c r="P1319" s="158"/>
      <c r="Q1319" s="158"/>
      <c r="R1319" s="159"/>
      <c r="S1319" s="159"/>
      <c r="T1319" s="159"/>
      <c r="U1319" s="159"/>
      <c r="V1319" s="159"/>
      <c r="W1319" s="159"/>
      <c r="X1319" s="159"/>
      <c r="Y1319" s="159"/>
      <c r="Z1319" s="148"/>
      <c r="AA1319" s="148"/>
      <c r="AB1319" s="148"/>
      <c r="AC1319" s="148"/>
      <c r="AD1319" s="148"/>
      <c r="AE1319" s="148"/>
      <c r="AF1319" s="148"/>
      <c r="AG1319" s="148" t="s">
        <v>314</v>
      </c>
      <c r="AH1319" s="148">
        <v>0</v>
      </c>
      <c r="AI1319" s="148"/>
      <c r="AJ1319" s="148"/>
      <c r="AK1319" s="148"/>
      <c r="AL1319" s="148"/>
      <c r="AM1319" s="148"/>
      <c r="AN1319" s="148"/>
      <c r="AO1319" s="148"/>
      <c r="AP1319" s="148"/>
      <c r="AQ1319" s="148"/>
      <c r="AR1319" s="148"/>
      <c r="AS1319" s="148"/>
      <c r="AT1319" s="148"/>
      <c r="AU1319" s="148"/>
      <c r="AV1319" s="148"/>
      <c r="AW1319" s="148"/>
      <c r="AX1319" s="148"/>
      <c r="AY1319" s="148"/>
      <c r="AZ1319" s="148"/>
      <c r="BA1319" s="148"/>
      <c r="BB1319" s="148"/>
      <c r="BC1319" s="148"/>
      <c r="BD1319" s="148"/>
      <c r="BE1319" s="148"/>
      <c r="BF1319" s="148"/>
      <c r="BG1319" s="148"/>
      <c r="BH1319" s="148"/>
    </row>
    <row r="1320" spans="1:60" outlineLevel="3" x14ac:dyDescent="0.25">
      <c r="A1320" s="155"/>
      <c r="B1320" s="156"/>
      <c r="C1320" s="195" t="s">
        <v>1640</v>
      </c>
      <c r="D1320" s="161"/>
      <c r="E1320" s="162">
        <v>1</v>
      </c>
      <c r="F1320" s="159"/>
      <c r="G1320" s="159"/>
      <c r="H1320" s="159"/>
      <c r="I1320" s="159"/>
      <c r="J1320" s="159"/>
      <c r="K1320" s="159"/>
      <c r="L1320" s="159"/>
      <c r="M1320" s="159"/>
      <c r="N1320" s="158"/>
      <c r="O1320" s="158"/>
      <c r="P1320" s="158"/>
      <c r="Q1320" s="158"/>
      <c r="R1320" s="159"/>
      <c r="S1320" s="159"/>
      <c r="T1320" s="159"/>
      <c r="U1320" s="159"/>
      <c r="V1320" s="159"/>
      <c r="W1320" s="159"/>
      <c r="X1320" s="159"/>
      <c r="Y1320" s="159"/>
      <c r="Z1320" s="148"/>
      <c r="AA1320" s="148"/>
      <c r="AB1320" s="148"/>
      <c r="AC1320" s="148"/>
      <c r="AD1320" s="148"/>
      <c r="AE1320" s="148"/>
      <c r="AF1320" s="148"/>
      <c r="AG1320" s="148" t="s">
        <v>314</v>
      </c>
      <c r="AH1320" s="148">
        <v>0</v>
      </c>
      <c r="AI1320" s="148"/>
      <c r="AJ1320" s="148"/>
      <c r="AK1320" s="148"/>
      <c r="AL1320" s="148"/>
      <c r="AM1320" s="148"/>
      <c r="AN1320" s="148"/>
      <c r="AO1320" s="148"/>
      <c r="AP1320" s="148"/>
      <c r="AQ1320" s="148"/>
      <c r="AR1320" s="148"/>
      <c r="AS1320" s="148"/>
      <c r="AT1320" s="148"/>
      <c r="AU1320" s="148"/>
      <c r="AV1320" s="148"/>
      <c r="AW1320" s="148"/>
      <c r="AX1320" s="148"/>
      <c r="AY1320" s="148"/>
      <c r="AZ1320" s="148"/>
      <c r="BA1320" s="148"/>
      <c r="BB1320" s="148"/>
      <c r="BC1320" s="148"/>
      <c r="BD1320" s="148"/>
      <c r="BE1320" s="148"/>
      <c r="BF1320" s="148"/>
      <c r="BG1320" s="148"/>
      <c r="BH1320" s="148"/>
    </row>
    <row r="1321" spans="1:60" outlineLevel="1" x14ac:dyDescent="0.25">
      <c r="A1321" s="185">
        <v>296</v>
      </c>
      <c r="B1321" s="186" t="s">
        <v>1641</v>
      </c>
      <c r="C1321" s="198" t="s">
        <v>1642</v>
      </c>
      <c r="D1321" s="187" t="s">
        <v>292</v>
      </c>
      <c r="E1321" s="188">
        <v>12</v>
      </c>
      <c r="F1321" s="189"/>
      <c r="G1321" s="190">
        <f t="shared" ref="G1321:G1326" si="7">ROUND(E1321*F1321,2)</f>
        <v>0</v>
      </c>
      <c r="H1321" s="189"/>
      <c r="I1321" s="190">
        <f t="shared" ref="I1321:I1326" si="8">ROUND(E1321*H1321,2)</f>
        <v>0</v>
      </c>
      <c r="J1321" s="189"/>
      <c r="K1321" s="190">
        <f t="shared" ref="K1321:K1326" si="9">ROUND(E1321*J1321,2)</f>
        <v>0</v>
      </c>
      <c r="L1321" s="190">
        <v>21</v>
      </c>
      <c r="M1321" s="190">
        <f t="shared" ref="M1321:M1326" si="10">G1321*(1+L1321/100)</f>
        <v>0</v>
      </c>
      <c r="N1321" s="188">
        <v>1.81E-3</v>
      </c>
      <c r="O1321" s="188">
        <f t="shared" ref="O1321:O1326" si="11">ROUND(E1321*N1321,2)</f>
        <v>0.02</v>
      </c>
      <c r="P1321" s="188">
        <v>0</v>
      </c>
      <c r="Q1321" s="188">
        <f t="shared" ref="Q1321:Q1326" si="12">ROUND(E1321*P1321,2)</f>
        <v>0</v>
      </c>
      <c r="R1321" s="190" t="s">
        <v>621</v>
      </c>
      <c r="S1321" s="190" t="s">
        <v>853</v>
      </c>
      <c r="T1321" s="191" t="s">
        <v>853</v>
      </c>
      <c r="U1321" s="159">
        <v>0</v>
      </c>
      <c r="V1321" s="159">
        <f t="shared" ref="V1321:V1326" si="13">ROUND(E1321*U1321,2)</f>
        <v>0</v>
      </c>
      <c r="W1321" s="159"/>
      <c r="X1321" s="159" t="s">
        <v>622</v>
      </c>
      <c r="Y1321" s="159" t="s">
        <v>296</v>
      </c>
      <c r="Z1321" s="148"/>
      <c r="AA1321" s="148"/>
      <c r="AB1321" s="148"/>
      <c r="AC1321" s="148"/>
      <c r="AD1321" s="148"/>
      <c r="AE1321" s="148"/>
      <c r="AF1321" s="148"/>
      <c r="AG1321" s="148" t="s">
        <v>623</v>
      </c>
      <c r="AH1321" s="148"/>
      <c r="AI1321" s="148"/>
      <c r="AJ1321" s="148"/>
      <c r="AK1321" s="148"/>
      <c r="AL1321" s="148"/>
      <c r="AM1321" s="148"/>
      <c r="AN1321" s="148"/>
      <c r="AO1321" s="148"/>
      <c r="AP1321" s="148"/>
      <c r="AQ1321" s="148"/>
      <c r="AR1321" s="148"/>
      <c r="AS1321" s="148"/>
      <c r="AT1321" s="148"/>
      <c r="AU1321" s="148"/>
      <c r="AV1321" s="148"/>
      <c r="AW1321" s="148"/>
      <c r="AX1321" s="148"/>
      <c r="AY1321" s="148"/>
      <c r="AZ1321" s="148"/>
      <c r="BA1321" s="148"/>
      <c r="BB1321" s="148"/>
      <c r="BC1321" s="148"/>
      <c r="BD1321" s="148"/>
      <c r="BE1321" s="148"/>
      <c r="BF1321" s="148"/>
      <c r="BG1321" s="148"/>
      <c r="BH1321" s="148"/>
    </row>
    <row r="1322" spans="1:60" outlineLevel="1" x14ac:dyDescent="0.25">
      <c r="A1322" s="185">
        <v>297</v>
      </c>
      <c r="B1322" s="186" t="s">
        <v>1643</v>
      </c>
      <c r="C1322" s="198" t="s">
        <v>1644</v>
      </c>
      <c r="D1322" s="187" t="s">
        <v>292</v>
      </c>
      <c r="E1322" s="188">
        <v>1</v>
      </c>
      <c r="F1322" s="189"/>
      <c r="G1322" s="190">
        <f t="shared" si="7"/>
        <v>0</v>
      </c>
      <c r="H1322" s="189"/>
      <c r="I1322" s="190">
        <f t="shared" si="8"/>
        <v>0</v>
      </c>
      <c r="J1322" s="189"/>
      <c r="K1322" s="190">
        <f t="shared" si="9"/>
        <v>0</v>
      </c>
      <c r="L1322" s="190">
        <v>21</v>
      </c>
      <c r="M1322" s="190">
        <f t="shared" si="10"/>
        <v>0</v>
      </c>
      <c r="N1322" s="188">
        <v>1.3500000000000001E-3</v>
      </c>
      <c r="O1322" s="188">
        <f t="shared" si="11"/>
        <v>0</v>
      </c>
      <c r="P1322" s="188">
        <v>0</v>
      </c>
      <c r="Q1322" s="188">
        <f t="shared" si="12"/>
        <v>0</v>
      </c>
      <c r="R1322" s="190" t="s">
        <v>621</v>
      </c>
      <c r="S1322" s="190" t="s">
        <v>853</v>
      </c>
      <c r="T1322" s="191" t="s">
        <v>853</v>
      </c>
      <c r="U1322" s="159">
        <v>0</v>
      </c>
      <c r="V1322" s="159">
        <f t="shared" si="13"/>
        <v>0</v>
      </c>
      <c r="W1322" s="159"/>
      <c r="X1322" s="159" t="s">
        <v>622</v>
      </c>
      <c r="Y1322" s="159" t="s">
        <v>296</v>
      </c>
      <c r="Z1322" s="148"/>
      <c r="AA1322" s="148"/>
      <c r="AB1322" s="148"/>
      <c r="AC1322" s="148"/>
      <c r="AD1322" s="148"/>
      <c r="AE1322" s="148"/>
      <c r="AF1322" s="148"/>
      <c r="AG1322" s="148" t="s">
        <v>623</v>
      </c>
      <c r="AH1322" s="148"/>
      <c r="AI1322" s="148"/>
      <c r="AJ1322" s="148"/>
      <c r="AK1322" s="148"/>
      <c r="AL1322" s="148"/>
      <c r="AM1322" s="148"/>
      <c r="AN1322" s="148"/>
      <c r="AO1322" s="148"/>
      <c r="AP1322" s="148"/>
      <c r="AQ1322" s="148"/>
      <c r="AR1322" s="148"/>
      <c r="AS1322" s="148"/>
      <c r="AT1322" s="148"/>
      <c r="AU1322" s="148"/>
      <c r="AV1322" s="148"/>
      <c r="AW1322" s="148"/>
      <c r="AX1322" s="148"/>
      <c r="AY1322" s="148"/>
      <c r="AZ1322" s="148"/>
      <c r="BA1322" s="148"/>
      <c r="BB1322" s="148"/>
      <c r="BC1322" s="148"/>
      <c r="BD1322" s="148"/>
      <c r="BE1322" s="148"/>
      <c r="BF1322" s="148"/>
      <c r="BG1322" s="148"/>
      <c r="BH1322" s="148"/>
    </row>
    <row r="1323" spans="1:60" outlineLevel="1" x14ac:dyDescent="0.25">
      <c r="A1323" s="185">
        <v>298</v>
      </c>
      <c r="B1323" s="186" t="s">
        <v>1645</v>
      </c>
      <c r="C1323" s="198" t="s">
        <v>1646</v>
      </c>
      <c r="D1323" s="187" t="s">
        <v>292</v>
      </c>
      <c r="E1323" s="188">
        <v>12</v>
      </c>
      <c r="F1323" s="189"/>
      <c r="G1323" s="190">
        <f t="shared" si="7"/>
        <v>0</v>
      </c>
      <c r="H1323" s="189"/>
      <c r="I1323" s="190">
        <f t="shared" si="8"/>
        <v>0</v>
      </c>
      <c r="J1323" s="189"/>
      <c r="K1323" s="190">
        <f t="shared" si="9"/>
        <v>0</v>
      </c>
      <c r="L1323" s="190">
        <v>21</v>
      </c>
      <c r="M1323" s="190">
        <f t="shared" si="10"/>
        <v>0</v>
      </c>
      <c r="N1323" s="188">
        <v>1.58E-3</v>
      </c>
      <c r="O1323" s="188">
        <f t="shared" si="11"/>
        <v>0.02</v>
      </c>
      <c r="P1323" s="188">
        <v>0</v>
      </c>
      <c r="Q1323" s="188">
        <f t="shared" si="12"/>
        <v>0</v>
      </c>
      <c r="R1323" s="190" t="s">
        <v>621</v>
      </c>
      <c r="S1323" s="190" t="s">
        <v>853</v>
      </c>
      <c r="T1323" s="191" t="s">
        <v>853</v>
      </c>
      <c r="U1323" s="159">
        <v>0</v>
      </c>
      <c r="V1323" s="159">
        <f t="shared" si="13"/>
        <v>0</v>
      </c>
      <c r="W1323" s="159"/>
      <c r="X1323" s="159" t="s">
        <v>622</v>
      </c>
      <c r="Y1323" s="159" t="s">
        <v>296</v>
      </c>
      <c r="Z1323" s="148"/>
      <c r="AA1323" s="148"/>
      <c r="AB1323" s="148"/>
      <c r="AC1323" s="148"/>
      <c r="AD1323" s="148"/>
      <c r="AE1323" s="148"/>
      <c r="AF1323" s="148"/>
      <c r="AG1323" s="148" t="s">
        <v>623</v>
      </c>
      <c r="AH1323" s="148"/>
      <c r="AI1323" s="148"/>
      <c r="AJ1323" s="148"/>
      <c r="AK1323" s="148"/>
      <c r="AL1323" s="148"/>
      <c r="AM1323" s="148"/>
      <c r="AN1323" s="148"/>
      <c r="AO1323" s="148"/>
      <c r="AP1323" s="148"/>
      <c r="AQ1323" s="148"/>
      <c r="AR1323" s="148"/>
      <c r="AS1323" s="148"/>
      <c r="AT1323" s="148"/>
      <c r="AU1323" s="148"/>
      <c r="AV1323" s="148"/>
      <c r="AW1323" s="148"/>
      <c r="AX1323" s="148"/>
      <c r="AY1323" s="148"/>
      <c r="AZ1323" s="148"/>
      <c r="BA1323" s="148"/>
      <c r="BB1323" s="148"/>
      <c r="BC1323" s="148"/>
      <c r="BD1323" s="148"/>
      <c r="BE1323" s="148"/>
      <c r="BF1323" s="148"/>
      <c r="BG1323" s="148"/>
      <c r="BH1323" s="148"/>
    </row>
    <row r="1324" spans="1:60" outlineLevel="1" x14ac:dyDescent="0.25">
      <c r="A1324" s="185">
        <v>299</v>
      </c>
      <c r="B1324" s="186" t="s">
        <v>1647</v>
      </c>
      <c r="C1324" s="198" t="s">
        <v>1648</v>
      </c>
      <c r="D1324" s="187" t="s">
        <v>292</v>
      </c>
      <c r="E1324" s="188">
        <v>17</v>
      </c>
      <c r="F1324" s="189"/>
      <c r="G1324" s="190">
        <f t="shared" si="7"/>
        <v>0</v>
      </c>
      <c r="H1324" s="189"/>
      <c r="I1324" s="190">
        <f t="shared" si="8"/>
        <v>0</v>
      </c>
      <c r="J1324" s="189"/>
      <c r="K1324" s="190">
        <f t="shared" si="9"/>
        <v>0</v>
      </c>
      <c r="L1324" s="190">
        <v>21</v>
      </c>
      <c r="M1324" s="190">
        <f t="shared" si="10"/>
        <v>0</v>
      </c>
      <c r="N1324" s="188">
        <v>1.8E-3</v>
      </c>
      <c r="O1324" s="188">
        <f t="shared" si="11"/>
        <v>0.03</v>
      </c>
      <c r="P1324" s="188">
        <v>0</v>
      </c>
      <c r="Q1324" s="188">
        <f t="shared" si="12"/>
        <v>0</v>
      </c>
      <c r="R1324" s="190" t="s">
        <v>621</v>
      </c>
      <c r="S1324" s="190" t="s">
        <v>853</v>
      </c>
      <c r="T1324" s="191" t="s">
        <v>853</v>
      </c>
      <c r="U1324" s="159">
        <v>0</v>
      </c>
      <c r="V1324" s="159">
        <f t="shared" si="13"/>
        <v>0</v>
      </c>
      <c r="W1324" s="159"/>
      <c r="X1324" s="159" t="s">
        <v>622</v>
      </c>
      <c r="Y1324" s="159" t="s">
        <v>296</v>
      </c>
      <c r="Z1324" s="148"/>
      <c r="AA1324" s="148"/>
      <c r="AB1324" s="148"/>
      <c r="AC1324" s="148"/>
      <c r="AD1324" s="148"/>
      <c r="AE1324" s="148"/>
      <c r="AF1324" s="148"/>
      <c r="AG1324" s="148" t="s">
        <v>623</v>
      </c>
      <c r="AH1324" s="148"/>
      <c r="AI1324" s="148"/>
      <c r="AJ1324" s="148"/>
      <c r="AK1324" s="148"/>
      <c r="AL1324" s="148"/>
      <c r="AM1324" s="148"/>
      <c r="AN1324" s="148"/>
      <c r="AO1324" s="148"/>
      <c r="AP1324" s="148"/>
      <c r="AQ1324" s="148"/>
      <c r="AR1324" s="148"/>
      <c r="AS1324" s="148"/>
      <c r="AT1324" s="148"/>
      <c r="AU1324" s="148"/>
      <c r="AV1324" s="148"/>
      <c r="AW1324" s="148"/>
      <c r="AX1324" s="148"/>
      <c r="AY1324" s="148"/>
      <c r="AZ1324" s="148"/>
      <c r="BA1324" s="148"/>
      <c r="BB1324" s="148"/>
      <c r="BC1324" s="148"/>
      <c r="BD1324" s="148"/>
      <c r="BE1324" s="148"/>
      <c r="BF1324" s="148"/>
      <c r="BG1324" s="148"/>
      <c r="BH1324" s="148"/>
    </row>
    <row r="1325" spans="1:60" outlineLevel="1" x14ac:dyDescent="0.25">
      <c r="A1325" s="185">
        <v>300</v>
      </c>
      <c r="B1325" s="186" t="s">
        <v>1649</v>
      </c>
      <c r="C1325" s="198" t="s">
        <v>1650</v>
      </c>
      <c r="D1325" s="187" t="s">
        <v>292</v>
      </c>
      <c r="E1325" s="188">
        <v>2</v>
      </c>
      <c r="F1325" s="189"/>
      <c r="G1325" s="190">
        <f t="shared" si="7"/>
        <v>0</v>
      </c>
      <c r="H1325" s="189"/>
      <c r="I1325" s="190">
        <f t="shared" si="8"/>
        <v>0</v>
      </c>
      <c r="J1325" s="189"/>
      <c r="K1325" s="190">
        <f t="shared" si="9"/>
        <v>0</v>
      </c>
      <c r="L1325" s="190">
        <v>21</v>
      </c>
      <c r="M1325" s="190">
        <f t="shared" si="10"/>
        <v>0</v>
      </c>
      <c r="N1325" s="188">
        <v>3.2599999999999999E-3</v>
      </c>
      <c r="O1325" s="188">
        <f t="shared" si="11"/>
        <v>0.01</v>
      </c>
      <c r="P1325" s="188">
        <v>0</v>
      </c>
      <c r="Q1325" s="188">
        <f t="shared" si="12"/>
        <v>0</v>
      </c>
      <c r="R1325" s="190"/>
      <c r="S1325" s="190" t="s">
        <v>878</v>
      </c>
      <c r="T1325" s="191" t="s">
        <v>879</v>
      </c>
      <c r="U1325" s="159">
        <v>0</v>
      </c>
      <c r="V1325" s="159">
        <f t="shared" si="13"/>
        <v>0</v>
      </c>
      <c r="W1325" s="159"/>
      <c r="X1325" s="159" t="s">
        <v>622</v>
      </c>
      <c r="Y1325" s="159" t="s">
        <v>296</v>
      </c>
      <c r="Z1325" s="148"/>
      <c r="AA1325" s="148"/>
      <c r="AB1325" s="148"/>
      <c r="AC1325" s="148"/>
      <c r="AD1325" s="148"/>
      <c r="AE1325" s="148"/>
      <c r="AF1325" s="148"/>
      <c r="AG1325" s="148" t="s">
        <v>623</v>
      </c>
      <c r="AH1325" s="148"/>
      <c r="AI1325" s="148"/>
      <c r="AJ1325" s="148"/>
      <c r="AK1325" s="148"/>
      <c r="AL1325" s="148"/>
      <c r="AM1325" s="148"/>
      <c r="AN1325" s="148"/>
      <c r="AO1325" s="148"/>
      <c r="AP1325" s="148"/>
      <c r="AQ1325" s="148"/>
      <c r="AR1325" s="148"/>
      <c r="AS1325" s="148"/>
      <c r="AT1325" s="148"/>
      <c r="AU1325" s="148"/>
      <c r="AV1325" s="148"/>
      <c r="AW1325" s="148"/>
      <c r="AX1325" s="148"/>
      <c r="AY1325" s="148"/>
      <c r="AZ1325" s="148"/>
      <c r="BA1325" s="148"/>
      <c r="BB1325" s="148"/>
      <c r="BC1325" s="148"/>
      <c r="BD1325" s="148"/>
      <c r="BE1325" s="148"/>
      <c r="BF1325" s="148"/>
      <c r="BG1325" s="148"/>
      <c r="BH1325" s="148"/>
    </row>
    <row r="1326" spans="1:60" outlineLevel="1" x14ac:dyDescent="0.25">
      <c r="A1326" s="177">
        <v>301</v>
      </c>
      <c r="B1326" s="178" t="s">
        <v>3779</v>
      </c>
      <c r="C1326" s="194" t="s">
        <v>3777</v>
      </c>
      <c r="D1326" s="179" t="s">
        <v>292</v>
      </c>
      <c r="E1326" s="180">
        <v>6</v>
      </c>
      <c r="F1326" s="181"/>
      <c r="G1326" s="182">
        <f t="shared" si="7"/>
        <v>0</v>
      </c>
      <c r="H1326" s="181"/>
      <c r="I1326" s="182">
        <f t="shared" si="8"/>
        <v>0</v>
      </c>
      <c r="J1326" s="181"/>
      <c r="K1326" s="182">
        <f t="shared" si="9"/>
        <v>0</v>
      </c>
      <c r="L1326" s="182">
        <v>21</v>
      </c>
      <c r="M1326" s="182">
        <f t="shared" si="10"/>
        <v>0</v>
      </c>
      <c r="N1326" s="180">
        <v>0</v>
      </c>
      <c r="O1326" s="180">
        <f t="shared" si="11"/>
        <v>0</v>
      </c>
      <c r="P1326" s="180">
        <v>0</v>
      </c>
      <c r="Q1326" s="180">
        <f t="shared" si="12"/>
        <v>0</v>
      </c>
      <c r="R1326" s="182"/>
      <c r="S1326" s="182" t="s">
        <v>878</v>
      </c>
      <c r="T1326" s="183" t="s">
        <v>879</v>
      </c>
      <c r="U1326" s="159">
        <v>0</v>
      </c>
      <c r="V1326" s="159">
        <f t="shared" si="13"/>
        <v>0</v>
      </c>
      <c r="W1326" s="159"/>
      <c r="X1326" s="159" t="s">
        <v>622</v>
      </c>
      <c r="Y1326" s="159" t="s">
        <v>296</v>
      </c>
      <c r="Z1326" s="148"/>
      <c r="AA1326" s="148"/>
      <c r="AB1326" s="148"/>
      <c r="AC1326" s="148"/>
      <c r="AD1326" s="148"/>
      <c r="AE1326" s="148"/>
      <c r="AF1326" s="148"/>
      <c r="AG1326" s="148" t="s">
        <v>623</v>
      </c>
      <c r="AH1326" s="148"/>
      <c r="AI1326" s="148"/>
      <c r="AJ1326" s="148"/>
      <c r="AK1326" s="148"/>
      <c r="AL1326" s="148"/>
      <c r="AM1326" s="148"/>
      <c r="AN1326" s="148"/>
      <c r="AO1326" s="148"/>
      <c r="AP1326" s="148"/>
      <c r="AQ1326" s="148"/>
      <c r="AR1326" s="148"/>
      <c r="AS1326" s="148"/>
      <c r="AT1326" s="148"/>
      <c r="AU1326" s="148"/>
      <c r="AV1326" s="148"/>
      <c r="AW1326" s="148"/>
      <c r="AX1326" s="148"/>
      <c r="AY1326" s="148"/>
      <c r="AZ1326" s="148"/>
      <c r="BA1326" s="148"/>
      <c r="BB1326" s="148"/>
      <c r="BC1326" s="148"/>
      <c r="BD1326" s="148"/>
      <c r="BE1326" s="148"/>
      <c r="BF1326" s="148"/>
      <c r="BG1326" s="148"/>
      <c r="BH1326" s="148"/>
    </row>
    <row r="1327" spans="1:60" outlineLevel="2" x14ac:dyDescent="0.25">
      <c r="A1327" s="155"/>
      <c r="B1327" s="156"/>
      <c r="C1327" s="195" t="s">
        <v>3778</v>
      </c>
      <c r="D1327" s="161"/>
      <c r="E1327" s="162">
        <v>6</v>
      </c>
      <c r="F1327" s="159"/>
      <c r="G1327" s="159"/>
      <c r="H1327" s="159"/>
      <c r="I1327" s="159"/>
      <c r="J1327" s="159"/>
      <c r="K1327" s="159"/>
      <c r="L1327" s="159"/>
      <c r="M1327" s="159"/>
      <c r="N1327" s="158"/>
      <c r="O1327" s="158"/>
      <c r="P1327" s="158"/>
      <c r="Q1327" s="158"/>
      <c r="R1327" s="159"/>
      <c r="S1327" s="159"/>
      <c r="T1327" s="159"/>
      <c r="U1327" s="159"/>
      <c r="V1327" s="159"/>
      <c r="W1327" s="159"/>
      <c r="X1327" s="159"/>
      <c r="Y1327" s="159"/>
      <c r="Z1327" s="148"/>
      <c r="AA1327" s="148"/>
      <c r="AB1327" s="148"/>
      <c r="AC1327" s="148"/>
      <c r="AD1327" s="148"/>
      <c r="AE1327" s="148"/>
      <c r="AF1327" s="148"/>
      <c r="AG1327" s="148" t="s">
        <v>314</v>
      </c>
      <c r="AH1327" s="148">
        <v>0</v>
      </c>
      <c r="AI1327" s="148"/>
      <c r="AJ1327" s="148"/>
      <c r="AK1327" s="148"/>
      <c r="AL1327" s="148"/>
      <c r="AM1327" s="148"/>
      <c r="AN1327" s="148"/>
      <c r="AO1327" s="148"/>
      <c r="AP1327" s="148"/>
      <c r="AQ1327" s="148"/>
      <c r="AR1327" s="148"/>
      <c r="AS1327" s="148"/>
      <c r="AT1327" s="148"/>
      <c r="AU1327" s="148"/>
      <c r="AV1327" s="148"/>
      <c r="AW1327" s="148"/>
      <c r="AX1327" s="148"/>
      <c r="AY1327" s="148"/>
      <c r="AZ1327" s="148"/>
      <c r="BA1327" s="148"/>
      <c r="BB1327" s="148"/>
      <c r="BC1327" s="148"/>
      <c r="BD1327" s="148"/>
      <c r="BE1327" s="148"/>
      <c r="BF1327" s="148"/>
      <c r="BG1327" s="148"/>
      <c r="BH1327" s="148"/>
    </row>
    <row r="1328" spans="1:60" outlineLevel="1" x14ac:dyDescent="0.25">
      <c r="A1328" s="177">
        <v>301</v>
      </c>
      <c r="B1328" s="178" t="s">
        <v>3781</v>
      </c>
      <c r="C1328" s="194" t="s">
        <v>3780</v>
      </c>
      <c r="D1328" s="179" t="s">
        <v>292</v>
      </c>
      <c r="E1328" s="180">
        <v>4</v>
      </c>
      <c r="F1328" s="181"/>
      <c r="G1328" s="182">
        <f t="shared" ref="G1328" si="14">ROUND(E1328*F1328,2)</f>
        <v>0</v>
      </c>
      <c r="H1328" s="181"/>
      <c r="I1328" s="182">
        <f t="shared" ref="I1328" si="15">ROUND(E1328*H1328,2)</f>
        <v>0</v>
      </c>
      <c r="J1328" s="181"/>
      <c r="K1328" s="182">
        <f t="shared" ref="K1328" si="16">ROUND(E1328*J1328,2)</f>
        <v>0</v>
      </c>
      <c r="L1328" s="182">
        <v>21</v>
      </c>
      <c r="M1328" s="182">
        <f t="shared" ref="M1328" si="17">G1328*(1+L1328/100)</f>
        <v>0</v>
      </c>
      <c r="N1328" s="180">
        <v>0</v>
      </c>
      <c r="O1328" s="180">
        <f t="shared" ref="O1328" si="18">ROUND(E1328*N1328,2)</f>
        <v>0</v>
      </c>
      <c r="P1328" s="180">
        <v>0</v>
      </c>
      <c r="Q1328" s="180">
        <f t="shared" ref="Q1328" si="19">ROUND(E1328*P1328,2)</f>
        <v>0</v>
      </c>
      <c r="R1328" s="182"/>
      <c r="S1328" s="182" t="s">
        <v>878</v>
      </c>
      <c r="T1328" s="183" t="s">
        <v>879</v>
      </c>
      <c r="U1328" s="159">
        <v>0</v>
      </c>
      <c r="V1328" s="159">
        <f t="shared" ref="V1328" si="20">ROUND(E1328*U1328,2)</f>
        <v>0</v>
      </c>
      <c r="W1328" s="159"/>
      <c r="X1328" s="159" t="s">
        <v>622</v>
      </c>
      <c r="Y1328" s="159" t="s">
        <v>296</v>
      </c>
      <c r="Z1328" s="148"/>
      <c r="AA1328" s="148"/>
      <c r="AB1328" s="148"/>
      <c r="AC1328" s="148"/>
      <c r="AD1328" s="148"/>
      <c r="AE1328" s="148"/>
      <c r="AF1328" s="148"/>
      <c r="AG1328" s="148" t="s">
        <v>623</v>
      </c>
      <c r="AH1328" s="148"/>
      <c r="AI1328" s="148"/>
      <c r="AJ1328" s="148"/>
      <c r="AK1328" s="148"/>
      <c r="AL1328" s="148"/>
      <c r="AM1328" s="148"/>
      <c r="AN1328" s="148"/>
      <c r="AO1328" s="148"/>
      <c r="AP1328" s="148"/>
      <c r="AQ1328" s="148"/>
      <c r="AR1328" s="148"/>
      <c r="AS1328" s="148"/>
      <c r="AT1328" s="148"/>
      <c r="AU1328" s="148"/>
      <c r="AV1328" s="148"/>
      <c r="AW1328" s="148"/>
      <c r="AX1328" s="148"/>
      <c r="AY1328" s="148"/>
      <c r="AZ1328" s="148"/>
      <c r="BA1328" s="148"/>
      <c r="BB1328" s="148"/>
      <c r="BC1328" s="148"/>
      <c r="BD1328" s="148"/>
      <c r="BE1328" s="148"/>
      <c r="BF1328" s="148"/>
      <c r="BG1328" s="148"/>
      <c r="BH1328" s="148"/>
    </row>
    <row r="1329" spans="1:60" outlineLevel="2" x14ac:dyDescent="0.25">
      <c r="A1329" s="155"/>
      <c r="B1329" s="156"/>
      <c r="C1329" s="195" t="s">
        <v>3792</v>
      </c>
      <c r="D1329" s="161"/>
      <c r="E1329" s="162">
        <v>4</v>
      </c>
      <c r="F1329" s="159"/>
      <c r="G1329" s="159"/>
      <c r="H1329" s="159"/>
      <c r="I1329" s="159"/>
      <c r="J1329" s="159"/>
      <c r="K1329" s="159"/>
      <c r="L1329" s="159"/>
      <c r="M1329" s="159"/>
      <c r="N1329" s="158"/>
      <c r="O1329" s="158"/>
      <c r="P1329" s="158"/>
      <c r="Q1329" s="158"/>
      <c r="R1329" s="159"/>
      <c r="S1329" s="159"/>
      <c r="T1329" s="159"/>
      <c r="U1329" s="159"/>
      <c r="V1329" s="159"/>
      <c r="W1329" s="159"/>
      <c r="X1329" s="159"/>
      <c r="Y1329" s="159"/>
      <c r="Z1329" s="148"/>
      <c r="AA1329" s="148"/>
      <c r="AB1329" s="148"/>
      <c r="AC1329" s="148"/>
      <c r="AD1329" s="148"/>
      <c r="AE1329" s="148"/>
      <c r="AF1329" s="148"/>
      <c r="AG1329" s="148" t="s">
        <v>314</v>
      </c>
      <c r="AH1329" s="148">
        <v>0</v>
      </c>
      <c r="AI1329" s="148"/>
      <c r="AJ1329" s="148"/>
      <c r="AK1329" s="148"/>
      <c r="AL1329" s="148"/>
      <c r="AM1329" s="148"/>
      <c r="AN1329" s="148"/>
      <c r="AO1329" s="148"/>
      <c r="AP1329" s="148"/>
      <c r="AQ1329" s="148"/>
      <c r="AR1329" s="148"/>
      <c r="AS1329" s="148"/>
      <c r="AT1329" s="148"/>
      <c r="AU1329" s="148"/>
      <c r="AV1329" s="148"/>
      <c r="AW1329" s="148"/>
      <c r="AX1329" s="148"/>
      <c r="AY1329" s="148"/>
      <c r="AZ1329" s="148"/>
      <c r="BA1329" s="148"/>
      <c r="BB1329" s="148"/>
      <c r="BC1329" s="148"/>
      <c r="BD1329" s="148"/>
      <c r="BE1329" s="148"/>
      <c r="BF1329" s="148"/>
      <c r="BG1329" s="148"/>
      <c r="BH1329" s="148"/>
    </row>
    <row r="1330" spans="1:60" outlineLevel="1" x14ac:dyDescent="0.25">
      <c r="A1330" s="177">
        <v>301</v>
      </c>
      <c r="B1330" s="178" t="s">
        <v>3782</v>
      </c>
      <c r="C1330" s="194" t="s">
        <v>3777</v>
      </c>
      <c r="D1330" s="179" t="s">
        <v>292</v>
      </c>
      <c r="E1330" s="180">
        <v>5</v>
      </c>
      <c r="F1330" s="181"/>
      <c r="G1330" s="182">
        <f t="shared" ref="G1330" si="21">ROUND(E1330*F1330,2)</f>
        <v>0</v>
      </c>
      <c r="H1330" s="181"/>
      <c r="I1330" s="182">
        <f t="shared" ref="I1330" si="22">ROUND(E1330*H1330,2)</f>
        <v>0</v>
      </c>
      <c r="J1330" s="181"/>
      <c r="K1330" s="182">
        <f t="shared" ref="K1330" si="23">ROUND(E1330*J1330,2)</f>
        <v>0</v>
      </c>
      <c r="L1330" s="182">
        <v>21</v>
      </c>
      <c r="M1330" s="182">
        <f t="shared" ref="M1330" si="24">G1330*(1+L1330/100)</f>
        <v>0</v>
      </c>
      <c r="N1330" s="180">
        <v>0</v>
      </c>
      <c r="O1330" s="180">
        <f t="shared" ref="O1330" si="25">ROUND(E1330*N1330,2)</f>
        <v>0</v>
      </c>
      <c r="P1330" s="180">
        <v>0</v>
      </c>
      <c r="Q1330" s="180">
        <f t="shared" ref="Q1330" si="26">ROUND(E1330*P1330,2)</f>
        <v>0</v>
      </c>
      <c r="R1330" s="182"/>
      <c r="S1330" s="182" t="s">
        <v>878</v>
      </c>
      <c r="T1330" s="183" t="s">
        <v>879</v>
      </c>
      <c r="U1330" s="159">
        <v>0</v>
      </c>
      <c r="V1330" s="159">
        <f t="shared" ref="V1330" si="27">ROUND(E1330*U1330,2)</f>
        <v>0</v>
      </c>
      <c r="W1330" s="159"/>
      <c r="X1330" s="159" t="s">
        <v>622</v>
      </c>
      <c r="Y1330" s="159" t="s">
        <v>296</v>
      </c>
      <c r="Z1330" s="148"/>
      <c r="AA1330" s="148"/>
      <c r="AB1330" s="148"/>
      <c r="AC1330" s="148"/>
      <c r="AD1330" s="148"/>
      <c r="AE1330" s="148"/>
      <c r="AF1330" s="148"/>
      <c r="AG1330" s="148" t="s">
        <v>623</v>
      </c>
      <c r="AH1330" s="148"/>
      <c r="AI1330" s="148"/>
      <c r="AJ1330" s="148"/>
      <c r="AK1330" s="148"/>
      <c r="AL1330" s="148"/>
      <c r="AM1330" s="148"/>
      <c r="AN1330" s="148"/>
      <c r="AO1330" s="148"/>
      <c r="AP1330" s="148"/>
      <c r="AQ1330" s="148"/>
      <c r="AR1330" s="148"/>
      <c r="AS1330" s="148"/>
      <c r="AT1330" s="148"/>
      <c r="AU1330" s="148"/>
      <c r="AV1330" s="148"/>
      <c r="AW1330" s="148"/>
      <c r="AX1330" s="148"/>
      <c r="AY1330" s="148"/>
      <c r="AZ1330" s="148"/>
      <c r="BA1330" s="148"/>
      <c r="BB1330" s="148"/>
      <c r="BC1330" s="148"/>
      <c r="BD1330" s="148"/>
      <c r="BE1330" s="148"/>
      <c r="BF1330" s="148"/>
      <c r="BG1330" s="148"/>
      <c r="BH1330" s="148"/>
    </row>
    <row r="1331" spans="1:60" outlineLevel="2" x14ac:dyDescent="0.25">
      <c r="A1331" s="155"/>
      <c r="B1331" s="156"/>
      <c r="C1331" s="195" t="s">
        <v>3789</v>
      </c>
      <c r="D1331" s="161"/>
      <c r="E1331" s="162">
        <v>5</v>
      </c>
      <c r="F1331" s="159"/>
      <c r="G1331" s="159"/>
      <c r="H1331" s="159"/>
      <c r="I1331" s="159"/>
      <c r="J1331" s="159"/>
      <c r="K1331" s="159"/>
      <c r="L1331" s="159"/>
      <c r="M1331" s="159"/>
      <c r="N1331" s="158"/>
      <c r="O1331" s="158"/>
      <c r="P1331" s="158"/>
      <c r="Q1331" s="158"/>
      <c r="R1331" s="159"/>
      <c r="S1331" s="159"/>
      <c r="T1331" s="159"/>
      <c r="U1331" s="159"/>
      <c r="V1331" s="159"/>
      <c r="W1331" s="159"/>
      <c r="X1331" s="159"/>
      <c r="Y1331" s="159"/>
      <c r="Z1331" s="148"/>
      <c r="AA1331" s="148"/>
      <c r="AB1331" s="148"/>
      <c r="AC1331" s="148"/>
      <c r="AD1331" s="148"/>
      <c r="AE1331" s="148"/>
      <c r="AF1331" s="148"/>
      <c r="AG1331" s="148" t="s">
        <v>314</v>
      </c>
      <c r="AH1331" s="148">
        <v>0</v>
      </c>
      <c r="AI1331" s="148"/>
      <c r="AJ1331" s="148"/>
      <c r="AK1331" s="148"/>
      <c r="AL1331" s="148"/>
      <c r="AM1331" s="148"/>
      <c r="AN1331" s="148"/>
      <c r="AO1331" s="148"/>
      <c r="AP1331" s="148"/>
      <c r="AQ1331" s="148"/>
      <c r="AR1331" s="148"/>
      <c r="AS1331" s="148"/>
      <c r="AT1331" s="148"/>
      <c r="AU1331" s="148"/>
      <c r="AV1331" s="148"/>
      <c r="AW1331" s="148"/>
      <c r="AX1331" s="148"/>
      <c r="AY1331" s="148"/>
      <c r="AZ1331" s="148"/>
      <c r="BA1331" s="148"/>
      <c r="BB1331" s="148"/>
      <c r="BC1331" s="148"/>
      <c r="BD1331" s="148"/>
      <c r="BE1331" s="148"/>
      <c r="BF1331" s="148"/>
      <c r="BG1331" s="148"/>
      <c r="BH1331" s="148"/>
    </row>
    <row r="1332" spans="1:60" outlineLevel="1" x14ac:dyDescent="0.25">
      <c r="A1332" s="177">
        <v>301</v>
      </c>
      <c r="B1332" s="178" t="s">
        <v>3783</v>
      </c>
      <c r="C1332" s="194" t="s">
        <v>3780</v>
      </c>
      <c r="D1332" s="179" t="s">
        <v>292</v>
      </c>
      <c r="E1332" s="180">
        <v>16</v>
      </c>
      <c r="F1332" s="181"/>
      <c r="G1332" s="182">
        <f t="shared" ref="G1332" si="28">ROUND(E1332*F1332,2)</f>
        <v>0</v>
      </c>
      <c r="H1332" s="181"/>
      <c r="I1332" s="182">
        <f t="shared" ref="I1332" si="29">ROUND(E1332*H1332,2)</f>
        <v>0</v>
      </c>
      <c r="J1332" s="181"/>
      <c r="K1332" s="182">
        <f t="shared" ref="K1332" si="30">ROUND(E1332*J1332,2)</f>
        <v>0</v>
      </c>
      <c r="L1332" s="182">
        <v>21</v>
      </c>
      <c r="M1332" s="182">
        <f t="shared" ref="M1332" si="31">G1332*(1+L1332/100)</f>
        <v>0</v>
      </c>
      <c r="N1332" s="180">
        <v>0</v>
      </c>
      <c r="O1332" s="180">
        <f t="shared" ref="O1332" si="32">ROUND(E1332*N1332,2)</f>
        <v>0</v>
      </c>
      <c r="P1332" s="180">
        <v>0</v>
      </c>
      <c r="Q1332" s="180">
        <f t="shared" ref="Q1332" si="33">ROUND(E1332*P1332,2)</f>
        <v>0</v>
      </c>
      <c r="R1332" s="182"/>
      <c r="S1332" s="182" t="s">
        <v>878</v>
      </c>
      <c r="T1332" s="183" t="s">
        <v>879</v>
      </c>
      <c r="U1332" s="159">
        <v>0</v>
      </c>
      <c r="V1332" s="159">
        <f t="shared" ref="V1332" si="34">ROUND(E1332*U1332,2)</f>
        <v>0</v>
      </c>
      <c r="W1332" s="159"/>
      <c r="X1332" s="159" t="s">
        <v>622</v>
      </c>
      <c r="Y1332" s="159" t="s">
        <v>296</v>
      </c>
      <c r="Z1332" s="148"/>
      <c r="AA1332" s="148"/>
      <c r="AB1332" s="148"/>
      <c r="AC1332" s="148"/>
      <c r="AD1332" s="148"/>
      <c r="AE1332" s="148"/>
      <c r="AF1332" s="148"/>
      <c r="AG1332" s="148" t="s">
        <v>623</v>
      </c>
      <c r="AH1332" s="148"/>
      <c r="AI1332" s="148"/>
      <c r="AJ1332" s="148"/>
      <c r="AK1332" s="148"/>
      <c r="AL1332" s="148"/>
      <c r="AM1332" s="148"/>
      <c r="AN1332" s="148"/>
      <c r="AO1332" s="148"/>
      <c r="AP1332" s="148"/>
      <c r="AQ1332" s="148"/>
      <c r="AR1332" s="148"/>
      <c r="AS1332" s="148"/>
      <c r="AT1332" s="148"/>
      <c r="AU1332" s="148"/>
      <c r="AV1332" s="148"/>
      <c r="AW1332" s="148"/>
      <c r="AX1332" s="148"/>
      <c r="AY1332" s="148"/>
      <c r="AZ1332" s="148"/>
      <c r="BA1332" s="148"/>
      <c r="BB1332" s="148"/>
      <c r="BC1332" s="148"/>
      <c r="BD1332" s="148"/>
      <c r="BE1332" s="148"/>
      <c r="BF1332" s="148"/>
      <c r="BG1332" s="148"/>
      <c r="BH1332" s="148"/>
    </row>
    <row r="1333" spans="1:60" outlineLevel="2" x14ac:dyDescent="0.25">
      <c r="A1333" s="155"/>
      <c r="B1333" s="156"/>
      <c r="C1333" s="195" t="s">
        <v>3790</v>
      </c>
      <c r="D1333" s="161"/>
      <c r="E1333" s="162">
        <v>16</v>
      </c>
      <c r="F1333" s="159"/>
      <c r="G1333" s="159"/>
      <c r="H1333" s="159"/>
      <c r="I1333" s="159"/>
      <c r="J1333" s="159"/>
      <c r="K1333" s="159"/>
      <c r="L1333" s="159"/>
      <c r="M1333" s="159"/>
      <c r="N1333" s="158"/>
      <c r="O1333" s="158"/>
      <c r="P1333" s="158"/>
      <c r="Q1333" s="158"/>
      <c r="R1333" s="159"/>
      <c r="S1333" s="159"/>
      <c r="T1333" s="159"/>
      <c r="U1333" s="159"/>
      <c r="V1333" s="159"/>
      <c r="W1333" s="159"/>
      <c r="X1333" s="159"/>
      <c r="Y1333" s="159"/>
      <c r="Z1333" s="148"/>
      <c r="AA1333" s="148"/>
      <c r="AB1333" s="148"/>
      <c r="AC1333" s="148"/>
      <c r="AD1333" s="148"/>
      <c r="AE1333" s="148"/>
      <c r="AF1333" s="148"/>
      <c r="AG1333" s="148" t="s">
        <v>314</v>
      </c>
      <c r="AH1333" s="148">
        <v>0</v>
      </c>
      <c r="AI1333" s="148"/>
      <c r="AJ1333" s="148"/>
      <c r="AK1333" s="148"/>
      <c r="AL1333" s="148"/>
      <c r="AM1333" s="148"/>
      <c r="AN1333" s="148"/>
      <c r="AO1333" s="148"/>
      <c r="AP1333" s="148"/>
      <c r="AQ1333" s="148"/>
      <c r="AR1333" s="148"/>
      <c r="AS1333" s="148"/>
      <c r="AT1333" s="148"/>
      <c r="AU1333" s="148"/>
      <c r="AV1333" s="148"/>
      <c r="AW1333" s="148"/>
      <c r="AX1333" s="148"/>
      <c r="AY1333" s="148"/>
      <c r="AZ1333" s="148"/>
      <c r="BA1333" s="148"/>
      <c r="BB1333" s="148"/>
      <c r="BC1333" s="148"/>
      <c r="BD1333" s="148"/>
      <c r="BE1333" s="148"/>
      <c r="BF1333" s="148"/>
      <c r="BG1333" s="148"/>
      <c r="BH1333" s="148"/>
    </row>
    <row r="1334" spans="1:60" outlineLevel="1" x14ac:dyDescent="0.25">
      <c r="A1334" s="177">
        <v>301</v>
      </c>
      <c r="B1334" s="178" t="s">
        <v>3784</v>
      </c>
      <c r="C1334" s="194" t="s">
        <v>3785</v>
      </c>
      <c r="D1334" s="179" t="s">
        <v>292</v>
      </c>
      <c r="E1334" s="180">
        <v>8</v>
      </c>
      <c r="F1334" s="181"/>
      <c r="G1334" s="182">
        <f t="shared" ref="G1334" si="35">ROUND(E1334*F1334,2)</f>
        <v>0</v>
      </c>
      <c r="H1334" s="181"/>
      <c r="I1334" s="182">
        <f t="shared" ref="I1334" si="36">ROUND(E1334*H1334,2)</f>
        <v>0</v>
      </c>
      <c r="J1334" s="181"/>
      <c r="K1334" s="182">
        <f t="shared" ref="K1334" si="37">ROUND(E1334*J1334,2)</f>
        <v>0</v>
      </c>
      <c r="L1334" s="182">
        <v>21</v>
      </c>
      <c r="M1334" s="182">
        <f t="shared" ref="M1334" si="38">G1334*(1+L1334/100)</f>
        <v>0</v>
      </c>
      <c r="N1334" s="180">
        <v>0</v>
      </c>
      <c r="O1334" s="180">
        <f t="shared" ref="O1334" si="39">ROUND(E1334*N1334,2)</f>
        <v>0</v>
      </c>
      <c r="P1334" s="180">
        <v>0</v>
      </c>
      <c r="Q1334" s="180">
        <f t="shared" ref="Q1334" si="40">ROUND(E1334*P1334,2)</f>
        <v>0</v>
      </c>
      <c r="R1334" s="182"/>
      <c r="S1334" s="182" t="s">
        <v>878</v>
      </c>
      <c r="T1334" s="183" t="s">
        <v>879</v>
      </c>
      <c r="U1334" s="159">
        <v>0</v>
      </c>
      <c r="V1334" s="159">
        <f t="shared" ref="V1334" si="41">ROUND(E1334*U1334,2)</f>
        <v>0</v>
      </c>
      <c r="W1334" s="159"/>
      <c r="X1334" s="159" t="s">
        <v>622</v>
      </c>
      <c r="Y1334" s="159" t="s">
        <v>296</v>
      </c>
      <c r="Z1334" s="148"/>
      <c r="AA1334" s="148"/>
      <c r="AB1334" s="148"/>
      <c r="AC1334" s="148"/>
      <c r="AD1334" s="148"/>
      <c r="AE1334" s="148"/>
      <c r="AF1334" s="148"/>
      <c r="AG1334" s="148" t="s">
        <v>623</v>
      </c>
      <c r="AH1334" s="148"/>
      <c r="AI1334" s="148"/>
      <c r="AJ1334" s="148"/>
      <c r="AK1334" s="148"/>
      <c r="AL1334" s="148"/>
      <c r="AM1334" s="148"/>
      <c r="AN1334" s="148"/>
      <c r="AO1334" s="148"/>
      <c r="AP1334" s="148"/>
      <c r="AQ1334" s="148"/>
      <c r="AR1334" s="148"/>
      <c r="AS1334" s="148"/>
      <c r="AT1334" s="148"/>
      <c r="AU1334" s="148"/>
      <c r="AV1334" s="148"/>
      <c r="AW1334" s="148"/>
      <c r="AX1334" s="148"/>
      <c r="AY1334" s="148"/>
      <c r="AZ1334" s="148"/>
      <c r="BA1334" s="148"/>
      <c r="BB1334" s="148"/>
      <c r="BC1334" s="148"/>
      <c r="BD1334" s="148"/>
      <c r="BE1334" s="148"/>
      <c r="BF1334" s="148"/>
      <c r="BG1334" s="148"/>
      <c r="BH1334" s="148"/>
    </row>
    <row r="1335" spans="1:60" outlineLevel="2" x14ac:dyDescent="0.25">
      <c r="A1335" s="155"/>
      <c r="B1335" s="156"/>
      <c r="C1335" s="195" t="s">
        <v>3791</v>
      </c>
      <c r="D1335" s="161"/>
      <c r="E1335" s="162">
        <v>8</v>
      </c>
      <c r="F1335" s="159"/>
      <c r="G1335" s="159"/>
      <c r="H1335" s="159"/>
      <c r="I1335" s="159"/>
      <c r="J1335" s="159"/>
      <c r="K1335" s="159"/>
      <c r="L1335" s="159"/>
      <c r="M1335" s="159"/>
      <c r="N1335" s="158"/>
      <c r="O1335" s="158"/>
      <c r="P1335" s="158"/>
      <c r="Q1335" s="158"/>
      <c r="R1335" s="159"/>
      <c r="S1335" s="159"/>
      <c r="T1335" s="159"/>
      <c r="U1335" s="159"/>
      <c r="V1335" s="159"/>
      <c r="W1335" s="159"/>
      <c r="X1335" s="159"/>
      <c r="Y1335" s="159"/>
      <c r="Z1335" s="148"/>
      <c r="AA1335" s="148"/>
      <c r="AB1335" s="148"/>
      <c r="AC1335" s="148"/>
      <c r="AD1335" s="148"/>
      <c r="AE1335" s="148"/>
      <c r="AF1335" s="148"/>
      <c r="AG1335" s="148" t="s">
        <v>314</v>
      </c>
      <c r="AH1335" s="148">
        <v>0</v>
      </c>
      <c r="AI1335" s="148"/>
      <c r="AJ1335" s="148"/>
      <c r="AK1335" s="148"/>
      <c r="AL1335" s="148"/>
      <c r="AM1335" s="148"/>
      <c r="AN1335" s="148"/>
      <c r="AO1335" s="148"/>
      <c r="AP1335" s="148"/>
      <c r="AQ1335" s="148"/>
      <c r="AR1335" s="148"/>
      <c r="AS1335" s="148"/>
      <c r="AT1335" s="148"/>
      <c r="AU1335" s="148"/>
      <c r="AV1335" s="148"/>
      <c r="AW1335" s="148"/>
      <c r="AX1335" s="148"/>
      <c r="AY1335" s="148"/>
      <c r="AZ1335" s="148"/>
      <c r="BA1335" s="148"/>
      <c r="BB1335" s="148"/>
      <c r="BC1335" s="148"/>
      <c r="BD1335" s="148"/>
      <c r="BE1335" s="148"/>
      <c r="BF1335" s="148"/>
      <c r="BG1335" s="148"/>
      <c r="BH1335" s="148"/>
    </row>
    <row r="1336" spans="1:60" outlineLevel="1" x14ac:dyDescent="0.25">
      <c r="A1336" s="177">
        <v>301</v>
      </c>
      <c r="B1336" s="178" t="s">
        <v>3787</v>
      </c>
      <c r="C1336" s="194" t="s">
        <v>3788</v>
      </c>
      <c r="D1336" s="179" t="s">
        <v>292</v>
      </c>
      <c r="E1336" s="180">
        <v>1</v>
      </c>
      <c r="F1336" s="181"/>
      <c r="G1336" s="182">
        <f t="shared" ref="G1336" si="42">ROUND(E1336*F1336,2)</f>
        <v>0</v>
      </c>
      <c r="H1336" s="181"/>
      <c r="I1336" s="182">
        <f t="shared" ref="I1336" si="43">ROUND(E1336*H1336,2)</f>
        <v>0</v>
      </c>
      <c r="J1336" s="181"/>
      <c r="K1336" s="182">
        <f t="shared" ref="K1336" si="44">ROUND(E1336*J1336,2)</f>
        <v>0</v>
      </c>
      <c r="L1336" s="182">
        <v>21</v>
      </c>
      <c r="M1336" s="182">
        <f t="shared" ref="M1336" si="45">G1336*(1+L1336/100)</f>
        <v>0</v>
      </c>
      <c r="N1336" s="180">
        <v>0</v>
      </c>
      <c r="O1336" s="180">
        <f t="shared" ref="O1336" si="46">ROUND(E1336*N1336,2)</f>
        <v>0</v>
      </c>
      <c r="P1336" s="180">
        <v>0</v>
      </c>
      <c r="Q1336" s="180">
        <f t="shared" ref="Q1336" si="47">ROUND(E1336*P1336,2)</f>
        <v>0</v>
      </c>
      <c r="R1336" s="182"/>
      <c r="S1336" s="182" t="s">
        <v>878</v>
      </c>
      <c r="T1336" s="183" t="s">
        <v>879</v>
      </c>
      <c r="U1336" s="159">
        <v>0</v>
      </c>
      <c r="V1336" s="159">
        <f t="shared" ref="V1336" si="48">ROUND(E1336*U1336,2)</f>
        <v>0</v>
      </c>
      <c r="W1336" s="159"/>
      <c r="X1336" s="159" t="s">
        <v>622</v>
      </c>
      <c r="Y1336" s="159" t="s">
        <v>296</v>
      </c>
      <c r="Z1336" s="148"/>
      <c r="AA1336" s="148"/>
      <c r="AB1336" s="148"/>
      <c r="AC1336" s="148"/>
      <c r="AD1336" s="148"/>
      <c r="AE1336" s="148"/>
      <c r="AF1336" s="148"/>
      <c r="AG1336" s="148" t="s">
        <v>623</v>
      </c>
      <c r="AH1336" s="148"/>
      <c r="AI1336" s="148"/>
      <c r="AJ1336" s="148"/>
      <c r="AK1336" s="148"/>
      <c r="AL1336" s="148"/>
      <c r="AM1336" s="148"/>
      <c r="AN1336" s="148"/>
      <c r="AO1336" s="148"/>
      <c r="AP1336" s="148"/>
      <c r="AQ1336" s="148"/>
      <c r="AR1336" s="148"/>
      <c r="AS1336" s="148"/>
      <c r="AT1336" s="148"/>
      <c r="AU1336" s="148"/>
      <c r="AV1336" s="148"/>
      <c r="AW1336" s="148"/>
      <c r="AX1336" s="148"/>
      <c r="AY1336" s="148"/>
      <c r="AZ1336" s="148"/>
      <c r="BA1336" s="148"/>
      <c r="BB1336" s="148"/>
      <c r="BC1336" s="148"/>
      <c r="BD1336" s="148"/>
      <c r="BE1336" s="148"/>
      <c r="BF1336" s="148"/>
      <c r="BG1336" s="148"/>
      <c r="BH1336" s="148"/>
    </row>
    <row r="1337" spans="1:60" outlineLevel="2" x14ac:dyDescent="0.25">
      <c r="A1337" s="155"/>
      <c r="B1337" s="156"/>
      <c r="C1337" s="195" t="s">
        <v>1582</v>
      </c>
      <c r="D1337" s="161"/>
      <c r="E1337" s="162">
        <v>1</v>
      </c>
      <c r="F1337" s="159"/>
      <c r="G1337" s="159"/>
      <c r="H1337" s="159"/>
      <c r="I1337" s="159"/>
      <c r="J1337" s="159"/>
      <c r="K1337" s="159"/>
      <c r="L1337" s="159"/>
      <c r="M1337" s="159"/>
      <c r="N1337" s="158"/>
      <c r="O1337" s="158"/>
      <c r="P1337" s="158"/>
      <c r="Q1337" s="158"/>
      <c r="R1337" s="159"/>
      <c r="S1337" s="159"/>
      <c r="T1337" s="159"/>
      <c r="U1337" s="159"/>
      <c r="V1337" s="159"/>
      <c r="W1337" s="159"/>
      <c r="X1337" s="159"/>
      <c r="Y1337" s="159"/>
      <c r="Z1337" s="148"/>
      <c r="AA1337" s="148"/>
      <c r="AB1337" s="148"/>
      <c r="AC1337" s="148"/>
      <c r="AD1337" s="148"/>
      <c r="AE1337" s="148"/>
      <c r="AF1337" s="148"/>
      <c r="AG1337" s="148" t="s">
        <v>314</v>
      </c>
      <c r="AH1337" s="148">
        <v>0</v>
      </c>
      <c r="AI1337" s="148"/>
      <c r="AJ1337" s="148"/>
      <c r="AK1337" s="148"/>
      <c r="AL1337" s="148"/>
      <c r="AM1337" s="148"/>
      <c r="AN1337" s="148"/>
      <c r="AO1337" s="148"/>
      <c r="AP1337" s="148"/>
      <c r="AQ1337" s="148"/>
      <c r="AR1337" s="148"/>
      <c r="AS1337" s="148"/>
      <c r="AT1337" s="148"/>
      <c r="AU1337" s="148"/>
      <c r="AV1337" s="148"/>
      <c r="AW1337" s="148"/>
      <c r="AX1337" s="148"/>
      <c r="AY1337" s="148"/>
      <c r="AZ1337" s="148"/>
      <c r="BA1337" s="148"/>
      <c r="BB1337" s="148"/>
      <c r="BC1337" s="148"/>
      <c r="BD1337" s="148"/>
      <c r="BE1337" s="148"/>
      <c r="BF1337" s="148"/>
      <c r="BG1337" s="148"/>
      <c r="BH1337" s="148"/>
    </row>
    <row r="1338" spans="1:60" outlineLevel="1" x14ac:dyDescent="0.25">
      <c r="A1338" s="177">
        <v>301</v>
      </c>
      <c r="B1338" s="178" t="s">
        <v>3793</v>
      </c>
      <c r="C1338" s="194" t="s">
        <v>3785</v>
      </c>
      <c r="D1338" s="179" t="s">
        <v>292</v>
      </c>
      <c r="E1338" s="180">
        <v>3</v>
      </c>
      <c r="F1338" s="181"/>
      <c r="G1338" s="182">
        <f t="shared" ref="G1338" si="49">ROUND(E1338*F1338,2)</f>
        <v>0</v>
      </c>
      <c r="H1338" s="181"/>
      <c r="I1338" s="182">
        <f t="shared" ref="I1338" si="50">ROUND(E1338*H1338,2)</f>
        <v>0</v>
      </c>
      <c r="J1338" s="181"/>
      <c r="K1338" s="182">
        <f t="shared" ref="K1338" si="51">ROUND(E1338*J1338,2)</f>
        <v>0</v>
      </c>
      <c r="L1338" s="182">
        <v>21</v>
      </c>
      <c r="M1338" s="182">
        <f t="shared" ref="M1338" si="52">G1338*(1+L1338/100)</f>
        <v>0</v>
      </c>
      <c r="N1338" s="180">
        <v>0</v>
      </c>
      <c r="O1338" s="180">
        <f t="shared" ref="O1338" si="53">ROUND(E1338*N1338,2)</f>
        <v>0</v>
      </c>
      <c r="P1338" s="180">
        <v>0</v>
      </c>
      <c r="Q1338" s="180">
        <f t="shared" ref="Q1338" si="54">ROUND(E1338*P1338,2)</f>
        <v>0</v>
      </c>
      <c r="R1338" s="182"/>
      <c r="S1338" s="182" t="s">
        <v>878</v>
      </c>
      <c r="T1338" s="183" t="s">
        <v>879</v>
      </c>
      <c r="U1338" s="159">
        <v>0</v>
      </c>
      <c r="V1338" s="159">
        <f t="shared" ref="V1338" si="55">ROUND(E1338*U1338,2)</f>
        <v>0</v>
      </c>
      <c r="W1338" s="159"/>
      <c r="X1338" s="159" t="s">
        <v>622</v>
      </c>
      <c r="Y1338" s="159" t="s">
        <v>296</v>
      </c>
      <c r="Z1338" s="148"/>
      <c r="AA1338" s="148"/>
      <c r="AB1338" s="148"/>
      <c r="AC1338" s="148"/>
      <c r="AD1338" s="148"/>
      <c r="AE1338" s="148"/>
      <c r="AF1338" s="148"/>
      <c r="AG1338" s="148" t="s">
        <v>623</v>
      </c>
      <c r="AH1338" s="148"/>
      <c r="AI1338" s="148"/>
      <c r="AJ1338" s="148"/>
      <c r="AK1338" s="148"/>
      <c r="AL1338" s="148"/>
      <c r="AM1338" s="148"/>
      <c r="AN1338" s="148"/>
      <c r="AO1338" s="148"/>
      <c r="AP1338" s="148"/>
      <c r="AQ1338" s="148"/>
      <c r="AR1338" s="148"/>
      <c r="AS1338" s="148"/>
      <c r="AT1338" s="148"/>
      <c r="AU1338" s="148"/>
      <c r="AV1338" s="148"/>
      <c r="AW1338" s="148"/>
      <c r="AX1338" s="148"/>
      <c r="AY1338" s="148"/>
      <c r="AZ1338" s="148"/>
      <c r="BA1338" s="148"/>
      <c r="BB1338" s="148"/>
      <c r="BC1338" s="148"/>
      <c r="BD1338" s="148"/>
      <c r="BE1338" s="148"/>
      <c r="BF1338" s="148"/>
      <c r="BG1338" s="148"/>
      <c r="BH1338" s="148"/>
    </row>
    <row r="1339" spans="1:60" outlineLevel="2" x14ac:dyDescent="0.25">
      <c r="A1339" s="155"/>
      <c r="B1339" s="156"/>
      <c r="C1339" s="195" t="s">
        <v>3794</v>
      </c>
      <c r="D1339" s="161"/>
      <c r="E1339" s="162">
        <v>3</v>
      </c>
      <c r="F1339" s="159"/>
      <c r="G1339" s="159"/>
      <c r="H1339" s="159"/>
      <c r="I1339" s="159"/>
      <c r="J1339" s="159"/>
      <c r="K1339" s="159"/>
      <c r="L1339" s="159"/>
      <c r="M1339" s="159"/>
      <c r="N1339" s="158"/>
      <c r="O1339" s="158"/>
      <c r="P1339" s="158"/>
      <c r="Q1339" s="158"/>
      <c r="R1339" s="159"/>
      <c r="S1339" s="159"/>
      <c r="T1339" s="159"/>
      <c r="U1339" s="159"/>
      <c r="V1339" s="159"/>
      <c r="W1339" s="159"/>
      <c r="X1339" s="159"/>
      <c r="Y1339" s="159"/>
      <c r="Z1339" s="148"/>
      <c r="AA1339" s="148"/>
      <c r="AB1339" s="148"/>
      <c r="AC1339" s="148"/>
      <c r="AD1339" s="148"/>
      <c r="AE1339" s="148"/>
      <c r="AF1339" s="148"/>
      <c r="AG1339" s="148" t="s">
        <v>314</v>
      </c>
      <c r="AH1339" s="148">
        <v>0</v>
      </c>
      <c r="AI1339" s="148"/>
      <c r="AJ1339" s="148"/>
      <c r="AK1339" s="148"/>
      <c r="AL1339" s="148"/>
      <c r="AM1339" s="148"/>
      <c r="AN1339" s="148"/>
      <c r="AO1339" s="148"/>
      <c r="AP1339" s="148"/>
      <c r="AQ1339" s="148"/>
      <c r="AR1339" s="148"/>
      <c r="AS1339" s="148"/>
      <c r="AT1339" s="148"/>
      <c r="AU1339" s="148"/>
      <c r="AV1339" s="148"/>
      <c r="AW1339" s="148"/>
      <c r="AX1339" s="148"/>
      <c r="AY1339" s="148"/>
      <c r="AZ1339" s="148"/>
      <c r="BA1339" s="148"/>
      <c r="BB1339" s="148"/>
      <c r="BC1339" s="148"/>
      <c r="BD1339" s="148"/>
      <c r="BE1339" s="148"/>
      <c r="BF1339" s="148"/>
      <c r="BG1339" s="148"/>
      <c r="BH1339" s="148"/>
    </row>
    <row r="1340" spans="1:60" outlineLevel="1" x14ac:dyDescent="0.25">
      <c r="A1340" s="185">
        <v>302</v>
      </c>
      <c r="B1340" s="186" t="s">
        <v>1652</v>
      </c>
      <c r="C1340" s="198" t="s">
        <v>3786</v>
      </c>
      <c r="D1340" s="187" t="s">
        <v>292</v>
      </c>
      <c r="E1340" s="188">
        <v>2</v>
      </c>
      <c r="F1340" s="189"/>
      <c r="G1340" s="190">
        <f>ROUND(E1340*F1340,2)</f>
        <v>0</v>
      </c>
      <c r="H1340" s="189"/>
      <c r="I1340" s="190">
        <f>ROUND(E1340*H1340,2)</f>
        <v>0</v>
      </c>
      <c r="J1340" s="189"/>
      <c r="K1340" s="190">
        <f>ROUND(E1340*J1340,2)</f>
        <v>0</v>
      </c>
      <c r="L1340" s="190">
        <v>21</v>
      </c>
      <c r="M1340" s="190">
        <f>G1340*(1+L1340/100)</f>
        <v>0</v>
      </c>
      <c r="N1340" s="188">
        <v>0</v>
      </c>
      <c r="O1340" s="188">
        <f>ROUND(E1340*N1340,2)</f>
        <v>0</v>
      </c>
      <c r="P1340" s="188">
        <v>0</v>
      </c>
      <c r="Q1340" s="188">
        <f>ROUND(E1340*P1340,2)</f>
        <v>0</v>
      </c>
      <c r="R1340" s="190"/>
      <c r="S1340" s="190" t="s">
        <v>878</v>
      </c>
      <c r="T1340" s="191" t="s">
        <v>879</v>
      </c>
      <c r="U1340" s="159">
        <v>0</v>
      </c>
      <c r="V1340" s="159">
        <f>ROUND(E1340*U1340,2)</f>
        <v>0</v>
      </c>
      <c r="W1340" s="159"/>
      <c r="X1340" s="159" t="s">
        <v>622</v>
      </c>
      <c r="Y1340" s="159" t="s">
        <v>296</v>
      </c>
      <c r="Z1340" s="148"/>
      <c r="AA1340" s="148"/>
      <c r="AB1340" s="148"/>
      <c r="AC1340" s="148"/>
      <c r="AD1340" s="148"/>
      <c r="AE1340" s="148"/>
      <c r="AF1340" s="148"/>
      <c r="AG1340" s="148" t="s">
        <v>623</v>
      </c>
      <c r="AH1340" s="148"/>
      <c r="AI1340" s="148"/>
      <c r="AJ1340" s="148"/>
      <c r="AK1340" s="148"/>
      <c r="AL1340" s="148"/>
      <c r="AM1340" s="148"/>
      <c r="AN1340" s="148"/>
      <c r="AO1340" s="148"/>
      <c r="AP1340" s="148"/>
      <c r="AQ1340" s="148"/>
      <c r="AR1340" s="148"/>
      <c r="AS1340" s="148"/>
      <c r="AT1340" s="148"/>
      <c r="AU1340" s="148"/>
      <c r="AV1340" s="148"/>
      <c r="AW1340" s="148"/>
      <c r="AX1340" s="148"/>
      <c r="AY1340" s="148"/>
      <c r="AZ1340" s="148"/>
      <c r="BA1340" s="148"/>
      <c r="BB1340" s="148"/>
      <c r="BC1340" s="148"/>
      <c r="BD1340" s="148"/>
      <c r="BE1340" s="148"/>
      <c r="BF1340" s="148"/>
      <c r="BG1340" s="148"/>
      <c r="BH1340" s="148"/>
    </row>
    <row r="1341" spans="1:60" outlineLevel="1" x14ac:dyDescent="0.25">
      <c r="A1341" s="177">
        <v>303</v>
      </c>
      <c r="B1341" s="178" t="s">
        <v>1653</v>
      </c>
      <c r="C1341" s="194" t="s">
        <v>3776</v>
      </c>
      <c r="D1341" s="179" t="s">
        <v>292</v>
      </c>
      <c r="E1341" s="180">
        <v>3</v>
      </c>
      <c r="F1341" s="181"/>
      <c r="G1341" s="182">
        <f>ROUND(E1341*F1341,2)</f>
        <v>0</v>
      </c>
      <c r="H1341" s="181"/>
      <c r="I1341" s="182">
        <f>ROUND(E1341*H1341,2)</f>
        <v>0</v>
      </c>
      <c r="J1341" s="181"/>
      <c r="K1341" s="182">
        <f>ROUND(E1341*J1341,2)</f>
        <v>0</v>
      </c>
      <c r="L1341" s="182">
        <v>21</v>
      </c>
      <c r="M1341" s="182">
        <f>G1341*(1+L1341/100)</f>
        <v>0</v>
      </c>
      <c r="N1341" s="180">
        <v>0</v>
      </c>
      <c r="O1341" s="180">
        <f>ROUND(E1341*N1341,2)</f>
        <v>0</v>
      </c>
      <c r="P1341" s="180">
        <v>0</v>
      </c>
      <c r="Q1341" s="180">
        <f>ROUND(E1341*P1341,2)</f>
        <v>0</v>
      </c>
      <c r="R1341" s="182"/>
      <c r="S1341" s="182" t="s">
        <v>878</v>
      </c>
      <c r="T1341" s="183" t="s">
        <v>879</v>
      </c>
      <c r="U1341" s="159">
        <v>0</v>
      </c>
      <c r="V1341" s="159">
        <f>ROUND(E1341*U1341,2)</f>
        <v>0</v>
      </c>
      <c r="W1341" s="159"/>
      <c r="X1341" s="159" t="s">
        <v>622</v>
      </c>
      <c r="Y1341" s="159" t="s">
        <v>296</v>
      </c>
      <c r="Z1341" s="148"/>
      <c r="AA1341" s="148"/>
      <c r="AB1341" s="148"/>
      <c r="AC1341" s="148"/>
      <c r="AD1341" s="148"/>
      <c r="AE1341" s="148"/>
      <c r="AF1341" s="148"/>
      <c r="AG1341" s="148" t="s">
        <v>623</v>
      </c>
      <c r="AH1341" s="148"/>
      <c r="AI1341" s="148"/>
      <c r="AJ1341" s="148"/>
      <c r="AK1341" s="148"/>
      <c r="AL1341" s="148"/>
      <c r="AM1341" s="148"/>
      <c r="AN1341" s="148"/>
      <c r="AO1341" s="148"/>
      <c r="AP1341" s="148"/>
      <c r="AQ1341" s="148"/>
      <c r="AR1341" s="148"/>
      <c r="AS1341" s="148"/>
      <c r="AT1341" s="148"/>
      <c r="AU1341" s="148"/>
      <c r="AV1341" s="148"/>
      <c r="AW1341" s="148"/>
      <c r="AX1341" s="148"/>
      <c r="AY1341" s="148"/>
      <c r="AZ1341" s="148"/>
      <c r="BA1341" s="148"/>
      <c r="BB1341" s="148"/>
      <c r="BC1341" s="148"/>
      <c r="BD1341" s="148"/>
      <c r="BE1341" s="148"/>
      <c r="BF1341" s="148"/>
      <c r="BG1341" s="148"/>
      <c r="BH1341" s="148"/>
    </row>
    <row r="1342" spans="1:60" outlineLevel="1" x14ac:dyDescent="0.25">
      <c r="A1342" s="155">
        <v>304</v>
      </c>
      <c r="B1342" s="156" t="s">
        <v>1654</v>
      </c>
      <c r="C1342" s="201" t="s">
        <v>1655</v>
      </c>
      <c r="D1342" s="157" t="s">
        <v>0</v>
      </c>
      <c r="E1342" s="192"/>
      <c r="F1342" s="160"/>
      <c r="G1342" s="159">
        <f>ROUND(E1342*F1342,2)</f>
        <v>0</v>
      </c>
      <c r="H1342" s="160"/>
      <c r="I1342" s="159">
        <f>ROUND(E1342*H1342,2)</f>
        <v>0</v>
      </c>
      <c r="J1342" s="160"/>
      <c r="K1342" s="159">
        <f>ROUND(E1342*J1342,2)</f>
        <v>0</v>
      </c>
      <c r="L1342" s="159">
        <v>21</v>
      </c>
      <c r="M1342" s="159">
        <f>G1342*(1+L1342/100)</f>
        <v>0</v>
      </c>
      <c r="N1342" s="158">
        <v>0</v>
      </c>
      <c r="O1342" s="158">
        <f>ROUND(E1342*N1342,2)</f>
        <v>0</v>
      </c>
      <c r="P1342" s="158">
        <v>0</v>
      </c>
      <c r="Q1342" s="158">
        <f>ROUND(E1342*P1342,2)</f>
        <v>0</v>
      </c>
      <c r="R1342" s="159" t="s">
        <v>1530</v>
      </c>
      <c r="S1342" s="159" t="s">
        <v>294</v>
      </c>
      <c r="T1342" s="159" t="s">
        <v>294</v>
      </c>
      <c r="U1342" s="159">
        <v>0</v>
      </c>
      <c r="V1342" s="159">
        <f>ROUND(E1342*U1342,2)</f>
        <v>0</v>
      </c>
      <c r="W1342" s="159"/>
      <c r="X1342" s="159" t="s">
        <v>1258</v>
      </c>
      <c r="Y1342" s="159" t="s">
        <v>296</v>
      </c>
      <c r="Z1342" s="148"/>
      <c r="AA1342" s="148"/>
      <c r="AB1342" s="148"/>
      <c r="AC1342" s="148"/>
      <c r="AD1342" s="148"/>
      <c r="AE1342" s="148"/>
      <c r="AF1342" s="148"/>
      <c r="AG1342" s="148" t="s">
        <v>1306</v>
      </c>
      <c r="AH1342" s="148"/>
      <c r="AI1342" s="148"/>
      <c r="AJ1342" s="148"/>
      <c r="AK1342" s="148"/>
      <c r="AL1342" s="148"/>
      <c r="AM1342" s="148"/>
      <c r="AN1342" s="148"/>
      <c r="AO1342" s="148"/>
      <c r="AP1342" s="148"/>
      <c r="AQ1342" s="148"/>
      <c r="AR1342" s="148"/>
      <c r="AS1342" s="148"/>
      <c r="AT1342" s="148"/>
      <c r="AU1342" s="148"/>
      <c r="AV1342" s="148"/>
      <c r="AW1342" s="148"/>
      <c r="AX1342" s="148"/>
      <c r="AY1342" s="148"/>
      <c r="AZ1342" s="148"/>
      <c r="BA1342" s="148"/>
      <c r="BB1342" s="148"/>
      <c r="BC1342" s="148"/>
      <c r="BD1342" s="148"/>
      <c r="BE1342" s="148"/>
      <c r="BF1342" s="148"/>
      <c r="BG1342" s="148"/>
      <c r="BH1342" s="148"/>
    </row>
    <row r="1343" spans="1:60" outlineLevel="2" x14ac:dyDescent="0.25">
      <c r="A1343" s="155"/>
      <c r="B1343" s="156"/>
      <c r="C1343" s="274" t="s">
        <v>1344</v>
      </c>
      <c r="D1343" s="275"/>
      <c r="E1343" s="275"/>
      <c r="F1343" s="275"/>
      <c r="G1343" s="275"/>
      <c r="H1343" s="159"/>
      <c r="I1343" s="159"/>
      <c r="J1343" s="159"/>
      <c r="K1343" s="159"/>
      <c r="L1343" s="159"/>
      <c r="M1343" s="159"/>
      <c r="N1343" s="158"/>
      <c r="O1343" s="158"/>
      <c r="P1343" s="158"/>
      <c r="Q1343" s="158"/>
      <c r="R1343" s="159"/>
      <c r="S1343" s="159"/>
      <c r="T1343" s="159"/>
      <c r="U1343" s="159"/>
      <c r="V1343" s="159"/>
      <c r="W1343" s="159"/>
      <c r="X1343" s="159"/>
      <c r="Y1343" s="159"/>
      <c r="Z1343" s="148"/>
      <c r="AA1343" s="148"/>
      <c r="AB1343" s="148"/>
      <c r="AC1343" s="148"/>
      <c r="AD1343" s="148"/>
      <c r="AE1343" s="148"/>
      <c r="AF1343" s="148"/>
      <c r="AG1343" s="148" t="s">
        <v>299</v>
      </c>
      <c r="AH1343" s="148"/>
      <c r="AI1343" s="148"/>
      <c r="AJ1343" s="148"/>
      <c r="AK1343" s="148"/>
      <c r="AL1343" s="148"/>
      <c r="AM1343" s="148"/>
      <c r="AN1343" s="148"/>
      <c r="AO1343" s="148"/>
      <c r="AP1343" s="148"/>
      <c r="AQ1343" s="148"/>
      <c r="AR1343" s="148"/>
      <c r="AS1343" s="148"/>
      <c r="AT1343" s="148"/>
      <c r="AU1343" s="148"/>
      <c r="AV1343" s="148"/>
      <c r="AW1343" s="148"/>
      <c r="AX1343" s="148"/>
      <c r="AY1343" s="148"/>
      <c r="AZ1343" s="148"/>
      <c r="BA1343" s="148"/>
      <c r="BB1343" s="148"/>
      <c r="BC1343" s="148"/>
      <c r="BD1343" s="148"/>
      <c r="BE1343" s="148"/>
      <c r="BF1343" s="148"/>
      <c r="BG1343" s="148"/>
      <c r="BH1343" s="148"/>
    </row>
    <row r="1344" spans="1:60" ht="13" x14ac:dyDescent="0.25">
      <c r="A1344" s="170" t="s">
        <v>288</v>
      </c>
      <c r="B1344" s="171" t="s">
        <v>227</v>
      </c>
      <c r="C1344" s="193" t="s">
        <v>228</v>
      </c>
      <c r="D1344" s="172"/>
      <c r="E1344" s="173"/>
      <c r="F1344" s="174"/>
      <c r="G1344" s="174">
        <f>SUMIF(AG1345:AG1405,"&lt;&gt;NOR",G1345:G1405)</f>
        <v>0</v>
      </c>
      <c r="H1344" s="174"/>
      <c r="I1344" s="174">
        <f>SUM(I1345:I1405)</f>
        <v>0</v>
      </c>
      <c r="J1344" s="174"/>
      <c r="K1344" s="174">
        <f>SUM(K1345:K1405)</f>
        <v>0</v>
      </c>
      <c r="L1344" s="174"/>
      <c r="M1344" s="174">
        <f>SUM(M1345:M1405)</f>
        <v>0</v>
      </c>
      <c r="N1344" s="173"/>
      <c r="O1344" s="173">
        <f>SUM(O1345:O1405)</f>
        <v>1.4400000000000002</v>
      </c>
      <c r="P1344" s="173"/>
      <c r="Q1344" s="173">
        <f>SUM(Q1345:Q1405)</f>
        <v>0.47</v>
      </c>
      <c r="R1344" s="174"/>
      <c r="S1344" s="174"/>
      <c r="T1344" s="175"/>
      <c r="U1344" s="169"/>
      <c r="V1344" s="169">
        <f>SUM(V1345:V1405)</f>
        <v>472.66</v>
      </c>
      <c r="W1344" s="169"/>
      <c r="X1344" s="169"/>
      <c r="Y1344" s="169"/>
      <c r="AG1344" t="s">
        <v>289</v>
      </c>
    </row>
    <row r="1345" spans="1:60" outlineLevel="1" x14ac:dyDescent="0.25">
      <c r="A1345" s="177">
        <v>305</v>
      </c>
      <c r="B1345" s="178" t="s">
        <v>1656</v>
      </c>
      <c r="C1345" s="194" t="s">
        <v>1657</v>
      </c>
      <c r="D1345" s="179" t="s">
        <v>310</v>
      </c>
      <c r="E1345" s="180">
        <v>334.30560000000003</v>
      </c>
      <c r="F1345" s="181"/>
      <c r="G1345" s="182">
        <f>ROUND(E1345*F1345,2)</f>
        <v>0</v>
      </c>
      <c r="H1345" s="181"/>
      <c r="I1345" s="182">
        <f>ROUND(E1345*H1345,2)</f>
        <v>0</v>
      </c>
      <c r="J1345" s="181"/>
      <c r="K1345" s="182">
        <f>ROUND(E1345*J1345,2)</f>
        <v>0</v>
      </c>
      <c r="L1345" s="182">
        <v>21</v>
      </c>
      <c r="M1345" s="182">
        <f>G1345*(1+L1345/100)</f>
        <v>0</v>
      </c>
      <c r="N1345" s="180">
        <v>3.0500000000000002E-3</v>
      </c>
      <c r="O1345" s="180">
        <f>ROUND(E1345*N1345,2)</f>
        <v>1.02</v>
      </c>
      <c r="P1345" s="180">
        <v>0</v>
      </c>
      <c r="Q1345" s="180">
        <f>ROUND(E1345*P1345,2)</f>
        <v>0</v>
      </c>
      <c r="R1345" s="182" t="s">
        <v>1658</v>
      </c>
      <c r="S1345" s="182" t="s">
        <v>294</v>
      </c>
      <c r="T1345" s="183" t="s">
        <v>294</v>
      </c>
      <c r="U1345" s="159">
        <v>0.54600000000000004</v>
      </c>
      <c r="V1345" s="159">
        <f>ROUND(E1345*U1345,2)</f>
        <v>182.53</v>
      </c>
      <c r="W1345" s="159"/>
      <c r="X1345" s="159" t="s">
        <v>295</v>
      </c>
      <c r="Y1345" s="159" t="s">
        <v>296</v>
      </c>
      <c r="Z1345" s="148"/>
      <c r="AA1345" s="148"/>
      <c r="AB1345" s="148"/>
      <c r="AC1345" s="148"/>
      <c r="AD1345" s="148"/>
      <c r="AE1345" s="148"/>
      <c r="AF1345" s="148"/>
      <c r="AG1345" s="148" t="s">
        <v>297</v>
      </c>
      <c r="AH1345" s="148"/>
      <c r="AI1345" s="148"/>
      <c r="AJ1345" s="148"/>
      <c r="AK1345" s="148"/>
      <c r="AL1345" s="148"/>
      <c r="AM1345" s="148"/>
      <c r="AN1345" s="148"/>
      <c r="AO1345" s="148"/>
      <c r="AP1345" s="148"/>
      <c r="AQ1345" s="148"/>
      <c r="AR1345" s="148"/>
      <c r="AS1345" s="148"/>
      <c r="AT1345" s="148"/>
      <c r="AU1345" s="148"/>
      <c r="AV1345" s="148"/>
      <c r="AW1345" s="148"/>
      <c r="AX1345" s="148"/>
      <c r="AY1345" s="148"/>
      <c r="AZ1345" s="148"/>
      <c r="BA1345" s="148"/>
      <c r="BB1345" s="148"/>
      <c r="BC1345" s="148"/>
      <c r="BD1345" s="148"/>
      <c r="BE1345" s="148"/>
      <c r="BF1345" s="148"/>
      <c r="BG1345" s="148"/>
      <c r="BH1345" s="148"/>
    </row>
    <row r="1346" spans="1:60" ht="20" outlineLevel="2" x14ac:dyDescent="0.25">
      <c r="A1346" s="155"/>
      <c r="B1346" s="156"/>
      <c r="C1346" s="195" t="s">
        <v>1659</v>
      </c>
      <c r="D1346" s="161"/>
      <c r="E1346" s="162">
        <v>136.66</v>
      </c>
      <c r="F1346" s="159"/>
      <c r="G1346" s="159"/>
      <c r="H1346" s="159"/>
      <c r="I1346" s="159"/>
      <c r="J1346" s="159"/>
      <c r="K1346" s="159"/>
      <c r="L1346" s="159"/>
      <c r="M1346" s="159"/>
      <c r="N1346" s="158"/>
      <c r="O1346" s="158"/>
      <c r="P1346" s="158"/>
      <c r="Q1346" s="158"/>
      <c r="R1346" s="159"/>
      <c r="S1346" s="159"/>
      <c r="T1346" s="159"/>
      <c r="U1346" s="159"/>
      <c r="V1346" s="159"/>
      <c r="W1346" s="159"/>
      <c r="X1346" s="159"/>
      <c r="Y1346" s="159"/>
      <c r="Z1346" s="148"/>
      <c r="AA1346" s="148"/>
      <c r="AB1346" s="148"/>
      <c r="AC1346" s="148"/>
      <c r="AD1346" s="148"/>
      <c r="AE1346" s="148"/>
      <c r="AF1346" s="148"/>
      <c r="AG1346" s="148" t="s">
        <v>314</v>
      </c>
      <c r="AH1346" s="148">
        <v>0</v>
      </c>
      <c r="AI1346" s="148"/>
      <c r="AJ1346" s="148"/>
      <c r="AK1346" s="148"/>
      <c r="AL1346" s="148"/>
      <c r="AM1346" s="148"/>
      <c r="AN1346" s="148"/>
      <c r="AO1346" s="148"/>
      <c r="AP1346" s="148"/>
      <c r="AQ1346" s="148"/>
      <c r="AR1346" s="148"/>
      <c r="AS1346" s="148"/>
      <c r="AT1346" s="148"/>
      <c r="AU1346" s="148"/>
      <c r="AV1346" s="148"/>
      <c r="AW1346" s="148"/>
      <c r="AX1346" s="148"/>
      <c r="AY1346" s="148"/>
      <c r="AZ1346" s="148"/>
      <c r="BA1346" s="148"/>
      <c r="BB1346" s="148"/>
      <c r="BC1346" s="148"/>
      <c r="BD1346" s="148"/>
      <c r="BE1346" s="148"/>
      <c r="BF1346" s="148"/>
      <c r="BG1346" s="148"/>
      <c r="BH1346" s="148"/>
    </row>
    <row r="1347" spans="1:60" outlineLevel="3" x14ac:dyDescent="0.25">
      <c r="A1347" s="155"/>
      <c r="B1347" s="156"/>
      <c r="C1347" s="195" t="s">
        <v>1660</v>
      </c>
      <c r="D1347" s="161"/>
      <c r="E1347" s="162">
        <v>6.7455999999999996</v>
      </c>
      <c r="F1347" s="159"/>
      <c r="G1347" s="159"/>
      <c r="H1347" s="159"/>
      <c r="I1347" s="159"/>
      <c r="J1347" s="159"/>
      <c r="K1347" s="159"/>
      <c r="L1347" s="159"/>
      <c r="M1347" s="159"/>
      <c r="N1347" s="158"/>
      <c r="O1347" s="158"/>
      <c r="P1347" s="158"/>
      <c r="Q1347" s="158"/>
      <c r="R1347" s="159"/>
      <c r="S1347" s="159"/>
      <c r="T1347" s="159"/>
      <c r="U1347" s="159"/>
      <c r="V1347" s="159"/>
      <c r="W1347" s="159"/>
      <c r="X1347" s="159"/>
      <c r="Y1347" s="159"/>
      <c r="Z1347" s="148"/>
      <c r="AA1347" s="148"/>
      <c r="AB1347" s="148"/>
      <c r="AC1347" s="148"/>
      <c r="AD1347" s="148"/>
      <c r="AE1347" s="148"/>
      <c r="AF1347" s="148"/>
      <c r="AG1347" s="148" t="s">
        <v>314</v>
      </c>
      <c r="AH1347" s="148">
        <v>0</v>
      </c>
      <c r="AI1347" s="148"/>
      <c r="AJ1347" s="148"/>
      <c r="AK1347" s="148"/>
      <c r="AL1347" s="148"/>
      <c r="AM1347" s="148"/>
      <c r="AN1347" s="148"/>
      <c r="AO1347" s="148"/>
      <c r="AP1347" s="148"/>
      <c r="AQ1347" s="148"/>
      <c r="AR1347" s="148"/>
      <c r="AS1347" s="148"/>
      <c r="AT1347" s="148"/>
      <c r="AU1347" s="148"/>
      <c r="AV1347" s="148"/>
      <c r="AW1347" s="148"/>
      <c r="AX1347" s="148"/>
      <c r="AY1347" s="148"/>
      <c r="AZ1347" s="148"/>
      <c r="BA1347" s="148"/>
      <c r="BB1347" s="148"/>
      <c r="BC1347" s="148"/>
      <c r="BD1347" s="148"/>
      <c r="BE1347" s="148"/>
      <c r="BF1347" s="148"/>
      <c r="BG1347" s="148"/>
      <c r="BH1347" s="148"/>
    </row>
    <row r="1348" spans="1:60" outlineLevel="3" x14ac:dyDescent="0.25">
      <c r="A1348" s="155"/>
      <c r="B1348" s="156"/>
      <c r="C1348" s="195" t="s">
        <v>1661</v>
      </c>
      <c r="D1348" s="161"/>
      <c r="E1348" s="162">
        <v>17.98</v>
      </c>
      <c r="F1348" s="159"/>
      <c r="G1348" s="159"/>
      <c r="H1348" s="159"/>
      <c r="I1348" s="159"/>
      <c r="J1348" s="159"/>
      <c r="K1348" s="159"/>
      <c r="L1348" s="159"/>
      <c r="M1348" s="159"/>
      <c r="N1348" s="158"/>
      <c r="O1348" s="158"/>
      <c r="P1348" s="158"/>
      <c r="Q1348" s="158"/>
      <c r="R1348" s="159"/>
      <c r="S1348" s="159"/>
      <c r="T1348" s="159"/>
      <c r="U1348" s="159"/>
      <c r="V1348" s="159"/>
      <c r="W1348" s="159"/>
      <c r="X1348" s="159"/>
      <c r="Y1348" s="159"/>
      <c r="Z1348" s="148"/>
      <c r="AA1348" s="148"/>
      <c r="AB1348" s="148"/>
      <c r="AC1348" s="148"/>
      <c r="AD1348" s="148"/>
      <c r="AE1348" s="148"/>
      <c r="AF1348" s="148"/>
      <c r="AG1348" s="148" t="s">
        <v>314</v>
      </c>
      <c r="AH1348" s="148">
        <v>0</v>
      </c>
      <c r="AI1348" s="148"/>
      <c r="AJ1348" s="148"/>
      <c r="AK1348" s="148"/>
      <c r="AL1348" s="148"/>
      <c r="AM1348" s="148"/>
      <c r="AN1348" s="148"/>
      <c r="AO1348" s="148"/>
      <c r="AP1348" s="148"/>
      <c r="AQ1348" s="148"/>
      <c r="AR1348" s="148"/>
      <c r="AS1348" s="148"/>
      <c r="AT1348" s="148"/>
      <c r="AU1348" s="148"/>
      <c r="AV1348" s="148"/>
      <c r="AW1348" s="148"/>
      <c r="AX1348" s="148"/>
      <c r="AY1348" s="148"/>
      <c r="AZ1348" s="148"/>
      <c r="BA1348" s="148"/>
      <c r="BB1348" s="148"/>
      <c r="BC1348" s="148"/>
      <c r="BD1348" s="148"/>
      <c r="BE1348" s="148"/>
      <c r="BF1348" s="148"/>
      <c r="BG1348" s="148"/>
      <c r="BH1348" s="148"/>
    </row>
    <row r="1349" spans="1:60" outlineLevel="3" x14ac:dyDescent="0.25">
      <c r="A1349" s="155"/>
      <c r="B1349" s="156"/>
      <c r="C1349" s="195" t="s">
        <v>1662</v>
      </c>
      <c r="D1349" s="161"/>
      <c r="E1349" s="162">
        <v>172.92</v>
      </c>
      <c r="F1349" s="159"/>
      <c r="G1349" s="159"/>
      <c r="H1349" s="159"/>
      <c r="I1349" s="159"/>
      <c r="J1349" s="159"/>
      <c r="K1349" s="159"/>
      <c r="L1349" s="159"/>
      <c r="M1349" s="159"/>
      <c r="N1349" s="158"/>
      <c r="O1349" s="158"/>
      <c r="P1349" s="158"/>
      <c r="Q1349" s="158"/>
      <c r="R1349" s="159"/>
      <c r="S1349" s="159"/>
      <c r="T1349" s="159"/>
      <c r="U1349" s="159"/>
      <c r="V1349" s="159"/>
      <c r="W1349" s="159"/>
      <c r="X1349" s="159"/>
      <c r="Y1349" s="159"/>
      <c r="Z1349" s="148"/>
      <c r="AA1349" s="148"/>
      <c r="AB1349" s="148"/>
      <c r="AC1349" s="148"/>
      <c r="AD1349" s="148"/>
      <c r="AE1349" s="148"/>
      <c r="AF1349" s="148"/>
      <c r="AG1349" s="148" t="s">
        <v>314</v>
      </c>
      <c r="AH1349" s="148">
        <v>0</v>
      </c>
      <c r="AI1349" s="148"/>
      <c r="AJ1349" s="148"/>
      <c r="AK1349" s="148"/>
      <c r="AL1349" s="148"/>
      <c r="AM1349" s="148"/>
      <c r="AN1349" s="148"/>
      <c r="AO1349" s="148"/>
      <c r="AP1349" s="148"/>
      <c r="AQ1349" s="148"/>
      <c r="AR1349" s="148"/>
      <c r="AS1349" s="148"/>
      <c r="AT1349" s="148"/>
      <c r="AU1349" s="148"/>
      <c r="AV1349" s="148"/>
      <c r="AW1349" s="148"/>
      <c r="AX1349" s="148"/>
      <c r="AY1349" s="148"/>
      <c r="AZ1349" s="148"/>
      <c r="BA1349" s="148"/>
      <c r="BB1349" s="148"/>
      <c r="BC1349" s="148"/>
      <c r="BD1349" s="148"/>
      <c r="BE1349" s="148"/>
      <c r="BF1349" s="148"/>
      <c r="BG1349" s="148"/>
      <c r="BH1349" s="148"/>
    </row>
    <row r="1350" spans="1:60" outlineLevel="1" x14ac:dyDescent="0.25">
      <c r="A1350" s="177">
        <v>306</v>
      </c>
      <c r="B1350" s="178" t="s">
        <v>1663</v>
      </c>
      <c r="C1350" s="194" t="s">
        <v>1664</v>
      </c>
      <c r="D1350" s="179" t="s">
        <v>331</v>
      </c>
      <c r="E1350" s="180">
        <v>13</v>
      </c>
      <c r="F1350" s="181"/>
      <c r="G1350" s="182">
        <f>ROUND(E1350*F1350,2)</f>
        <v>0</v>
      </c>
      <c r="H1350" s="181"/>
      <c r="I1350" s="182">
        <f>ROUND(E1350*H1350,2)</f>
        <v>0</v>
      </c>
      <c r="J1350" s="181"/>
      <c r="K1350" s="182">
        <f>ROUND(E1350*J1350,2)</f>
        <v>0</v>
      </c>
      <c r="L1350" s="182">
        <v>21</v>
      </c>
      <c r="M1350" s="182">
        <f>G1350*(1+L1350/100)</f>
        <v>0</v>
      </c>
      <c r="N1350" s="180">
        <v>0</v>
      </c>
      <c r="O1350" s="180">
        <f>ROUND(E1350*N1350,2)</f>
        <v>0</v>
      </c>
      <c r="P1350" s="180">
        <v>9.2499999999999995E-3</v>
      </c>
      <c r="Q1350" s="180">
        <f>ROUND(E1350*P1350,2)</f>
        <v>0.12</v>
      </c>
      <c r="R1350" s="182" t="s">
        <v>1658</v>
      </c>
      <c r="S1350" s="182" t="s">
        <v>294</v>
      </c>
      <c r="T1350" s="183" t="s">
        <v>294</v>
      </c>
      <c r="U1350" s="159">
        <v>0.28699999999999998</v>
      </c>
      <c r="V1350" s="159">
        <f>ROUND(E1350*U1350,2)</f>
        <v>3.73</v>
      </c>
      <c r="W1350" s="159"/>
      <c r="X1350" s="159" t="s">
        <v>295</v>
      </c>
      <c r="Y1350" s="159" t="s">
        <v>296</v>
      </c>
      <c r="Z1350" s="148"/>
      <c r="AA1350" s="148"/>
      <c r="AB1350" s="148"/>
      <c r="AC1350" s="148"/>
      <c r="AD1350" s="148"/>
      <c r="AE1350" s="148"/>
      <c r="AF1350" s="148"/>
      <c r="AG1350" s="148" t="s">
        <v>297</v>
      </c>
      <c r="AH1350" s="148"/>
      <c r="AI1350" s="148"/>
      <c r="AJ1350" s="148"/>
      <c r="AK1350" s="148"/>
      <c r="AL1350" s="148"/>
      <c r="AM1350" s="148"/>
      <c r="AN1350" s="148"/>
      <c r="AO1350" s="148"/>
      <c r="AP1350" s="148"/>
      <c r="AQ1350" s="148"/>
      <c r="AR1350" s="148"/>
      <c r="AS1350" s="148"/>
      <c r="AT1350" s="148"/>
      <c r="AU1350" s="148"/>
      <c r="AV1350" s="148"/>
      <c r="AW1350" s="148"/>
      <c r="AX1350" s="148"/>
      <c r="AY1350" s="148"/>
      <c r="AZ1350" s="148"/>
      <c r="BA1350" s="148"/>
      <c r="BB1350" s="148"/>
      <c r="BC1350" s="148"/>
      <c r="BD1350" s="148"/>
      <c r="BE1350" s="148"/>
      <c r="BF1350" s="148"/>
      <c r="BG1350" s="148"/>
      <c r="BH1350" s="148"/>
    </row>
    <row r="1351" spans="1:60" outlineLevel="2" x14ac:dyDescent="0.25">
      <c r="A1351" s="155"/>
      <c r="B1351" s="156"/>
      <c r="C1351" s="195" t="s">
        <v>1665</v>
      </c>
      <c r="D1351" s="161"/>
      <c r="E1351" s="162">
        <v>13</v>
      </c>
      <c r="F1351" s="159"/>
      <c r="G1351" s="159"/>
      <c r="H1351" s="159"/>
      <c r="I1351" s="159"/>
      <c r="J1351" s="159"/>
      <c r="K1351" s="159"/>
      <c r="L1351" s="159"/>
      <c r="M1351" s="159"/>
      <c r="N1351" s="158"/>
      <c r="O1351" s="158"/>
      <c r="P1351" s="158"/>
      <c r="Q1351" s="158"/>
      <c r="R1351" s="159"/>
      <c r="S1351" s="159"/>
      <c r="T1351" s="159"/>
      <c r="U1351" s="159"/>
      <c r="V1351" s="159"/>
      <c r="W1351" s="159"/>
      <c r="X1351" s="159"/>
      <c r="Y1351" s="159"/>
      <c r="Z1351" s="148"/>
      <c r="AA1351" s="148"/>
      <c r="AB1351" s="148"/>
      <c r="AC1351" s="148"/>
      <c r="AD1351" s="148"/>
      <c r="AE1351" s="148"/>
      <c r="AF1351" s="148"/>
      <c r="AG1351" s="148" t="s">
        <v>314</v>
      </c>
      <c r="AH1351" s="148">
        <v>0</v>
      </c>
      <c r="AI1351" s="148"/>
      <c r="AJ1351" s="148"/>
      <c r="AK1351" s="148"/>
      <c r="AL1351" s="148"/>
      <c r="AM1351" s="148"/>
      <c r="AN1351" s="148"/>
      <c r="AO1351" s="148"/>
      <c r="AP1351" s="148"/>
      <c r="AQ1351" s="148"/>
      <c r="AR1351" s="148"/>
      <c r="AS1351" s="148"/>
      <c r="AT1351" s="148"/>
      <c r="AU1351" s="148"/>
      <c r="AV1351" s="148"/>
      <c r="AW1351" s="148"/>
      <c r="AX1351" s="148"/>
      <c r="AY1351" s="148"/>
      <c r="AZ1351" s="148"/>
      <c r="BA1351" s="148"/>
      <c r="BB1351" s="148"/>
      <c r="BC1351" s="148"/>
      <c r="BD1351" s="148"/>
      <c r="BE1351" s="148"/>
      <c r="BF1351" s="148"/>
      <c r="BG1351" s="148"/>
      <c r="BH1351" s="148"/>
    </row>
    <row r="1352" spans="1:60" outlineLevel="1" x14ac:dyDescent="0.25">
      <c r="A1352" s="177">
        <v>307</v>
      </c>
      <c r="B1352" s="178" t="s">
        <v>1666</v>
      </c>
      <c r="C1352" s="194" t="s">
        <v>1667</v>
      </c>
      <c r="D1352" s="179" t="s">
        <v>1668</v>
      </c>
      <c r="E1352" s="180">
        <v>352</v>
      </c>
      <c r="F1352" s="181"/>
      <c r="G1352" s="182">
        <f>ROUND(E1352*F1352,2)</f>
        <v>0</v>
      </c>
      <c r="H1352" s="181"/>
      <c r="I1352" s="182">
        <f>ROUND(E1352*H1352,2)</f>
        <v>0</v>
      </c>
      <c r="J1352" s="181"/>
      <c r="K1352" s="182">
        <f>ROUND(E1352*J1352,2)</f>
        <v>0</v>
      </c>
      <c r="L1352" s="182">
        <v>21</v>
      </c>
      <c r="M1352" s="182">
        <f>G1352*(1+L1352/100)</f>
        <v>0</v>
      </c>
      <c r="N1352" s="180">
        <v>5.0000000000000002E-5</v>
      </c>
      <c r="O1352" s="180">
        <f>ROUND(E1352*N1352,2)</f>
        <v>0.02</v>
      </c>
      <c r="P1352" s="180">
        <v>1E-3</v>
      </c>
      <c r="Q1352" s="180">
        <f>ROUND(E1352*P1352,2)</f>
        <v>0.35</v>
      </c>
      <c r="R1352" s="182" t="s">
        <v>1658</v>
      </c>
      <c r="S1352" s="182" t="s">
        <v>294</v>
      </c>
      <c r="T1352" s="183" t="s">
        <v>294</v>
      </c>
      <c r="U1352" s="159">
        <v>9.7000000000000003E-2</v>
      </c>
      <c r="V1352" s="159">
        <f>ROUND(E1352*U1352,2)</f>
        <v>34.14</v>
      </c>
      <c r="W1352" s="159"/>
      <c r="X1352" s="159" t="s">
        <v>295</v>
      </c>
      <c r="Y1352" s="159" t="s">
        <v>296</v>
      </c>
      <c r="Z1352" s="148"/>
      <c r="AA1352" s="148"/>
      <c r="AB1352" s="148"/>
      <c r="AC1352" s="148"/>
      <c r="AD1352" s="148"/>
      <c r="AE1352" s="148"/>
      <c r="AF1352" s="148"/>
      <c r="AG1352" s="148" t="s">
        <v>297</v>
      </c>
      <c r="AH1352" s="148"/>
      <c r="AI1352" s="148"/>
      <c r="AJ1352" s="148"/>
      <c r="AK1352" s="148"/>
      <c r="AL1352" s="148"/>
      <c r="AM1352" s="148"/>
      <c r="AN1352" s="148"/>
      <c r="AO1352" s="148"/>
      <c r="AP1352" s="148"/>
      <c r="AQ1352" s="148"/>
      <c r="AR1352" s="148"/>
      <c r="AS1352" s="148"/>
      <c r="AT1352" s="148"/>
      <c r="AU1352" s="148"/>
      <c r="AV1352" s="148"/>
      <c r="AW1352" s="148"/>
      <c r="AX1352" s="148"/>
      <c r="AY1352" s="148"/>
      <c r="AZ1352" s="148"/>
      <c r="BA1352" s="148"/>
      <c r="BB1352" s="148"/>
      <c r="BC1352" s="148"/>
      <c r="BD1352" s="148"/>
      <c r="BE1352" s="148"/>
      <c r="BF1352" s="148"/>
      <c r="BG1352" s="148"/>
      <c r="BH1352" s="148"/>
    </row>
    <row r="1353" spans="1:60" outlineLevel="2" x14ac:dyDescent="0.25">
      <c r="A1353" s="155"/>
      <c r="B1353" s="156"/>
      <c r="C1353" s="195" t="s">
        <v>1669</v>
      </c>
      <c r="D1353" s="161"/>
      <c r="E1353" s="162">
        <v>40</v>
      </c>
      <c r="F1353" s="159"/>
      <c r="G1353" s="159"/>
      <c r="H1353" s="159"/>
      <c r="I1353" s="159"/>
      <c r="J1353" s="159"/>
      <c r="K1353" s="159"/>
      <c r="L1353" s="159"/>
      <c r="M1353" s="159"/>
      <c r="N1353" s="158"/>
      <c r="O1353" s="158"/>
      <c r="P1353" s="158"/>
      <c r="Q1353" s="158"/>
      <c r="R1353" s="159"/>
      <c r="S1353" s="159"/>
      <c r="T1353" s="159"/>
      <c r="U1353" s="159"/>
      <c r="V1353" s="159"/>
      <c r="W1353" s="159"/>
      <c r="X1353" s="159"/>
      <c r="Y1353" s="159"/>
      <c r="Z1353" s="148"/>
      <c r="AA1353" s="148"/>
      <c r="AB1353" s="148"/>
      <c r="AC1353" s="148"/>
      <c r="AD1353" s="148"/>
      <c r="AE1353" s="148"/>
      <c r="AF1353" s="148"/>
      <c r="AG1353" s="148" t="s">
        <v>314</v>
      </c>
      <c r="AH1353" s="148">
        <v>0</v>
      </c>
      <c r="AI1353" s="148"/>
      <c r="AJ1353" s="148"/>
      <c r="AK1353" s="148"/>
      <c r="AL1353" s="148"/>
      <c r="AM1353" s="148"/>
      <c r="AN1353" s="148"/>
      <c r="AO1353" s="148"/>
      <c r="AP1353" s="148"/>
      <c r="AQ1353" s="148"/>
      <c r="AR1353" s="148"/>
      <c r="AS1353" s="148"/>
      <c r="AT1353" s="148"/>
      <c r="AU1353" s="148"/>
      <c r="AV1353" s="148"/>
      <c r="AW1353" s="148"/>
      <c r="AX1353" s="148"/>
      <c r="AY1353" s="148"/>
      <c r="AZ1353" s="148"/>
      <c r="BA1353" s="148"/>
      <c r="BB1353" s="148"/>
      <c r="BC1353" s="148"/>
      <c r="BD1353" s="148"/>
      <c r="BE1353" s="148"/>
      <c r="BF1353" s="148"/>
      <c r="BG1353" s="148"/>
      <c r="BH1353" s="148"/>
    </row>
    <row r="1354" spans="1:60" outlineLevel="3" x14ac:dyDescent="0.25">
      <c r="A1354" s="155"/>
      <c r="B1354" s="156"/>
      <c r="C1354" s="195" t="s">
        <v>1670</v>
      </c>
      <c r="D1354" s="161"/>
      <c r="E1354" s="162">
        <v>200</v>
      </c>
      <c r="F1354" s="159"/>
      <c r="G1354" s="159"/>
      <c r="H1354" s="159"/>
      <c r="I1354" s="159"/>
      <c r="J1354" s="159"/>
      <c r="K1354" s="159"/>
      <c r="L1354" s="159"/>
      <c r="M1354" s="159"/>
      <c r="N1354" s="158"/>
      <c r="O1354" s="158"/>
      <c r="P1354" s="158"/>
      <c r="Q1354" s="158"/>
      <c r="R1354" s="159"/>
      <c r="S1354" s="159"/>
      <c r="T1354" s="159"/>
      <c r="U1354" s="159"/>
      <c r="V1354" s="159"/>
      <c r="W1354" s="159"/>
      <c r="X1354" s="159"/>
      <c r="Y1354" s="159"/>
      <c r="Z1354" s="148"/>
      <c r="AA1354" s="148"/>
      <c r="AB1354" s="148"/>
      <c r="AC1354" s="148"/>
      <c r="AD1354" s="148"/>
      <c r="AE1354" s="148"/>
      <c r="AF1354" s="148"/>
      <c r="AG1354" s="148" t="s">
        <v>314</v>
      </c>
      <c r="AH1354" s="148">
        <v>0</v>
      </c>
      <c r="AI1354" s="148"/>
      <c r="AJ1354" s="148"/>
      <c r="AK1354" s="148"/>
      <c r="AL1354" s="148"/>
      <c r="AM1354" s="148"/>
      <c r="AN1354" s="148"/>
      <c r="AO1354" s="148"/>
      <c r="AP1354" s="148"/>
      <c r="AQ1354" s="148"/>
      <c r="AR1354" s="148"/>
      <c r="AS1354" s="148"/>
      <c r="AT1354" s="148"/>
      <c r="AU1354" s="148"/>
      <c r="AV1354" s="148"/>
      <c r="AW1354" s="148"/>
      <c r="AX1354" s="148"/>
      <c r="AY1354" s="148"/>
      <c r="AZ1354" s="148"/>
      <c r="BA1354" s="148"/>
      <c r="BB1354" s="148"/>
      <c r="BC1354" s="148"/>
      <c r="BD1354" s="148"/>
      <c r="BE1354" s="148"/>
      <c r="BF1354" s="148"/>
      <c r="BG1354" s="148"/>
      <c r="BH1354" s="148"/>
    </row>
    <row r="1355" spans="1:60" outlineLevel="3" x14ac:dyDescent="0.25">
      <c r="A1355" s="155"/>
      <c r="B1355" s="156"/>
      <c r="C1355" s="195" t="s">
        <v>1671</v>
      </c>
      <c r="D1355" s="161"/>
      <c r="E1355" s="162">
        <v>112</v>
      </c>
      <c r="F1355" s="159"/>
      <c r="G1355" s="159"/>
      <c r="H1355" s="159"/>
      <c r="I1355" s="159"/>
      <c r="J1355" s="159"/>
      <c r="K1355" s="159"/>
      <c r="L1355" s="159"/>
      <c r="M1355" s="159"/>
      <c r="N1355" s="158"/>
      <c r="O1355" s="158"/>
      <c r="P1355" s="158"/>
      <c r="Q1355" s="158"/>
      <c r="R1355" s="159"/>
      <c r="S1355" s="159"/>
      <c r="T1355" s="159"/>
      <c r="U1355" s="159"/>
      <c r="V1355" s="159"/>
      <c r="W1355" s="159"/>
      <c r="X1355" s="159"/>
      <c r="Y1355" s="159"/>
      <c r="Z1355" s="148"/>
      <c r="AA1355" s="148"/>
      <c r="AB1355" s="148"/>
      <c r="AC1355" s="148"/>
      <c r="AD1355" s="148"/>
      <c r="AE1355" s="148"/>
      <c r="AF1355" s="148"/>
      <c r="AG1355" s="148" t="s">
        <v>314</v>
      </c>
      <c r="AH1355" s="148">
        <v>0</v>
      </c>
      <c r="AI1355" s="148"/>
      <c r="AJ1355" s="148"/>
      <c r="AK1355" s="148"/>
      <c r="AL1355" s="148"/>
      <c r="AM1355" s="148"/>
      <c r="AN1355" s="148"/>
      <c r="AO1355" s="148"/>
      <c r="AP1355" s="148"/>
      <c r="AQ1355" s="148"/>
      <c r="AR1355" s="148"/>
      <c r="AS1355" s="148"/>
      <c r="AT1355" s="148"/>
      <c r="AU1355" s="148"/>
      <c r="AV1355" s="148"/>
      <c r="AW1355" s="148"/>
      <c r="AX1355" s="148"/>
      <c r="AY1355" s="148"/>
      <c r="AZ1355" s="148"/>
      <c r="BA1355" s="148"/>
      <c r="BB1355" s="148"/>
      <c r="BC1355" s="148"/>
      <c r="BD1355" s="148"/>
      <c r="BE1355" s="148"/>
      <c r="BF1355" s="148"/>
      <c r="BG1355" s="148"/>
      <c r="BH1355" s="148"/>
    </row>
    <row r="1356" spans="1:60" ht="20" outlineLevel="1" x14ac:dyDescent="0.25">
      <c r="A1356" s="177">
        <v>308</v>
      </c>
      <c r="B1356" s="178" t="s">
        <v>1672</v>
      </c>
      <c r="C1356" s="194" t="s">
        <v>1673</v>
      </c>
      <c r="D1356" s="179" t="s">
        <v>310</v>
      </c>
      <c r="E1356" s="180">
        <v>31.11</v>
      </c>
      <c r="F1356" s="181"/>
      <c r="G1356" s="182">
        <f>ROUND(E1356*F1356,2)</f>
        <v>0</v>
      </c>
      <c r="H1356" s="181"/>
      <c r="I1356" s="182">
        <f>ROUND(E1356*H1356,2)</f>
        <v>0</v>
      </c>
      <c r="J1356" s="181"/>
      <c r="K1356" s="182">
        <f>ROUND(E1356*J1356,2)</f>
        <v>0</v>
      </c>
      <c r="L1356" s="182">
        <v>21</v>
      </c>
      <c r="M1356" s="182">
        <f>G1356*(1+L1356/100)</f>
        <v>0</v>
      </c>
      <c r="N1356" s="180">
        <v>2.4099999999999998E-3</v>
      </c>
      <c r="O1356" s="180">
        <f>ROUND(E1356*N1356,2)</f>
        <v>7.0000000000000007E-2</v>
      </c>
      <c r="P1356" s="180">
        <v>0</v>
      </c>
      <c r="Q1356" s="180">
        <f>ROUND(E1356*P1356,2)</f>
        <v>0</v>
      </c>
      <c r="R1356" s="182"/>
      <c r="S1356" s="182" t="s">
        <v>878</v>
      </c>
      <c r="T1356" s="183" t="s">
        <v>879</v>
      </c>
      <c r="U1356" s="159">
        <v>0.34</v>
      </c>
      <c r="V1356" s="159">
        <f>ROUND(E1356*U1356,2)</f>
        <v>10.58</v>
      </c>
      <c r="W1356" s="159"/>
      <c r="X1356" s="159" t="s">
        <v>295</v>
      </c>
      <c r="Y1356" s="159" t="s">
        <v>296</v>
      </c>
      <c r="Z1356" s="148"/>
      <c r="AA1356" s="148"/>
      <c r="AB1356" s="148"/>
      <c r="AC1356" s="148"/>
      <c r="AD1356" s="148"/>
      <c r="AE1356" s="148"/>
      <c r="AF1356" s="148"/>
      <c r="AG1356" s="148" t="s">
        <v>297</v>
      </c>
      <c r="AH1356" s="148"/>
      <c r="AI1356" s="148"/>
      <c r="AJ1356" s="148"/>
      <c r="AK1356" s="148"/>
      <c r="AL1356" s="148"/>
      <c r="AM1356" s="148"/>
      <c r="AN1356" s="148"/>
      <c r="AO1356" s="148"/>
      <c r="AP1356" s="148"/>
      <c r="AQ1356" s="148"/>
      <c r="AR1356" s="148"/>
      <c r="AS1356" s="148"/>
      <c r="AT1356" s="148"/>
      <c r="AU1356" s="148"/>
      <c r="AV1356" s="148"/>
      <c r="AW1356" s="148"/>
      <c r="AX1356" s="148"/>
      <c r="AY1356" s="148"/>
      <c r="AZ1356" s="148"/>
      <c r="BA1356" s="148"/>
      <c r="BB1356" s="148"/>
      <c r="BC1356" s="148"/>
      <c r="BD1356" s="148"/>
      <c r="BE1356" s="148"/>
      <c r="BF1356" s="148"/>
      <c r="BG1356" s="148"/>
      <c r="BH1356" s="148"/>
    </row>
    <row r="1357" spans="1:60" outlineLevel="2" x14ac:dyDescent="0.25">
      <c r="A1357" s="155"/>
      <c r="B1357" s="156"/>
      <c r="C1357" s="195" t="s">
        <v>1674</v>
      </c>
      <c r="D1357" s="161"/>
      <c r="E1357" s="162">
        <v>31.11</v>
      </c>
      <c r="F1357" s="159"/>
      <c r="G1357" s="159"/>
      <c r="H1357" s="159"/>
      <c r="I1357" s="159"/>
      <c r="J1357" s="159"/>
      <c r="K1357" s="159"/>
      <c r="L1357" s="159"/>
      <c r="M1357" s="159"/>
      <c r="N1357" s="158"/>
      <c r="O1357" s="158"/>
      <c r="P1357" s="158"/>
      <c r="Q1357" s="158"/>
      <c r="R1357" s="159"/>
      <c r="S1357" s="159"/>
      <c r="T1357" s="159"/>
      <c r="U1357" s="159"/>
      <c r="V1357" s="159"/>
      <c r="W1357" s="159"/>
      <c r="X1357" s="159"/>
      <c r="Y1357" s="159"/>
      <c r="Z1357" s="148"/>
      <c r="AA1357" s="148"/>
      <c r="AB1357" s="148"/>
      <c r="AC1357" s="148"/>
      <c r="AD1357" s="148"/>
      <c r="AE1357" s="148"/>
      <c r="AF1357" s="148"/>
      <c r="AG1357" s="148" t="s">
        <v>314</v>
      </c>
      <c r="AH1357" s="148">
        <v>0</v>
      </c>
      <c r="AI1357" s="148"/>
      <c r="AJ1357" s="148"/>
      <c r="AK1357" s="148"/>
      <c r="AL1357" s="148"/>
      <c r="AM1357" s="148"/>
      <c r="AN1357" s="148"/>
      <c r="AO1357" s="148"/>
      <c r="AP1357" s="148"/>
      <c r="AQ1357" s="148"/>
      <c r="AR1357" s="148"/>
      <c r="AS1357" s="148"/>
      <c r="AT1357" s="148"/>
      <c r="AU1357" s="148"/>
      <c r="AV1357" s="148"/>
      <c r="AW1357" s="148"/>
      <c r="AX1357" s="148"/>
      <c r="AY1357" s="148"/>
      <c r="AZ1357" s="148"/>
      <c r="BA1357" s="148"/>
      <c r="BB1357" s="148"/>
      <c r="BC1357" s="148"/>
      <c r="BD1357" s="148"/>
      <c r="BE1357" s="148"/>
      <c r="BF1357" s="148"/>
      <c r="BG1357" s="148"/>
      <c r="BH1357" s="148"/>
    </row>
    <row r="1358" spans="1:60" outlineLevel="1" x14ac:dyDescent="0.25">
      <c r="A1358" s="177">
        <v>309</v>
      </c>
      <c r="B1358" s="178" t="s">
        <v>1675</v>
      </c>
      <c r="C1358" s="194" t="s">
        <v>1676</v>
      </c>
      <c r="D1358" s="179" t="s">
        <v>310</v>
      </c>
      <c r="E1358" s="180">
        <f>SUM(E1359:E1362)</f>
        <v>334.30559999999997</v>
      </c>
      <c r="F1358" s="181"/>
      <c r="G1358" s="182">
        <f>ROUND(E1358*F1358,2)</f>
        <v>0</v>
      </c>
      <c r="H1358" s="181"/>
      <c r="I1358" s="182">
        <f>ROUND(E1358*H1358,2)</f>
        <v>0</v>
      </c>
      <c r="J1358" s="181"/>
      <c r="K1358" s="182">
        <f>ROUND(E1358*J1358,2)</f>
        <v>0</v>
      </c>
      <c r="L1358" s="182">
        <v>21</v>
      </c>
      <c r="M1358" s="182">
        <f>G1358*(1+L1358/100)</f>
        <v>0</v>
      </c>
      <c r="N1358" s="180">
        <v>0</v>
      </c>
      <c r="O1358" s="180">
        <f>ROUND(E1358*N1358,2)</f>
        <v>0</v>
      </c>
      <c r="P1358" s="180">
        <v>0</v>
      </c>
      <c r="Q1358" s="180">
        <f>ROUND(E1358*P1358,2)</f>
        <v>0</v>
      </c>
      <c r="R1358" s="182"/>
      <c r="S1358" s="182" t="s">
        <v>878</v>
      </c>
      <c r="T1358" s="183" t="s">
        <v>879</v>
      </c>
      <c r="U1358" s="159">
        <v>0.52</v>
      </c>
      <c r="V1358" s="159">
        <f>ROUND(E1358*U1358,2)</f>
        <v>173.84</v>
      </c>
      <c r="W1358" s="159"/>
      <c r="X1358" s="159" t="s">
        <v>295</v>
      </c>
      <c r="Y1358" s="159" t="s">
        <v>296</v>
      </c>
      <c r="Z1358" s="148"/>
      <c r="AA1358" s="148"/>
      <c r="AB1358" s="148"/>
      <c r="AC1358" s="148"/>
      <c r="AD1358" s="148"/>
      <c r="AE1358" s="148"/>
      <c r="AF1358" s="148"/>
      <c r="AG1358" s="148" t="s">
        <v>297</v>
      </c>
      <c r="AH1358" s="148"/>
      <c r="AI1358" s="148"/>
      <c r="AJ1358" s="148"/>
      <c r="AK1358" s="148"/>
      <c r="AL1358" s="148"/>
      <c r="AM1358" s="148"/>
      <c r="AN1358" s="148"/>
      <c r="AO1358" s="148"/>
      <c r="AP1358" s="148"/>
      <c r="AQ1358" s="148"/>
      <c r="AR1358" s="148"/>
      <c r="AS1358" s="148"/>
      <c r="AT1358" s="148"/>
      <c r="AU1358" s="148"/>
      <c r="AV1358" s="148"/>
      <c r="AW1358" s="148"/>
      <c r="AX1358" s="148"/>
      <c r="AY1358" s="148"/>
      <c r="AZ1358" s="148"/>
      <c r="BA1358" s="148"/>
      <c r="BB1358" s="148"/>
      <c r="BC1358" s="148"/>
      <c r="BD1358" s="148"/>
      <c r="BE1358" s="148"/>
      <c r="BF1358" s="148"/>
      <c r="BG1358" s="148"/>
      <c r="BH1358" s="148"/>
    </row>
    <row r="1359" spans="1:60" ht="20" outlineLevel="3" x14ac:dyDescent="0.25">
      <c r="A1359" s="155"/>
      <c r="B1359" s="156"/>
      <c r="C1359" s="195" t="s">
        <v>1659</v>
      </c>
      <c r="D1359" s="161"/>
      <c r="E1359" s="162">
        <v>136.66</v>
      </c>
      <c r="F1359" s="159"/>
      <c r="G1359" s="159"/>
      <c r="H1359" s="159"/>
      <c r="I1359" s="159"/>
      <c r="J1359" s="159"/>
      <c r="K1359" s="159"/>
      <c r="L1359" s="159"/>
      <c r="M1359" s="159"/>
      <c r="N1359" s="158"/>
      <c r="O1359" s="158"/>
      <c r="P1359" s="158"/>
      <c r="Q1359" s="158"/>
      <c r="R1359" s="159"/>
      <c r="S1359" s="159"/>
      <c r="T1359" s="159"/>
      <c r="U1359" s="159"/>
      <c r="V1359" s="159"/>
      <c r="W1359" s="159"/>
      <c r="X1359" s="159"/>
      <c r="Y1359" s="159"/>
      <c r="Z1359" s="148"/>
      <c r="AA1359" s="148"/>
      <c r="AB1359" s="148"/>
      <c r="AC1359" s="148"/>
      <c r="AD1359" s="148"/>
      <c r="AE1359" s="148"/>
      <c r="AF1359" s="148"/>
      <c r="AG1359" s="148" t="s">
        <v>314</v>
      </c>
      <c r="AH1359" s="148">
        <v>0</v>
      </c>
      <c r="AI1359" s="148"/>
      <c r="AJ1359" s="148"/>
      <c r="AK1359" s="148"/>
      <c r="AL1359" s="148"/>
      <c r="AM1359" s="148"/>
      <c r="AN1359" s="148"/>
      <c r="AO1359" s="148"/>
      <c r="AP1359" s="148"/>
      <c r="AQ1359" s="148"/>
      <c r="AR1359" s="148"/>
      <c r="AS1359" s="148"/>
      <c r="AT1359" s="148"/>
      <c r="AU1359" s="148"/>
      <c r="AV1359" s="148"/>
      <c r="AW1359" s="148"/>
      <c r="AX1359" s="148"/>
      <c r="AY1359" s="148"/>
      <c r="AZ1359" s="148"/>
      <c r="BA1359" s="148"/>
      <c r="BB1359" s="148"/>
      <c r="BC1359" s="148"/>
      <c r="BD1359" s="148"/>
      <c r="BE1359" s="148"/>
      <c r="BF1359" s="148"/>
      <c r="BG1359" s="148"/>
      <c r="BH1359" s="148"/>
    </row>
    <row r="1360" spans="1:60" outlineLevel="3" x14ac:dyDescent="0.25">
      <c r="A1360" s="155"/>
      <c r="B1360" s="156"/>
      <c r="C1360" s="195" t="s">
        <v>1660</v>
      </c>
      <c r="D1360" s="161"/>
      <c r="E1360" s="162">
        <v>6.7455999999999996</v>
      </c>
      <c r="F1360" s="159"/>
      <c r="G1360" s="159"/>
      <c r="H1360" s="159"/>
      <c r="I1360" s="159"/>
      <c r="J1360" s="159"/>
      <c r="K1360" s="159"/>
      <c r="L1360" s="159"/>
      <c r="M1360" s="159"/>
      <c r="N1360" s="158"/>
      <c r="O1360" s="158"/>
      <c r="P1360" s="158"/>
      <c r="Q1360" s="158"/>
      <c r="R1360" s="159"/>
      <c r="S1360" s="159"/>
      <c r="T1360" s="159"/>
      <c r="U1360" s="159"/>
      <c r="V1360" s="159"/>
      <c r="W1360" s="159"/>
      <c r="X1360" s="159"/>
      <c r="Y1360" s="159"/>
      <c r="Z1360" s="148"/>
      <c r="AA1360" s="148"/>
      <c r="AB1360" s="148"/>
      <c r="AC1360" s="148"/>
      <c r="AD1360" s="148"/>
      <c r="AE1360" s="148"/>
      <c r="AF1360" s="148"/>
      <c r="AG1360" s="148" t="s">
        <v>314</v>
      </c>
      <c r="AH1360" s="148">
        <v>0</v>
      </c>
      <c r="AI1360" s="148"/>
      <c r="AJ1360" s="148"/>
      <c r="AK1360" s="148"/>
      <c r="AL1360" s="148"/>
      <c r="AM1360" s="148"/>
      <c r="AN1360" s="148"/>
      <c r="AO1360" s="148"/>
      <c r="AP1360" s="148"/>
      <c r="AQ1360" s="148"/>
      <c r="AR1360" s="148"/>
      <c r="AS1360" s="148"/>
      <c r="AT1360" s="148"/>
      <c r="AU1360" s="148"/>
      <c r="AV1360" s="148"/>
      <c r="AW1360" s="148"/>
      <c r="AX1360" s="148"/>
      <c r="AY1360" s="148"/>
      <c r="AZ1360" s="148"/>
      <c r="BA1360" s="148"/>
      <c r="BB1360" s="148"/>
      <c r="BC1360" s="148"/>
      <c r="BD1360" s="148"/>
      <c r="BE1360" s="148"/>
      <c r="BF1360" s="148"/>
      <c r="BG1360" s="148"/>
      <c r="BH1360" s="148"/>
    </row>
    <row r="1361" spans="1:60" outlineLevel="3" x14ac:dyDescent="0.25">
      <c r="A1361" s="155"/>
      <c r="B1361" s="156"/>
      <c r="C1361" s="195" t="s">
        <v>1661</v>
      </c>
      <c r="D1361" s="161"/>
      <c r="E1361" s="162">
        <v>17.98</v>
      </c>
      <c r="F1361" s="159"/>
      <c r="G1361" s="159"/>
      <c r="H1361" s="159"/>
      <c r="I1361" s="159"/>
      <c r="J1361" s="159"/>
      <c r="K1361" s="159"/>
      <c r="L1361" s="159"/>
      <c r="M1361" s="159"/>
      <c r="N1361" s="158"/>
      <c r="O1361" s="158"/>
      <c r="P1361" s="158"/>
      <c r="Q1361" s="158"/>
      <c r="R1361" s="159"/>
      <c r="S1361" s="159"/>
      <c r="T1361" s="159"/>
      <c r="U1361" s="159"/>
      <c r="V1361" s="159"/>
      <c r="W1361" s="159"/>
      <c r="X1361" s="159"/>
      <c r="Y1361" s="159"/>
      <c r="Z1361" s="148"/>
      <c r="AA1361" s="148"/>
      <c r="AB1361" s="148"/>
      <c r="AC1361" s="148"/>
      <c r="AD1361" s="148"/>
      <c r="AE1361" s="148"/>
      <c r="AF1361" s="148"/>
      <c r="AG1361" s="148" t="s">
        <v>314</v>
      </c>
      <c r="AH1361" s="148">
        <v>0</v>
      </c>
      <c r="AI1361" s="148"/>
      <c r="AJ1361" s="148"/>
      <c r="AK1361" s="148"/>
      <c r="AL1361" s="148"/>
      <c r="AM1361" s="148"/>
      <c r="AN1361" s="148"/>
      <c r="AO1361" s="148"/>
      <c r="AP1361" s="148"/>
      <c r="AQ1361" s="148"/>
      <c r="AR1361" s="148"/>
      <c r="AS1361" s="148"/>
      <c r="AT1361" s="148"/>
      <c r="AU1361" s="148"/>
      <c r="AV1361" s="148"/>
      <c r="AW1361" s="148"/>
      <c r="AX1361" s="148"/>
      <c r="AY1361" s="148"/>
      <c r="AZ1361" s="148"/>
      <c r="BA1361" s="148"/>
      <c r="BB1361" s="148"/>
      <c r="BC1361" s="148"/>
      <c r="BD1361" s="148"/>
      <c r="BE1361" s="148"/>
      <c r="BF1361" s="148"/>
      <c r="BG1361" s="148"/>
      <c r="BH1361" s="148"/>
    </row>
    <row r="1362" spans="1:60" outlineLevel="3" x14ac:dyDescent="0.25">
      <c r="A1362" s="155"/>
      <c r="B1362" s="156"/>
      <c r="C1362" s="195" t="s">
        <v>1662</v>
      </c>
      <c r="D1362" s="161"/>
      <c r="E1362" s="162">
        <v>172.92</v>
      </c>
      <c r="F1362" s="159"/>
      <c r="G1362" s="159"/>
      <c r="H1362" s="159"/>
      <c r="I1362" s="159"/>
      <c r="J1362" s="159"/>
      <c r="K1362" s="159"/>
      <c r="L1362" s="159"/>
      <c r="M1362" s="159"/>
      <c r="N1362" s="158"/>
      <c r="O1362" s="158"/>
      <c r="P1362" s="158"/>
      <c r="Q1362" s="158"/>
      <c r="R1362" s="159"/>
      <c r="S1362" s="159"/>
      <c r="T1362" s="159"/>
      <c r="U1362" s="159"/>
      <c r="V1362" s="159"/>
      <c r="W1362" s="159"/>
      <c r="X1362" s="159"/>
      <c r="Y1362" s="159"/>
      <c r="Z1362" s="148"/>
      <c r="AA1362" s="148"/>
      <c r="AB1362" s="148"/>
      <c r="AC1362" s="148"/>
      <c r="AD1362" s="148"/>
      <c r="AE1362" s="148"/>
      <c r="AF1362" s="148"/>
      <c r="AG1362" s="148" t="s">
        <v>314</v>
      </c>
      <c r="AH1362" s="148">
        <v>0</v>
      </c>
      <c r="AI1362" s="148"/>
      <c r="AJ1362" s="148"/>
      <c r="AK1362" s="148"/>
      <c r="AL1362" s="148"/>
      <c r="AM1362" s="148"/>
      <c r="AN1362" s="148"/>
      <c r="AO1362" s="148"/>
      <c r="AP1362" s="148"/>
      <c r="AQ1362" s="148"/>
      <c r="AR1362" s="148"/>
      <c r="AS1362" s="148"/>
      <c r="AT1362" s="148"/>
      <c r="AU1362" s="148"/>
      <c r="AV1362" s="148"/>
      <c r="AW1362" s="148"/>
      <c r="AX1362" s="148"/>
      <c r="AY1362" s="148"/>
      <c r="AZ1362" s="148"/>
      <c r="BA1362" s="148"/>
      <c r="BB1362" s="148"/>
      <c r="BC1362" s="148"/>
      <c r="BD1362" s="148"/>
      <c r="BE1362" s="148"/>
      <c r="BF1362" s="148"/>
      <c r="BG1362" s="148"/>
      <c r="BH1362" s="148"/>
    </row>
    <row r="1363" spans="1:60" outlineLevel="3" x14ac:dyDescent="0.25">
      <c r="A1363" s="155"/>
      <c r="B1363" s="156"/>
      <c r="C1363" s="196" t="s">
        <v>405</v>
      </c>
      <c r="D1363" s="163"/>
      <c r="E1363" s="164">
        <v>334.30560000000003</v>
      </c>
      <c r="F1363" s="159"/>
      <c r="G1363" s="159"/>
      <c r="H1363" s="159"/>
      <c r="I1363" s="159"/>
      <c r="J1363" s="159"/>
      <c r="K1363" s="159"/>
      <c r="L1363" s="159"/>
      <c r="M1363" s="159"/>
      <c r="N1363" s="158"/>
      <c r="O1363" s="158"/>
      <c r="P1363" s="158"/>
      <c r="Q1363" s="158"/>
      <c r="R1363" s="159"/>
      <c r="S1363" s="159"/>
      <c r="T1363" s="159"/>
      <c r="U1363" s="159"/>
      <c r="V1363" s="159"/>
      <c r="W1363" s="159"/>
      <c r="X1363" s="159"/>
      <c r="Y1363" s="159"/>
      <c r="Z1363" s="148"/>
      <c r="AA1363" s="148"/>
      <c r="AB1363" s="148"/>
      <c r="AC1363" s="148"/>
      <c r="AD1363" s="148"/>
      <c r="AE1363" s="148"/>
      <c r="AF1363" s="148"/>
      <c r="AG1363" s="148" t="s">
        <v>314</v>
      </c>
      <c r="AH1363" s="148">
        <v>1</v>
      </c>
      <c r="AI1363" s="148"/>
      <c r="AJ1363" s="148"/>
      <c r="AK1363" s="148"/>
      <c r="AL1363" s="148"/>
      <c r="AM1363" s="148"/>
      <c r="AN1363" s="148"/>
      <c r="AO1363" s="148"/>
      <c r="AP1363" s="148"/>
      <c r="AQ1363" s="148"/>
      <c r="AR1363" s="148"/>
      <c r="AS1363" s="148"/>
      <c r="AT1363" s="148"/>
      <c r="AU1363" s="148"/>
      <c r="AV1363" s="148"/>
      <c r="AW1363" s="148"/>
      <c r="AX1363" s="148"/>
      <c r="AY1363" s="148"/>
      <c r="AZ1363" s="148"/>
      <c r="BA1363" s="148"/>
      <c r="BB1363" s="148"/>
      <c r="BC1363" s="148"/>
      <c r="BD1363" s="148"/>
      <c r="BE1363" s="148"/>
      <c r="BF1363" s="148"/>
      <c r="BG1363" s="148"/>
      <c r="BH1363" s="148"/>
    </row>
    <row r="1364" spans="1:60" outlineLevel="1" x14ac:dyDescent="0.25">
      <c r="A1364" s="177">
        <v>309</v>
      </c>
      <c r="B1364" s="178" t="s">
        <v>3756</v>
      </c>
      <c r="C1364" s="194" t="s">
        <v>3757</v>
      </c>
      <c r="D1364" s="179" t="s">
        <v>310</v>
      </c>
      <c r="E1364" s="180">
        <v>67.5</v>
      </c>
      <c r="F1364" s="181"/>
      <c r="G1364" s="182">
        <f>ROUND(E1364*F1364,2)</f>
        <v>0</v>
      </c>
      <c r="H1364" s="181"/>
      <c r="I1364" s="182">
        <f>ROUND(E1364*H1364,2)</f>
        <v>0</v>
      </c>
      <c r="J1364" s="181"/>
      <c r="K1364" s="182">
        <f>ROUND(E1364*J1364,2)</f>
        <v>0</v>
      </c>
      <c r="L1364" s="182">
        <v>21</v>
      </c>
      <c r="M1364" s="182">
        <f>G1364*(1+L1364/100)</f>
        <v>0</v>
      </c>
      <c r="N1364" s="180">
        <v>0</v>
      </c>
      <c r="O1364" s="180">
        <f>ROUND(E1364*N1364,2)</f>
        <v>0</v>
      </c>
      <c r="P1364" s="180">
        <v>0</v>
      </c>
      <c r="Q1364" s="180">
        <f>ROUND(E1364*P1364,2)</f>
        <v>0</v>
      </c>
      <c r="R1364" s="182"/>
      <c r="S1364" s="182" t="s">
        <v>878</v>
      </c>
      <c r="T1364" s="183" t="s">
        <v>879</v>
      </c>
      <c r="U1364" s="159">
        <v>0.52</v>
      </c>
      <c r="V1364" s="159">
        <f>ROUND(E1364*U1364,2)</f>
        <v>35.1</v>
      </c>
      <c r="W1364" s="159"/>
      <c r="X1364" s="159" t="s">
        <v>295</v>
      </c>
      <c r="Y1364" s="159" t="s">
        <v>296</v>
      </c>
      <c r="Z1364" s="148"/>
      <c r="AA1364" s="148"/>
      <c r="AB1364" s="148"/>
      <c r="AC1364" s="148"/>
      <c r="AD1364" s="148"/>
      <c r="AE1364" s="148"/>
      <c r="AF1364" s="148"/>
      <c r="AG1364" s="148" t="s">
        <v>297</v>
      </c>
      <c r="AH1364" s="148"/>
      <c r="AI1364" s="148"/>
      <c r="AJ1364" s="148"/>
      <c r="AK1364" s="148"/>
      <c r="AL1364" s="148"/>
      <c r="AM1364" s="148"/>
      <c r="AN1364" s="148"/>
      <c r="AO1364" s="148"/>
      <c r="AP1364" s="148"/>
      <c r="AQ1364" s="148"/>
      <c r="AR1364" s="148"/>
      <c r="AS1364" s="148"/>
      <c r="AT1364" s="148"/>
      <c r="AU1364" s="148"/>
      <c r="AV1364" s="148"/>
      <c r="AW1364" s="148"/>
      <c r="AX1364" s="148"/>
      <c r="AY1364" s="148"/>
      <c r="AZ1364" s="148"/>
      <c r="BA1364" s="148"/>
      <c r="BB1364" s="148"/>
      <c r="BC1364" s="148"/>
      <c r="BD1364" s="148"/>
      <c r="BE1364" s="148"/>
      <c r="BF1364" s="148"/>
      <c r="BG1364" s="148"/>
      <c r="BH1364" s="148"/>
    </row>
    <row r="1365" spans="1:60" outlineLevel="2" x14ac:dyDescent="0.25">
      <c r="A1365" s="155"/>
      <c r="B1365" s="156"/>
      <c r="C1365" s="195" t="s">
        <v>1348</v>
      </c>
      <c r="D1365" s="161"/>
      <c r="E1365" s="162">
        <v>51.3</v>
      </c>
      <c r="F1365" s="159"/>
      <c r="G1365" s="159"/>
      <c r="H1365" s="159"/>
      <c r="I1365" s="159"/>
      <c r="J1365" s="159"/>
      <c r="K1365" s="159"/>
      <c r="L1365" s="159"/>
      <c r="M1365" s="159"/>
      <c r="N1365" s="158"/>
      <c r="O1365" s="158"/>
      <c r="P1365" s="158"/>
      <c r="Q1365" s="158"/>
      <c r="R1365" s="159"/>
      <c r="S1365" s="159"/>
      <c r="T1365" s="159"/>
      <c r="U1365" s="159"/>
      <c r="V1365" s="159"/>
      <c r="W1365" s="159"/>
      <c r="X1365" s="159"/>
      <c r="Y1365" s="159"/>
      <c r="Z1365" s="148"/>
      <c r="AA1365" s="148"/>
      <c r="AB1365" s="148"/>
      <c r="AC1365" s="148"/>
      <c r="AD1365" s="148"/>
      <c r="AE1365" s="148"/>
      <c r="AF1365" s="148"/>
      <c r="AG1365" s="148" t="s">
        <v>314</v>
      </c>
      <c r="AH1365" s="148">
        <v>0</v>
      </c>
      <c r="AI1365" s="148"/>
      <c r="AJ1365" s="148"/>
      <c r="AK1365" s="148"/>
      <c r="AL1365" s="148"/>
      <c r="AM1365" s="148"/>
      <c r="AN1365" s="148"/>
      <c r="AO1365" s="148"/>
      <c r="AP1365" s="148"/>
      <c r="AQ1365" s="148"/>
      <c r="AR1365" s="148"/>
      <c r="AS1365" s="148"/>
      <c r="AT1365" s="148"/>
      <c r="AU1365" s="148"/>
      <c r="AV1365" s="148"/>
      <c r="AW1365" s="148"/>
      <c r="AX1365" s="148"/>
      <c r="AY1365" s="148"/>
      <c r="AZ1365" s="148"/>
      <c r="BA1365" s="148"/>
      <c r="BB1365" s="148"/>
      <c r="BC1365" s="148"/>
      <c r="BD1365" s="148"/>
      <c r="BE1365" s="148"/>
      <c r="BF1365" s="148"/>
      <c r="BG1365" s="148"/>
      <c r="BH1365" s="148"/>
    </row>
    <row r="1366" spans="1:60" outlineLevel="3" x14ac:dyDescent="0.25">
      <c r="A1366" s="155"/>
      <c r="B1366" s="156"/>
      <c r="C1366" s="195" t="s">
        <v>1351</v>
      </c>
      <c r="D1366" s="161"/>
      <c r="E1366" s="162">
        <v>16.2</v>
      </c>
      <c r="F1366" s="159"/>
      <c r="G1366" s="159"/>
      <c r="H1366" s="159"/>
      <c r="I1366" s="159"/>
      <c r="J1366" s="159"/>
      <c r="K1366" s="159"/>
      <c r="L1366" s="159"/>
      <c r="M1366" s="159"/>
      <c r="N1366" s="158"/>
      <c r="O1366" s="158"/>
      <c r="P1366" s="158"/>
      <c r="Q1366" s="158"/>
      <c r="R1366" s="159"/>
      <c r="S1366" s="159"/>
      <c r="T1366" s="159"/>
      <c r="U1366" s="159"/>
      <c r="V1366" s="159"/>
      <c r="W1366" s="159"/>
      <c r="X1366" s="159"/>
      <c r="Y1366" s="159"/>
      <c r="Z1366" s="148"/>
      <c r="AA1366" s="148"/>
      <c r="AB1366" s="148"/>
      <c r="AC1366" s="148"/>
      <c r="AD1366" s="148"/>
      <c r="AE1366" s="148"/>
      <c r="AF1366" s="148"/>
      <c r="AG1366" s="148" t="s">
        <v>314</v>
      </c>
      <c r="AH1366" s="148">
        <v>0</v>
      </c>
      <c r="AI1366" s="148"/>
      <c r="AJ1366" s="148"/>
      <c r="AK1366" s="148"/>
      <c r="AL1366" s="148"/>
      <c r="AM1366" s="148"/>
      <c r="AN1366" s="148"/>
      <c r="AO1366" s="148"/>
      <c r="AP1366" s="148"/>
      <c r="AQ1366" s="148"/>
      <c r="AR1366" s="148"/>
      <c r="AS1366" s="148"/>
      <c r="AT1366" s="148"/>
      <c r="AU1366" s="148"/>
      <c r="AV1366" s="148"/>
      <c r="AW1366" s="148"/>
      <c r="AX1366" s="148"/>
      <c r="AY1366" s="148"/>
      <c r="AZ1366" s="148"/>
      <c r="BA1366" s="148"/>
      <c r="BB1366" s="148"/>
      <c r="BC1366" s="148"/>
      <c r="BD1366" s="148"/>
      <c r="BE1366" s="148"/>
      <c r="BF1366" s="148"/>
      <c r="BG1366" s="148"/>
      <c r="BH1366" s="148"/>
    </row>
    <row r="1367" spans="1:60" ht="20" outlineLevel="1" x14ac:dyDescent="0.25">
      <c r="A1367" s="177">
        <v>310</v>
      </c>
      <c r="B1367" s="178" t="s">
        <v>1677</v>
      </c>
      <c r="C1367" s="194" t="s">
        <v>1678</v>
      </c>
      <c r="D1367" s="179" t="s">
        <v>310</v>
      </c>
      <c r="E1367" s="180">
        <v>67.5</v>
      </c>
      <c r="F1367" s="181"/>
      <c r="G1367" s="182">
        <f>ROUND(E1367*F1367,2)</f>
        <v>0</v>
      </c>
      <c r="H1367" s="181"/>
      <c r="I1367" s="182">
        <f>ROUND(E1367*H1367,2)</f>
        <v>0</v>
      </c>
      <c r="J1367" s="181"/>
      <c r="K1367" s="182">
        <f>ROUND(E1367*J1367,2)</f>
        <v>0</v>
      </c>
      <c r="L1367" s="182">
        <v>21</v>
      </c>
      <c r="M1367" s="182">
        <f>G1367*(1+L1367/100)</f>
        <v>0</v>
      </c>
      <c r="N1367" s="180">
        <v>4.8300000000000001E-3</v>
      </c>
      <c r="O1367" s="180">
        <f>ROUND(E1367*N1367,2)</f>
        <v>0.33</v>
      </c>
      <c r="P1367" s="180">
        <v>0</v>
      </c>
      <c r="Q1367" s="180">
        <f>ROUND(E1367*P1367,2)</f>
        <v>0</v>
      </c>
      <c r="R1367" s="182" t="s">
        <v>1658</v>
      </c>
      <c r="S1367" s="182" t="s">
        <v>294</v>
      </c>
      <c r="T1367" s="183" t="s">
        <v>294</v>
      </c>
      <c r="U1367" s="159">
        <v>0.48499999999999999</v>
      </c>
      <c r="V1367" s="159">
        <f>ROUND(E1367*U1367,2)</f>
        <v>32.74</v>
      </c>
      <c r="W1367" s="159"/>
      <c r="X1367" s="159" t="s">
        <v>295</v>
      </c>
      <c r="Y1367" s="159" t="s">
        <v>296</v>
      </c>
      <c r="Z1367" s="148"/>
      <c r="AA1367" s="148"/>
      <c r="AB1367" s="148"/>
      <c r="AC1367" s="148"/>
      <c r="AD1367" s="148"/>
      <c r="AE1367" s="148"/>
      <c r="AF1367" s="148"/>
      <c r="AG1367" s="148" t="s">
        <v>297</v>
      </c>
      <c r="AH1367" s="148"/>
      <c r="AI1367" s="148"/>
      <c r="AJ1367" s="148"/>
      <c r="AK1367" s="148"/>
      <c r="AL1367" s="148"/>
      <c r="AM1367" s="148"/>
      <c r="AN1367" s="148"/>
      <c r="AO1367" s="148"/>
      <c r="AP1367" s="148"/>
      <c r="AQ1367" s="148"/>
      <c r="AR1367" s="148"/>
      <c r="AS1367" s="148"/>
      <c r="AT1367" s="148"/>
      <c r="AU1367" s="148"/>
      <c r="AV1367" s="148"/>
      <c r="AW1367" s="148"/>
      <c r="AX1367" s="148"/>
      <c r="AY1367" s="148"/>
      <c r="AZ1367" s="148"/>
      <c r="BA1367" s="148"/>
      <c r="BB1367" s="148"/>
      <c r="BC1367" s="148"/>
      <c r="BD1367" s="148"/>
      <c r="BE1367" s="148"/>
      <c r="BF1367" s="148"/>
      <c r="BG1367" s="148"/>
      <c r="BH1367" s="148"/>
    </row>
    <row r="1368" spans="1:60" outlineLevel="2" x14ac:dyDescent="0.25">
      <c r="A1368" s="155"/>
      <c r="B1368" s="156"/>
      <c r="C1368" s="195" t="s">
        <v>1348</v>
      </c>
      <c r="D1368" s="161"/>
      <c r="E1368" s="162">
        <v>51.3</v>
      </c>
      <c r="F1368" s="159"/>
      <c r="G1368" s="159"/>
      <c r="H1368" s="159"/>
      <c r="I1368" s="159"/>
      <c r="J1368" s="159"/>
      <c r="K1368" s="159"/>
      <c r="L1368" s="159"/>
      <c r="M1368" s="159"/>
      <c r="N1368" s="158"/>
      <c r="O1368" s="158"/>
      <c r="P1368" s="158"/>
      <c r="Q1368" s="158"/>
      <c r="R1368" s="159"/>
      <c r="S1368" s="159"/>
      <c r="T1368" s="159"/>
      <c r="U1368" s="159"/>
      <c r="V1368" s="159"/>
      <c r="W1368" s="159"/>
      <c r="X1368" s="159"/>
      <c r="Y1368" s="159"/>
      <c r="Z1368" s="148"/>
      <c r="AA1368" s="148"/>
      <c r="AB1368" s="148"/>
      <c r="AC1368" s="148"/>
      <c r="AD1368" s="148"/>
      <c r="AE1368" s="148"/>
      <c r="AF1368" s="148"/>
      <c r="AG1368" s="148" t="s">
        <v>314</v>
      </c>
      <c r="AH1368" s="148">
        <v>0</v>
      </c>
      <c r="AI1368" s="148"/>
      <c r="AJ1368" s="148"/>
      <c r="AK1368" s="148"/>
      <c r="AL1368" s="148"/>
      <c r="AM1368" s="148"/>
      <c r="AN1368" s="148"/>
      <c r="AO1368" s="148"/>
      <c r="AP1368" s="148"/>
      <c r="AQ1368" s="148"/>
      <c r="AR1368" s="148"/>
      <c r="AS1368" s="148"/>
      <c r="AT1368" s="148"/>
      <c r="AU1368" s="148"/>
      <c r="AV1368" s="148"/>
      <c r="AW1368" s="148"/>
      <c r="AX1368" s="148"/>
      <c r="AY1368" s="148"/>
      <c r="AZ1368" s="148"/>
      <c r="BA1368" s="148"/>
      <c r="BB1368" s="148"/>
      <c r="BC1368" s="148"/>
      <c r="BD1368" s="148"/>
      <c r="BE1368" s="148"/>
      <c r="BF1368" s="148"/>
      <c r="BG1368" s="148"/>
      <c r="BH1368" s="148"/>
    </row>
    <row r="1369" spans="1:60" outlineLevel="3" x14ac:dyDescent="0.25">
      <c r="A1369" s="155"/>
      <c r="B1369" s="156"/>
      <c r="C1369" s="195" t="s">
        <v>1351</v>
      </c>
      <c r="D1369" s="161"/>
      <c r="E1369" s="162">
        <v>16.2</v>
      </c>
      <c r="F1369" s="159"/>
      <c r="G1369" s="159"/>
      <c r="H1369" s="159"/>
      <c r="I1369" s="159"/>
      <c r="J1369" s="159"/>
      <c r="K1369" s="159"/>
      <c r="L1369" s="159"/>
      <c r="M1369" s="159"/>
      <c r="N1369" s="158"/>
      <c r="O1369" s="158"/>
      <c r="P1369" s="158"/>
      <c r="Q1369" s="158"/>
      <c r="R1369" s="159"/>
      <c r="S1369" s="159"/>
      <c r="T1369" s="159"/>
      <c r="U1369" s="159"/>
      <c r="V1369" s="159"/>
      <c r="W1369" s="159"/>
      <c r="X1369" s="159"/>
      <c r="Y1369" s="159"/>
      <c r="Z1369" s="148"/>
      <c r="AA1369" s="148"/>
      <c r="AB1369" s="148"/>
      <c r="AC1369" s="148"/>
      <c r="AD1369" s="148"/>
      <c r="AE1369" s="148"/>
      <c r="AF1369" s="148"/>
      <c r="AG1369" s="148" t="s">
        <v>314</v>
      </c>
      <c r="AH1369" s="148">
        <v>0</v>
      </c>
      <c r="AI1369" s="148"/>
      <c r="AJ1369" s="148"/>
      <c r="AK1369" s="148"/>
      <c r="AL1369" s="148"/>
      <c r="AM1369" s="148"/>
      <c r="AN1369" s="148"/>
      <c r="AO1369" s="148"/>
      <c r="AP1369" s="148"/>
      <c r="AQ1369" s="148"/>
      <c r="AR1369" s="148"/>
      <c r="AS1369" s="148"/>
      <c r="AT1369" s="148"/>
      <c r="AU1369" s="148"/>
      <c r="AV1369" s="148"/>
      <c r="AW1369" s="148"/>
      <c r="AX1369" s="148"/>
      <c r="AY1369" s="148"/>
      <c r="AZ1369" s="148"/>
      <c r="BA1369" s="148"/>
      <c r="BB1369" s="148"/>
      <c r="BC1369" s="148"/>
      <c r="BD1369" s="148"/>
      <c r="BE1369" s="148"/>
      <c r="BF1369" s="148"/>
      <c r="BG1369" s="148"/>
      <c r="BH1369" s="148"/>
    </row>
    <row r="1370" spans="1:60" outlineLevel="1" x14ac:dyDescent="0.25">
      <c r="A1370" s="177">
        <v>311</v>
      </c>
      <c r="B1370" s="178" t="s">
        <v>1679</v>
      </c>
      <c r="C1370" s="194" t="s">
        <v>1680</v>
      </c>
      <c r="D1370" s="179" t="s">
        <v>1668</v>
      </c>
      <c r="E1370" s="180">
        <v>5585</v>
      </c>
      <c r="F1370" s="181"/>
      <c r="G1370" s="182">
        <f>ROUND(E1370*F1370,2)</f>
        <v>0</v>
      </c>
      <c r="H1370" s="181"/>
      <c r="I1370" s="182">
        <f>ROUND(E1370*H1370,2)</f>
        <v>0</v>
      </c>
      <c r="J1370" s="181"/>
      <c r="K1370" s="182">
        <f>ROUND(E1370*J1370,2)</f>
        <v>0</v>
      </c>
      <c r="L1370" s="182">
        <v>21</v>
      </c>
      <c r="M1370" s="182">
        <f>G1370*(1+L1370/100)</f>
        <v>0</v>
      </c>
      <c r="N1370" s="180">
        <v>0</v>
      </c>
      <c r="O1370" s="180">
        <f>ROUND(E1370*N1370,2)</f>
        <v>0</v>
      </c>
      <c r="P1370" s="180">
        <v>0</v>
      </c>
      <c r="Q1370" s="180">
        <f>ROUND(E1370*P1370,2)</f>
        <v>0</v>
      </c>
      <c r="R1370" s="182"/>
      <c r="S1370" s="182" t="s">
        <v>878</v>
      </c>
      <c r="T1370" s="183" t="s">
        <v>879</v>
      </c>
      <c r="U1370" s="159">
        <v>0</v>
      </c>
      <c r="V1370" s="159">
        <f>ROUND(E1370*U1370,2)</f>
        <v>0</v>
      </c>
      <c r="W1370" s="159"/>
      <c r="X1370" s="159" t="s">
        <v>295</v>
      </c>
      <c r="Y1370" s="159" t="s">
        <v>296</v>
      </c>
      <c r="Z1370" s="148"/>
      <c r="AA1370" s="148"/>
      <c r="AB1370" s="148"/>
      <c r="AC1370" s="148"/>
      <c r="AD1370" s="148"/>
      <c r="AE1370" s="148"/>
      <c r="AF1370" s="148"/>
      <c r="AG1370" s="148" t="s">
        <v>297</v>
      </c>
      <c r="AH1370" s="148"/>
      <c r="AI1370" s="148"/>
      <c r="AJ1370" s="148"/>
      <c r="AK1370" s="148"/>
      <c r="AL1370" s="148"/>
      <c r="AM1370" s="148"/>
      <c r="AN1370" s="148"/>
      <c r="AO1370" s="148"/>
      <c r="AP1370" s="148"/>
      <c r="AQ1370" s="148"/>
      <c r="AR1370" s="148"/>
      <c r="AS1370" s="148"/>
      <c r="AT1370" s="148"/>
      <c r="AU1370" s="148"/>
      <c r="AV1370" s="148"/>
      <c r="AW1370" s="148"/>
      <c r="AX1370" s="148"/>
      <c r="AY1370" s="148"/>
      <c r="AZ1370" s="148"/>
      <c r="BA1370" s="148"/>
      <c r="BB1370" s="148"/>
      <c r="BC1370" s="148"/>
      <c r="BD1370" s="148"/>
      <c r="BE1370" s="148"/>
      <c r="BF1370" s="148"/>
      <c r="BG1370" s="148"/>
      <c r="BH1370" s="148"/>
    </row>
    <row r="1371" spans="1:60" outlineLevel="2" x14ac:dyDescent="0.25">
      <c r="A1371" s="155"/>
      <c r="B1371" s="156"/>
      <c r="C1371" s="195" t="s">
        <v>1681</v>
      </c>
      <c r="D1371" s="161"/>
      <c r="E1371" s="162">
        <v>557.5</v>
      </c>
      <c r="F1371" s="159"/>
      <c r="G1371" s="159"/>
      <c r="H1371" s="159"/>
      <c r="I1371" s="159"/>
      <c r="J1371" s="159"/>
      <c r="K1371" s="159"/>
      <c r="L1371" s="159"/>
      <c r="M1371" s="159"/>
      <c r="N1371" s="158"/>
      <c r="O1371" s="158"/>
      <c r="P1371" s="158"/>
      <c r="Q1371" s="158"/>
      <c r="R1371" s="159"/>
      <c r="S1371" s="159"/>
      <c r="T1371" s="159"/>
      <c r="U1371" s="159"/>
      <c r="V1371" s="159"/>
      <c r="W1371" s="159"/>
      <c r="X1371" s="159"/>
      <c r="Y1371" s="159"/>
      <c r="Z1371" s="148"/>
      <c r="AA1371" s="148"/>
      <c r="AB1371" s="148"/>
      <c r="AC1371" s="148"/>
      <c r="AD1371" s="148"/>
      <c r="AE1371" s="148"/>
      <c r="AF1371" s="148"/>
      <c r="AG1371" s="148" t="s">
        <v>314</v>
      </c>
      <c r="AH1371" s="148">
        <v>0</v>
      </c>
      <c r="AI1371" s="148"/>
      <c r="AJ1371" s="148"/>
      <c r="AK1371" s="148"/>
      <c r="AL1371" s="148"/>
      <c r="AM1371" s="148"/>
      <c r="AN1371" s="148"/>
      <c r="AO1371" s="148"/>
      <c r="AP1371" s="148"/>
      <c r="AQ1371" s="148"/>
      <c r="AR1371" s="148"/>
      <c r="AS1371" s="148"/>
      <c r="AT1371" s="148"/>
      <c r="AU1371" s="148"/>
      <c r="AV1371" s="148"/>
      <c r="AW1371" s="148"/>
      <c r="AX1371" s="148"/>
      <c r="AY1371" s="148"/>
      <c r="AZ1371" s="148"/>
      <c r="BA1371" s="148"/>
      <c r="BB1371" s="148"/>
      <c r="BC1371" s="148"/>
      <c r="BD1371" s="148"/>
      <c r="BE1371" s="148"/>
      <c r="BF1371" s="148"/>
      <c r="BG1371" s="148"/>
      <c r="BH1371" s="148"/>
    </row>
    <row r="1372" spans="1:60" outlineLevel="3" x14ac:dyDescent="0.25">
      <c r="A1372" s="155"/>
      <c r="B1372" s="156"/>
      <c r="C1372" s="195" t="s">
        <v>1682</v>
      </c>
      <c r="D1372" s="161"/>
      <c r="E1372" s="162">
        <v>1335.1</v>
      </c>
      <c r="F1372" s="159"/>
      <c r="G1372" s="159"/>
      <c r="H1372" s="159"/>
      <c r="I1372" s="159"/>
      <c r="J1372" s="159"/>
      <c r="K1372" s="159"/>
      <c r="L1372" s="159"/>
      <c r="M1372" s="159"/>
      <c r="N1372" s="158"/>
      <c r="O1372" s="158"/>
      <c r="P1372" s="158"/>
      <c r="Q1372" s="158"/>
      <c r="R1372" s="159"/>
      <c r="S1372" s="159"/>
      <c r="T1372" s="159"/>
      <c r="U1372" s="159"/>
      <c r="V1372" s="159"/>
      <c r="W1372" s="159"/>
      <c r="X1372" s="159"/>
      <c r="Y1372" s="159"/>
      <c r="Z1372" s="148"/>
      <c r="AA1372" s="148"/>
      <c r="AB1372" s="148"/>
      <c r="AC1372" s="148"/>
      <c r="AD1372" s="148"/>
      <c r="AE1372" s="148"/>
      <c r="AF1372" s="148"/>
      <c r="AG1372" s="148" t="s">
        <v>314</v>
      </c>
      <c r="AH1372" s="148">
        <v>0</v>
      </c>
      <c r="AI1372" s="148"/>
      <c r="AJ1372" s="148"/>
      <c r="AK1372" s="148"/>
      <c r="AL1372" s="148"/>
      <c r="AM1372" s="148"/>
      <c r="AN1372" s="148"/>
      <c r="AO1372" s="148"/>
      <c r="AP1372" s="148"/>
      <c r="AQ1372" s="148"/>
      <c r="AR1372" s="148"/>
      <c r="AS1372" s="148"/>
      <c r="AT1372" s="148"/>
      <c r="AU1372" s="148"/>
      <c r="AV1372" s="148"/>
      <c r="AW1372" s="148"/>
      <c r="AX1372" s="148"/>
      <c r="AY1372" s="148"/>
      <c r="AZ1372" s="148"/>
      <c r="BA1372" s="148"/>
      <c r="BB1372" s="148"/>
      <c r="BC1372" s="148"/>
      <c r="BD1372" s="148"/>
      <c r="BE1372" s="148"/>
      <c r="BF1372" s="148"/>
      <c r="BG1372" s="148"/>
      <c r="BH1372" s="148"/>
    </row>
    <row r="1373" spans="1:60" outlineLevel="3" x14ac:dyDescent="0.25">
      <c r="A1373" s="155"/>
      <c r="B1373" s="156"/>
      <c r="C1373" s="195" t="s">
        <v>1683</v>
      </c>
      <c r="D1373" s="161"/>
      <c r="E1373" s="162">
        <v>238</v>
      </c>
      <c r="F1373" s="159"/>
      <c r="G1373" s="159"/>
      <c r="H1373" s="159"/>
      <c r="I1373" s="159"/>
      <c r="J1373" s="159"/>
      <c r="K1373" s="159"/>
      <c r="L1373" s="159"/>
      <c r="M1373" s="159"/>
      <c r="N1373" s="158"/>
      <c r="O1373" s="158"/>
      <c r="P1373" s="158"/>
      <c r="Q1373" s="158"/>
      <c r="R1373" s="159"/>
      <c r="S1373" s="159"/>
      <c r="T1373" s="159"/>
      <c r="U1373" s="159"/>
      <c r="V1373" s="159"/>
      <c r="W1373" s="159"/>
      <c r="X1373" s="159"/>
      <c r="Y1373" s="159"/>
      <c r="Z1373" s="148"/>
      <c r="AA1373" s="148"/>
      <c r="AB1373" s="148"/>
      <c r="AC1373" s="148"/>
      <c r="AD1373" s="148"/>
      <c r="AE1373" s="148"/>
      <c r="AF1373" s="148"/>
      <c r="AG1373" s="148" t="s">
        <v>314</v>
      </c>
      <c r="AH1373" s="148">
        <v>0</v>
      </c>
      <c r="AI1373" s="148"/>
      <c r="AJ1373" s="148"/>
      <c r="AK1373" s="148"/>
      <c r="AL1373" s="148"/>
      <c r="AM1373" s="148"/>
      <c r="AN1373" s="148"/>
      <c r="AO1373" s="148"/>
      <c r="AP1373" s="148"/>
      <c r="AQ1373" s="148"/>
      <c r="AR1373" s="148"/>
      <c r="AS1373" s="148"/>
      <c r="AT1373" s="148"/>
      <c r="AU1373" s="148"/>
      <c r="AV1373" s="148"/>
      <c r="AW1373" s="148"/>
      <c r="AX1373" s="148"/>
      <c r="AY1373" s="148"/>
      <c r="AZ1373" s="148"/>
      <c r="BA1373" s="148"/>
      <c r="BB1373" s="148"/>
      <c r="BC1373" s="148"/>
      <c r="BD1373" s="148"/>
      <c r="BE1373" s="148"/>
      <c r="BF1373" s="148"/>
      <c r="BG1373" s="148"/>
      <c r="BH1373" s="148"/>
    </row>
    <row r="1374" spans="1:60" outlineLevel="3" x14ac:dyDescent="0.25">
      <c r="A1374" s="155"/>
      <c r="B1374" s="156"/>
      <c r="C1374" s="195" t="s">
        <v>1684</v>
      </c>
      <c r="D1374" s="161"/>
      <c r="E1374" s="162">
        <v>4.5999999999999996</v>
      </c>
      <c r="F1374" s="159"/>
      <c r="G1374" s="159"/>
      <c r="H1374" s="159"/>
      <c r="I1374" s="159"/>
      <c r="J1374" s="159"/>
      <c r="K1374" s="159"/>
      <c r="L1374" s="159"/>
      <c r="M1374" s="159"/>
      <c r="N1374" s="158"/>
      <c r="O1374" s="158"/>
      <c r="P1374" s="158"/>
      <c r="Q1374" s="158"/>
      <c r="R1374" s="159"/>
      <c r="S1374" s="159"/>
      <c r="T1374" s="159"/>
      <c r="U1374" s="159"/>
      <c r="V1374" s="159"/>
      <c r="W1374" s="159"/>
      <c r="X1374" s="159"/>
      <c r="Y1374" s="159"/>
      <c r="Z1374" s="148"/>
      <c r="AA1374" s="148"/>
      <c r="AB1374" s="148"/>
      <c r="AC1374" s="148"/>
      <c r="AD1374" s="148"/>
      <c r="AE1374" s="148"/>
      <c r="AF1374" s="148"/>
      <c r="AG1374" s="148" t="s">
        <v>314</v>
      </c>
      <c r="AH1374" s="148">
        <v>0</v>
      </c>
      <c r="AI1374" s="148"/>
      <c r="AJ1374" s="148"/>
      <c r="AK1374" s="148"/>
      <c r="AL1374" s="148"/>
      <c r="AM1374" s="148"/>
      <c r="AN1374" s="148"/>
      <c r="AO1374" s="148"/>
      <c r="AP1374" s="148"/>
      <c r="AQ1374" s="148"/>
      <c r="AR1374" s="148"/>
      <c r="AS1374" s="148"/>
      <c r="AT1374" s="148"/>
      <c r="AU1374" s="148"/>
      <c r="AV1374" s="148"/>
      <c r="AW1374" s="148"/>
      <c r="AX1374" s="148"/>
      <c r="AY1374" s="148"/>
      <c r="AZ1374" s="148"/>
      <c r="BA1374" s="148"/>
      <c r="BB1374" s="148"/>
      <c r="BC1374" s="148"/>
      <c r="BD1374" s="148"/>
      <c r="BE1374" s="148"/>
      <c r="BF1374" s="148"/>
      <c r="BG1374" s="148"/>
      <c r="BH1374" s="148"/>
    </row>
    <row r="1375" spans="1:60" outlineLevel="3" x14ac:dyDescent="0.25">
      <c r="A1375" s="155"/>
      <c r="B1375" s="156"/>
      <c r="C1375" s="195" t="s">
        <v>1685</v>
      </c>
      <c r="D1375" s="161"/>
      <c r="E1375" s="162">
        <v>66.400000000000006</v>
      </c>
      <c r="F1375" s="159"/>
      <c r="G1375" s="159"/>
      <c r="H1375" s="159"/>
      <c r="I1375" s="159"/>
      <c r="J1375" s="159"/>
      <c r="K1375" s="159"/>
      <c r="L1375" s="159"/>
      <c r="M1375" s="159"/>
      <c r="N1375" s="158"/>
      <c r="O1375" s="158"/>
      <c r="P1375" s="158"/>
      <c r="Q1375" s="158"/>
      <c r="R1375" s="159"/>
      <c r="S1375" s="159"/>
      <c r="T1375" s="159"/>
      <c r="U1375" s="159"/>
      <c r="V1375" s="159"/>
      <c r="W1375" s="159"/>
      <c r="X1375" s="159"/>
      <c r="Y1375" s="159"/>
      <c r="Z1375" s="148"/>
      <c r="AA1375" s="148"/>
      <c r="AB1375" s="148"/>
      <c r="AC1375" s="148"/>
      <c r="AD1375" s="148"/>
      <c r="AE1375" s="148"/>
      <c r="AF1375" s="148"/>
      <c r="AG1375" s="148" t="s">
        <v>314</v>
      </c>
      <c r="AH1375" s="148">
        <v>0</v>
      </c>
      <c r="AI1375" s="148"/>
      <c r="AJ1375" s="148"/>
      <c r="AK1375" s="148"/>
      <c r="AL1375" s="148"/>
      <c r="AM1375" s="148"/>
      <c r="AN1375" s="148"/>
      <c r="AO1375" s="148"/>
      <c r="AP1375" s="148"/>
      <c r="AQ1375" s="148"/>
      <c r="AR1375" s="148"/>
      <c r="AS1375" s="148"/>
      <c r="AT1375" s="148"/>
      <c r="AU1375" s="148"/>
      <c r="AV1375" s="148"/>
      <c r="AW1375" s="148"/>
      <c r="AX1375" s="148"/>
      <c r="AY1375" s="148"/>
      <c r="AZ1375" s="148"/>
      <c r="BA1375" s="148"/>
      <c r="BB1375" s="148"/>
      <c r="BC1375" s="148"/>
      <c r="BD1375" s="148"/>
      <c r="BE1375" s="148"/>
      <c r="BF1375" s="148"/>
      <c r="BG1375" s="148"/>
      <c r="BH1375" s="148"/>
    </row>
    <row r="1376" spans="1:60" outlineLevel="3" x14ac:dyDescent="0.25">
      <c r="A1376" s="155"/>
      <c r="B1376" s="156"/>
      <c r="C1376" s="195" t="s">
        <v>1686</v>
      </c>
      <c r="D1376" s="161"/>
      <c r="E1376" s="162">
        <v>3383.4</v>
      </c>
      <c r="F1376" s="159"/>
      <c r="G1376" s="159"/>
      <c r="H1376" s="159"/>
      <c r="I1376" s="159"/>
      <c r="J1376" s="159"/>
      <c r="K1376" s="159"/>
      <c r="L1376" s="159"/>
      <c r="M1376" s="159"/>
      <c r="N1376" s="158"/>
      <c r="O1376" s="158"/>
      <c r="P1376" s="158"/>
      <c r="Q1376" s="158"/>
      <c r="R1376" s="159"/>
      <c r="S1376" s="159"/>
      <c r="T1376" s="159"/>
      <c r="U1376" s="159"/>
      <c r="V1376" s="159"/>
      <c r="W1376" s="159"/>
      <c r="X1376" s="159"/>
      <c r="Y1376" s="159"/>
      <c r="Z1376" s="148"/>
      <c r="AA1376" s="148"/>
      <c r="AB1376" s="148"/>
      <c r="AC1376" s="148"/>
      <c r="AD1376" s="148"/>
      <c r="AE1376" s="148"/>
      <c r="AF1376" s="148"/>
      <c r="AG1376" s="148" t="s">
        <v>314</v>
      </c>
      <c r="AH1376" s="148">
        <v>0</v>
      </c>
      <c r="AI1376" s="148"/>
      <c r="AJ1376" s="148"/>
      <c r="AK1376" s="148"/>
      <c r="AL1376" s="148"/>
      <c r="AM1376" s="148"/>
      <c r="AN1376" s="148"/>
      <c r="AO1376" s="148"/>
      <c r="AP1376" s="148"/>
      <c r="AQ1376" s="148"/>
      <c r="AR1376" s="148"/>
      <c r="AS1376" s="148"/>
      <c r="AT1376" s="148"/>
      <c r="AU1376" s="148"/>
      <c r="AV1376" s="148"/>
      <c r="AW1376" s="148"/>
      <c r="AX1376" s="148"/>
      <c r="AY1376" s="148"/>
      <c r="AZ1376" s="148"/>
      <c r="BA1376" s="148"/>
      <c r="BB1376" s="148"/>
      <c r="BC1376" s="148"/>
      <c r="BD1376" s="148"/>
      <c r="BE1376" s="148"/>
      <c r="BF1376" s="148"/>
      <c r="BG1376" s="148"/>
      <c r="BH1376" s="148"/>
    </row>
    <row r="1377" spans="1:60" outlineLevel="1" x14ac:dyDescent="0.25">
      <c r="A1377" s="177">
        <v>312</v>
      </c>
      <c r="B1377" s="178" t="s">
        <v>1687</v>
      </c>
      <c r="C1377" s="194" t="s">
        <v>1688</v>
      </c>
      <c r="D1377" s="179" t="s">
        <v>1668</v>
      </c>
      <c r="E1377" s="180">
        <v>955.44460000000004</v>
      </c>
      <c r="F1377" s="181"/>
      <c r="G1377" s="182">
        <f>ROUND(E1377*F1377,2)</f>
        <v>0</v>
      </c>
      <c r="H1377" s="181"/>
      <c r="I1377" s="182">
        <f>ROUND(E1377*H1377,2)</f>
        <v>0</v>
      </c>
      <c r="J1377" s="181"/>
      <c r="K1377" s="182">
        <f>ROUND(E1377*J1377,2)</f>
        <v>0</v>
      </c>
      <c r="L1377" s="182">
        <v>21</v>
      </c>
      <c r="M1377" s="182">
        <f>G1377*(1+L1377/100)</f>
        <v>0</v>
      </c>
      <c r="N1377" s="180">
        <v>0</v>
      </c>
      <c r="O1377" s="180">
        <f>ROUND(E1377*N1377,2)</f>
        <v>0</v>
      </c>
      <c r="P1377" s="180">
        <v>0</v>
      </c>
      <c r="Q1377" s="180">
        <f>ROUND(E1377*P1377,2)</f>
        <v>0</v>
      </c>
      <c r="R1377" s="182"/>
      <c r="S1377" s="182" t="s">
        <v>878</v>
      </c>
      <c r="T1377" s="183" t="s">
        <v>879</v>
      </c>
      <c r="U1377" s="159">
        <v>0</v>
      </c>
      <c r="V1377" s="159">
        <f>ROUND(E1377*U1377,2)</f>
        <v>0</v>
      </c>
      <c r="W1377" s="159"/>
      <c r="X1377" s="159" t="s">
        <v>295</v>
      </c>
      <c r="Y1377" s="159" t="s">
        <v>296</v>
      </c>
      <c r="Z1377" s="148"/>
      <c r="AA1377" s="148"/>
      <c r="AB1377" s="148"/>
      <c r="AC1377" s="148"/>
      <c r="AD1377" s="148"/>
      <c r="AE1377" s="148"/>
      <c r="AF1377" s="148"/>
      <c r="AG1377" s="148" t="s">
        <v>297</v>
      </c>
      <c r="AH1377" s="148"/>
      <c r="AI1377" s="148"/>
      <c r="AJ1377" s="148"/>
      <c r="AK1377" s="148"/>
      <c r="AL1377" s="148"/>
      <c r="AM1377" s="148"/>
      <c r="AN1377" s="148"/>
      <c r="AO1377" s="148"/>
      <c r="AP1377" s="148"/>
      <c r="AQ1377" s="148"/>
      <c r="AR1377" s="148"/>
      <c r="AS1377" s="148"/>
      <c r="AT1377" s="148"/>
      <c r="AU1377" s="148"/>
      <c r="AV1377" s="148"/>
      <c r="AW1377" s="148"/>
      <c r="AX1377" s="148"/>
      <c r="AY1377" s="148"/>
      <c r="AZ1377" s="148"/>
      <c r="BA1377" s="148"/>
      <c r="BB1377" s="148"/>
      <c r="BC1377" s="148"/>
      <c r="BD1377" s="148"/>
      <c r="BE1377" s="148"/>
      <c r="BF1377" s="148"/>
      <c r="BG1377" s="148"/>
      <c r="BH1377" s="148"/>
    </row>
    <row r="1378" spans="1:60" outlineLevel="2" x14ac:dyDescent="0.25">
      <c r="A1378" s="155"/>
      <c r="B1378" s="156"/>
      <c r="C1378" s="195" t="s">
        <v>1689</v>
      </c>
      <c r="D1378" s="161"/>
      <c r="E1378" s="162"/>
      <c r="F1378" s="159"/>
      <c r="G1378" s="159"/>
      <c r="H1378" s="159"/>
      <c r="I1378" s="159"/>
      <c r="J1378" s="159"/>
      <c r="K1378" s="159"/>
      <c r="L1378" s="159"/>
      <c r="M1378" s="159"/>
      <c r="N1378" s="158"/>
      <c r="O1378" s="158"/>
      <c r="P1378" s="158"/>
      <c r="Q1378" s="158"/>
      <c r="R1378" s="159"/>
      <c r="S1378" s="159"/>
      <c r="T1378" s="159"/>
      <c r="U1378" s="159"/>
      <c r="V1378" s="159"/>
      <c r="W1378" s="159"/>
      <c r="X1378" s="159"/>
      <c r="Y1378" s="159"/>
      <c r="Z1378" s="148"/>
      <c r="AA1378" s="148"/>
      <c r="AB1378" s="148"/>
      <c r="AC1378" s="148"/>
      <c r="AD1378" s="148"/>
      <c r="AE1378" s="148"/>
      <c r="AF1378" s="148"/>
      <c r="AG1378" s="148" t="s">
        <v>314</v>
      </c>
      <c r="AH1378" s="148">
        <v>0</v>
      </c>
      <c r="AI1378" s="148"/>
      <c r="AJ1378" s="148"/>
      <c r="AK1378" s="148"/>
      <c r="AL1378" s="148"/>
      <c r="AM1378" s="148"/>
      <c r="AN1378" s="148"/>
      <c r="AO1378" s="148"/>
      <c r="AP1378" s="148"/>
      <c r="AQ1378" s="148"/>
      <c r="AR1378" s="148"/>
      <c r="AS1378" s="148"/>
      <c r="AT1378" s="148"/>
      <c r="AU1378" s="148"/>
      <c r="AV1378" s="148"/>
      <c r="AW1378" s="148"/>
      <c r="AX1378" s="148"/>
      <c r="AY1378" s="148"/>
      <c r="AZ1378" s="148"/>
      <c r="BA1378" s="148"/>
      <c r="BB1378" s="148"/>
      <c r="BC1378" s="148"/>
      <c r="BD1378" s="148"/>
      <c r="BE1378" s="148"/>
      <c r="BF1378" s="148"/>
      <c r="BG1378" s="148"/>
      <c r="BH1378" s="148"/>
    </row>
    <row r="1379" spans="1:60" outlineLevel="3" x14ac:dyDescent="0.25">
      <c r="A1379" s="155"/>
      <c r="B1379" s="156"/>
      <c r="C1379" s="195" t="s">
        <v>1690</v>
      </c>
      <c r="D1379" s="161"/>
      <c r="E1379" s="162">
        <v>112.56959999999999</v>
      </c>
      <c r="F1379" s="159"/>
      <c r="G1379" s="159"/>
      <c r="H1379" s="159"/>
      <c r="I1379" s="159"/>
      <c r="J1379" s="159"/>
      <c r="K1379" s="159"/>
      <c r="L1379" s="159"/>
      <c r="M1379" s="159"/>
      <c r="N1379" s="158"/>
      <c r="O1379" s="158"/>
      <c r="P1379" s="158"/>
      <c r="Q1379" s="158"/>
      <c r="R1379" s="159"/>
      <c r="S1379" s="159"/>
      <c r="T1379" s="159"/>
      <c r="U1379" s="159"/>
      <c r="V1379" s="159"/>
      <c r="W1379" s="159"/>
      <c r="X1379" s="159"/>
      <c r="Y1379" s="159"/>
      <c r="Z1379" s="148"/>
      <c r="AA1379" s="148"/>
      <c r="AB1379" s="148"/>
      <c r="AC1379" s="148"/>
      <c r="AD1379" s="148"/>
      <c r="AE1379" s="148"/>
      <c r="AF1379" s="148"/>
      <c r="AG1379" s="148" t="s">
        <v>314</v>
      </c>
      <c r="AH1379" s="148">
        <v>0</v>
      </c>
      <c r="AI1379" s="148"/>
      <c r="AJ1379" s="148"/>
      <c r="AK1379" s="148"/>
      <c r="AL1379" s="148"/>
      <c r="AM1379" s="148"/>
      <c r="AN1379" s="148"/>
      <c r="AO1379" s="148"/>
      <c r="AP1379" s="148"/>
      <c r="AQ1379" s="148"/>
      <c r="AR1379" s="148"/>
      <c r="AS1379" s="148"/>
      <c r="AT1379" s="148"/>
      <c r="AU1379" s="148"/>
      <c r="AV1379" s="148"/>
      <c r="AW1379" s="148"/>
      <c r="AX1379" s="148"/>
      <c r="AY1379" s="148"/>
      <c r="AZ1379" s="148"/>
      <c r="BA1379" s="148"/>
      <c r="BB1379" s="148"/>
      <c r="BC1379" s="148"/>
      <c r="BD1379" s="148"/>
      <c r="BE1379" s="148"/>
      <c r="BF1379" s="148"/>
      <c r="BG1379" s="148"/>
      <c r="BH1379" s="148"/>
    </row>
    <row r="1380" spans="1:60" outlineLevel="3" x14ac:dyDescent="0.25">
      <c r="A1380" s="155"/>
      <c r="B1380" s="156"/>
      <c r="C1380" s="195" t="s">
        <v>1691</v>
      </c>
      <c r="D1380" s="161"/>
      <c r="E1380" s="162">
        <v>842.875</v>
      </c>
      <c r="F1380" s="159"/>
      <c r="G1380" s="159"/>
      <c r="H1380" s="159"/>
      <c r="I1380" s="159"/>
      <c r="J1380" s="159"/>
      <c r="K1380" s="159"/>
      <c r="L1380" s="159"/>
      <c r="M1380" s="159"/>
      <c r="N1380" s="158"/>
      <c r="O1380" s="158"/>
      <c r="P1380" s="158"/>
      <c r="Q1380" s="158"/>
      <c r="R1380" s="159"/>
      <c r="S1380" s="159"/>
      <c r="T1380" s="159"/>
      <c r="U1380" s="159"/>
      <c r="V1380" s="159"/>
      <c r="W1380" s="159"/>
      <c r="X1380" s="159"/>
      <c r="Y1380" s="159"/>
      <c r="Z1380" s="148"/>
      <c r="AA1380" s="148"/>
      <c r="AB1380" s="148"/>
      <c r="AC1380" s="148"/>
      <c r="AD1380" s="148"/>
      <c r="AE1380" s="148"/>
      <c r="AF1380" s="148"/>
      <c r="AG1380" s="148" t="s">
        <v>314</v>
      </c>
      <c r="AH1380" s="148">
        <v>0</v>
      </c>
      <c r="AI1380" s="148"/>
      <c r="AJ1380" s="148"/>
      <c r="AK1380" s="148"/>
      <c r="AL1380" s="148"/>
      <c r="AM1380" s="148"/>
      <c r="AN1380" s="148"/>
      <c r="AO1380" s="148"/>
      <c r="AP1380" s="148"/>
      <c r="AQ1380" s="148"/>
      <c r="AR1380" s="148"/>
      <c r="AS1380" s="148"/>
      <c r="AT1380" s="148"/>
      <c r="AU1380" s="148"/>
      <c r="AV1380" s="148"/>
      <c r="AW1380" s="148"/>
      <c r="AX1380" s="148"/>
      <c r="AY1380" s="148"/>
      <c r="AZ1380" s="148"/>
      <c r="BA1380" s="148"/>
      <c r="BB1380" s="148"/>
      <c r="BC1380" s="148"/>
      <c r="BD1380" s="148"/>
      <c r="BE1380" s="148"/>
      <c r="BF1380" s="148"/>
      <c r="BG1380" s="148"/>
      <c r="BH1380" s="148"/>
    </row>
    <row r="1381" spans="1:60" outlineLevel="1" x14ac:dyDescent="0.25">
      <c r="A1381" s="177">
        <v>313</v>
      </c>
      <c r="B1381" s="178" t="s">
        <v>1692</v>
      </c>
      <c r="C1381" s="194" t="s">
        <v>1693</v>
      </c>
      <c r="D1381" s="179" t="s">
        <v>1668</v>
      </c>
      <c r="E1381" s="180">
        <v>409.76584000000003</v>
      </c>
      <c r="F1381" s="181"/>
      <c r="G1381" s="182">
        <f>ROUND(E1381*F1381,2)</f>
        <v>0</v>
      </c>
      <c r="H1381" s="181"/>
      <c r="I1381" s="182">
        <f>ROUND(E1381*H1381,2)</f>
        <v>0</v>
      </c>
      <c r="J1381" s="181"/>
      <c r="K1381" s="182">
        <f>ROUND(E1381*J1381,2)</f>
        <v>0</v>
      </c>
      <c r="L1381" s="182">
        <v>21</v>
      </c>
      <c r="M1381" s="182">
        <f>G1381*(1+L1381/100)</f>
        <v>0</v>
      </c>
      <c r="N1381" s="180">
        <v>0</v>
      </c>
      <c r="O1381" s="180">
        <f>ROUND(E1381*N1381,2)</f>
        <v>0</v>
      </c>
      <c r="P1381" s="180">
        <v>0</v>
      </c>
      <c r="Q1381" s="180">
        <f>ROUND(E1381*P1381,2)</f>
        <v>0</v>
      </c>
      <c r="R1381" s="182"/>
      <c r="S1381" s="182" t="s">
        <v>878</v>
      </c>
      <c r="T1381" s="183" t="s">
        <v>879</v>
      </c>
      <c r="U1381" s="159">
        <v>0</v>
      </c>
      <c r="V1381" s="159">
        <f>ROUND(E1381*U1381,2)</f>
        <v>0</v>
      </c>
      <c r="W1381" s="159"/>
      <c r="X1381" s="159" t="s">
        <v>295</v>
      </c>
      <c r="Y1381" s="159" t="s">
        <v>296</v>
      </c>
      <c r="Z1381" s="148"/>
      <c r="AA1381" s="148"/>
      <c r="AB1381" s="148"/>
      <c r="AC1381" s="148"/>
      <c r="AD1381" s="148"/>
      <c r="AE1381" s="148"/>
      <c r="AF1381" s="148"/>
      <c r="AG1381" s="148" t="s">
        <v>297</v>
      </c>
      <c r="AH1381" s="148"/>
      <c r="AI1381" s="148"/>
      <c r="AJ1381" s="148"/>
      <c r="AK1381" s="148"/>
      <c r="AL1381" s="148"/>
      <c r="AM1381" s="148"/>
      <c r="AN1381" s="148"/>
      <c r="AO1381" s="148"/>
      <c r="AP1381" s="148"/>
      <c r="AQ1381" s="148"/>
      <c r="AR1381" s="148"/>
      <c r="AS1381" s="148"/>
      <c r="AT1381" s="148"/>
      <c r="AU1381" s="148"/>
      <c r="AV1381" s="148"/>
      <c r="AW1381" s="148"/>
      <c r="AX1381" s="148"/>
      <c r="AY1381" s="148"/>
      <c r="AZ1381" s="148"/>
      <c r="BA1381" s="148"/>
      <c r="BB1381" s="148"/>
      <c r="BC1381" s="148"/>
      <c r="BD1381" s="148"/>
      <c r="BE1381" s="148"/>
      <c r="BF1381" s="148"/>
      <c r="BG1381" s="148"/>
      <c r="BH1381" s="148"/>
    </row>
    <row r="1382" spans="1:60" outlineLevel="2" x14ac:dyDescent="0.25">
      <c r="A1382" s="155"/>
      <c r="B1382" s="156"/>
      <c r="C1382" s="195" t="s">
        <v>1694</v>
      </c>
      <c r="D1382" s="161"/>
      <c r="E1382" s="162">
        <v>290.95</v>
      </c>
      <c r="F1382" s="159"/>
      <c r="G1382" s="159"/>
      <c r="H1382" s="159"/>
      <c r="I1382" s="159"/>
      <c r="J1382" s="159"/>
      <c r="K1382" s="159"/>
      <c r="L1382" s="159"/>
      <c r="M1382" s="159"/>
      <c r="N1382" s="158"/>
      <c r="O1382" s="158"/>
      <c r="P1382" s="158"/>
      <c r="Q1382" s="158"/>
      <c r="R1382" s="159"/>
      <c r="S1382" s="159"/>
      <c r="T1382" s="159"/>
      <c r="U1382" s="159"/>
      <c r="V1382" s="159"/>
      <c r="W1382" s="159"/>
      <c r="X1382" s="159"/>
      <c r="Y1382" s="159"/>
      <c r="Z1382" s="148"/>
      <c r="AA1382" s="148"/>
      <c r="AB1382" s="148"/>
      <c r="AC1382" s="148"/>
      <c r="AD1382" s="148"/>
      <c r="AE1382" s="148"/>
      <c r="AF1382" s="148"/>
      <c r="AG1382" s="148" t="s">
        <v>314</v>
      </c>
      <c r="AH1382" s="148">
        <v>0</v>
      </c>
      <c r="AI1382" s="148"/>
      <c r="AJ1382" s="148"/>
      <c r="AK1382" s="148"/>
      <c r="AL1382" s="148"/>
      <c r="AM1382" s="148"/>
      <c r="AN1382" s="148"/>
      <c r="AO1382" s="148"/>
      <c r="AP1382" s="148"/>
      <c r="AQ1382" s="148"/>
      <c r="AR1382" s="148"/>
      <c r="AS1382" s="148"/>
      <c r="AT1382" s="148"/>
      <c r="AU1382" s="148"/>
      <c r="AV1382" s="148"/>
      <c r="AW1382" s="148"/>
      <c r="AX1382" s="148"/>
      <c r="AY1382" s="148"/>
      <c r="AZ1382" s="148"/>
      <c r="BA1382" s="148"/>
      <c r="BB1382" s="148"/>
      <c r="BC1382" s="148"/>
      <c r="BD1382" s="148"/>
      <c r="BE1382" s="148"/>
      <c r="BF1382" s="148"/>
      <c r="BG1382" s="148"/>
      <c r="BH1382" s="148"/>
    </row>
    <row r="1383" spans="1:60" outlineLevel="3" x14ac:dyDescent="0.25">
      <c r="A1383" s="155"/>
      <c r="B1383" s="156"/>
      <c r="C1383" s="195" t="s">
        <v>1695</v>
      </c>
      <c r="D1383" s="161"/>
      <c r="E1383" s="162">
        <v>118.81583999999999</v>
      </c>
      <c r="F1383" s="159"/>
      <c r="G1383" s="159"/>
      <c r="H1383" s="159"/>
      <c r="I1383" s="159"/>
      <c r="J1383" s="159"/>
      <c r="K1383" s="159"/>
      <c r="L1383" s="159"/>
      <c r="M1383" s="159"/>
      <c r="N1383" s="158"/>
      <c r="O1383" s="158"/>
      <c r="P1383" s="158"/>
      <c r="Q1383" s="158"/>
      <c r="R1383" s="159"/>
      <c r="S1383" s="159"/>
      <c r="T1383" s="159"/>
      <c r="U1383" s="159"/>
      <c r="V1383" s="159"/>
      <c r="W1383" s="159"/>
      <c r="X1383" s="159"/>
      <c r="Y1383" s="159"/>
      <c r="Z1383" s="148"/>
      <c r="AA1383" s="148"/>
      <c r="AB1383" s="148"/>
      <c r="AC1383" s="148"/>
      <c r="AD1383" s="148"/>
      <c r="AE1383" s="148"/>
      <c r="AF1383" s="148"/>
      <c r="AG1383" s="148" t="s">
        <v>314</v>
      </c>
      <c r="AH1383" s="148">
        <v>0</v>
      </c>
      <c r="AI1383" s="148"/>
      <c r="AJ1383" s="148"/>
      <c r="AK1383" s="148"/>
      <c r="AL1383" s="148"/>
      <c r="AM1383" s="148"/>
      <c r="AN1383" s="148"/>
      <c r="AO1383" s="148"/>
      <c r="AP1383" s="148"/>
      <c r="AQ1383" s="148"/>
      <c r="AR1383" s="148"/>
      <c r="AS1383" s="148"/>
      <c r="AT1383" s="148"/>
      <c r="AU1383" s="148"/>
      <c r="AV1383" s="148"/>
      <c r="AW1383" s="148"/>
      <c r="AX1383" s="148"/>
      <c r="AY1383" s="148"/>
      <c r="AZ1383" s="148"/>
      <c r="BA1383" s="148"/>
      <c r="BB1383" s="148"/>
      <c r="BC1383" s="148"/>
      <c r="BD1383" s="148"/>
      <c r="BE1383" s="148"/>
      <c r="BF1383" s="148"/>
      <c r="BG1383" s="148"/>
      <c r="BH1383" s="148"/>
    </row>
    <row r="1384" spans="1:60" outlineLevel="1" x14ac:dyDescent="0.25">
      <c r="A1384" s="177">
        <v>314</v>
      </c>
      <c r="B1384" s="178" t="s">
        <v>1696</v>
      </c>
      <c r="C1384" s="194" t="s">
        <v>1697</v>
      </c>
      <c r="D1384" s="179" t="s">
        <v>292</v>
      </c>
      <c r="E1384" s="180">
        <v>13</v>
      </c>
      <c r="F1384" s="181"/>
      <c r="G1384" s="182">
        <f>ROUND(E1384*F1384,2)</f>
        <v>0</v>
      </c>
      <c r="H1384" s="181"/>
      <c r="I1384" s="182">
        <f>ROUND(E1384*H1384,2)</f>
        <v>0</v>
      </c>
      <c r="J1384" s="181"/>
      <c r="K1384" s="182">
        <f>ROUND(E1384*J1384,2)</f>
        <v>0</v>
      </c>
      <c r="L1384" s="182">
        <v>21</v>
      </c>
      <c r="M1384" s="182">
        <f>G1384*(1+L1384/100)</f>
        <v>0</v>
      </c>
      <c r="N1384" s="180">
        <v>0</v>
      </c>
      <c r="O1384" s="180">
        <f>ROUND(E1384*N1384,2)</f>
        <v>0</v>
      </c>
      <c r="P1384" s="180">
        <v>0</v>
      </c>
      <c r="Q1384" s="180">
        <f>ROUND(E1384*P1384,2)</f>
        <v>0</v>
      </c>
      <c r="R1384" s="182"/>
      <c r="S1384" s="182" t="s">
        <v>878</v>
      </c>
      <c r="T1384" s="183" t="s">
        <v>879</v>
      </c>
      <c r="U1384" s="159">
        <v>0</v>
      </c>
      <c r="V1384" s="159">
        <f>ROUND(E1384*U1384,2)</f>
        <v>0</v>
      </c>
      <c r="W1384" s="159"/>
      <c r="X1384" s="159" t="s">
        <v>295</v>
      </c>
      <c r="Y1384" s="159" t="s">
        <v>296</v>
      </c>
      <c r="Z1384" s="148"/>
      <c r="AA1384" s="148"/>
      <c r="AB1384" s="148"/>
      <c r="AC1384" s="148"/>
      <c r="AD1384" s="148"/>
      <c r="AE1384" s="148"/>
      <c r="AF1384" s="148"/>
      <c r="AG1384" s="148" t="s">
        <v>297</v>
      </c>
      <c r="AH1384" s="148"/>
      <c r="AI1384" s="148"/>
      <c r="AJ1384" s="148"/>
      <c r="AK1384" s="148"/>
      <c r="AL1384" s="148"/>
      <c r="AM1384" s="148"/>
      <c r="AN1384" s="148"/>
      <c r="AO1384" s="148"/>
      <c r="AP1384" s="148"/>
      <c r="AQ1384" s="148"/>
      <c r="AR1384" s="148"/>
      <c r="AS1384" s="148"/>
      <c r="AT1384" s="148"/>
      <c r="AU1384" s="148"/>
      <c r="AV1384" s="148"/>
      <c r="AW1384" s="148"/>
      <c r="AX1384" s="148"/>
      <c r="AY1384" s="148"/>
      <c r="AZ1384" s="148"/>
      <c r="BA1384" s="148"/>
      <c r="BB1384" s="148"/>
      <c r="BC1384" s="148"/>
      <c r="BD1384" s="148"/>
      <c r="BE1384" s="148"/>
      <c r="BF1384" s="148"/>
      <c r="BG1384" s="148"/>
      <c r="BH1384" s="148"/>
    </row>
    <row r="1385" spans="1:60" outlineLevel="2" x14ac:dyDescent="0.25">
      <c r="A1385" s="155"/>
      <c r="B1385" s="156"/>
      <c r="C1385" s="195" t="s">
        <v>1698</v>
      </c>
      <c r="D1385" s="161"/>
      <c r="E1385" s="162">
        <v>13</v>
      </c>
      <c r="F1385" s="159"/>
      <c r="G1385" s="159"/>
      <c r="H1385" s="159"/>
      <c r="I1385" s="159"/>
      <c r="J1385" s="159"/>
      <c r="K1385" s="159"/>
      <c r="L1385" s="159"/>
      <c r="M1385" s="159"/>
      <c r="N1385" s="158"/>
      <c r="O1385" s="158"/>
      <c r="P1385" s="158"/>
      <c r="Q1385" s="158"/>
      <c r="R1385" s="159"/>
      <c r="S1385" s="159"/>
      <c r="T1385" s="159"/>
      <c r="U1385" s="159"/>
      <c r="V1385" s="159"/>
      <c r="W1385" s="159"/>
      <c r="X1385" s="159"/>
      <c r="Y1385" s="159"/>
      <c r="Z1385" s="148"/>
      <c r="AA1385" s="148"/>
      <c r="AB1385" s="148"/>
      <c r="AC1385" s="148"/>
      <c r="AD1385" s="148"/>
      <c r="AE1385" s="148"/>
      <c r="AF1385" s="148"/>
      <c r="AG1385" s="148" t="s">
        <v>314</v>
      </c>
      <c r="AH1385" s="148">
        <v>0</v>
      </c>
      <c r="AI1385" s="148"/>
      <c r="AJ1385" s="148"/>
      <c r="AK1385" s="148"/>
      <c r="AL1385" s="148"/>
      <c r="AM1385" s="148"/>
      <c r="AN1385" s="148"/>
      <c r="AO1385" s="148"/>
      <c r="AP1385" s="148"/>
      <c r="AQ1385" s="148"/>
      <c r="AR1385" s="148"/>
      <c r="AS1385" s="148"/>
      <c r="AT1385" s="148"/>
      <c r="AU1385" s="148"/>
      <c r="AV1385" s="148"/>
      <c r="AW1385" s="148"/>
      <c r="AX1385" s="148"/>
      <c r="AY1385" s="148"/>
      <c r="AZ1385" s="148"/>
      <c r="BA1385" s="148"/>
      <c r="BB1385" s="148"/>
      <c r="BC1385" s="148"/>
      <c r="BD1385" s="148"/>
      <c r="BE1385" s="148"/>
      <c r="BF1385" s="148"/>
      <c r="BG1385" s="148"/>
      <c r="BH1385" s="148"/>
    </row>
    <row r="1386" spans="1:60" outlineLevel="1" x14ac:dyDescent="0.25">
      <c r="A1386" s="185">
        <v>315</v>
      </c>
      <c r="B1386" s="186" t="s">
        <v>1699</v>
      </c>
      <c r="C1386" s="198" t="s">
        <v>1700</v>
      </c>
      <c r="D1386" s="187" t="s">
        <v>1668</v>
      </c>
      <c r="E1386" s="188">
        <v>80</v>
      </c>
      <c r="F1386" s="189"/>
      <c r="G1386" s="190">
        <f>ROUND(E1386*F1386,2)</f>
        <v>0</v>
      </c>
      <c r="H1386" s="189"/>
      <c r="I1386" s="190">
        <f>ROUND(E1386*H1386,2)</f>
        <v>0</v>
      </c>
      <c r="J1386" s="189"/>
      <c r="K1386" s="190">
        <f>ROUND(E1386*J1386,2)</f>
        <v>0</v>
      </c>
      <c r="L1386" s="190">
        <v>21</v>
      </c>
      <c r="M1386" s="190">
        <f>G1386*(1+L1386/100)</f>
        <v>0</v>
      </c>
      <c r="N1386" s="188">
        <v>0</v>
      </c>
      <c r="O1386" s="188">
        <f>ROUND(E1386*N1386,2)</f>
        <v>0</v>
      </c>
      <c r="P1386" s="188">
        <v>0</v>
      </c>
      <c r="Q1386" s="188">
        <f>ROUND(E1386*P1386,2)</f>
        <v>0</v>
      </c>
      <c r="R1386" s="190"/>
      <c r="S1386" s="190" t="s">
        <v>878</v>
      </c>
      <c r="T1386" s="191" t="s">
        <v>879</v>
      </c>
      <c r="U1386" s="159">
        <v>0</v>
      </c>
      <c r="V1386" s="159">
        <f>ROUND(E1386*U1386,2)</f>
        <v>0</v>
      </c>
      <c r="W1386" s="159"/>
      <c r="X1386" s="159" t="s">
        <v>295</v>
      </c>
      <c r="Y1386" s="159" t="s">
        <v>296</v>
      </c>
      <c r="Z1386" s="148"/>
      <c r="AA1386" s="148"/>
      <c r="AB1386" s="148"/>
      <c r="AC1386" s="148"/>
      <c r="AD1386" s="148"/>
      <c r="AE1386" s="148"/>
      <c r="AF1386" s="148"/>
      <c r="AG1386" s="148" t="s">
        <v>297</v>
      </c>
      <c r="AH1386" s="148"/>
      <c r="AI1386" s="148"/>
      <c r="AJ1386" s="148"/>
      <c r="AK1386" s="148"/>
      <c r="AL1386" s="148"/>
      <c r="AM1386" s="148"/>
      <c r="AN1386" s="148"/>
      <c r="AO1386" s="148"/>
      <c r="AP1386" s="148"/>
      <c r="AQ1386" s="148"/>
      <c r="AR1386" s="148"/>
      <c r="AS1386" s="148"/>
      <c r="AT1386" s="148"/>
      <c r="AU1386" s="148"/>
      <c r="AV1386" s="148"/>
      <c r="AW1386" s="148"/>
      <c r="AX1386" s="148"/>
      <c r="AY1386" s="148"/>
      <c r="AZ1386" s="148"/>
      <c r="BA1386" s="148"/>
      <c r="BB1386" s="148"/>
      <c r="BC1386" s="148"/>
      <c r="BD1386" s="148"/>
      <c r="BE1386" s="148"/>
      <c r="BF1386" s="148"/>
      <c r="BG1386" s="148"/>
      <c r="BH1386" s="148"/>
    </row>
    <row r="1387" spans="1:60" outlineLevel="1" x14ac:dyDescent="0.25">
      <c r="A1387" s="185">
        <v>316</v>
      </c>
      <c r="B1387" s="186" t="s">
        <v>1701</v>
      </c>
      <c r="C1387" s="198" t="s">
        <v>1702</v>
      </c>
      <c r="D1387" s="187" t="s">
        <v>1668</v>
      </c>
      <c r="E1387" s="188">
        <v>70</v>
      </c>
      <c r="F1387" s="189"/>
      <c r="G1387" s="190">
        <f>ROUND(E1387*F1387,2)</f>
        <v>0</v>
      </c>
      <c r="H1387" s="189"/>
      <c r="I1387" s="190">
        <f>ROUND(E1387*H1387,2)</f>
        <v>0</v>
      </c>
      <c r="J1387" s="189"/>
      <c r="K1387" s="190">
        <f>ROUND(E1387*J1387,2)</f>
        <v>0</v>
      </c>
      <c r="L1387" s="190">
        <v>21</v>
      </c>
      <c r="M1387" s="190">
        <f>G1387*(1+L1387/100)</f>
        <v>0</v>
      </c>
      <c r="N1387" s="188">
        <v>0</v>
      </c>
      <c r="O1387" s="188">
        <f>ROUND(E1387*N1387,2)</f>
        <v>0</v>
      </c>
      <c r="P1387" s="188">
        <v>0</v>
      </c>
      <c r="Q1387" s="188">
        <f>ROUND(E1387*P1387,2)</f>
        <v>0</v>
      </c>
      <c r="R1387" s="190"/>
      <c r="S1387" s="190" t="s">
        <v>878</v>
      </c>
      <c r="T1387" s="191" t="s">
        <v>879</v>
      </c>
      <c r="U1387" s="159">
        <v>0</v>
      </c>
      <c r="V1387" s="159">
        <f>ROUND(E1387*U1387,2)</f>
        <v>0</v>
      </c>
      <c r="W1387" s="159"/>
      <c r="X1387" s="159" t="s">
        <v>295</v>
      </c>
      <c r="Y1387" s="159" t="s">
        <v>296</v>
      </c>
      <c r="Z1387" s="148"/>
      <c r="AA1387" s="148"/>
      <c r="AB1387" s="148"/>
      <c r="AC1387" s="148"/>
      <c r="AD1387" s="148"/>
      <c r="AE1387" s="148"/>
      <c r="AF1387" s="148"/>
      <c r="AG1387" s="148" t="s">
        <v>297</v>
      </c>
      <c r="AH1387" s="148"/>
      <c r="AI1387" s="148"/>
      <c r="AJ1387" s="148"/>
      <c r="AK1387" s="148"/>
      <c r="AL1387" s="148"/>
      <c r="AM1387" s="148"/>
      <c r="AN1387" s="148"/>
      <c r="AO1387" s="148"/>
      <c r="AP1387" s="148"/>
      <c r="AQ1387" s="148"/>
      <c r="AR1387" s="148"/>
      <c r="AS1387" s="148"/>
      <c r="AT1387" s="148"/>
      <c r="AU1387" s="148"/>
      <c r="AV1387" s="148"/>
      <c r="AW1387" s="148"/>
      <c r="AX1387" s="148"/>
      <c r="AY1387" s="148"/>
      <c r="AZ1387" s="148"/>
      <c r="BA1387" s="148"/>
      <c r="BB1387" s="148"/>
      <c r="BC1387" s="148"/>
      <c r="BD1387" s="148"/>
      <c r="BE1387" s="148"/>
      <c r="BF1387" s="148"/>
      <c r="BG1387" s="148"/>
      <c r="BH1387" s="148"/>
    </row>
    <row r="1388" spans="1:60" outlineLevel="1" x14ac:dyDescent="0.25">
      <c r="A1388" s="177">
        <v>317</v>
      </c>
      <c r="B1388" s="178" t="s">
        <v>1703</v>
      </c>
      <c r="C1388" s="194" t="s">
        <v>1704</v>
      </c>
      <c r="D1388" s="179" t="s">
        <v>292</v>
      </c>
      <c r="E1388" s="180">
        <v>1</v>
      </c>
      <c r="F1388" s="181"/>
      <c r="G1388" s="182">
        <f>ROUND(E1388*F1388,2)</f>
        <v>0</v>
      </c>
      <c r="H1388" s="181"/>
      <c r="I1388" s="182">
        <f>ROUND(E1388*H1388,2)</f>
        <v>0</v>
      </c>
      <c r="J1388" s="181"/>
      <c r="K1388" s="182">
        <f>ROUND(E1388*J1388,2)</f>
        <v>0</v>
      </c>
      <c r="L1388" s="182">
        <v>21</v>
      </c>
      <c r="M1388" s="182">
        <f>G1388*(1+L1388/100)</f>
        <v>0</v>
      </c>
      <c r="N1388" s="180">
        <v>0</v>
      </c>
      <c r="O1388" s="180">
        <f>ROUND(E1388*N1388,2)</f>
        <v>0</v>
      </c>
      <c r="P1388" s="180">
        <v>0</v>
      </c>
      <c r="Q1388" s="180">
        <f>ROUND(E1388*P1388,2)</f>
        <v>0</v>
      </c>
      <c r="R1388" s="182"/>
      <c r="S1388" s="182" t="s">
        <v>878</v>
      </c>
      <c r="T1388" s="183" t="s">
        <v>879</v>
      </c>
      <c r="U1388" s="159">
        <v>0</v>
      </c>
      <c r="V1388" s="159">
        <f>ROUND(E1388*U1388,2)</f>
        <v>0</v>
      </c>
      <c r="W1388" s="159"/>
      <c r="X1388" s="159" t="s">
        <v>295</v>
      </c>
      <c r="Y1388" s="159" t="s">
        <v>296</v>
      </c>
      <c r="Z1388" s="148"/>
      <c r="AA1388" s="148"/>
      <c r="AB1388" s="148"/>
      <c r="AC1388" s="148"/>
      <c r="AD1388" s="148"/>
      <c r="AE1388" s="148"/>
      <c r="AF1388" s="148"/>
      <c r="AG1388" s="148" t="s">
        <v>297</v>
      </c>
      <c r="AH1388" s="148"/>
      <c r="AI1388" s="148"/>
      <c r="AJ1388" s="148"/>
      <c r="AK1388" s="148"/>
      <c r="AL1388" s="148"/>
      <c r="AM1388" s="148"/>
      <c r="AN1388" s="148"/>
      <c r="AO1388" s="148"/>
      <c r="AP1388" s="148"/>
      <c r="AQ1388" s="148"/>
      <c r="AR1388" s="148"/>
      <c r="AS1388" s="148"/>
      <c r="AT1388" s="148"/>
      <c r="AU1388" s="148"/>
      <c r="AV1388" s="148"/>
      <c r="AW1388" s="148"/>
      <c r="AX1388" s="148"/>
      <c r="AY1388" s="148"/>
      <c r="AZ1388" s="148"/>
      <c r="BA1388" s="148"/>
      <c r="BB1388" s="148"/>
      <c r="BC1388" s="148"/>
      <c r="BD1388" s="148"/>
      <c r="BE1388" s="148"/>
      <c r="BF1388" s="148"/>
      <c r="BG1388" s="148"/>
      <c r="BH1388" s="148"/>
    </row>
    <row r="1389" spans="1:60" outlineLevel="2" x14ac:dyDescent="0.25">
      <c r="A1389" s="155"/>
      <c r="B1389" s="156"/>
      <c r="C1389" s="195" t="s">
        <v>136</v>
      </c>
      <c r="D1389" s="161"/>
      <c r="E1389" s="162">
        <v>1</v>
      </c>
      <c r="F1389" s="159"/>
      <c r="G1389" s="159"/>
      <c r="H1389" s="159"/>
      <c r="I1389" s="159"/>
      <c r="J1389" s="159"/>
      <c r="K1389" s="159"/>
      <c r="L1389" s="159"/>
      <c r="M1389" s="159"/>
      <c r="N1389" s="158"/>
      <c r="O1389" s="158"/>
      <c r="P1389" s="158"/>
      <c r="Q1389" s="158"/>
      <c r="R1389" s="159"/>
      <c r="S1389" s="159"/>
      <c r="T1389" s="159"/>
      <c r="U1389" s="159"/>
      <c r="V1389" s="159"/>
      <c r="W1389" s="159"/>
      <c r="X1389" s="159"/>
      <c r="Y1389" s="159"/>
      <c r="Z1389" s="148"/>
      <c r="AA1389" s="148"/>
      <c r="AB1389" s="148"/>
      <c r="AC1389" s="148"/>
      <c r="AD1389" s="148"/>
      <c r="AE1389" s="148"/>
      <c r="AF1389" s="148"/>
      <c r="AG1389" s="148" t="s">
        <v>314</v>
      </c>
      <c r="AH1389" s="148">
        <v>0</v>
      </c>
      <c r="AI1389" s="148"/>
      <c r="AJ1389" s="148"/>
      <c r="AK1389" s="148"/>
      <c r="AL1389" s="148"/>
      <c r="AM1389" s="148"/>
      <c r="AN1389" s="148"/>
      <c r="AO1389" s="148"/>
      <c r="AP1389" s="148"/>
      <c r="AQ1389" s="148"/>
      <c r="AR1389" s="148"/>
      <c r="AS1389" s="148"/>
      <c r="AT1389" s="148"/>
      <c r="AU1389" s="148"/>
      <c r="AV1389" s="148"/>
      <c r="AW1389" s="148"/>
      <c r="AX1389" s="148"/>
      <c r="AY1389" s="148"/>
      <c r="AZ1389" s="148"/>
      <c r="BA1389" s="148"/>
      <c r="BB1389" s="148"/>
      <c r="BC1389" s="148"/>
      <c r="BD1389" s="148"/>
      <c r="BE1389" s="148"/>
      <c r="BF1389" s="148"/>
      <c r="BG1389" s="148"/>
      <c r="BH1389" s="148"/>
    </row>
    <row r="1390" spans="1:60" outlineLevel="1" x14ac:dyDescent="0.25">
      <c r="A1390" s="177">
        <v>318</v>
      </c>
      <c r="B1390" s="178" t="s">
        <v>1705</v>
      </c>
      <c r="C1390" s="194" t="s">
        <v>1706</v>
      </c>
      <c r="D1390" s="179" t="s">
        <v>310</v>
      </c>
      <c r="E1390" s="180">
        <f>SUM(E1391:E1393)</f>
        <v>6.12</v>
      </c>
      <c r="F1390" s="181"/>
      <c r="G1390" s="182">
        <f>ROUND(E1390*F1390,2)</f>
        <v>0</v>
      </c>
      <c r="H1390" s="181"/>
      <c r="I1390" s="182">
        <f>ROUND(E1390*H1390,2)</f>
        <v>0</v>
      </c>
      <c r="J1390" s="181"/>
      <c r="K1390" s="182">
        <f>ROUND(E1390*J1390,2)</f>
        <v>0</v>
      </c>
      <c r="L1390" s="182">
        <v>21</v>
      </c>
      <c r="M1390" s="182">
        <f>G1390*(1+L1390/100)</f>
        <v>0</v>
      </c>
      <c r="N1390" s="180">
        <v>0</v>
      </c>
      <c r="O1390" s="180">
        <f>ROUND(E1390*N1390,2)</f>
        <v>0</v>
      </c>
      <c r="P1390" s="180">
        <v>0</v>
      </c>
      <c r="Q1390" s="180">
        <f>ROUND(E1390*P1390,2)</f>
        <v>0</v>
      </c>
      <c r="R1390" s="182"/>
      <c r="S1390" s="182" t="s">
        <v>878</v>
      </c>
      <c r="T1390" s="183" t="s">
        <v>879</v>
      </c>
      <c r="U1390" s="159">
        <v>0</v>
      </c>
      <c r="V1390" s="159">
        <f>ROUND(E1390*U1390,2)</f>
        <v>0</v>
      </c>
      <c r="W1390" s="159"/>
      <c r="X1390" s="159" t="s">
        <v>295</v>
      </c>
      <c r="Y1390" s="159" t="s">
        <v>296</v>
      </c>
      <c r="Z1390" s="148"/>
      <c r="AA1390" s="148"/>
      <c r="AB1390" s="148"/>
      <c r="AC1390" s="148"/>
      <c r="AD1390" s="148"/>
      <c r="AE1390" s="148"/>
      <c r="AF1390" s="148"/>
      <c r="AG1390" s="148" t="s">
        <v>297</v>
      </c>
      <c r="AH1390" s="148"/>
      <c r="AI1390" s="148"/>
      <c r="AJ1390" s="148"/>
      <c r="AK1390" s="148"/>
      <c r="AL1390" s="148"/>
      <c r="AM1390" s="148"/>
      <c r="AN1390" s="148"/>
      <c r="AO1390" s="148"/>
      <c r="AP1390" s="148"/>
      <c r="AQ1390" s="148"/>
      <c r="AR1390" s="148"/>
      <c r="AS1390" s="148"/>
      <c r="AT1390" s="148"/>
      <c r="AU1390" s="148"/>
      <c r="AV1390" s="148"/>
      <c r="AW1390" s="148"/>
      <c r="AX1390" s="148"/>
      <c r="AY1390" s="148"/>
      <c r="AZ1390" s="148"/>
      <c r="BA1390" s="148"/>
      <c r="BB1390" s="148"/>
      <c r="BC1390" s="148"/>
      <c r="BD1390" s="148"/>
      <c r="BE1390" s="148"/>
      <c r="BF1390" s="148"/>
      <c r="BG1390" s="148"/>
      <c r="BH1390" s="148"/>
    </row>
    <row r="1391" spans="1:60" outlineLevel="2" x14ac:dyDescent="0.25">
      <c r="A1391" s="155"/>
      <c r="B1391" s="156"/>
      <c r="C1391" s="195" t="s">
        <v>1707</v>
      </c>
      <c r="D1391" s="161"/>
      <c r="E1391" s="162">
        <v>1.53</v>
      </c>
      <c r="F1391" s="159"/>
      <c r="G1391" s="159"/>
      <c r="H1391" s="159"/>
      <c r="I1391" s="159"/>
      <c r="J1391" s="159"/>
      <c r="K1391" s="159"/>
      <c r="L1391" s="159"/>
      <c r="M1391" s="159"/>
      <c r="N1391" s="158"/>
      <c r="O1391" s="158"/>
      <c r="P1391" s="158"/>
      <c r="Q1391" s="158"/>
      <c r="R1391" s="159"/>
      <c r="S1391" s="159"/>
      <c r="T1391" s="159"/>
      <c r="U1391" s="159"/>
      <c r="V1391" s="159"/>
      <c r="W1391" s="159"/>
      <c r="X1391" s="159"/>
      <c r="Y1391" s="159"/>
      <c r="Z1391" s="148"/>
      <c r="AA1391" s="148"/>
      <c r="AB1391" s="148"/>
      <c r="AC1391" s="148"/>
      <c r="AD1391" s="148"/>
      <c r="AE1391" s="148"/>
      <c r="AF1391" s="148"/>
      <c r="AG1391" s="148" t="s">
        <v>314</v>
      </c>
      <c r="AH1391" s="148">
        <v>0</v>
      </c>
      <c r="AI1391" s="148"/>
      <c r="AJ1391" s="148"/>
      <c r="AK1391" s="148"/>
      <c r="AL1391" s="148"/>
      <c r="AM1391" s="148"/>
      <c r="AN1391" s="148"/>
      <c r="AO1391" s="148"/>
      <c r="AP1391" s="148"/>
      <c r="AQ1391" s="148"/>
      <c r="AR1391" s="148"/>
      <c r="AS1391" s="148"/>
      <c r="AT1391" s="148"/>
      <c r="AU1391" s="148"/>
      <c r="AV1391" s="148"/>
      <c r="AW1391" s="148"/>
      <c r="AX1391" s="148"/>
      <c r="AY1391" s="148"/>
      <c r="AZ1391" s="148"/>
      <c r="BA1391" s="148"/>
      <c r="BB1391" s="148"/>
      <c r="BC1391" s="148"/>
      <c r="BD1391" s="148"/>
      <c r="BE1391" s="148"/>
      <c r="BF1391" s="148"/>
      <c r="BG1391" s="148"/>
      <c r="BH1391" s="148"/>
    </row>
    <row r="1392" spans="1:60" outlineLevel="3" x14ac:dyDescent="0.25">
      <c r="A1392" s="155"/>
      <c r="B1392" s="156"/>
      <c r="C1392" s="195" t="s">
        <v>3838</v>
      </c>
      <c r="D1392" s="161"/>
      <c r="E1392" s="162">
        <v>1.71</v>
      </c>
      <c r="F1392" s="159"/>
      <c r="G1392" s="159"/>
      <c r="H1392" s="159"/>
      <c r="I1392" s="159"/>
      <c r="J1392" s="159"/>
      <c r="K1392" s="159"/>
      <c r="L1392" s="159"/>
      <c r="M1392" s="159"/>
      <c r="N1392" s="158"/>
      <c r="O1392" s="158"/>
      <c r="P1392" s="158"/>
      <c r="Q1392" s="158"/>
      <c r="R1392" s="159"/>
      <c r="S1392" s="159"/>
      <c r="T1392" s="159"/>
      <c r="U1392" s="159"/>
      <c r="V1392" s="159"/>
      <c r="W1392" s="159"/>
      <c r="X1392" s="159"/>
      <c r="Y1392" s="159"/>
      <c r="Z1392" s="148"/>
      <c r="AA1392" s="148"/>
      <c r="AB1392" s="148"/>
      <c r="AC1392" s="148"/>
      <c r="AD1392" s="148"/>
      <c r="AE1392" s="148"/>
      <c r="AF1392" s="148"/>
      <c r="AG1392" s="148" t="s">
        <v>314</v>
      </c>
      <c r="AH1392" s="148">
        <v>0</v>
      </c>
      <c r="AI1392" s="148"/>
      <c r="AJ1392" s="148"/>
      <c r="AK1392" s="148"/>
      <c r="AL1392" s="148"/>
      <c r="AM1392" s="148"/>
      <c r="AN1392" s="148"/>
      <c r="AO1392" s="148"/>
      <c r="AP1392" s="148"/>
      <c r="AQ1392" s="148"/>
      <c r="AR1392" s="148"/>
      <c r="AS1392" s="148"/>
      <c r="AT1392" s="148"/>
      <c r="AU1392" s="148"/>
      <c r="AV1392" s="148"/>
      <c r="AW1392" s="148"/>
      <c r="AX1392" s="148"/>
      <c r="AY1392" s="148"/>
      <c r="AZ1392" s="148"/>
      <c r="BA1392" s="148"/>
      <c r="BB1392" s="148"/>
      <c r="BC1392" s="148"/>
      <c r="BD1392" s="148"/>
      <c r="BE1392" s="148"/>
      <c r="BF1392" s="148"/>
      <c r="BG1392" s="148"/>
      <c r="BH1392" s="148"/>
    </row>
    <row r="1393" spans="1:60" outlineLevel="3" x14ac:dyDescent="0.25">
      <c r="A1393" s="155"/>
      <c r="B1393" s="156"/>
      <c r="C1393" s="195" t="s">
        <v>1708</v>
      </c>
      <c r="D1393" s="161"/>
      <c r="E1393" s="162">
        <v>2.88</v>
      </c>
      <c r="F1393" s="159"/>
      <c r="G1393" s="159"/>
      <c r="H1393" s="159"/>
      <c r="I1393" s="159"/>
      <c r="J1393" s="159"/>
      <c r="K1393" s="159"/>
      <c r="L1393" s="159"/>
      <c r="M1393" s="159"/>
      <c r="N1393" s="158"/>
      <c r="O1393" s="158"/>
      <c r="P1393" s="158"/>
      <c r="Q1393" s="158"/>
      <c r="R1393" s="159"/>
      <c r="S1393" s="159"/>
      <c r="T1393" s="159"/>
      <c r="U1393" s="159"/>
      <c r="V1393" s="159"/>
      <c r="W1393" s="159"/>
      <c r="X1393" s="159"/>
      <c r="Y1393" s="159"/>
      <c r="Z1393" s="148"/>
      <c r="AA1393" s="148"/>
      <c r="AB1393" s="148"/>
      <c r="AC1393" s="148"/>
      <c r="AD1393" s="148"/>
      <c r="AE1393" s="148"/>
      <c r="AF1393" s="148"/>
      <c r="AG1393" s="148" t="s">
        <v>314</v>
      </c>
      <c r="AH1393" s="148">
        <v>0</v>
      </c>
      <c r="AI1393" s="148"/>
      <c r="AJ1393" s="148"/>
      <c r="AK1393" s="148"/>
      <c r="AL1393" s="148"/>
      <c r="AM1393" s="148"/>
      <c r="AN1393" s="148"/>
      <c r="AO1393" s="148"/>
      <c r="AP1393" s="148"/>
      <c r="AQ1393" s="148"/>
      <c r="AR1393" s="148"/>
      <c r="AS1393" s="148"/>
      <c r="AT1393" s="148"/>
      <c r="AU1393" s="148"/>
      <c r="AV1393" s="148"/>
      <c r="AW1393" s="148"/>
      <c r="AX1393" s="148"/>
      <c r="AY1393" s="148"/>
      <c r="AZ1393" s="148"/>
      <c r="BA1393" s="148"/>
      <c r="BB1393" s="148"/>
      <c r="BC1393" s="148"/>
      <c r="BD1393" s="148"/>
      <c r="BE1393" s="148"/>
      <c r="BF1393" s="148"/>
      <c r="BG1393" s="148"/>
      <c r="BH1393" s="148"/>
    </row>
    <row r="1394" spans="1:60" outlineLevel="1" x14ac:dyDescent="0.25">
      <c r="A1394" s="177">
        <v>319</v>
      </c>
      <c r="B1394" s="178" t="s">
        <v>1709</v>
      </c>
      <c r="C1394" s="194" t="s">
        <v>1710</v>
      </c>
      <c r="D1394" s="179" t="s">
        <v>310</v>
      </c>
      <c r="E1394" s="180">
        <f>SUM(E1395:E1397)</f>
        <v>17.02</v>
      </c>
      <c r="F1394" s="181"/>
      <c r="G1394" s="182">
        <f>ROUND(E1394*F1394,2)</f>
        <v>0</v>
      </c>
      <c r="H1394" s="181"/>
      <c r="I1394" s="182">
        <f>ROUND(E1394*H1394,2)</f>
        <v>0</v>
      </c>
      <c r="J1394" s="181"/>
      <c r="K1394" s="182">
        <f>ROUND(E1394*J1394,2)</f>
        <v>0</v>
      </c>
      <c r="L1394" s="182">
        <v>21</v>
      </c>
      <c r="M1394" s="182">
        <f>G1394*(1+L1394/100)</f>
        <v>0</v>
      </c>
      <c r="N1394" s="180">
        <v>0</v>
      </c>
      <c r="O1394" s="180">
        <f>ROUND(E1394*N1394,2)</f>
        <v>0</v>
      </c>
      <c r="P1394" s="180">
        <v>0</v>
      </c>
      <c r="Q1394" s="180">
        <f>ROUND(E1394*P1394,2)</f>
        <v>0</v>
      </c>
      <c r="R1394" s="182"/>
      <c r="S1394" s="182" t="s">
        <v>878</v>
      </c>
      <c r="T1394" s="183" t="s">
        <v>879</v>
      </c>
      <c r="U1394" s="159">
        <v>0</v>
      </c>
      <c r="V1394" s="159">
        <f>ROUND(E1394*U1394,2)</f>
        <v>0</v>
      </c>
      <c r="W1394" s="159"/>
      <c r="X1394" s="159" t="s">
        <v>295</v>
      </c>
      <c r="Y1394" s="159" t="s">
        <v>296</v>
      </c>
      <c r="Z1394" s="148"/>
      <c r="AA1394" s="148"/>
      <c r="AB1394" s="148"/>
      <c r="AC1394" s="148"/>
      <c r="AD1394" s="148"/>
      <c r="AE1394" s="148"/>
      <c r="AF1394" s="148"/>
      <c r="AG1394" s="148" t="s">
        <v>297</v>
      </c>
      <c r="AH1394" s="148"/>
      <c r="AI1394" s="148"/>
      <c r="AJ1394" s="148"/>
      <c r="AK1394" s="148"/>
      <c r="AL1394" s="148"/>
      <c r="AM1394" s="148"/>
      <c r="AN1394" s="148"/>
      <c r="AO1394" s="148"/>
      <c r="AP1394" s="148"/>
      <c r="AQ1394" s="148"/>
      <c r="AR1394" s="148"/>
      <c r="AS1394" s="148"/>
      <c r="AT1394" s="148"/>
      <c r="AU1394" s="148"/>
      <c r="AV1394" s="148"/>
      <c r="AW1394" s="148"/>
      <c r="AX1394" s="148"/>
      <c r="AY1394" s="148"/>
      <c r="AZ1394" s="148"/>
      <c r="BA1394" s="148"/>
      <c r="BB1394" s="148"/>
      <c r="BC1394" s="148"/>
      <c r="BD1394" s="148"/>
      <c r="BE1394" s="148"/>
      <c r="BF1394" s="148"/>
      <c r="BG1394" s="148"/>
      <c r="BH1394" s="148"/>
    </row>
    <row r="1395" spans="1:60" outlineLevel="2" x14ac:dyDescent="0.25">
      <c r="A1395" s="155"/>
      <c r="B1395" s="156"/>
      <c r="C1395" s="195" t="s">
        <v>3839</v>
      </c>
      <c r="D1395" s="161"/>
      <c r="E1395" s="162">
        <v>9.35</v>
      </c>
      <c r="F1395" s="159"/>
      <c r="G1395" s="159"/>
      <c r="H1395" s="159"/>
      <c r="I1395" s="159"/>
      <c r="J1395" s="159"/>
      <c r="K1395" s="159"/>
      <c r="L1395" s="159"/>
      <c r="M1395" s="159"/>
      <c r="N1395" s="158"/>
      <c r="O1395" s="158"/>
      <c r="P1395" s="158"/>
      <c r="Q1395" s="158"/>
      <c r="R1395" s="159"/>
      <c r="S1395" s="159"/>
      <c r="T1395" s="159"/>
      <c r="U1395" s="159"/>
      <c r="V1395" s="159"/>
      <c r="W1395" s="159"/>
      <c r="X1395" s="159"/>
      <c r="Y1395" s="159"/>
      <c r="Z1395" s="148"/>
      <c r="AA1395" s="148"/>
      <c r="AB1395" s="148"/>
      <c r="AC1395" s="148"/>
      <c r="AD1395" s="148"/>
      <c r="AE1395" s="148"/>
      <c r="AF1395" s="148"/>
      <c r="AG1395" s="148" t="s">
        <v>314</v>
      </c>
      <c r="AH1395" s="148">
        <v>0</v>
      </c>
      <c r="AI1395" s="148"/>
      <c r="AJ1395" s="148"/>
      <c r="AK1395" s="148"/>
      <c r="AL1395" s="148"/>
      <c r="AM1395" s="148"/>
      <c r="AN1395" s="148"/>
      <c r="AO1395" s="148"/>
      <c r="AP1395" s="148"/>
      <c r="AQ1395" s="148"/>
      <c r="AR1395" s="148"/>
      <c r="AS1395" s="148"/>
      <c r="AT1395" s="148"/>
      <c r="AU1395" s="148"/>
      <c r="AV1395" s="148"/>
      <c r="AW1395" s="148"/>
      <c r="AX1395" s="148"/>
      <c r="AY1395" s="148"/>
      <c r="AZ1395" s="148"/>
      <c r="BA1395" s="148"/>
      <c r="BB1395" s="148"/>
      <c r="BC1395" s="148"/>
      <c r="BD1395" s="148"/>
      <c r="BE1395" s="148"/>
      <c r="BF1395" s="148"/>
      <c r="BG1395" s="148"/>
      <c r="BH1395" s="148"/>
    </row>
    <row r="1396" spans="1:60" outlineLevel="3" x14ac:dyDescent="0.25">
      <c r="A1396" s="155"/>
      <c r="B1396" s="156"/>
      <c r="C1396" s="195" t="s">
        <v>1711</v>
      </c>
      <c r="D1396" s="161"/>
      <c r="E1396" s="162">
        <v>2.88</v>
      </c>
      <c r="F1396" s="159"/>
      <c r="G1396" s="159"/>
      <c r="H1396" s="159"/>
      <c r="I1396" s="159"/>
      <c r="J1396" s="159"/>
      <c r="K1396" s="159"/>
      <c r="L1396" s="159"/>
      <c r="M1396" s="159"/>
      <c r="N1396" s="158"/>
      <c r="O1396" s="158"/>
      <c r="P1396" s="158"/>
      <c r="Q1396" s="158"/>
      <c r="R1396" s="159"/>
      <c r="S1396" s="159"/>
      <c r="T1396" s="159"/>
      <c r="U1396" s="159"/>
      <c r="V1396" s="159"/>
      <c r="W1396" s="159"/>
      <c r="X1396" s="159"/>
      <c r="Y1396" s="159"/>
      <c r="Z1396" s="148"/>
      <c r="AA1396" s="148"/>
      <c r="AB1396" s="148"/>
      <c r="AC1396" s="148"/>
      <c r="AD1396" s="148"/>
      <c r="AE1396" s="148"/>
      <c r="AF1396" s="148"/>
      <c r="AG1396" s="148" t="s">
        <v>314</v>
      </c>
      <c r="AH1396" s="148">
        <v>0</v>
      </c>
      <c r="AI1396" s="148"/>
      <c r="AJ1396" s="148"/>
      <c r="AK1396" s="148"/>
      <c r="AL1396" s="148"/>
      <c r="AM1396" s="148"/>
      <c r="AN1396" s="148"/>
      <c r="AO1396" s="148"/>
      <c r="AP1396" s="148"/>
      <c r="AQ1396" s="148"/>
      <c r="AR1396" s="148"/>
      <c r="AS1396" s="148"/>
      <c r="AT1396" s="148"/>
      <c r="AU1396" s="148"/>
      <c r="AV1396" s="148"/>
      <c r="AW1396" s="148"/>
      <c r="AX1396" s="148"/>
      <c r="AY1396" s="148"/>
      <c r="AZ1396" s="148"/>
      <c r="BA1396" s="148"/>
      <c r="BB1396" s="148"/>
      <c r="BC1396" s="148"/>
      <c r="BD1396" s="148"/>
      <c r="BE1396" s="148"/>
      <c r="BF1396" s="148"/>
      <c r="BG1396" s="148"/>
      <c r="BH1396" s="148"/>
    </row>
    <row r="1397" spans="1:60" outlineLevel="3" x14ac:dyDescent="0.25">
      <c r="A1397" s="155"/>
      <c r="B1397" s="156"/>
      <c r="C1397" s="195" t="s">
        <v>1712</v>
      </c>
      <c r="D1397" s="161"/>
      <c r="E1397" s="162">
        <v>4.79</v>
      </c>
      <c r="F1397" s="159"/>
      <c r="G1397" s="159"/>
      <c r="H1397" s="159"/>
      <c r="I1397" s="159"/>
      <c r="J1397" s="159"/>
      <c r="K1397" s="159"/>
      <c r="L1397" s="159"/>
      <c r="M1397" s="159"/>
      <c r="N1397" s="158"/>
      <c r="O1397" s="158"/>
      <c r="P1397" s="158"/>
      <c r="Q1397" s="158"/>
      <c r="R1397" s="159"/>
      <c r="S1397" s="159"/>
      <c r="T1397" s="159"/>
      <c r="U1397" s="159"/>
      <c r="V1397" s="159"/>
      <c r="W1397" s="159"/>
      <c r="X1397" s="159"/>
      <c r="Y1397" s="159"/>
      <c r="Z1397" s="148"/>
      <c r="AA1397" s="148"/>
      <c r="AB1397" s="148"/>
      <c r="AC1397" s="148"/>
      <c r="AD1397" s="148"/>
      <c r="AE1397" s="148"/>
      <c r="AF1397" s="148"/>
      <c r="AG1397" s="148" t="s">
        <v>314</v>
      </c>
      <c r="AH1397" s="148">
        <v>0</v>
      </c>
      <c r="AI1397" s="148"/>
      <c r="AJ1397" s="148"/>
      <c r="AK1397" s="148"/>
      <c r="AL1397" s="148"/>
      <c r="AM1397" s="148"/>
      <c r="AN1397" s="148"/>
      <c r="AO1397" s="148"/>
      <c r="AP1397" s="148"/>
      <c r="AQ1397" s="148"/>
      <c r="AR1397" s="148"/>
      <c r="AS1397" s="148"/>
      <c r="AT1397" s="148"/>
      <c r="AU1397" s="148"/>
      <c r="AV1397" s="148"/>
      <c r="AW1397" s="148"/>
      <c r="AX1397" s="148"/>
      <c r="AY1397" s="148"/>
      <c r="AZ1397" s="148"/>
      <c r="BA1397" s="148"/>
      <c r="BB1397" s="148"/>
      <c r="BC1397" s="148"/>
      <c r="BD1397" s="148"/>
      <c r="BE1397" s="148"/>
      <c r="BF1397" s="148"/>
      <c r="BG1397" s="148"/>
      <c r="BH1397" s="148"/>
    </row>
    <row r="1398" spans="1:60" ht="20" outlineLevel="1" x14ac:dyDescent="0.25">
      <c r="A1398" s="185">
        <v>320</v>
      </c>
      <c r="B1398" s="186" t="s">
        <v>1713</v>
      </c>
      <c r="C1398" s="198" t="s">
        <v>1714</v>
      </c>
      <c r="D1398" s="187" t="s">
        <v>292</v>
      </c>
      <c r="E1398" s="188">
        <v>1</v>
      </c>
      <c r="F1398" s="189"/>
      <c r="G1398" s="190">
        <f>ROUND(E1398*F1398,2)</f>
        <v>0</v>
      </c>
      <c r="H1398" s="189"/>
      <c r="I1398" s="190">
        <f>ROUND(E1398*H1398,2)</f>
        <v>0</v>
      </c>
      <c r="J1398" s="189"/>
      <c r="K1398" s="190">
        <f>ROUND(E1398*J1398,2)</f>
        <v>0</v>
      </c>
      <c r="L1398" s="190">
        <v>21</v>
      </c>
      <c r="M1398" s="190">
        <f>G1398*(1+L1398/100)</f>
        <v>0</v>
      </c>
      <c r="N1398" s="188">
        <v>0</v>
      </c>
      <c r="O1398" s="188">
        <f>ROUND(E1398*N1398,2)</f>
        <v>0</v>
      </c>
      <c r="P1398" s="188">
        <v>0</v>
      </c>
      <c r="Q1398" s="188">
        <f>ROUND(E1398*P1398,2)</f>
        <v>0</v>
      </c>
      <c r="R1398" s="190"/>
      <c r="S1398" s="190" t="s">
        <v>878</v>
      </c>
      <c r="T1398" s="191" t="s">
        <v>879</v>
      </c>
      <c r="U1398" s="159">
        <v>0</v>
      </c>
      <c r="V1398" s="159">
        <f>ROUND(E1398*U1398,2)</f>
        <v>0</v>
      </c>
      <c r="W1398" s="159"/>
      <c r="X1398" s="159" t="s">
        <v>295</v>
      </c>
      <c r="Y1398" s="159" t="s">
        <v>296</v>
      </c>
      <c r="Z1398" s="148"/>
      <c r="AA1398" s="148"/>
      <c r="AB1398" s="148"/>
      <c r="AC1398" s="148"/>
      <c r="AD1398" s="148"/>
      <c r="AE1398" s="148"/>
      <c r="AF1398" s="148"/>
      <c r="AG1398" s="148" t="s">
        <v>297</v>
      </c>
      <c r="AH1398" s="148"/>
      <c r="AI1398" s="148"/>
      <c r="AJ1398" s="148"/>
      <c r="AK1398" s="148"/>
      <c r="AL1398" s="148"/>
      <c r="AM1398" s="148"/>
      <c r="AN1398" s="148"/>
      <c r="AO1398" s="148"/>
      <c r="AP1398" s="148"/>
      <c r="AQ1398" s="148"/>
      <c r="AR1398" s="148"/>
      <c r="AS1398" s="148"/>
      <c r="AT1398" s="148"/>
      <c r="AU1398" s="148"/>
      <c r="AV1398" s="148"/>
      <c r="AW1398" s="148"/>
      <c r="AX1398" s="148"/>
      <c r="AY1398" s="148"/>
      <c r="AZ1398" s="148"/>
      <c r="BA1398" s="148"/>
      <c r="BB1398" s="148"/>
      <c r="BC1398" s="148"/>
      <c r="BD1398" s="148"/>
      <c r="BE1398" s="148"/>
      <c r="BF1398" s="148"/>
      <c r="BG1398" s="148"/>
      <c r="BH1398" s="148"/>
    </row>
    <row r="1399" spans="1:60" outlineLevel="1" x14ac:dyDescent="0.25">
      <c r="A1399" s="177">
        <v>321</v>
      </c>
      <c r="B1399" s="178" t="s">
        <v>1715</v>
      </c>
      <c r="C1399" s="194" t="s">
        <v>1716</v>
      </c>
      <c r="D1399" s="179" t="s">
        <v>292</v>
      </c>
      <c r="E1399" s="180">
        <v>1</v>
      </c>
      <c r="F1399" s="181"/>
      <c r="G1399" s="182">
        <f>ROUND(E1399*F1399,2)</f>
        <v>0</v>
      </c>
      <c r="H1399" s="181"/>
      <c r="I1399" s="182">
        <f>ROUND(E1399*H1399,2)</f>
        <v>0</v>
      </c>
      <c r="J1399" s="181"/>
      <c r="K1399" s="182">
        <f>ROUND(E1399*J1399,2)</f>
        <v>0</v>
      </c>
      <c r="L1399" s="182">
        <v>21</v>
      </c>
      <c r="M1399" s="182">
        <f>G1399*(1+L1399/100)</f>
        <v>0</v>
      </c>
      <c r="N1399" s="180">
        <v>0</v>
      </c>
      <c r="O1399" s="180">
        <f>ROUND(E1399*N1399,2)</f>
        <v>0</v>
      </c>
      <c r="P1399" s="180">
        <v>0</v>
      </c>
      <c r="Q1399" s="180">
        <f>ROUND(E1399*P1399,2)</f>
        <v>0</v>
      </c>
      <c r="R1399" s="182"/>
      <c r="S1399" s="182" t="s">
        <v>878</v>
      </c>
      <c r="T1399" s="183" t="s">
        <v>879</v>
      </c>
      <c r="U1399" s="159">
        <v>0</v>
      </c>
      <c r="V1399" s="159">
        <f>ROUND(E1399*U1399,2)</f>
        <v>0</v>
      </c>
      <c r="W1399" s="159"/>
      <c r="X1399" s="159" t="s">
        <v>295</v>
      </c>
      <c r="Y1399" s="159" t="s">
        <v>296</v>
      </c>
      <c r="Z1399" s="148"/>
      <c r="AA1399" s="148"/>
      <c r="AB1399" s="148"/>
      <c r="AC1399" s="148"/>
      <c r="AD1399" s="148"/>
      <c r="AE1399" s="148"/>
      <c r="AF1399" s="148"/>
      <c r="AG1399" s="148" t="s">
        <v>297</v>
      </c>
      <c r="AH1399" s="148"/>
      <c r="AI1399" s="148"/>
      <c r="AJ1399" s="148"/>
      <c r="AK1399" s="148"/>
      <c r="AL1399" s="148"/>
      <c r="AM1399" s="148"/>
      <c r="AN1399" s="148"/>
      <c r="AO1399" s="148"/>
      <c r="AP1399" s="148"/>
      <c r="AQ1399" s="148"/>
      <c r="AR1399" s="148"/>
      <c r="AS1399" s="148"/>
      <c r="AT1399" s="148"/>
      <c r="AU1399" s="148"/>
      <c r="AV1399" s="148"/>
      <c r="AW1399" s="148"/>
      <c r="AX1399" s="148"/>
      <c r="AY1399" s="148"/>
      <c r="AZ1399" s="148"/>
      <c r="BA1399" s="148"/>
      <c r="BB1399" s="148"/>
      <c r="BC1399" s="148"/>
      <c r="BD1399" s="148"/>
      <c r="BE1399" s="148"/>
      <c r="BF1399" s="148"/>
      <c r="BG1399" s="148"/>
      <c r="BH1399" s="148"/>
    </row>
    <row r="1400" spans="1:60" outlineLevel="2" x14ac:dyDescent="0.25">
      <c r="A1400" s="155"/>
      <c r="B1400" s="156"/>
      <c r="C1400" s="195" t="s">
        <v>136</v>
      </c>
      <c r="D1400" s="161"/>
      <c r="E1400" s="162">
        <v>1</v>
      </c>
      <c r="F1400" s="159"/>
      <c r="G1400" s="159"/>
      <c r="H1400" s="159"/>
      <c r="I1400" s="159"/>
      <c r="J1400" s="159"/>
      <c r="K1400" s="159"/>
      <c r="L1400" s="159"/>
      <c r="M1400" s="159"/>
      <c r="N1400" s="158"/>
      <c r="O1400" s="158"/>
      <c r="P1400" s="158"/>
      <c r="Q1400" s="158"/>
      <c r="R1400" s="159"/>
      <c r="S1400" s="159"/>
      <c r="T1400" s="159"/>
      <c r="U1400" s="159"/>
      <c r="V1400" s="159"/>
      <c r="W1400" s="159"/>
      <c r="X1400" s="159"/>
      <c r="Y1400" s="159"/>
      <c r="Z1400" s="148"/>
      <c r="AA1400" s="148"/>
      <c r="AB1400" s="148"/>
      <c r="AC1400" s="148"/>
      <c r="AD1400" s="148"/>
      <c r="AE1400" s="148"/>
      <c r="AF1400" s="148"/>
      <c r="AG1400" s="148" t="s">
        <v>314</v>
      </c>
      <c r="AH1400" s="148">
        <v>0</v>
      </c>
      <c r="AI1400" s="148"/>
      <c r="AJ1400" s="148"/>
      <c r="AK1400" s="148"/>
      <c r="AL1400" s="148"/>
      <c r="AM1400" s="148"/>
      <c r="AN1400" s="148"/>
      <c r="AO1400" s="148"/>
      <c r="AP1400" s="148"/>
      <c r="AQ1400" s="148"/>
      <c r="AR1400" s="148"/>
      <c r="AS1400" s="148"/>
      <c r="AT1400" s="148"/>
      <c r="AU1400" s="148"/>
      <c r="AV1400" s="148"/>
      <c r="AW1400" s="148"/>
      <c r="AX1400" s="148"/>
      <c r="AY1400" s="148"/>
      <c r="AZ1400" s="148"/>
      <c r="BA1400" s="148"/>
      <c r="BB1400" s="148"/>
      <c r="BC1400" s="148"/>
      <c r="BD1400" s="148"/>
      <c r="BE1400" s="148"/>
      <c r="BF1400" s="148"/>
      <c r="BG1400" s="148"/>
      <c r="BH1400" s="148"/>
    </row>
    <row r="1401" spans="1:60" outlineLevel="1" x14ac:dyDescent="0.25">
      <c r="A1401" s="177">
        <v>322</v>
      </c>
      <c r="B1401" s="178" t="s">
        <v>1717</v>
      </c>
      <c r="C1401" s="194" t="s">
        <v>1718</v>
      </c>
      <c r="D1401" s="179" t="s">
        <v>292</v>
      </c>
      <c r="E1401" s="180">
        <v>1</v>
      </c>
      <c r="F1401" s="181"/>
      <c r="G1401" s="182">
        <f>ROUND(E1401*F1401,2)</f>
        <v>0</v>
      </c>
      <c r="H1401" s="181"/>
      <c r="I1401" s="182">
        <f>ROUND(E1401*H1401,2)</f>
        <v>0</v>
      </c>
      <c r="J1401" s="181"/>
      <c r="K1401" s="182">
        <f>ROUND(E1401*J1401,2)</f>
        <v>0</v>
      </c>
      <c r="L1401" s="182">
        <v>21</v>
      </c>
      <c r="M1401" s="182">
        <f>G1401*(1+L1401/100)</f>
        <v>0</v>
      </c>
      <c r="N1401" s="180">
        <v>0</v>
      </c>
      <c r="O1401" s="180">
        <f>ROUND(E1401*N1401,2)</f>
        <v>0</v>
      </c>
      <c r="P1401" s="180">
        <v>0</v>
      </c>
      <c r="Q1401" s="180">
        <f>ROUND(E1401*P1401,2)</f>
        <v>0</v>
      </c>
      <c r="R1401" s="182"/>
      <c r="S1401" s="182" t="s">
        <v>878</v>
      </c>
      <c r="T1401" s="183" t="s">
        <v>879</v>
      </c>
      <c r="U1401" s="159">
        <v>0</v>
      </c>
      <c r="V1401" s="159">
        <f>ROUND(E1401*U1401,2)</f>
        <v>0</v>
      </c>
      <c r="W1401" s="159"/>
      <c r="X1401" s="159" t="s">
        <v>295</v>
      </c>
      <c r="Y1401" s="159" t="s">
        <v>296</v>
      </c>
      <c r="Z1401" s="148"/>
      <c r="AA1401" s="148"/>
      <c r="AB1401" s="148"/>
      <c r="AC1401" s="148"/>
      <c r="AD1401" s="148"/>
      <c r="AE1401" s="148"/>
      <c r="AF1401" s="148"/>
      <c r="AG1401" s="148" t="s">
        <v>297</v>
      </c>
      <c r="AH1401" s="148"/>
      <c r="AI1401" s="148"/>
      <c r="AJ1401" s="148"/>
      <c r="AK1401" s="148"/>
      <c r="AL1401" s="148"/>
      <c r="AM1401" s="148"/>
      <c r="AN1401" s="148"/>
      <c r="AO1401" s="148"/>
      <c r="AP1401" s="148"/>
      <c r="AQ1401" s="148"/>
      <c r="AR1401" s="148"/>
      <c r="AS1401" s="148"/>
      <c r="AT1401" s="148"/>
      <c r="AU1401" s="148"/>
      <c r="AV1401" s="148"/>
      <c r="AW1401" s="148"/>
      <c r="AX1401" s="148"/>
      <c r="AY1401" s="148"/>
      <c r="AZ1401" s="148"/>
      <c r="BA1401" s="148"/>
      <c r="BB1401" s="148"/>
      <c r="BC1401" s="148"/>
      <c r="BD1401" s="148"/>
      <c r="BE1401" s="148"/>
      <c r="BF1401" s="148"/>
      <c r="BG1401" s="148"/>
      <c r="BH1401" s="148"/>
    </row>
    <row r="1402" spans="1:60" outlineLevel="1" x14ac:dyDescent="0.25">
      <c r="A1402" s="177">
        <v>323</v>
      </c>
      <c r="B1402" s="178" t="s">
        <v>3840</v>
      </c>
      <c r="C1402" s="194" t="s">
        <v>3841</v>
      </c>
      <c r="D1402" s="179" t="s">
        <v>2122</v>
      </c>
      <c r="E1402" s="180">
        <v>1</v>
      </c>
      <c r="F1402" s="181"/>
      <c r="G1402" s="182">
        <f>ROUND(E1402*F1402,2)</f>
        <v>0</v>
      </c>
      <c r="H1402" s="181"/>
      <c r="I1402" s="182">
        <f>ROUND(E1402*H1402,2)</f>
        <v>0</v>
      </c>
      <c r="J1402" s="181"/>
      <c r="K1402" s="182">
        <f>ROUND(E1402*J1402,2)</f>
        <v>0</v>
      </c>
      <c r="L1402" s="182">
        <v>21</v>
      </c>
      <c r="M1402" s="182">
        <f>G1402*(1+L1402/100)</f>
        <v>0</v>
      </c>
      <c r="N1402" s="180">
        <v>0</v>
      </c>
      <c r="O1402" s="180">
        <f>ROUND(E1402*N1402,2)</f>
        <v>0</v>
      </c>
      <c r="P1402" s="180">
        <v>0</v>
      </c>
      <c r="Q1402" s="180">
        <f>ROUND(E1402*P1402,2)</f>
        <v>0</v>
      </c>
      <c r="R1402" s="182"/>
      <c r="S1402" s="182" t="s">
        <v>878</v>
      </c>
      <c r="T1402" s="285"/>
      <c r="U1402" s="159"/>
      <c r="V1402" s="159"/>
      <c r="W1402" s="159"/>
      <c r="X1402" s="159"/>
      <c r="Y1402" s="159"/>
      <c r="Z1402" s="148"/>
      <c r="AA1402" s="148"/>
      <c r="AB1402" s="148"/>
      <c r="AC1402" s="148"/>
      <c r="AD1402" s="148"/>
      <c r="AE1402" s="148"/>
      <c r="AF1402" s="148"/>
      <c r="AG1402" s="148"/>
      <c r="AH1402" s="148"/>
      <c r="AI1402" s="148"/>
      <c r="AJ1402" s="148"/>
      <c r="AK1402" s="148"/>
      <c r="AL1402" s="148"/>
      <c r="AM1402" s="148"/>
      <c r="AN1402" s="148"/>
      <c r="AO1402" s="148"/>
      <c r="AP1402" s="148"/>
      <c r="AQ1402" s="148"/>
      <c r="AR1402" s="148"/>
      <c r="AS1402" s="148"/>
      <c r="AT1402" s="148"/>
      <c r="AU1402" s="148"/>
      <c r="AV1402" s="148"/>
      <c r="AW1402" s="148"/>
      <c r="AX1402" s="148"/>
      <c r="AY1402" s="148"/>
      <c r="AZ1402" s="148"/>
      <c r="BA1402" s="148"/>
      <c r="BB1402" s="148"/>
      <c r="BC1402" s="148"/>
      <c r="BD1402" s="148"/>
      <c r="BE1402" s="148"/>
      <c r="BF1402" s="148"/>
      <c r="BG1402" s="148"/>
      <c r="BH1402" s="148"/>
    </row>
    <row r="1403" spans="1:60" outlineLevel="1" x14ac:dyDescent="0.25">
      <c r="A1403" s="155"/>
      <c r="B1403" s="156"/>
      <c r="C1403" s="195" t="s">
        <v>136</v>
      </c>
      <c r="D1403" s="161"/>
      <c r="E1403" s="162">
        <v>1</v>
      </c>
      <c r="F1403" s="159"/>
      <c r="G1403" s="159"/>
      <c r="H1403" s="159"/>
      <c r="I1403" s="159"/>
      <c r="J1403" s="159"/>
      <c r="K1403" s="159"/>
      <c r="L1403" s="159"/>
      <c r="M1403" s="159"/>
      <c r="N1403" s="158"/>
      <c r="O1403" s="158"/>
      <c r="P1403" s="158"/>
      <c r="Q1403" s="158"/>
      <c r="R1403" s="159"/>
      <c r="S1403" s="159"/>
      <c r="T1403" s="285"/>
      <c r="U1403" s="159"/>
      <c r="V1403" s="159"/>
      <c r="W1403" s="159"/>
      <c r="X1403" s="159"/>
      <c r="Y1403" s="159"/>
      <c r="Z1403" s="148"/>
      <c r="AA1403" s="148"/>
      <c r="AB1403" s="148"/>
      <c r="AC1403" s="148"/>
      <c r="AD1403" s="148"/>
      <c r="AE1403" s="148"/>
      <c r="AF1403" s="148"/>
      <c r="AG1403" s="148"/>
      <c r="AH1403" s="148"/>
      <c r="AI1403" s="148"/>
      <c r="AJ1403" s="148"/>
      <c r="AK1403" s="148"/>
      <c r="AL1403" s="148"/>
      <c r="AM1403" s="148"/>
      <c r="AN1403" s="148"/>
      <c r="AO1403" s="148"/>
      <c r="AP1403" s="148"/>
      <c r="AQ1403" s="148"/>
      <c r="AR1403" s="148"/>
      <c r="AS1403" s="148"/>
      <c r="AT1403" s="148"/>
      <c r="AU1403" s="148"/>
      <c r="AV1403" s="148"/>
      <c r="AW1403" s="148"/>
      <c r="AX1403" s="148"/>
      <c r="AY1403" s="148"/>
      <c r="AZ1403" s="148"/>
      <c r="BA1403" s="148"/>
      <c r="BB1403" s="148"/>
      <c r="BC1403" s="148"/>
      <c r="BD1403" s="148"/>
      <c r="BE1403" s="148"/>
      <c r="BF1403" s="148"/>
      <c r="BG1403" s="148"/>
      <c r="BH1403" s="148"/>
    </row>
    <row r="1404" spans="1:60" outlineLevel="1" x14ac:dyDescent="0.25">
      <c r="A1404" s="155">
        <v>323</v>
      </c>
      <c r="B1404" s="156" t="s">
        <v>1719</v>
      </c>
      <c r="C1404" s="201" t="s">
        <v>1720</v>
      </c>
      <c r="D1404" s="157" t="s">
        <v>0</v>
      </c>
      <c r="E1404" s="192"/>
      <c r="F1404" s="160"/>
      <c r="G1404" s="159">
        <f>ROUND(E1404*F1404,2)</f>
        <v>0</v>
      </c>
      <c r="H1404" s="160"/>
      <c r="I1404" s="159">
        <f>ROUND(E1404*H1404,2)</f>
        <v>0</v>
      </c>
      <c r="J1404" s="160"/>
      <c r="K1404" s="159">
        <f>ROUND(E1404*J1404,2)</f>
        <v>0</v>
      </c>
      <c r="L1404" s="159">
        <v>21</v>
      </c>
      <c r="M1404" s="159">
        <f>G1404*(1+L1404/100)</f>
        <v>0</v>
      </c>
      <c r="N1404" s="158">
        <v>0</v>
      </c>
      <c r="O1404" s="158">
        <f>ROUND(E1404*N1404,2)</f>
        <v>0</v>
      </c>
      <c r="P1404" s="158">
        <v>0</v>
      </c>
      <c r="Q1404" s="158">
        <f>ROUND(E1404*P1404,2)</f>
        <v>0</v>
      </c>
      <c r="R1404" s="159" t="s">
        <v>1658</v>
      </c>
      <c r="S1404" s="159" t="s">
        <v>294</v>
      </c>
      <c r="T1404" s="159" t="s">
        <v>294</v>
      </c>
      <c r="U1404" s="159">
        <v>0</v>
      </c>
      <c r="V1404" s="159">
        <f>ROUND(E1404*U1404,2)</f>
        <v>0</v>
      </c>
      <c r="W1404" s="159"/>
      <c r="X1404" s="159" t="s">
        <v>1258</v>
      </c>
      <c r="Y1404" s="159" t="s">
        <v>296</v>
      </c>
      <c r="Z1404" s="148"/>
      <c r="AA1404" s="148"/>
      <c r="AB1404" s="148"/>
      <c r="AC1404" s="148"/>
      <c r="AD1404" s="148"/>
      <c r="AE1404" s="148"/>
      <c r="AF1404" s="148"/>
      <c r="AG1404" s="148" t="s">
        <v>1306</v>
      </c>
      <c r="AH1404" s="148"/>
      <c r="AI1404" s="148"/>
      <c r="AJ1404" s="148"/>
      <c r="AK1404" s="148"/>
      <c r="AL1404" s="148"/>
      <c r="AM1404" s="148"/>
      <c r="AN1404" s="148"/>
      <c r="AO1404" s="148"/>
      <c r="AP1404" s="148"/>
      <c r="AQ1404" s="148"/>
      <c r="AR1404" s="148"/>
      <c r="AS1404" s="148"/>
      <c r="AT1404" s="148"/>
      <c r="AU1404" s="148"/>
      <c r="AV1404" s="148"/>
      <c r="AW1404" s="148"/>
      <c r="AX1404" s="148"/>
      <c r="AY1404" s="148"/>
      <c r="AZ1404" s="148"/>
      <c r="BA1404" s="148"/>
      <c r="BB1404" s="148"/>
      <c r="BC1404" s="148"/>
      <c r="BD1404" s="148"/>
      <c r="BE1404" s="148"/>
      <c r="BF1404" s="148"/>
      <c r="BG1404" s="148"/>
      <c r="BH1404" s="148"/>
    </row>
    <row r="1405" spans="1:60" outlineLevel="2" x14ac:dyDescent="0.25">
      <c r="A1405" s="155"/>
      <c r="B1405" s="156"/>
      <c r="C1405" s="274" t="s">
        <v>1344</v>
      </c>
      <c r="D1405" s="275"/>
      <c r="E1405" s="275"/>
      <c r="F1405" s="275"/>
      <c r="G1405" s="275"/>
      <c r="H1405" s="159"/>
      <c r="I1405" s="159"/>
      <c r="J1405" s="159"/>
      <c r="K1405" s="159"/>
      <c r="L1405" s="159"/>
      <c r="M1405" s="159"/>
      <c r="N1405" s="158"/>
      <c r="O1405" s="158"/>
      <c r="P1405" s="158"/>
      <c r="Q1405" s="158"/>
      <c r="R1405" s="159"/>
      <c r="S1405" s="159"/>
      <c r="T1405" s="159"/>
      <c r="U1405" s="159"/>
      <c r="V1405" s="159"/>
      <c r="W1405" s="159"/>
      <c r="X1405" s="159"/>
      <c r="Y1405" s="159"/>
      <c r="Z1405" s="148"/>
      <c r="AA1405" s="148"/>
      <c r="AB1405" s="148"/>
      <c r="AC1405" s="148"/>
      <c r="AD1405" s="148"/>
      <c r="AE1405" s="148"/>
      <c r="AF1405" s="148"/>
      <c r="AG1405" s="148" t="s">
        <v>299</v>
      </c>
      <c r="AH1405" s="148"/>
      <c r="AI1405" s="148"/>
      <c r="AJ1405" s="148"/>
      <c r="AK1405" s="148"/>
      <c r="AL1405" s="148"/>
      <c r="AM1405" s="148"/>
      <c r="AN1405" s="148"/>
      <c r="AO1405" s="148"/>
      <c r="AP1405" s="148"/>
      <c r="AQ1405" s="148"/>
      <c r="AR1405" s="148"/>
      <c r="AS1405" s="148"/>
      <c r="AT1405" s="148"/>
      <c r="AU1405" s="148"/>
      <c r="AV1405" s="148"/>
      <c r="AW1405" s="148"/>
      <c r="AX1405" s="148"/>
      <c r="AY1405" s="148"/>
      <c r="AZ1405" s="148"/>
      <c r="BA1405" s="148"/>
      <c r="BB1405" s="148"/>
      <c r="BC1405" s="148"/>
      <c r="BD1405" s="148"/>
      <c r="BE1405" s="148"/>
      <c r="BF1405" s="148"/>
      <c r="BG1405" s="148"/>
      <c r="BH1405" s="148"/>
    </row>
    <row r="1406" spans="1:60" ht="13" x14ac:dyDescent="0.25">
      <c r="A1406" s="170" t="s">
        <v>288</v>
      </c>
      <c r="B1406" s="171" t="s">
        <v>229</v>
      </c>
      <c r="C1406" s="193" t="s">
        <v>230</v>
      </c>
      <c r="D1406" s="172"/>
      <c r="E1406" s="173"/>
      <c r="F1406" s="174"/>
      <c r="G1406" s="174">
        <f>SUMIF(AG1408:AG1423,"&lt;&gt;NOR",G1408:G1423)</f>
        <v>0</v>
      </c>
      <c r="H1406" s="174"/>
      <c r="I1406" s="174">
        <f>SUM(I1408:I1423)</f>
        <v>0</v>
      </c>
      <c r="J1406" s="174"/>
      <c r="K1406" s="174">
        <f>SUM(K1408:K1423)</f>
        <v>0</v>
      </c>
      <c r="L1406" s="174"/>
      <c r="M1406" s="174">
        <f>SUM(M1408:M1423)</f>
        <v>0</v>
      </c>
      <c r="N1406" s="173"/>
      <c r="O1406" s="173">
        <f>SUM(O1408:O1423)</f>
        <v>4.0999999999999996</v>
      </c>
      <c r="P1406" s="173"/>
      <c r="Q1406" s="173">
        <f>SUM(Q1408:Q1423)</f>
        <v>0</v>
      </c>
      <c r="R1406" s="174"/>
      <c r="S1406" s="174"/>
      <c r="T1406" s="175"/>
      <c r="U1406" s="169"/>
      <c r="V1406" s="169">
        <f>SUM(V1408:V1423)</f>
        <v>402.53</v>
      </c>
      <c r="W1406" s="169"/>
      <c r="X1406" s="169"/>
      <c r="Y1406" s="169"/>
      <c r="AG1406" t="s">
        <v>289</v>
      </c>
    </row>
    <row r="1407" spans="1:60" outlineLevel="1" x14ac:dyDescent="0.25">
      <c r="A1407" s="177">
        <v>324</v>
      </c>
      <c r="B1407" s="178" t="s">
        <v>3814</v>
      </c>
      <c r="C1407" s="194" t="s">
        <v>3815</v>
      </c>
      <c r="D1407" s="179" t="s">
        <v>310</v>
      </c>
      <c r="E1407" s="180">
        <v>323.56</v>
      </c>
      <c r="F1407" s="181"/>
      <c r="G1407" s="182">
        <f>ROUND(E1407*F1407,2)</f>
        <v>0</v>
      </c>
      <c r="H1407" s="181"/>
      <c r="I1407" s="182">
        <f>ROUND(E1407*H1407,2)</f>
        <v>0</v>
      </c>
      <c r="J1407" s="181"/>
      <c r="K1407" s="182">
        <f>ROUND(E1407*J1407,2)</f>
        <v>0</v>
      </c>
      <c r="L1407" s="182">
        <v>21</v>
      </c>
      <c r="M1407" s="182">
        <f>G1407*(1+L1407/100)</f>
        <v>0</v>
      </c>
      <c r="N1407" s="180">
        <v>5.3600000000000002E-3</v>
      </c>
      <c r="O1407" s="180">
        <f>ROUND(E1407*N1407,2)</f>
        <v>1.73</v>
      </c>
      <c r="P1407" s="180">
        <v>0</v>
      </c>
      <c r="Q1407" s="180">
        <f>ROUND(E1407*P1407,2)</f>
        <v>0</v>
      </c>
      <c r="R1407" s="182" t="s">
        <v>1723</v>
      </c>
      <c r="S1407" s="182" t="s">
        <v>294</v>
      </c>
      <c r="T1407" s="183" t="s">
        <v>294</v>
      </c>
      <c r="U1407" s="159">
        <v>1.2440800000000001</v>
      </c>
      <c r="V1407" s="159">
        <f>ROUND(E1407*U1407,2)</f>
        <v>402.53</v>
      </c>
      <c r="W1407" s="159"/>
      <c r="X1407" s="159" t="s">
        <v>675</v>
      </c>
      <c r="Y1407" s="159" t="s">
        <v>296</v>
      </c>
      <c r="Z1407" s="148"/>
      <c r="AA1407" s="148"/>
      <c r="AB1407" s="148"/>
      <c r="AC1407" s="148"/>
      <c r="AD1407" s="148"/>
      <c r="AE1407" s="148"/>
      <c r="AF1407" s="148"/>
      <c r="AG1407" s="148" t="s">
        <v>676</v>
      </c>
      <c r="AH1407" s="148"/>
      <c r="AI1407" s="148"/>
      <c r="AJ1407" s="148"/>
      <c r="AK1407" s="148"/>
      <c r="AL1407" s="148"/>
      <c r="AM1407" s="148"/>
      <c r="AN1407" s="148"/>
      <c r="AO1407" s="148"/>
      <c r="AP1407" s="148"/>
      <c r="AQ1407" s="148"/>
      <c r="AR1407" s="148"/>
      <c r="AS1407" s="148"/>
      <c r="AT1407" s="148"/>
      <c r="AU1407" s="148"/>
      <c r="AV1407" s="148"/>
      <c r="AW1407" s="148"/>
      <c r="AX1407" s="148"/>
      <c r="AY1407" s="148"/>
      <c r="AZ1407" s="148"/>
      <c r="BA1407" s="148"/>
      <c r="BB1407" s="148"/>
      <c r="BC1407" s="148"/>
      <c r="BD1407" s="148"/>
      <c r="BE1407" s="148"/>
      <c r="BF1407" s="148"/>
      <c r="BG1407" s="148"/>
      <c r="BH1407" s="148"/>
    </row>
    <row r="1408" spans="1:60" outlineLevel="1" x14ac:dyDescent="0.25">
      <c r="A1408" s="177">
        <v>324</v>
      </c>
      <c r="B1408" s="178" t="s">
        <v>1721</v>
      </c>
      <c r="C1408" s="194" t="s">
        <v>1722</v>
      </c>
      <c r="D1408" s="179" t="s">
        <v>310</v>
      </c>
      <c r="E1408" s="180">
        <v>323.56</v>
      </c>
      <c r="F1408" s="181"/>
      <c r="G1408" s="182">
        <f>ROUND(E1408*F1408,2)</f>
        <v>0</v>
      </c>
      <c r="H1408" s="181"/>
      <c r="I1408" s="182">
        <f>ROUND(E1408*H1408,2)</f>
        <v>0</v>
      </c>
      <c r="J1408" s="181"/>
      <c r="K1408" s="182">
        <f>ROUND(E1408*J1408,2)</f>
        <v>0</v>
      </c>
      <c r="L1408" s="182">
        <v>21</v>
      </c>
      <c r="M1408" s="182">
        <f>G1408*(1+L1408/100)</f>
        <v>0</v>
      </c>
      <c r="N1408" s="180">
        <v>5.3600000000000002E-3</v>
      </c>
      <c r="O1408" s="180">
        <f>ROUND(E1408*N1408,2)</f>
        <v>1.73</v>
      </c>
      <c r="P1408" s="180">
        <v>0</v>
      </c>
      <c r="Q1408" s="180">
        <f>ROUND(E1408*P1408,2)</f>
        <v>0</v>
      </c>
      <c r="R1408" s="182" t="s">
        <v>1723</v>
      </c>
      <c r="S1408" s="182" t="s">
        <v>294</v>
      </c>
      <c r="T1408" s="183" t="s">
        <v>294</v>
      </c>
      <c r="U1408" s="159">
        <v>1.2440800000000001</v>
      </c>
      <c r="V1408" s="159">
        <f>ROUND(E1408*U1408,2)</f>
        <v>402.53</v>
      </c>
      <c r="W1408" s="159"/>
      <c r="X1408" s="159" t="s">
        <v>675</v>
      </c>
      <c r="Y1408" s="159" t="s">
        <v>296</v>
      </c>
      <c r="Z1408" s="148"/>
      <c r="AA1408" s="148"/>
      <c r="AB1408" s="148"/>
      <c r="AC1408" s="148"/>
      <c r="AD1408" s="148"/>
      <c r="AE1408" s="148"/>
      <c r="AF1408" s="148"/>
      <c r="AG1408" s="148" t="s">
        <v>676</v>
      </c>
      <c r="AH1408" s="148"/>
      <c r="AI1408" s="148"/>
      <c r="AJ1408" s="148"/>
      <c r="AK1408" s="148"/>
      <c r="AL1408" s="148"/>
      <c r="AM1408" s="148"/>
      <c r="AN1408" s="148"/>
      <c r="AO1408" s="148"/>
      <c r="AP1408" s="148"/>
      <c r="AQ1408" s="148"/>
      <c r="AR1408" s="148"/>
      <c r="AS1408" s="148"/>
      <c r="AT1408" s="148"/>
      <c r="AU1408" s="148"/>
      <c r="AV1408" s="148"/>
      <c r="AW1408" s="148"/>
      <c r="AX1408" s="148"/>
      <c r="AY1408" s="148"/>
      <c r="AZ1408" s="148"/>
      <c r="BA1408" s="148"/>
      <c r="BB1408" s="148"/>
      <c r="BC1408" s="148"/>
      <c r="BD1408" s="148"/>
      <c r="BE1408" s="148"/>
      <c r="BF1408" s="148"/>
      <c r="BG1408" s="148"/>
      <c r="BH1408" s="148"/>
    </row>
    <row r="1409" spans="1:60" outlineLevel="2" x14ac:dyDescent="0.25">
      <c r="A1409" s="155"/>
      <c r="B1409" s="156"/>
      <c r="C1409" s="272" t="s">
        <v>3818</v>
      </c>
      <c r="D1409" s="273"/>
      <c r="E1409" s="273"/>
      <c r="F1409" s="273"/>
      <c r="G1409" s="273"/>
      <c r="H1409" s="159"/>
      <c r="I1409" s="159"/>
      <c r="J1409" s="159"/>
      <c r="K1409" s="159"/>
      <c r="L1409" s="159"/>
      <c r="M1409" s="159"/>
      <c r="N1409" s="158"/>
      <c r="O1409" s="158"/>
      <c r="P1409" s="158"/>
      <c r="Q1409" s="158"/>
      <c r="R1409" s="159"/>
      <c r="S1409" s="159"/>
      <c r="T1409" s="159"/>
      <c r="U1409" s="159"/>
      <c r="V1409" s="159"/>
      <c r="W1409" s="159"/>
      <c r="X1409" s="159"/>
      <c r="Y1409" s="159"/>
      <c r="Z1409" s="148"/>
      <c r="AA1409" s="148"/>
      <c r="AB1409" s="148"/>
      <c r="AC1409" s="148"/>
      <c r="AD1409" s="148"/>
      <c r="AE1409" s="148"/>
      <c r="AF1409" s="148"/>
      <c r="AG1409" s="148" t="s">
        <v>300</v>
      </c>
      <c r="AH1409" s="148"/>
      <c r="AI1409" s="148"/>
      <c r="AJ1409" s="148"/>
      <c r="AK1409" s="148"/>
      <c r="AL1409" s="148"/>
      <c r="AM1409" s="148"/>
      <c r="AN1409" s="148"/>
      <c r="AO1409" s="148"/>
      <c r="AP1409" s="148"/>
      <c r="AQ1409" s="148"/>
      <c r="AR1409" s="148"/>
      <c r="AS1409" s="148"/>
      <c r="AT1409" s="148"/>
      <c r="AU1409" s="148"/>
      <c r="AV1409" s="148"/>
      <c r="AW1409" s="148"/>
      <c r="AX1409" s="148"/>
      <c r="AY1409" s="148"/>
      <c r="AZ1409" s="148"/>
      <c r="BA1409" s="148"/>
      <c r="BB1409" s="148"/>
      <c r="BC1409" s="148"/>
      <c r="BD1409" s="148"/>
      <c r="BE1409" s="148"/>
      <c r="BF1409" s="148"/>
      <c r="BG1409" s="148"/>
      <c r="BH1409" s="148"/>
    </row>
    <row r="1410" spans="1:60" outlineLevel="2" x14ac:dyDescent="0.25">
      <c r="A1410" s="155"/>
      <c r="B1410" s="156"/>
      <c r="C1410" s="195" t="s">
        <v>1724</v>
      </c>
      <c r="D1410" s="161"/>
      <c r="E1410" s="162">
        <v>98.1</v>
      </c>
      <c r="F1410" s="159"/>
      <c r="G1410" s="159"/>
      <c r="H1410" s="159"/>
      <c r="I1410" s="159"/>
      <c r="J1410" s="159"/>
      <c r="K1410" s="159"/>
      <c r="L1410" s="159"/>
      <c r="M1410" s="159"/>
      <c r="N1410" s="158"/>
      <c r="O1410" s="158"/>
      <c r="P1410" s="158"/>
      <c r="Q1410" s="158"/>
      <c r="R1410" s="159"/>
      <c r="S1410" s="159"/>
      <c r="T1410" s="159"/>
      <c r="U1410" s="159"/>
      <c r="V1410" s="159"/>
      <c r="W1410" s="159"/>
      <c r="X1410" s="159"/>
      <c r="Y1410" s="159"/>
      <c r="Z1410" s="148"/>
      <c r="AA1410" s="148"/>
      <c r="AB1410" s="148"/>
      <c r="AC1410" s="148"/>
      <c r="AD1410" s="148"/>
      <c r="AE1410" s="148"/>
      <c r="AF1410" s="148"/>
      <c r="AG1410" s="148" t="s">
        <v>314</v>
      </c>
      <c r="AH1410" s="148">
        <v>0</v>
      </c>
      <c r="AI1410" s="148"/>
      <c r="AJ1410" s="148"/>
      <c r="AK1410" s="148"/>
      <c r="AL1410" s="148"/>
      <c r="AM1410" s="148"/>
      <c r="AN1410" s="148"/>
      <c r="AO1410" s="148"/>
      <c r="AP1410" s="148"/>
      <c r="AQ1410" s="148"/>
      <c r="AR1410" s="148"/>
      <c r="AS1410" s="148"/>
      <c r="AT1410" s="148"/>
      <c r="AU1410" s="148"/>
      <c r="AV1410" s="148"/>
      <c r="AW1410" s="148"/>
      <c r="AX1410" s="148"/>
      <c r="AY1410" s="148"/>
      <c r="AZ1410" s="148"/>
      <c r="BA1410" s="148"/>
      <c r="BB1410" s="148"/>
      <c r="BC1410" s="148"/>
      <c r="BD1410" s="148"/>
      <c r="BE1410" s="148"/>
      <c r="BF1410" s="148"/>
      <c r="BG1410" s="148"/>
      <c r="BH1410" s="148"/>
    </row>
    <row r="1411" spans="1:60" outlineLevel="3" x14ac:dyDescent="0.25">
      <c r="A1411" s="155"/>
      <c r="B1411" s="156"/>
      <c r="C1411" s="195" t="s">
        <v>1725</v>
      </c>
      <c r="D1411" s="161"/>
      <c r="E1411" s="162">
        <v>9.24</v>
      </c>
      <c r="F1411" s="159"/>
      <c r="G1411" s="159"/>
      <c r="H1411" s="159"/>
      <c r="I1411" s="159"/>
      <c r="J1411" s="159"/>
      <c r="K1411" s="159"/>
      <c r="L1411" s="159"/>
      <c r="M1411" s="159"/>
      <c r="N1411" s="158"/>
      <c r="O1411" s="158"/>
      <c r="P1411" s="158"/>
      <c r="Q1411" s="158"/>
      <c r="R1411" s="159"/>
      <c r="S1411" s="159"/>
      <c r="T1411" s="159"/>
      <c r="U1411" s="159"/>
      <c r="V1411" s="159"/>
      <c r="W1411" s="159"/>
      <c r="X1411" s="159"/>
      <c r="Y1411" s="159"/>
      <c r="Z1411" s="148"/>
      <c r="AA1411" s="148"/>
      <c r="AB1411" s="148"/>
      <c r="AC1411" s="148"/>
      <c r="AD1411" s="148"/>
      <c r="AE1411" s="148"/>
      <c r="AF1411" s="148"/>
      <c r="AG1411" s="148" t="s">
        <v>314</v>
      </c>
      <c r="AH1411" s="148">
        <v>0</v>
      </c>
      <c r="AI1411" s="148"/>
      <c r="AJ1411" s="148"/>
      <c r="AK1411" s="148"/>
      <c r="AL1411" s="148"/>
      <c r="AM1411" s="148"/>
      <c r="AN1411" s="148"/>
      <c r="AO1411" s="148"/>
      <c r="AP1411" s="148"/>
      <c r="AQ1411" s="148"/>
      <c r="AR1411" s="148"/>
      <c r="AS1411" s="148"/>
      <c r="AT1411" s="148"/>
      <c r="AU1411" s="148"/>
      <c r="AV1411" s="148"/>
      <c r="AW1411" s="148"/>
      <c r="AX1411" s="148"/>
      <c r="AY1411" s="148"/>
      <c r="AZ1411" s="148"/>
      <c r="BA1411" s="148"/>
      <c r="BB1411" s="148"/>
      <c r="BC1411" s="148"/>
      <c r="BD1411" s="148"/>
      <c r="BE1411" s="148"/>
      <c r="BF1411" s="148"/>
      <c r="BG1411" s="148"/>
      <c r="BH1411" s="148"/>
    </row>
    <row r="1412" spans="1:60" ht="30" outlineLevel="3" x14ac:dyDescent="0.25">
      <c r="A1412" s="155"/>
      <c r="B1412" s="156"/>
      <c r="C1412" s="195" t="s">
        <v>1726</v>
      </c>
      <c r="D1412" s="161"/>
      <c r="E1412" s="162">
        <v>216.22</v>
      </c>
      <c r="F1412" s="159"/>
      <c r="G1412" s="159"/>
      <c r="H1412" s="159"/>
      <c r="I1412" s="159"/>
      <c r="J1412" s="159"/>
      <c r="K1412" s="159"/>
      <c r="L1412" s="159"/>
      <c r="M1412" s="159"/>
      <c r="N1412" s="158"/>
      <c r="O1412" s="158"/>
      <c r="P1412" s="158"/>
      <c r="Q1412" s="158"/>
      <c r="R1412" s="159"/>
      <c r="S1412" s="159"/>
      <c r="T1412" s="159"/>
      <c r="U1412" s="159"/>
      <c r="V1412" s="159"/>
      <c r="W1412" s="159"/>
      <c r="X1412" s="159"/>
      <c r="Y1412" s="159"/>
      <c r="Z1412" s="148"/>
      <c r="AA1412" s="148"/>
      <c r="AB1412" s="148"/>
      <c r="AC1412" s="148"/>
      <c r="AD1412" s="148"/>
      <c r="AE1412" s="148"/>
      <c r="AF1412" s="148"/>
      <c r="AG1412" s="148" t="s">
        <v>314</v>
      </c>
      <c r="AH1412" s="148">
        <v>0</v>
      </c>
      <c r="AI1412" s="148"/>
      <c r="AJ1412" s="148"/>
      <c r="AK1412" s="148"/>
      <c r="AL1412" s="148"/>
      <c r="AM1412" s="148"/>
      <c r="AN1412" s="148"/>
      <c r="AO1412" s="148"/>
      <c r="AP1412" s="148"/>
      <c r="AQ1412" s="148"/>
      <c r="AR1412" s="148"/>
      <c r="AS1412" s="148"/>
      <c r="AT1412" s="148"/>
      <c r="AU1412" s="148"/>
      <c r="AV1412" s="148"/>
      <c r="AW1412" s="148"/>
      <c r="AX1412" s="148"/>
      <c r="AY1412" s="148"/>
      <c r="AZ1412" s="148"/>
      <c r="BA1412" s="148"/>
      <c r="BB1412" s="148"/>
      <c r="BC1412" s="148"/>
      <c r="BD1412" s="148"/>
      <c r="BE1412" s="148"/>
      <c r="BF1412" s="148"/>
      <c r="BG1412" s="148"/>
      <c r="BH1412" s="148"/>
    </row>
    <row r="1413" spans="1:60" outlineLevel="1" x14ac:dyDescent="0.25">
      <c r="A1413" s="177">
        <v>325</v>
      </c>
      <c r="B1413" s="178" t="s">
        <v>1727</v>
      </c>
      <c r="C1413" s="194" t="s">
        <v>1728</v>
      </c>
      <c r="D1413" s="179" t="s">
        <v>310</v>
      </c>
      <c r="E1413" s="180">
        <v>10.625999999999999</v>
      </c>
      <c r="F1413" s="181"/>
      <c r="G1413" s="182">
        <f>ROUND(E1413*F1413,2)</f>
        <v>0</v>
      </c>
      <c r="H1413" s="181"/>
      <c r="I1413" s="182">
        <f>ROUND(E1413*H1413,2)</f>
        <v>0</v>
      </c>
      <c r="J1413" s="181"/>
      <c r="K1413" s="182">
        <f>ROUND(E1413*J1413,2)</f>
        <v>0</v>
      </c>
      <c r="L1413" s="182">
        <v>21</v>
      </c>
      <c r="M1413" s="182">
        <f>G1413*(1+L1413/100)</f>
        <v>0</v>
      </c>
      <c r="N1413" s="180">
        <v>1.9199999999999998E-2</v>
      </c>
      <c r="O1413" s="180">
        <f>ROUND(E1413*N1413,2)</f>
        <v>0.2</v>
      </c>
      <c r="P1413" s="180">
        <v>0</v>
      </c>
      <c r="Q1413" s="180">
        <f>ROUND(E1413*P1413,2)</f>
        <v>0</v>
      </c>
      <c r="R1413" s="182"/>
      <c r="S1413" s="182" t="s">
        <v>878</v>
      </c>
      <c r="T1413" s="183" t="s">
        <v>879</v>
      </c>
      <c r="U1413" s="159">
        <v>0</v>
      </c>
      <c r="V1413" s="159">
        <f>ROUND(E1413*U1413,2)</f>
        <v>0</v>
      </c>
      <c r="W1413" s="159"/>
      <c r="X1413" s="159" t="s">
        <v>622</v>
      </c>
      <c r="Y1413" s="159" t="s">
        <v>296</v>
      </c>
      <c r="Z1413" s="148"/>
      <c r="AA1413" s="148"/>
      <c r="AB1413" s="148"/>
      <c r="AC1413" s="148"/>
      <c r="AD1413" s="148"/>
      <c r="AE1413" s="148"/>
      <c r="AF1413" s="148"/>
      <c r="AG1413" s="148" t="s">
        <v>623</v>
      </c>
      <c r="AH1413" s="148"/>
      <c r="AI1413" s="148"/>
      <c r="AJ1413" s="148"/>
      <c r="AK1413" s="148"/>
      <c r="AL1413" s="148"/>
      <c r="AM1413" s="148"/>
      <c r="AN1413" s="148"/>
      <c r="AO1413" s="148"/>
      <c r="AP1413" s="148"/>
      <c r="AQ1413" s="148"/>
      <c r="AR1413" s="148"/>
      <c r="AS1413" s="148"/>
      <c r="AT1413" s="148"/>
      <c r="AU1413" s="148"/>
      <c r="AV1413" s="148"/>
      <c r="AW1413" s="148"/>
      <c r="AX1413" s="148"/>
      <c r="AY1413" s="148"/>
      <c r="AZ1413" s="148"/>
      <c r="BA1413" s="148"/>
      <c r="BB1413" s="148"/>
      <c r="BC1413" s="148"/>
      <c r="BD1413" s="148"/>
      <c r="BE1413" s="148"/>
      <c r="BF1413" s="148"/>
      <c r="BG1413" s="148"/>
      <c r="BH1413" s="148"/>
    </row>
    <row r="1414" spans="1:60" outlineLevel="2" x14ac:dyDescent="0.25">
      <c r="A1414" s="155"/>
      <c r="B1414" s="156"/>
      <c r="C1414" s="195" t="s">
        <v>1729</v>
      </c>
      <c r="D1414" s="161"/>
      <c r="E1414" s="162">
        <v>9.24</v>
      </c>
      <c r="F1414" s="159"/>
      <c r="G1414" s="159"/>
      <c r="H1414" s="159"/>
      <c r="I1414" s="159"/>
      <c r="J1414" s="159"/>
      <c r="K1414" s="159"/>
      <c r="L1414" s="159"/>
      <c r="M1414" s="159"/>
      <c r="N1414" s="158"/>
      <c r="O1414" s="158"/>
      <c r="P1414" s="158"/>
      <c r="Q1414" s="158"/>
      <c r="R1414" s="159"/>
      <c r="S1414" s="159"/>
      <c r="T1414" s="159"/>
      <c r="U1414" s="159"/>
      <c r="V1414" s="159"/>
      <c r="W1414" s="159"/>
      <c r="X1414" s="159"/>
      <c r="Y1414" s="159"/>
      <c r="Z1414" s="148"/>
      <c r="AA1414" s="148"/>
      <c r="AB1414" s="148"/>
      <c r="AC1414" s="148"/>
      <c r="AD1414" s="148"/>
      <c r="AE1414" s="148"/>
      <c r="AF1414" s="148"/>
      <c r="AG1414" s="148" t="s">
        <v>314</v>
      </c>
      <c r="AH1414" s="148">
        <v>0</v>
      </c>
      <c r="AI1414" s="148"/>
      <c r="AJ1414" s="148"/>
      <c r="AK1414" s="148"/>
      <c r="AL1414" s="148"/>
      <c r="AM1414" s="148"/>
      <c r="AN1414" s="148"/>
      <c r="AO1414" s="148"/>
      <c r="AP1414" s="148"/>
      <c r="AQ1414" s="148"/>
      <c r="AR1414" s="148"/>
      <c r="AS1414" s="148"/>
      <c r="AT1414" s="148"/>
      <c r="AU1414" s="148"/>
      <c r="AV1414" s="148"/>
      <c r="AW1414" s="148"/>
      <c r="AX1414" s="148"/>
      <c r="AY1414" s="148"/>
      <c r="AZ1414" s="148"/>
      <c r="BA1414" s="148"/>
      <c r="BB1414" s="148"/>
      <c r="BC1414" s="148"/>
      <c r="BD1414" s="148"/>
      <c r="BE1414" s="148"/>
      <c r="BF1414" s="148"/>
      <c r="BG1414" s="148"/>
      <c r="BH1414" s="148"/>
    </row>
    <row r="1415" spans="1:60" outlineLevel="3" x14ac:dyDescent="0.25">
      <c r="A1415" s="155"/>
      <c r="B1415" s="156"/>
      <c r="C1415" s="197" t="s">
        <v>1303</v>
      </c>
      <c r="D1415" s="165"/>
      <c r="E1415" s="166">
        <v>1.39</v>
      </c>
      <c r="F1415" s="159"/>
      <c r="G1415" s="159"/>
      <c r="H1415" s="159"/>
      <c r="I1415" s="159"/>
      <c r="J1415" s="159"/>
      <c r="K1415" s="159"/>
      <c r="L1415" s="159"/>
      <c r="M1415" s="159"/>
      <c r="N1415" s="158"/>
      <c r="O1415" s="158"/>
      <c r="P1415" s="158"/>
      <c r="Q1415" s="158"/>
      <c r="R1415" s="159"/>
      <c r="S1415" s="159"/>
      <c r="T1415" s="159"/>
      <c r="U1415" s="159"/>
      <c r="V1415" s="159"/>
      <c r="W1415" s="159"/>
      <c r="X1415" s="159"/>
      <c r="Y1415" s="159"/>
      <c r="Z1415" s="148"/>
      <c r="AA1415" s="148"/>
      <c r="AB1415" s="148"/>
      <c r="AC1415" s="148"/>
      <c r="AD1415" s="148"/>
      <c r="AE1415" s="148"/>
      <c r="AF1415" s="148"/>
      <c r="AG1415" s="148" t="s">
        <v>314</v>
      </c>
      <c r="AH1415" s="148">
        <v>4</v>
      </c>
      <c r="AI1415" s="148"/>
      <c r="AJ1415" s="148"/>
      <c r="AK1415" s="148"/>
      <c r="AL1415" s="148"/>
      <c r="AM1415" s="148"/>
      <c r="AN1415" s="148"/>
      <c r="AO1415" s="148"/>
      <c r="AP1415" s="148"/>
      <c r="AQ1415" s="148"/>
      <c r="AR1415" s="148"/>
      <c r="AS1415" s="148"/>
      <c r="AT1415" s="148"/>
      <c r="AU1415" s="148"/>
      <c r="AV1415" s="148"/>
      <c r="AW1415" s="148"/>
      <c r="AX1415" s="148"/>
      <c r="AY1415" s="148"/>
      <c r="AZ1415" s="148"/>
      <c r="BA1415" s="148"/>
      <c r="BB1415" s="148"/>
      <c r="BC1415" s="148"/>
      <c r="BD1415" s="148"/>
      <c r="BE1415" s="148"/>
      <c r="BF1415" s="148"/>
      <c r="BG1415" s="148"/>
      <c r="BH1415" s="148"/>
    </row>
    <row r="1416" spans="1:60" ht="20" outlineLevel="1" x14ac:dyDescent="0.25">
      <c r="A1416" s="177">
        <v>326</v>
      </c>
      <c r="B1416" s="178" t="s">
        <v>1730</v>
      </c>
      <c r="C1416" s="194" t="s">
        <v>1731</v>
      </c>
      <c r="D1416" s="179" t="s">
        <v>310</v>
      </c>
      <c r="E1416" s="180">
        <v>112.815</v>
      </c>
      <c r="F1416" s="181"/>
      <c r="G1416" s="182">
        <f>ROUND(E1416*F1416,2)</f>
        <v>0</v>
      </c>
      <c r="H1416" s="181"/>
      <c r="I1416" s="182">
        <f>ROUND(E1416*H1416,2)</f>
        <v>0</v>
      </c>
      <c r="J1416" s="181"/>
      <c r="K1416" s="182">
        <f>ROUND(E1416*J1416,2)</f>
        <v>0</v>
      </c>
      <c r="L1416" s="182">
        <v>21</v>
      </c>
      <c r="M1416" s="182">
        <f>G1416*(1+L1416/100)</f>
        <v>0</v>
      </c>
      <c r="N1416" s="180">
        <v>1.9199999999999998E-2</v>
      </c>
      <c r="O1416" s="180">
        <f>ROUND(E1416*N1416,2)</f>
        <v>2.17</v>
      </c>
      <c r="P1416" s="180">
        <v>0</v>
      </c>
      <c r="Q1416" s="180">
        <f>ROUND(E1416*P1416,2)</f>
        <v>0</v>
      </c>
      <c r="R1416" s="182" t="s">
        <v>621</v>
      </c>
      <c r="S1416" s="182" t="s">
        <v>1388</v>
      </c>
      <c r="T1416" s="183" t="s">
        <v>1388</v>
      </c>
      <c r="U1416" s="159">
        <v>0</v>
      </c>
      <c r="V1416" s="159">
        <f>ROUND(E1416*U1416,2)</f>
        <v>0</v>
      </c>
      <c r="W1416" s="159"/>
      <c r="X1416" s="159" t="s">
        <v>622</v>
      </c>
      <c r="Y1416" s="159" t="s">
        <v>296</v>
      </c>
      <c r="Z1416" s="148"/>
      <c r="AA1416" s="148"/>
      <c r="AB1416" s="148"/>
      <c r="AC1416" s="148"/>
      <c r="AD1416" s="148"/>
      <c r="AE1416" s="148"/>
      <c r="AF1416" s="148"/>
      <c r="AG1416" s="148" t="s">
        <v>623</v>
      </c>
      <c r="AH1416" s="148"/>
      <c r="AI1416" s="148"/>
      <c r="AJ1416" s="148"/>
      <c r="AK1416" s="148"/>
      <c r="AL1416" s="148"/>
      <c r="AM1416" s="148"/>
      <c r="AN1416" s="148"/>
      <c r="AO1416" s="148"/>
      <c r="AP1416" s="148"/>
      <c r="AQ1416" s="148"/>
      <c r="AR1416" s="148"/>
      <c r="AS1416" s="148"/>
      <c r="AT1416" s="148"/>
      <c r="AU1416" s="148"/>
      <c r="AV1416" s="148"/>
      <c r="AW1416" s="148"/>
      <c r="AX1416" s="148"/>
      <c r="AY1416" s="148"/>
      <c r="AZ1416" s="148"/>
      <c r="BA1416" s="148"/>
      <c r="BB1416" s="148"/>
      <c r="BC1416" s="148"/>
      <c r="BD1416" s="148"/>
      <c r="BE1416" s="148"/>
      <c r="BF1416" s="148"/>
      <c r="BG1416" s="148"/>
      <c r="BH1416" s="148"/>
    </row>
    <row r="1417" spans="1:60" outlineLevel="2" x14ac:dyDescent="0.25">
      <c r="A1417" s="155"/>
      <c r="B1417" s="156"/>
      <c r="C1417" s="195" t="s">
        <v>1724</v>
      </c>
      <c r="D1417" s="161"/>
      <c r="E1417" s="162">
        <v>98.1</v>
      </c>
      <c r="F1417" s="159"/>
      <c r="G1417" s="159"/>
      <c r="H1417" s="159"/>
      <c r="I1417" s="159"/>
      <c r="J1417" s="159"/>
      <c r="K1417" s="159"/>
      <c r="L1417" s="159"/>
      <c r="M1417" s="159"/>
      <c r="N1417" s="158"/>
      <c r="O1417" s="158"/>
      <c r="P1417" s="158"/>
      <c r="Q1417" s="158"/>
      <c r="R1417" s="159"/>
      <c r="S1417" s="159"/>
      <c r="T1417" s="159"/>
      <c r="U1417" s="159"/>
      <c r="V1417" s="159"/>
      <c r="W1417" s="159"/>
      <c r="X1417" s="159"/>
      <c r="Y1417" s="159"/>
      <c r="Z1417" s="148"/>
      <c r="AA1417" s="148"/>
      <c r="AB1417" s="148"/>
      <c r="AC1417" s="148"/>
      <c r="AD1417" s="148"/>
      <c r="AE1417" s="148"/>
      <c r="AF1417" s="148"/>
      <c r="AG1417" s="148" t="s">
        <v>314</v>
      </c>
      <c r="AH1417" s="148">
        <v>0</v>
      </c>
      <c r="AI1417" s="148"/>
      <c r="AJ1417" s="148"/>
      <c r="AK1417" s="148"/>
      <c r="AL1417" s="148"/>
      <c r="AM1417" s="148"/>
      <c r="AN1417" s="148"/>
      <c r="AO1417" s="148"/>
      <c r="AP1417" s="148"/>
      <c r="AQ1417" s="148"/>
      <c r="AR1417" s="148"/>
      <c r="AS1417" s="148"/>
      <c r="AT1417" s="148"/>
      <c r="AU1417" s="148"/>
      <c r="AV1417" s="148"/>
      <c r="AW1417" s="148"/>
      <c r="AX1417" s="148"/>
      <c r="AY1417" s="148"/>
      <c r="AZ1417" s="148"/>
      <c r="BA1417" s="148"/>
      <c r="BB1417" s="148"/>
      <c r="BC1417" s="148"/>
      <c r="BD1417" s="148"/>
      <c r="BE1417" s="148"/>
      <c r="BF1417" s="148"/>
      <c r="BG1417" s="148"/>
      <c r="BH1417" s="148"/>
    </row>
    <row r="1418" spans="1:60" outlineLevel="3" x14ac:dyDescent="0.25">
      <c r="A1418" s="155"/>
      <c r="B1418" s="156"/>
      <c r="C1418" s="197" t="s">
        <v>1303</v>
      </c>
      <c r="D1418" s="165"/>
      <c r="E1418" s="166">
        <v>14.71</v>
      </c>
      <c r="F1418" s="159"/>
      <c r="G1418" s="159"/>
      <c r="H1418" s="159"/>
      <c r="I1418" s="159"/>
      <c r="J1418" s="159"/>
      <c r="K1418" s="159"/>
      <c r="L1418" s="159"/>
      <c r="M1418" s="159"/>
      <c r="N1418" s="158"/>
      <c r="O1418" s="158"/>
      <c r="P1418" s="158"/>
      <c r="Q1418" s="158"/>
      <c r="R1418" s="159"/>
      <c r="S1418" s="159"/>
      <c r="T1418" s="159"/>
      <c r="U1418" s="159"/>
      <c r="V1418" s="159"/>
      <c r="W1418" s="159"/>
      <c r="X1418" s="159"/>
      <c r="Y1418" s="159"/>
      <c r="Z1418" s="148"/>
      <c r="AA1418" s="148"/>
      <c r="AB1418" s="148"/>
      <c r="AC1418" s="148"/>
      <c r="AD1418" s="148"/>
      <c r="AE1418" s="148"/>
      <c r="AF1418" s="148"/>
      <c r="AG1418" s="148" t="s">
        <v>314</v>
      </c>
      <c r="AH1418" s="148">
        <v>4</v>
      </c>
      <c r="AI1418" s="148"/>
      <c r="AJ1418" s="148"/>
      <c r="AK1418" s="148"/>
      <c r="AL1418" s="148"/>
      <c r="AM1418" s="148"/>
      <c r="AN1418" s="148"/>
      <c r="AO1418" s="148"/>
      <c r="AP1418" s="148"/>
      <c r="AQ1418" s="148"/>
      <c r="AR1418" s="148"/>
      <c r="AS1418" s="148"/>
      <c r="AT1418" s="148"/>
      <c r="AU1418" s="148"/>
      <c r="AV1418" s="148"/>
      <c r="AW1418" s="148"/>
      <c r="AX1418" s="148"/>
      <c r="AY1418" s="148"/>
      <c r="AZ1418" s="148"/>
      <c r="BA1418" s="148"/>
      <c r="BB1418" s="148"/>
      <c r="BC1418" s="148"/>
      <c r="BD1418" s="148"/>
      <c r="BE1418" s="148"/>
      <c r="BF1418" s="148"/>
      <c r="BG1418" s="148"/>
      <c r="BH1418" s="148"/>
    </row>
    <row r="1419" spans="1:60" outlineLevel="1" x14ac:dyDescent="0.25">
      <c r="A1419" s="177">
        <v>327</v>
      </c>
      <c r="B1419" s="178" t="s">
        <v>1732</v>
      </c>
      <c r="C1419" s="194" t="s">
        <v>1733</v>
      </c>
      <c r="D1419" s="179" t="s">
        <v>310</v>
      </c>
      <c r="E1419" s="180">
        <v>248.65299999999999</v>
      </c>
      <c r="F1419" s="181"/>
      <c r="G1419" s="182">
        <f>ROUND(E1419*F1419,2)</f>
        <v>0</v>
      </c>
      <c r="H1419" s="181"/>
      <c r="I1419" s="182">
        <f>ROUND(E1419*H1419,2)</f>
        <v>0</v>
      </c>
      <c r="J1419" s="181"/>
      <c r="K1419" s="182">
        <f>ROUND(E1419*J1419,2)</f>
        <v>0</v>
      </c>
      <c r="L1419" s="182">
        <v>21</v>
      </c>
      <c r="M1419" s="182">
        <f>G1419*(1+L1419/100)</f>
        <v>0</v>
      </c>
      <c r="N1419" s="180">
        <v>0</v>
      </c>
      <c r="O1419" s="180">
        <f>ROUND(E1419*N1419,2)</f>
        <v>0</v>
      </c>
      <c r="P1419" s="180">
        <v>0</v>
      </c>
      <c r="Q1419" s="180">
        <f>ROUND(E1419*P1419,2)</f>
        <v>0</v>
      </c>
      <c r="R1419" s="182"/>
      <c r="S1419" s="182" t="s">
        <v>878</v>
      </c>
      <c r="T1419" s="183" t="s">
        <v>879</v>
      </c>
      <c r="U1419" s="159">
        <v>0</v>
      </c>
      <c r="V1419" s="159">
        <f>ROUND(E1419*U1419,2)</f>
        <v>0</v>
      </c>
      <c r="W1419" s="159"/>
      <c r="X1419" s="159" t="s">
        <v>622</v>
      </c>
      <c r="Y1419" s="159" t="s">
        <v>296</v>
      </c>
      <c r="Z1419" s="148"/>
      <c r="AA1419" s="148"/>
      <c r="AB1419" s="148"/>
      <c r="AC1419" s="148"/>
      <c r="AD1419" s="148"/>
      <c r="AE1419" s="148"/>
      <c r="AF1419" s="148"/>
      <c r="AG1419" s="148" t="s">
        <v>623</v>
      </c>
      <c r="AH1419" s="148"/>
      <c r="AI1419" s="148"/>
      <c r="AJ1419" s="148"/>
      <c r="AK1419" s="148"/>
      <c r="AL1419" s="148"/>
      <c r="AM1419" s="148"/>
      <c r="AN1419" s="148"/>
      <c r="AO1419" s="148"/>
      <c r="AP1419" s="148"/>
      <c r="AQ1419" s="148"/>
      <c r="AR1419" s="148"/>
      <c r="AS1419" s="148"/>
      <c r="AT1419" s="148"/>
      <c r="AU1419" s="148"/>
      <c r="AV1419" s="148"/>
      <c r="AW1419" s="148"/>
      <c r="AX1419" s="148"/>
      <c r="AY1419" s="148"/>
      <c r="AZ1419" s="148"/>
      <c r="BA1419" s="148"/>
      <c r="BB1419" s="148"/>
      <c r="BC1419" s="148"/>
      <c r="BD1419" s="148"/>
      <c r="BE1419" s="148"/>
      <c r="BF1419" s="148"/>
      <c r="BG1419" s="148"/>
      <c r="BH1419" s="148"/>
    </row>
    <row r="1420" spans="1:60" ht="30" outlineLevel="2" x14ac:dyDescent="0.25">
      <c r="A1420" s="155"/>
      <c r="B1420" s="156"/>
      <c r="C1420" s="195" t="s">
        <v>1726</v>
      </c>
      <c r="D1420" s="161"/>
      <c r="E1420" s="162">
        <v>216.22</v>
      </c>
      <c r="F1420" s="159"/>
      <c r="G1420" s="159"/>
      <c r="H1420" s="159"/>
      <c r="I1420" s="159"/>
      <c r="J1420" s="159"/>
      <c r="K1420" s="159"/>
      <c r="L1420" s="159"/>
      <c r="M1420" s="159"/>
      <c r="N1420" s="158"/>
      <c r="O1420" s="158"/>
      <c r="P1420" s="158"/>
      <c r="Q1420" s="158"/>
      <c r="R1420" s="159"/>
      <c r="S1420" s="159"/>
      <c r="T1420" s="159"/>
      <c r="U1420" s="159"/>
      <c r="V1420" s="159"/>
      <c r="W1420" s="159"/>
      <c r="X1420" s="159"/>
      <c r="Y1420" s="159"/>
      <c r="Z1420" s="148"/>
      <c r="AA1420" s="148"/>
      <c r="AB1420" s="148"/>
      <c r="AC1420" s="148"/>
      <c r="AD1420" s="148"/>
      <c r="AE1420" s="148"/>
      <c r="AF1420" s="148"/>
      <c r="AG1420" s="148" t="s">
        <v>314</v>
      </c>
      <c r="AH1420" s="148">
        <v>0</v>
      </c>
      <c r="AI1420" s="148"/>
      <c r="AJ1420" s="148"/>
      <c r="AK1420" s="148"/>
      <c r="AL1420" s="148"/>
      <c r="AM1420" s="148"/>
      <c r="AN1420" s="148"/>
      <c r="AO1420" s="148"/>
      <c r="AP1420" s="148"/>
      <c r="AQ1420" s="148"/>
      <c r="AR1420" s="148"/>
      <c r="AS1420" s="148"/>
      <c r="AT1420" s="148"/>
      <c r="AU1420" s="148"/>
      <c r="AV1420" s="148"/>
      <c r="AW1420" s="148"/>
      <c r="AX1420" s="148"/>
      <c r="AY1420" s="148"/>
      <c r="AZ1420" s="148"/>
      <c r="BA1420" s="148"/>
      <c r="BB1420" s="148"/>
      <c r="BC1420" s="148"/>
      <c r="BD1420" s="148"/>
      <c r="BE1420" s="148"/>
      <c r="BF1420" s="148"/>
      <c r="BG1420" s="148"/>
      <c r="BH1420" s="148"/>
    </row>
    <row r="1421" spans="1:60" outlineLevel="3" x14ac:dyDescent="0.25">
      <c r="A1421" s="155"/>
      <c r="B1421" s="156"/>
      <c r="C1421" s="197" t="s">
        <v>1303</v>
      </c>
      <c r="D1421" s="165"/>
      <c r="E1421" s="166">
        <v>32.433</v>
      </c>
      <c r="F1421" s="159"/>
      <c r="G1421" s="159"/>
      <c r="H1421" s="159"/>
      <c r="I1421" s="159"/>
      <c r="J1421" s="159"/>
      <c r="K1421" s="159"/>
      <c r="L1421" s="159"/>
      <c r="M1421" s="159"/>
      <c r="N1421" s="158"/>
      <c r="O1421" s="158"/>
      <c r="P1421" s="158"/>
      <c r="Q1421" s="158"/>
      <c r="R1421" s="159"/>
      <c r="S1421" s="159"/>
      <c r="T1421" s="159"/>
      <c r="U1421" s="159"/>
      <c r="V1421" s="159"/>
      <c r="W1421" s="159"/>
      <c r="X1421" s="159"/>
      <c r="Y1421" s="159"/>
      <c r="Z1421" s="148"/>
      <c r="AA1421" s="148"/>
      <c r="AB1421" s="148"/>
      <c r="AC1421" s="148"/>
      <c r="AD1421" s="148"/>
      <c r="AE1421" s="148"/>
      <c r="AF1421" s="148"/>
      <c r="AG1421" s="148" t="s">
        <v>314</v>
      </c>
      <c r="AH1421" s="148">
        <v>4</v>
      </c>
      <c r="AI1421" s="148"/>
      <c r="AJ1421" s="148"/>
      <c r="AK1421" s="148"/>
      <c r="AL1421" s="148"/>
      <c r="AM1421" s="148"/>
      <c r="AN1421" s="148"/>
      <c r="AO1421" s="148"/>
      <c r="AP1421" s="148"/>
      <c r="AQ1421" s="148"/>
      <c r="AR1421" s="148"/>
      <c r="AS1421" s="148"/>
      <c r="AT1421" s="148"/>
      <c r="AU1421" s="148"/>
      <c r="AV1421" s="148"/>
      <c r="AW1421" s="148"/>
      <c r="AX1421" s="148"/>
      <c r="AY1421" s="148"/>
      <c r="AZ1421" s="148"/>
      <c r="BA1421" s="148"/>
      <c r="BB1421" s="148"/>
      <c r="BC1421" s="148"/>
      <c r="BD1421" s="148"/>
      <c r="BE1421" s="148"/>
      <c r="BF1421" s="148"/>
      <c r="BG1421" s="148"/>
      <c r="BH1421" s="148"/>
    </row>
    <row r="1422" spans="1:60" outlineLevel="1" x14ac:dyDescent="0.25">
      <c r="A1422" s="155">
        <v>328</v>
      </c>
      <c r="B1422" s="156" t="s">
        <v>1734</v>
      </c>
      <c r="C1422" s="201" t="s">
        <v>1735</v>
      </c>
      <c r="D1422" s="157" t="s">
        <v>0</v>
      </c>
      <c r="E1422" s="192"/>
      <c r="F1422" s="160"/>
      <c r="G1422" s="159">
        <f>ROUND(E1422*F1422,2)</f>
        <v>0</v>
      </c>
      <c r="H1422" s="160"/>
      <c r="I1422" s="159">
        <f>ROUND(E1422*H1422,2)</f>
        <v>0</v>
      </c>
      <c r="J1422" s="160"/>
      <c r="K1422" s="159">
        <f>ROUND(E1422*J1422,2)</f>
        <v>0</v>
      </c>
      <c r="L1422" s="159">
        <v>21</v>
      </c>
      <c r="M1422" s="159">
        <f>G1422*(1+L1422/100)</f>
        <v>0</v>
      </c>
      <c r="N1422" s="158">
        <v>0</v>
      </c>
      <c r="O1422" s="158">
        <f>ROUND(E1422*N1422,2)</f>
        <v>0</v>
      </c>
      <c r="P1422" s="158">
        <v>0</v>
      </c>
      <c r="Q1422" s="158">
        <f>ROUND(E1422*P1422,2)</f>
        <v>0</v>
      </c>
      <c r="R1422" s="159" t="s">
        <v>1736</v>
      </c>
      <c r="S1422" s="159" t="s">
        <v>294</v>
      </c>
      <c r="T1422" s="159" t="s">
        <v>294</v>
      </c>
      <c r="U1422" s="159">
        <v>0</v>
      </c>
      <c r="V1422" s="159">
        <f>ROUND(E1422*U1422,2)</f>
        <v>0</v>
      </c>
      <c r="W1422" s="159"/>
      <c r="X1422" s="159" t="s">
        <v>1258</v>
      </c>
      <c r="Y1422" s="159" t="s">
        <v>296</v>
      </c>
      <c r="Z1422" s="148"/>
      <c r="AA1422" s="148"/>
      <c r="AB1422" s="148"/>
      <c r="AC1422" s="148"/>
      <c r="AD1422" s="148"/>
      <c r="AE1422" s="148"/>
      <c r="AF1422" s="148"/>
      <c r="AG1422" s="148" t="s">
        <v>1306</v>
      </c>
      <c r="AH1422" s="148"/>
      <c r="AI1422" s="148"/>
      <c r="AJ1422" s="148"/>
      <c r="AK1422" s="148"/>
      <c r="AL1422" s="148"/>
      <c r="AM1422" s="148"/>
      <c r="AN1422" s="148"/>
      <c r="AO1422" s="148"/>
      <c r="AP1422" s="148"/>
      <c r="AQ1422" s="148"/>
      <c r="AR1422" s="148"/>
      <c r="AS1422" s="148"/>
      <c r="AT1422" s="148"/>
      <c r="AU1422" s="148"/>
      <c r="AV1422" s="148"/>
      <c r="AW1422" s="148"/>
      <c r="AX1422" s="148"/>
      <c r="AY1422" s="148"/>
      <c r="AZ1422" s="148"/>
      <c r="BA1422" s="148"/>
      <c r="BB1422" s="148"/>
      <c r="BC1422" s="148"/>
      <c r="BD1422" s="148"/>
      <c r="BE1422" s="148"/>
      <c r="BF1422" s="148"/>
      <c r="BG1422" s="148"/>
      <c r="BH1422" s="148"/>
    </row>
    <row r="1423" spans="1:60" outlineLevel="2" x14ac:dyDescent="0.25">
      <c r="A1423" s="155"/>
      <c r="B1423" s="156"/>
      <c r="C1423" s="274" t="s">
        <v>1344</v>
      </c>
      <c r="D1423" s="275"/>
      <c r="E1423" s="275"/>
      <c r="F1423" s="275"/>
      <c r="G1423" s="275"/>
      <c r="H1423" s="159"/>
      <c r="I1423" s="159"/>
      <c r="J1423" s="159"/>
      <c r="K1423" s="159"/>
      <c r="L1423" s="159"/>
      <c r="M1423" s="159"/>
      <c r="N1423" s="158"/>
      <c r="O1423" s="158"/>
      <c r="P1423" s="158"/>
      <c r="Q1423" s="158"/>
      <c r="R1423" s="159"/>
      <c r="S1423" s="159"/>
      <c r="T1423" s="159"/>
      <c r="U1423" s="159"/>
      <c r="V1423" s="159"/>
      <c r="W1423" s="159"/>
      <c r="X1423" s="159"/>
      <c r="Y1423" s="159"/>
      <c r="Z1423" s="148"/>
      <c r="AA1423" s="148"/>
      <c r="AB1423" s="148"/>
      <c r="AC1423" s="148"/>
      <c r="AD1423" s="148"/>
      <c r="AE1423" s="148"/>
      <c r="AF1423" s="148"/>
      <c r="AG1423" s="148" t="s">
        <v>299</v>
      </c>
      <c r="AH1423" s="148"/>
      <c r="AI1423" s="148"/>
      <c r="AJ1423" s="148"/>
      <c r="AK1423" s="148"/>
      <c r="AL1423" s="148"/>
      <c r="AM1423" s="148"/>
      <c r="AN1423" s="148"/>
      <c r="AO1423" s="148"/>
      <c r="AP1423" s="148"/>
      <c r="AQ1423" s="148"/>
      <c r="AR1423" s="148"/>
      <c r="AS1423" s="148"/>
      <c r="AT1423" s="148"/>
      <c r="AU1423" s="148"/>
      <c r="AV1423" s="148"/>
      <c r="AW1423" s="148"/>
      <c r="AX1423" s="148"/>
      <c r="AY1423" s="148"/>
      <c r="AZ1423" s="148"/>
      <c r="BA1423" s="148"/>
      <c r="BB1423" s="148"/>
      <c r="BC1423" s="148"/>
      <c r="BD1423" s="148"/>
      <c r="BE1423" s="148"/>
      <c r="BF1423" s="148"/>
      <c r="BG1423" s="148"/>
      <c r="BH1423" s="148"/>
    </row>
    <row r="1424" spans="1:60" ht="13" x14ac:dyDescent="0.25">
      <c r="A1424" s="170" t="s">
        <v>288</v>
      </c>
      <c r="B1424" s="171" t="s">
        <v>231</v>
      </c>
      <c r="C1424" s="193" t="s">
        <v>232</v>
      </c>
      <c r="D1424" s="172"/>
      <c r="E1424" s="173"/>
      <c r="F1424" s="174"/>
      <c r="G1424" s="174">
        <f>SUMIF(AG1425:AG1430,"&lt;&gt;NOR",G1425:G1430)</f>
        <v>0</v>
      </c>
      <c r="H1424" s="174"/>
      <c r="I1424" s="174">
        <f>SUM(I1425:I1430)</f>
        <v>0</v>
      </c>
      <c r="J1424" s="174"/>
      <c r="K1424" s="174">
        <f>SUM(K1425:K1430)</f>
        <v>0</v>
      </c>
      <c r="L1424" s="174"/>
      <c r="M1424" s="174">
        <f>SUM(M1425:M1430)</f>
        <v>0</v>
      </c>
      <c r="N1424" s="173"/>
      <c r="O1424" s="173">
        <f>SUM(O1425:O1430)</f>
        <v>1.49</v>
      </c>
      <c r="P1424" s="173"/>
      <c r="Q1424" s="173">
        <f>SUM(Q1425:Q1430)</f>
        <v>0</v>
      </c>
      <c r="R1424" s="174"/>
      <c r="S1424" s="174"/>
      <c r="T1424" s="175"/>
      <c r="U1424" s="169"/>
      <c r="V1424" s="169">
        <f>SUM(V1425:V1430)</f>
        <v>117.98</v>
      </c>
      <c r="W1424" s="169"/>
      <c r="X1424" s="169"/>
      <c r="Y1424" s="169"/>
      <c r="AG1424" t="s">
        <v>289</v>
      </c>
    </row>
    <row r="1425" spans="1:60" outlineLevel="1" x14ac:dyDescent="0.25">
      <c r="A1425" s="185">
        <v>329</v>
      </c>
      <c r="B1425" s="186" t="s">
        <v>1737</v>
      </c>
      <c r="C1425" s="198" t="s">
        <v>1738</v>
      </c>
      <c r="D1425" s="187" t="s">
        <v>1739</v>
      </c>
      <c r="E1425" s="188">
        <v>22</v>
      </c>
      <c r="F1425" s="189"/>
      <c r="G1425" s="190">
        <f>ROUND(E1425*F1425,2)</f>
        <v>0</v>
      </c>
      <c r="H1425" s="189"/>
      <c r="I1425" s="190">
        <f>ROUND(E1425*H1425,2)</f>
        <v>0</v>
      </c>
      <c r="J1425" s="189"/>
      <c r="K1425" s="190">
        <f>ROUND(E1425*J1425,2)</f>
        <v>0</v>
      </c>
      <c r="L1425" s="190">
        <v>21</v>
      </c>
      <c r="M1425" s="190">
        <f>G1425*(1+L1425/100)</f>
        <v>0</v>
      </c>
      <c r="N1425" s="188">
        <v>0</v>
      </c>
      <c r="O1425" s="188">
        <f>ROUND(E1425*N1425,2)</f>
        <v>0</v>
      </c>
      <c r="P1425" s="188">
        <v>0</v>
      </c>
      <c r="Q1425" s="188">
        <f>ROUND(E1425*P1425,2)</f>
        <v>0</v>
      </c>
      <c r="R1425" s="190"/>
      <c r="S1425" s="190" t="s">
        <v>878</v>
      </c>
      <c r="T1425" s="191" t="s">
        <v>879</v>
      </c>
      <c r="U1425" s="159">
        <v>0</v>
      </c>
      <c r="V1425" s="159">
        <f>ROUND(E1425*U1425,2)</f>
        <v>0</v>
      </c>
      <c r="W1425" s="159"/>
      <c r="X1425" s="159" t="s">
        <v>295</v>
      </c>
      <c r="Y1425" s="159" t="s">
        <v>296</v>
      </c>
      <c r="Z1425" s="148"/>
      <c r="AA1425" s="148"/>
      <c r="AB1425" s="148"/>
      <c r="AC1425" s="148"/>
      <c r="AD1425" s="148"/>
      <c r="AE1425" s="148"/>
      <c r="AF1425" s="148"/>
      <c r="AG1425" s="148" t="s">
        <v>297</v>
      </c>
      <c r="AH1425" s="148"/>
      <c r="AI1425" s="148"/>
      <c r="AJ1425" s="148"/>
      <c r="AK1425" s="148"/>
      <c r="AL1425" s="148"/>
      <c r="AM1425" s="148"/>
      <c r="AN1425" s="148"/>
      <c r="AO1425" s="148"/>
      <c r="AP1425" s="148"/>
      <c r="AQ1425" s="148"/>
      <c r="AR1425" s="148"/>
      <c r="AS1425" s="148"/>
      <c r="AT1425" s="148"/>
      <c r="AU1425" s="148"/>
      <c r="AV1425" s="148"/>
      <c r="AW1425" s="148"/>
      <c r="AX1425" s="148"/>
      <c r="AY1425" s="148"/>
      <c r="AZ1425" s="148"/>
      <c r="BA1425" s="148"/>
      <c r="BB1425" s="148"/>
      <c r="BC1425" s="148"/>
      <c r="BD1425" s="148"/>
      <c r="BE1425" s="148"/>
      <c r="BF1425" s="148"/>
      <c r="BG1425" s="148"/>
      <c r="BH1425" s="148"/>
    </row>
    <row r="1426" spans="1:60" outlineLevel="1" x14ac:dyDescent="0.25">
      <c r="A1426" s="177">
        <v>330</v>
      </c>
      <c r="B1426" s="178" t="s">
        <v>1740</v>
      </c>
      <c r="C1426" s="194" t="s">
        <v>3837</v>
      </c>
      <c r="D1426" s="179" t="s">
        <v>310</v>
      </c>
      <c r="E1426" s="180">
        <v>154.55000000000001</v>
      </c>
      <c r="F1426" s="181"/>
      <c r="G1426" s="182">
        <f>ROUND(E1426*F1426,2)</f>
        <v>0</v>
      </c>
      <c r="H1426" s="181"/>
      <c r="I1426" s="182">
        <f>ROUND(E1426*H1426,2)</f>
        <v>0</v>
      </c>
      <c r="J1426" s="181"/>
      <c r="K1426" s="182">
        <f>ROUND(E1426*J1426,2)</f>
        <v>0</v>
      </c>
      <c r="L1426" s="182">
        <v>21</v>
      </c>
      <c r="M1426" s="182">
        <f>G1426*(1+L1426/100)</f>
        <v>0</v>
      </c>
      <c r="N1426" s="180">
        <v>9.6500000000000006E-3</v>
      </c>
      <c r="O1426" s="180">
        <f>ROUND(E1426*N1426,2)</f>
        <v>1.49</v>
      </c>
      <c r="P1426" s="180">
        <v>0</v>
      </c>
      <c r="Q1426" s="180">
        <f>ROUND(E1426*P1426,2)</f>
        <v>0</v>
      </c>
      <c r="R1426" s="182"/>
      <c r="S1426" s="182" t="s">
        <v>878</v>
      </c>
      <c r="T1426" s="183" t="s">
        <v>879</v>
      </c>
      <c r="U1426" s="159">
        <v>0.76334999999999997</v>
      </c>
      <c r="V1426" s="159">
        <f>ROUND(E1426*U1426,2)</f>
        <v>117.98</v>
      </c>
      <c r="W1426" s="159"/>
      <c r="X1426" s="159" t="s">
        <v>675</v>
      </c>
      <c r="Y1426" s="159" t="s">
        <v>296</v>
      </c>
      <c r="Z1426" s="148"/>
      <c r="AA1426" s="148"/>
      <c r="AB1426" s="148"/>
      <c r="AC1426" s="148"/>
      <c r="AD1426" s="148"/>
      <c r="AE1426" s="148"/>
      <c r="AF1426" s="148"/>
      <c r="AG1426" s="148" t="s">
        <v>676</v>
      </c>
      <c r="AH1426" s="148"/>
      <c r="AI1426" s="148"/>
      <c r="AJ1426" s="148"/>
      <c r="AK1426" s="148"/>
      <c r="AL1426" s="148"/>
      <c r="AM1426" s="148"/>
      <c r="AN1426" s="148"/>
      <c r="AO1426" s="148"/>
      <c r="AP1426" s="148"/>
      <c r="AQ1426" s="148"/>
      <c r="AR1426" s="148"/>
      <c r="AS1426" s="148"/>
      <c r="AT1426" s="148"/>
      <c r="AU1426" s="148"/>
      <c r="AV1426" s="148"/>
      <c r="AW1426" s="148"/>
      <c r="AX1426" s="148"/>
      <c r="AY1426" s="148"/>
      <c r="AZ1426" s="148"/>
      <c r="BA1426" s="148"/>
      <c r="BB1426" s="148"/>
      <c r="BC1426" s="148"/>
      <c r="BD1426" s="148"/>
      <c r="BE1426" s="148"/>
      <c r="BF1426" s="148"/>
      <c r="BG1426" s="148"/>
      <c r="BH1426" s="148"/>
    </row>
    <row r="1427" spans="1:60" outlineLevel="2" x14ac:dyDescent="0.25">
      <c r="A1427" s="155"/>
      <c r="B1427" s="156"/>
      <c r="C1427" s="195" t="s">
        <v>1741</v>
      </c>
      <c r="D1427" s="161"/>
      <c r="E1427" s="162">
        <v>30.69</v>
      </c>
      <c r="F1427" s="159"/>
      <c r="G1427" s="159"/>
      <c r="H1427" s="159"/>
      <c r="I1427" s="159"/>
      <c r="J1427" s="159"/>
      <c r="K1427" s="159"/>
      <c r="L1427" s="159"/>
      <c r="M1427" s="159"/>
      <c r="N1427" s="158"/>
      <c r="O1427" s="158"/>
      <c r="P1427" s="158"/>
      <c r="Q1427" s="158"/>
      <c r="R1427" s="159"/>
      <c r="S1427" s="159"/>
      <c r="T1427" s="159"/>
      <c r="U1427" s="159"/>
      <c r="V1427" s="159"/>
      <c r="W1427" s="159"/>
      <c r="X1427" s="159"/>
      <c r="Y1427" s="159"/>
      <c r="Z1427" s="148"/>
      <c r="AA1427" s="148"/>
      <c r="AB1427" s="148"/>
      <c r="AC1427" s="148"/>
      <c r="AD1427" s="148"/>
      <c r="AE1427" s="148"/>
      <c r="AF1427" s="148"/>
      <c r="AG1427" s="148" t="s">
        <v>314</v>
      </c>
      <c r="AH1427" s="148">
        <v>0</v>
      </c>
      <c r="AI1427" s="148"/>
      <c r="AJ1427" s="148"/>
      <c r="AK1427" s="148"/>
      <c r="AL1427" s="148"/>
      <c r="AM1427" s="148"/>
      <c r="AN1427" s="148"/>
      <c r="AO1427" s="148"/>
      <c r="AP1427" s="148"/>
      <c r="AQ1427" s="148"/>
      <c r="AR1427" s="148"/>
      <c r="AS1427" s="148"/>
      <c r="AT1427" s="148"/>
      <c r="AU1427" s="148"/>
      <c r="AV1427" s="148"/>
      <c r="AW1427" s="148"/>
      <c r="AX1427" s="148"/>
      <c r="AY1427" s="148"/>
      <c r="AZ1427" s="148"/>
      <c r="BA1427" s="148"/>
      <c r="BB1427" s="148"/>
      <c r="BC1427" s="148"/>
      <c r="BD1427" s="148"/>
      <c r="BE1427" s="148"/>
      <c r="BF1427" s="148"/>
      <c r="BG1427" s="148"/>
      <c r="BH1427" s="148"/>
    </row>
    <row r="1428" spans="1:60" outlineLevel="3" x14ac:dyDescent="0.25">
      <c r="A1428" s="155"/>
      <c r="B1428" s="156"/>
      <c r="C1428" s="195" t="s">
        <v>1742</v>
      </c>
      <c r="D1428" s="161"/>
      <c r="E1428" s="162">
        <v>123.86</v>
      </c>
      <c r="F1428" s="159"/>
      <c r="G1428" s="159"/>
      <c r="H1428" s="159"/>
      <c r="I1428" s="159"/>
      <c r="J1428" s="159"/>
      <c r="K1428" s="159"/>
      <c r="L1428" s="159"/>
      <c r="M1428" s="159"/>
      <c r="N1428" s="158"/>
      <c r="O1428" s="158"/>
      <c r="P1428" s="158"/>
      <c r="Q1428" s="158"/>
      <c r="R1428" s="159"/>
      <c r="S1428" s="159"/>
      <c r="T1428" s="159"/>
      <c r="U1428" s="159"/>
      <c r="V1428" s="159"/>
      <c r="W1428" s="159"/>
      <c r="X1428" s="159"/>
      <c r="Y1428" s="159"/>
      <c r="Z1428" s="148"/>
      <c r="AA1428" s="148"/>
      <c r="AB1428" s="148"/>
      <c r="AC1428" s="148"/>
      <c r="AD1428" s="148"/>
      <c r="AE1428" s="148"/>
      <c r="AF1428" s="148"/>
      <c r="AG1428" s="148" t="s">
        <v>314</v>
      </c>
      <c r="AH1428" s="148">
        <v>0</v>
      </c>
      <c r="AI1428" s="148"/>
      <c r="AJ1428" s="148"/>
      <c r="AK1428" s="148"/>
      <c r="AL1428" s="148"/>
      <c r="AM1428" s="148"/>
      <c r="AN1428" s="148"/>
      <c r="AO1428" s="148"/>
      <c r="AP1428" s="148"/>
      <c r="AQ1428" s="148"/>
      <c r="AR1428" s="148"/>
      <c r="AS1428" s="148"/>
      <c r="AT1428" s="148"/>
      <c r="AU1428" s="148"/>
      <c r="AV1428" s="148"/>
      <c r="AW1428" s="148"/>
      <c r="AX1428" s="148"/>
      <c r="AY1428" s="148"/>
      <c r="AZ1428" s="148"/>
      <c r="BA1428" s="148"/>
      <c r="BB1428" s="148"/>
      <c r="BC1428" s="148"/>
      <c r="BD1428" s="148"/>
      <c r="BE1428" s="148"/>
      <c r="BF1428" s="148"/>
      <c r="BG1428" s="148"/>
      <c r="BH1428" s="148"/>
    </row>
    <row r="1429" spans="1:60" outlineLevel="1" x14ac:dyDescent="0.25">
      <c r="A1429" s="155">
        <v>331</v>
      </c>
      <c r="B1429" s="156" t="s">
        <v>1743</v>
      </c>
      <c r="C1429" s="201" t="s">
        <v>1744</v>
      </c>
      <c r="D1429" s="157" t="s">
        <v>0</v>
      </c>
      <c r="E1429" s="192"/>
      <c r="F1429" s="160"/>
      <c r="G1429" s="159">
        <f>ROUND(E1429*F1429,2)</f>
        <v>0</v>
      </c>
      <c r="H1429" s="160"/>
      <c r="I1429" s="159">
        <f>ROUND(E1429*H1429,2)</f>
        <v>0</v>
      </c>
      <c r="J1429" s="160"/>
      <c r="K1429" s="159">
        <f>ROUND(E1429*J1429,2)</f>
        <v>0</v>
      </c>
      <c r="L1429" s="159">
        <v>21</v>
      </c>
      <c r="M1429" s="159">
        <f>G1429*(1+L1429/100)</f>
        <v>0</v>
      </c>
      <c r="N1429" s="158">
        <v>0</v>
      </c>
      <c r="O1429" s="158">
        <f>ROUND(E1429*N1429,2)</f>
        <v>0</v>
      </c>
      <c r="P1429" s="158">
        <v>0</v>
      </c>
      <c r="Q1429" s="158">
        <f>ROUND(E1429*P1429,2)</f>
        <v>0</v>
      </c>
      <c r="R1429" s="159" t="s">
        <v>1745</v>
      </c>
      <c r="S1429" s="159" t="s">
        <v>294</v>
      </c>
      <c r="T1429" s="159" t="s">
        <v>294</v>
      </c>
      <c r="U1429" s="159">
        <v>0</v>
      </c>
      <c r="V1429" s="159">
        <f>ROUND(E1429*U1429,2)</f>
        <v>0</v>
      </c>
      <c r="W1429" s="159"/>
      <c r="X1429" s="159" t="s">
        <v>1258</v>
      </c>
      <c r="Y1429" s="159" t="s">
        <v>296</v>
      </c>
      <c r="Z1429" s="148"/>
      <c r="AA1429" s="148"/>
      <c r="AB1429" s="148"/>
      <c r="AC1429" s="148"/>
      <c r="AD1429" s="148"/>
      <c r="AE1429" s="148"/>
      <c r="AF1429" s="148"/>
      <c r="AG1429" s="148" t="s">
        <v>1306</v>
      </c>
      <c r="AH1429" s="148"/>
      <c r="AI1429" s="148"/>
      <c r="AJ1429" s="148"/>
      <c r="AK1429" s="148"/>
      <c r="AL1429" s="148"/>
      <c r="AM1429" s="148"/>
      <c r="AN1429" s="148"/>
      <c r="AO1429" s="148"/>
      <c r="AP1429" s="148"/>
      <c r="AQ1429" s="148"/>
      <c r="AR1429" s="148"/>
      <c r="AS1429" s="148"/>
      <c r="AT1429" s="148"/>
      <c r="AU1429" s="148"/>
      <c r="AV1429" s="148"/>
      <c r="AW1429" s="148"/>
      <c r="AX1429" s="148"/>
      <c r="AY1429" s="148"/>
      <c r="AZ1429" s="148"/>
      <c r="BA1429" s="148"/>
      <c r="BB1429" s="148"/>
      <c r="BC1429" s="148"/>
      <c r="BD1429" s="148"/>
      <c r="BE1429" s="148"/>
      <c r="BF1429" s="148"/>
      <c r="BG1429" s="148"/>
      <c r="BH1429" s="148"/>
    </row>
    <row r="1430" spans="1:60" outlineLevel="2" x14ac:dyDescent="0.25">
      <c r="A1430" s="155"/>
      <c r="B1430" s="156"/>
      <c r="C1430" s="274" t="s">
        <v>1344</v>
      </c>
      <c r="D1430" s="275"/>
      <c r="E1430" s="275"/>
      <c r="F1430" s="275"/>
      <c r="G1430" s="275"/>
      <c r="H1430" s="159"/>
      <c r="I1430" s="159"/>
      <c r="J1430" s="159"/>
      <c r="K1430" s="159"/>
      <c r="L1430" s="159"/>
      <c r="M1430" s="159"/>
      <c r="N1430" s="158"/>
      <c r="O1430" s="158"/>
      <c r="P1430" s="158"/>
      <c r="Q1430" s="158"/>
      <c r="R1430" s="159"/>
      <c r="S1430" s="159"/>
      <c r="T1430" s="159"/>
      <c r="U1430" s="159"/>
      <c r="V1430" s="159"/>
      <c r="W1430" s="159"/>
      <c r="X1430" s="159"/>
      <c r="Y1430" s="159"/>
      <c r="Z1430" s="148"/>
      <c r="AA1430" s="148"/>
      <c r="AB1430" s="148"/>
      <c r="AC1430" s="148"/>
      <c r="AD1430" s="148"/>
      <c r="AE1430" s="148"/>
      <c r="AF1430" s="148"/>
      <c r="AG1430" s="148" t="s">
        <v>299</v>
      </c>
      <c r="AH1430" s="148"/>
      <c r="AI1430" s="148"/>
      <c r="AJ1430" s="148"/>
      <c r="AK1430" s="148"/>
      <c r="AL1430" s="148"/>
      <c r="AM1430" s="148"/>
      <c r="AN1430" s="148"/>
      <c r="AO1430" s="148"/>
      <c r="AP1430" s="148"/>
      <c r="AQ1430" s="148"/>
      <c r="AR1430" s="148"/>
      <c r="AS1430" s="148"/>
      <c r="AT1430" s="148"/>
      <c r="AU1430" s="148"/>
      <c r="AV1430" s="148"/>
      <c r="AW1430" s="148"/>
      <c r="AX1430" s="148"/>
      <c r="AY1430" s="148"/>
      <c r="AZ1430" s="148"/>
      <c r="BA1430" s="148"/>
      <c r="BB1430" s="148"/>
      <c r="BC1430" s="148"/>
      <c r="BD1430" s="148"/>
      <c r="BE1430" s="148"/>
      <c r="BF1430" s="148"/>
      <c r="BG1430" s="148"/>
      <c r="BH1430" s="148"/>
    </row>
    <row r="1431" spans="1:60" ht="13" x14ac:dyDescent="0.25">
      <c r="A1431" s="170" t="s">
        <v>288</v>
      </c>
      <c r="B1431" s="171" t="s">
        <v>233</v>
      </c>
      <c r="C1431" s="193" t="s">
        <v>234</v>
      </c>
      <c r="D1431" s="172"/>
      <c r="E1431" s="173"/>
      <c r="F1431" s="174"/>
      <c r="G1431" s="174">
        <f>SUMIF(AG1432:AG1462,"&lt;&gt;NOR",G1432:G1462)</f>
        <v>0</v>
      </c>
      <c r="H1431" s="174"/>
      <c r="I1431" s="174">
        <f>SUM(I1432:I1462)</f>
        <v>0</v>
      </c>
      <c r="J1431" s="174"/>
      <c r="K1431" s="174">
        <f>SUM(K1432:K1462)</f>
        <v>0</v>
      </c>
      <c r="L1431" s="174"/>
      <c r="M1431" s="174">
        <f>SUM(M1432:M1462)</f>
        <v>0</v>
      </c>
      <c r="N1431" s="173"/>
      <c r="O1431" s="173">
        <f>SUM(O1432:O1462)</f>
        <v>1.41</v>
      </c>
      <c r="P1431" s="173"/>
      <c r="Q1431" s="173">
        <f>SUM(Q1432:Q1462)</f>
        <v>1.31</v>
      </c>
      <c r="R1431" s="174"/>
      <c r="S1431" s="174"/>
      <c r="T1431" s="175"/>
      <c r="U1431" s="169"/>
      <c r="V1431" s="169">
        <f>SUM(V1432:V1462)</f>
        <v>155.89000000000001</v>
      </c>
      <c r="W1431" s="169"/>
      <c r="X1431" s="169"/>
      <c r="Y1431" s="169"/>
      <c r="AG1431" t="s">
        <v>289</v>
      </c>
    </row>
    <row r="1432" spans="1:60" outlineLevel="1" x14ac:dyDescent="0.25">
      <c r="A1432" s="177">
        <v>332</v>
      </c>
      <c r="B1432" s="178" t="s">
        <v>1746</v>
      </c>
      <c r="C1432" s="194" t="s">
        <v>1747</v>
      </c>
      <c r="D1432" s="179" t="s">
        <v>331</v>
      </c>
      <c r="E1432" s="180">
        <v>7.7880000000000003</v>
      </c>
      <c r="F1432" s="181"/>
      <c r="G1432" s="182">
        <f>ROUND(E1432*F1432,2)</f>
        <v>0</v>
      </c>
      <c r="H1432" s="181"/>
      <c r="I1432" s="182">
        <f>ROUND(E1432*H1432,2)</f>
        <v>0</v>
      </c>
      <c r="J1432" s="181"/>
      <c r="K1432" s="182">
        <f>ROUND(E1432*J1432,2)</f>
        <v>0</v>
      </c>
      <c r="L1432" s="182">
        <v>21</v>
      </c>
      <c r="M1432" s="182">
        <f>G1432*(1+L1432/100)</f>
        <v>0</v>
      </c>
      <c r="N1432" s="180">
        <v>0</v>
      </c>
      <c r="O1432" s="180">
        <f>ROUND(E1432*N1432,2)</f>
        <v>0</v>
      </c>
      <c r="P1432" s="180">
        <v>5.0000000000000001E-4</v>
      </c>
      <c r="Q1432" s="180">
        <f>ROUND(E1432*P1432,2)</f>
        <v>0</v>
      </c>
      <c r="R1432" s="182" t="s">
        <v>1745</v>
      </c>
      <c r="S1432" s="182" t="s">
        <v>294</v>
      </c>
      <c r="T1432" s="183" t="s">
        <v>294</v>
      </c>
      <c r="U1432" s="159">
        <v>9.6000000000000002E-2</v>
      </c>
      <c r="V1432" s="159">
        <f>ROUND(E1432*U1432,2)</f>
        <v>0.75</v>
      </c>
      <c r="W1432" s="159"/>
      <c r="X1432" s="159" t="s">
        <v>295</v>
      </c>
      <c r="Y1432" s="159" t="s">
        <v>296</v>
      </c>
      <c r="Z1432" s="148"/>
      <c r="AA1432" s="148"/>
      <c r="AB1432" s="148"/>
      <c r="AC1432" s="148"/>
      <c r="AD1432" s="148"/>
      <c r="AE1432" s="148"/>
      <c r="AF1432" s="148"/>
      <c r="AG1432" s="148" t="s">
        <v>297</v>
      </c>
      <c r="AH1432" s="148"/>
      <c r="AI1432" s="148"/>
      <c r="AJ1432" s="148"/>
      <c r="AK1432" s="148"/>
      <c r="AL1432" s="148"/>
      <c r="AM1432" s="148"/>
      <c r="AN1432" s="148"/>
      <c r="AO1432" s="148"/>
      <c r="AP1432" s="148"/>
      <c r="AQ1432" s="148"/>
      <c r="AR1432" s="148"/>
      <c r="AS1432" s="148"/>
      <c r="AT1432" s="148"/>
      <c r="AU1432" s="148"/>
      <c r="AV1432" s="148"/>
      <c r="AW1432" s="148"/>
      <c r="AX1432" s="148"/>
      <c r="AY1432" s="148"/>
      <c r="AZ1432" s="148"/>
      <c r="BA1432" s="148"/>
      <c r="BB1432" s="148"/>
      <c r="BC1432" s="148"/>
      <c r="BD1432" s="148"/>
      <c r="BE1432" s="148"/>
      <c r="BF1432" s="148"/>
      <c r="BG1432" s="148"/>
      <c r="BH1432" s="148"/>
    </row>
    <row r="1433" spans="1:60" outlineLevel="2" x14ac:dyDescent="0.25">
      <c r="A1433" s="155"/>
      <c r="B1433" s="156"/>
      <c r="C1433" s="195" t="s">
        <v>1748</v>
      </c>
      <c r="D1433" s="161"/>
      <c r="E1433" s="162">
        <v>7.79</v>
      </c>
      <c r="F1433" s="159"/>
      <c r="G1433" s="159"/>
      <c r="H1433" s="159"/>
      <c r="I1433" s="159"/>
      <c r="J1433" s="159"/>
      <c r="K1433" s="159"/>
      <c r="L1433" s="159"/>
      <c r="M1433" s="159"/>
      <c r="N1433" s="158"/>
      <c r="O1433" s="158"/>
      <c r="P1433" s="158"/>
      <c r="Q1433" s="158"/>
      <c r="R1433" s="159"/>
      <c r="S1433" s="159"/>
      <c r="T1433" s="159"/>
      <c r="U1433" s="159"/>
      <c r="V1433" s="159"/>
      <c r="W1433" s="159"/>
      <c r="X1433" s="159"/>
      <c r="Y1433" s="159"/>
      <c r="Z1433" s="148"/>
      <c r="AA1433" s="148"/>
      <c r="AB1433" s="148"/>
      <c r="AC1433" s="148"/>
      <c r="AD1433" s="148"/>
      <c r="AE1433" s="148"/>
      <c r="AF1433" s="148"/>
      <c r="AG1433" s="148" t="s">
        <v>314</v>
      </c>
      <c r="AH1433" s="148">
        <v>0</v>
      </c>
      <c r="AI1433" s="148"/>
      <c r="AJ1433" s="148"/>
      <c r="AK1433" s="148"/>
      <c r="AL1433" s="148"/>
      <c r="AM1433" s="148"/>
      <c r="AN1433" s="148"/>
      <c r="AO1433" s="148"/>
      <c r="AP1433" s="148"/>
      <c r="AQ1433" s="148"/>
      <c r="AR1433" s="148"/>
      <c r="AS1433" s="148"/>
      <c r="AT1433" s="148"/>
      <c r="AU1433" s="148"/>
      <c r="AV1433" s="148"/>
      <c r="AW1433" s="148"/>
      <c r="AX1433" s="148"/>
      <c r="AY1433" s="148"/>
      <c r="AZ1433" s="148"/>
      <c r="BA1433" s="148"/>
      <c r="BB1433" s="148"/>
      <c r="BC1433" s="148"/>
      <c r="BD1433" s="148"/>
      <c r="BE1433" s="148"/>
      <c r="BF1433" s="148"/>
      <c r="BG1433" s="148"/>
      <c r="BH1433" s="148"/>
    </row>
    <row r="1434" spans="1:60" ht="20" outlineLevel="1" x14ac:dyDescent="0.25">
      <c r="A1434" s="177">
        <v>333</v>
      </c>
      <c r="B1434" s="178" t="s">
        <v>1749</v>
      </c>
      <c r="C1434" s="194" t="s">
        <v>1750</v>
      </c>
      <c r="D1434" s="179" t="s">
        <v>331</v>
      </c>
      <c r="E1434" s="180">
        <v>25.96</v>
      </c>
      <c r="F1434" s="181"/>
      <c r="G1434" s="182">
        <f>ROUND(E1434*F1434,2)</f>
        <v>0</v>
      </c>
      <c r="H1434" s="181"/>
      <c r="I1434" s="182">
        <f>ROUND(E1434*H1434,2)</f>
        <v>0</v>
      </c>
      <c r="J1434" s="181"/>
      <c r="K1434" s="182">
        <f>ROUND(E1434*J1434,2)</f>
        <v>0</v>
      </c>
      <c r="L1434" s="182">
        <v>21</v>
      </c>
      <c r="M1434" s="182">
        <f>G1434*(1+L1434/100)</f>
        <v>0</v>
      </c>
      <c r="N1434" s="180">
        <v>0</v>
      </c>
      <c r="O1434" s="180">
        <f>ROUND(E1434*N1434,2)</f>
        <v>0</v>
      </c>
      <c r="P1434" s="180">
        <v>2.9999999999999997E-4</v>
      </c>
      <c r="Q1434" s="180">
        <f>ROUND(E1434*P1434,2)</f>
        <v>0.01</v>
      </c>
      <c r="R1434" s="182" t="s">
        <v>1745</v>
      </c>
      <c r="S1434" s="182" t="s">
        <v>294</v>
      </c>
      <c r="T1434" s="183" t="s">
        <v>294</v>
      </c>
      <c r="U1434" s="159">
        <v>0.04</v>
      </c>
      <c r="V1434" s="159">
        <f>ROUND(E1434*U1434,2)</f>
        <v>1.04</v>
      </c>
      <c r="W1434" s="159"/>
      <c r="X1434" s="159" t="s">
        <v>295</v>
      </c>
      <c r="Y1434" s="159" t="s">
        <v>296</v>
      </c>
      <c r="Z1434" s="148"/>
      <c r="AA1434" s="148"/>
      <c r="AB1434" s="148"/>
      <c r="AC1434" s="148"/>
      <c r="AD1434" s="148"/>
      <c r="AE1434" s="148"/>
      <c r="AF1434" s="148"/>
      <c r="AG1434" s="148" t="s">
        <v>297</v>
      </c>
      <c r="AH1434" s="148"/>
      <c r="AI1434" s="148"/>
      <c r="AJ1434" s="148"/>
      <c r="AK1434" s="148"/>
      <c r="AL1434" s="148"/>
      <c r="AM1434" s="148"/>
      <c r="AN1434" s="148"/>
      <c r="AO1434" s="148"/>
      <c r="AP1434" s="148"/>
      <c r="AQ1434" s="148"/>
      <c r="AR1434" s="148"/>
      <c r="AS1434" s="148"/>
      <c r="AT1434" s="148"/>
      <c r="AU1434" s="148"/>
      <c r="AV1434" s="148"/>
      <c r="AW1434" s="148"/>
      <c r="AX1434" s="148"/>
      <c r="AY1434" s="148"/>
      <c r="AZ1434" s="148"/>
      <c r="BA1434" s="148"/>
      <c r="BB1434" s="148"/>
      <c r="BC1434" s="148"/>
      <c r="BD1434" s="148"/>
      <c r="BE1434" s="148"/>
      <c r="BF1434" s="148"/>
      <c r="BG1434" s="148"/>
      <c r="BH1434" s="148"/>
    </row>
    <row r="1435" spans="1:60" outlineLevel="2" x14ac:dyDescent="0.25">
      <c r="A1435" s="155"/>
      <c r="B1435" s="156"/>
      <c r="C1435" s="195" t="s">
        <v>1751</v>
      </c>
      <c r="D1435" s="161"/>
      <c r="E1435" s="162">
        <v>25.96</v>
      </c>
      <c r="F1435" s="159"/>
      <c r="G1435" s="159"/>
      <c r="H1435" s="159"/>
      <c r="I1435" s="159"/>
      <c r="J1435" s="159"/>
      <c r="K1435" s="159"/>
      <c r="L1435" s="159"/>
      <c r="M1435" s="159"/>
      <c r="N1435" s="158"/>
      <c r="O1435" s="158"/>
      <c r="P1435" s="158"/>
      <c r="Q1435" s="158"/>
      <c r="R1435" s="159"/>
      <c r="S1435" s="159"/>
      <c r="T1435" s="159"/>
      <c r="U1435" s="159"/>
      <c r="V1435" s="159"/>
      <c r="W1435" s="159"/>
      <c r="X1435" s="159"/>
      <c r="Y1435" s="159"/>
      <c r="Z1435" s="148"/>
      <c r="AA1435" s="148"/>
      <c r="AB1435" s="148"/>
      <c r="AC1435" s="148"/>
      <c r="AD1435" s="148"/>
      <c r="AE1435" s="148"/>
      <c r="AF1435" s="148"/>
      <c r="AG1435" s="148" t="s">
        <v>314</v>
      </c>
      <c r="AH1435" s="148">
        <v>0</v>
      </c>
      <c r="AI1435" s="148"/>
      <c r="AJ1435" s="148"/>
      <c r="AK1435" s="148"/>
      <c r="AL1435" s="148"/>
      <c r="AM1435" s="148"/>
      <c r="AN1435" s="148"/>
      <c r="AO1435" s="148"/>
      <c r="AP1435" s="148"/>
      <c r="AQ1435" s="148"/>
      <c r="AR1435" s="148"/>
      <c r="AS1435" s="148"/>
      <c r="AT1435" s="148"/>
      <c r="AU1435" s="148"/>
      <c r="AV1435" s="148"/>
      <c r="AW1435" s="148"/>
      <c r="AX1435" s="148"/>
      <c r="AY1435" s="148"/>
      <c r="AZ1435" s="148"/>
      <c r="BA1435" s="148"/>
      <c r="BB1435" s="148"/>
      <c r="BC1435" s="148"/>
      <c r="BD1435" s="148"/>
      <c r="BE1435" s="148"/>
      <c r="BF1435" s="148"/>
      <c r="BG1435" s="148"/>
      <c r="BH1435" s="148"/>
    </row>
    <row r="1436" spans="1:60" outlineLevel="1" x14ac:dyDescent="0.25">
      <c r="A1436" s="177">
        <v>334</v>
      </c>
      <c r="B1436" s="178" t="s">
        <v>1752</v>
      </c>
      <c r="C1436" s="194" t="s">
        <v>1753</v>
      </c>
      <c r="D1436" s="179" t="s">
        <v>331</v>
      </c>
      <c r="E1436" s="180">
        <v>288.95999999999998</v>
      </c>
      <c r="F1436" s="181"/>
      <c r="G1436" s="182">
        <f>ROUND(E1436*F1436,2)</f>
        <v>0</v>
      </c>
      <c r="H1436" s="181"/>
      <c r="I1436" s="182">
        <f>ROUND(E1436*H1436,2)</f>
        <v>0</v>
      </c>
      <c r="J1436" s="181"/>
      <c r="K1436" s="182">
        <f>ROUND(E1436*J1436,2)</f>
        <v>0</v>
      </c>
      <c r="L1436" s="182">
        <v>21</v>
      </c>
      <c r="M1436" s="182">
        <f>G1436*(1+L1436/100)</f>
        <v>0</v>
      </c>
      <c r="N1436" s="180">
        <v>0</v>
      </c>
      <c r="O1436" s="180">
        <f>ROUND(E1436*N1436,2)</f>
        <v>0</v>
      </c>
      <c r="P1436" s="180">
        <v>8.0000000000000007E-5</v>
      </c>
      <c r="Q1436" s="180">
        <f>ROUND(E1436*P1436,2)</f>
        <v>0.02</v>
      </c>
      <c r="R1436" s="182" t="s">
        <v>1745</v>
      </c>
      <c r="S1436" s="182" t="s">
        <v>294</v>
      </c>
      <c r="T1436" s="183" t="s">
        <v>294</v>
      </c>
      <c r="U1436" s="159">
        <v>3.5000000000000003E-2</v>
      </c>
      <c r="V1436" s="159">
        <f>ROUND(E1436*U1436,2)</f>
        <v>10.11</v>
      </c>
      <c r="W1436" s="159"/>
      <c r="X1436" s="159" t="s">
        <v>295</v>
      </c>
      <c r="Y1436" s="159" t="s">
        <v>296</v>
      </c>
      <c r="Z1436" s="148"/>
      <c r="AA1436" s="148"/>
      <c r="AB1436" s="148"/>
      <c r="AC1436" s="148"/>
      <c r="AD1436" s="148"/>
      <c r="AE1436" s="148"/>
      <c r="AF1436" s="148"/>
      <c r="AG1436" s="148" t="s">
        <v>297</v>
      </c>
      <c r="AH1436" s="148"/>
      <c r="AI1436" s="148"/>
      <c r="AJ1436" s="148"/>
      <c r="AK1436" s="148"/>
      <c r="AL1436" s="148"/>
      <c r="AM1436" s="148"/>
      <c r="AN1436" s="148"/>
      <c r="AO1436" s="148"/>
      <c r="AP1436" s="148"/>
      <c r="AQ1436" s="148"/>
      <c r="AR1436" s="148"/>
      <c r="AS1436" s="148"/>
      <c r="AT1436" s="148"/>
      <c r="AU1436" s="148"/>
      <c r="AV1436" s="148"/>
      <c r="AW1436" s="148"/>
      <c r="AX1436" s="148"/>
      <c r="AY1436" s="148"/>
      <c r="AZ1436" s="148"/>
      <c r="BA1436" s="148"/>
      <c r="BB1436" s="148"/>
      <c r="BC1436" s="148"/>
      <c r="BD1436" s="148"/>
      <c r="BE1436" s="148"/>
      <c r="BF1436" s="148"/>
      <c r="BG1436" s="148"/>
      <c r="BH1436" s="148"/>
    </row>
    <row r="1437" spans="1:60" outlineLevel="2" x14ac:dyDescent="0.25">
      <c r="A1437" s="155"/>
      <c r="B1437" s="156"/>
      <c r="C1437" s="195" t="s">
        <v>1754</v>
      </c>
      <c r="D1437" s="161"/>
      <c r="E1437" s="162">
        <v>8</v>
      </c>
      <c r="F1437" s="159"/>
      <c r="G1437" s="159"/>
      <c r="H1437" s="159"/>
      <c r="I1437" s="159"/>
      <c r="J1437" s="159"/>
      <c r="K1437" s="159"/>
      <c r="L1437" s="159"/>
      <c r="M1437" s="159"/>
      <c r="N1437" s="158"/>
      <c r="O1437" s="158"/>
      <c r="P1437" s="158"/>
      <c r="Q1437" s="158"/>
      <c r="R1437" s="159"/>
      <c r="S1437" s="159"/>
      <c r="T1437" s="159"/>
      <c r="U1437" s="159"/>
      <c r="V1437" s="159"/>
      <c r="W1437" s="159"/>
      <c r="X1437" s="159"/>
      <c r="Y1437" s="159"/>
      <c r="Z1437" s="148"/>
      <c r="AA1437" s="148"/>
      <c r="AB1437" s="148"/>
      <c r="AC1437" s="148"/>
      <c r="AD1437" s="148"/>
      <c r="AE1437" s="148"/>
      <c r="AF1437" s="148"/>
      <c r="AG1437" s="148" t="s">
        <v>314</v>
      </c>
      <c r="AH1437" s="148">
        <v>0</v>
      </c>
      <c r="AI1437" s="148"/>
      <c r="AJ1437" s="148"/>
      <c r="AK1437" s="148"/>
      <c r="AL1437" s="148"/>
      <c r="AM1437" s="148"/>
      <c r="AN1437" s="148"/>
      <c r="AO1437" s="148"/>
      <c r="AP1437" s="148"/>
      <c r="AQ1437" s="148"/>
      <c r="AR1437" s="148"/>
      <c r="AS1437" s="148"/>
      <c r="AT1437" s="148"/>
      <c r="AU1437" s="148"/>
      <c r="AV1437" s="148"/>
      <c r="AW1437" s="148"/>
      <c r="AX1437" s="148"/>
      <c r="AY1437" s="148"/>
      <c r="AZ1437" s="148"/>
      <c r="BA1437" s="148"/>
      <c r="BB1437" s="148"/>
      <c r="BC1437" s="148"/>
      <c r="BD1437" s="148"/>
      <c r="BE1437" s="148"/>
      <c r="BF1437" s="148"/>
      <c r="BG1437" s="148"/>
      <c r="BH1437" s="148"/>
    </row>
    <row r="1438" spans="1:60" outlineLevel="3" x14ac:dyDescent="0.25">
      <c r="A1438" s="155"/>
      <c r="B1438" s="156"/>
      <c r="C1438" s="195" t="s">
        <v>1755</v>
      </c>
      <c r="D1438" s="161"/>
      <c r="E1438" s="162">
        <v>6.9</v>
      </c>
      <c r="F1438" s="159"/>
      <c r="G1438" s="159"/>
      <c r="H1438" s="159"/>
      <c r="I1438" s="159"/>
      <c r="J1438" s="159"/>
      <c r="K1438" s="159"/>
      <c r="L1438" s="159"/>
      <c r="M1438" s="159"/>
      <c r="N1438" s="158"/>
      <c r="O1438" s="158"/>
      <c r="P1438" s="158"/>
      <c r="Q1438" s="158"/>
      <c r="R1438" s="159"/>
      <c r="S1438" s="159"/>
      <c r="T1438" s="159"/>
      <c r="U1438" s="159"/>
      <c r="V1438" s="159"/>
      <c r="W1438" s="159"/>
      <c r="X1438" s="159"/>
      <c r="Y1438" s="159"/>
      <c r="Z1438" s="148"/>
      <c r="AA1438" s="148"/>
      <c r="AB1438" s="148"/>
      <c r="AC1438" s="148"/>
      <c r="AD1438" s="148"/>
      <c r="AE1438" s="148"/>
      <c r="AF1438" s="148"/>
      <c r="AG1438" s="148" t="s">
        <v>314</v>
      </c>
      <c r="AH1438" s="148">
        <v>0</v>
      </c>
      <c r="AI1438" s="148"/>
      <c r="AJ1438" s="148"/>
      <c r="AK1438" s="148"/>
      <c r="AL1438" s="148"/>
      <c r="AM1438" s="148"/>
      <c r="AN1438" s="148"/>
      <c r="AO1438" s="148"/>
      <c r="AP1438" s="148"/>
      <c r="AQ1438" s="148"/>
      <c r="AR1438" s="148"/>
      <c r="AS1438" s="148"/>
      <c r="AT1438" s="148"/>
      <c r="AU1438" s="148"/>
      <c r="AV1438" s="148"/>
      <c r="AW1438" s="148"/>
      <c r="AX1438" s="148"/>
      <c r="AY1438" s="148"/>
      <c r="AZ1438" s="148"/>
      <c r="BA1438" s="148"/>
      <c r="BB1438" s="148"/>
      <c r="BC1438" s="148"/>
      <c r="BD1438" s="148"/>
      <c r="BE1438" s="148"/>
      <c r="BF1438" s="148"/>
      <c r="BG1438" s="148"/>
      <c r="BH1438" s="148"/>
    </row>
    <row r="1439" spans="1:60" outlineLevel="3" x14ac:dyDescent="0.25">
      <c r="A1439" s="155"/>
      <c r="B1439" s="156"/>
      <c r="C1439" s="195" t="s">
        <v>1756</v>
      </c>
      <c r="D1439" s="161"/>
      <c r="E1439" s="162">
        <v>58.64</v>
      </c>
      <c r="F1439" s="159"/>
      <c r="G1439" s="159"/>
      <c r="H1439" s="159"/>
      <c r="I1439" s="159"/>
      <c r="J1439" s="159"/>
      <c r="K1439" s="159"/>
      <c r="L1439" s="159"/>
      <c r="M1439" s="159"/>
      <c r="N1439" s="158"/>
      <c r="O1439" s="158"/>
      <c r="P1439" s="158"/>
      <c r="Q1439" s="158"/>
      <c r="R1439" s="159"/>
      <c r="S1439" s="159"/>
      <c r="T1439" s="159"/>
      <c r="U1439" s="159"/>
      <c r="V1439" s="159"/>
      <c r="W1439" s="159"/>
      <c r="X1439" s="159"/>
      <c r="Y1439" s="159"/>
      <c r="Z1439" s="148"/>
      <c r="AA1439" s="148"/>
      <c r="AB1439" s="148"/>
      <c r="AC1439" s="148"/>
      <c r="AD1439" s="148"/>
      <c r="AE1439" s="148"/>
      <c r="AF1439" s="148"/>
      <c r="AG1439" s="148" t="s">
        <v>314</v>
      </c>
      <c r="AH1439" s="148">
        <v>0</v>
      </c>
      <c r="AI1439" s="148"/>
      <c r="AJ1439" s="148"/>
      <c r="AK1439" s="148"/>
      <c r="AL1439" s="148"/>
      <c r="AM1439" s="148"/>
      <c r="AN1439" s="148"/>
      <c r="AO1439" s="148"/>
      <c r="AP1439" s="148"/>
      <c r="AQ1439" s="148"/>
      <c r="AR1439" s="148"/>
      <c r="AS1439" s="148"/>
      <c r="AT1439" s="148"/>
      <c r="AU1439" s="148"/>
      <c r="AV1439" s="148"/>
      <c r="AW1439" s="148"/>
      <c r="AX1439" s="148"/>
      <c r="AY1439" s="148"/>
      <c r="AZ1439" s="148"/>
      <c r="BA1439" s="148"/>
      <c r="BB1439" s="148"/>
      <c r="BC1439" s="148"/>
      <c r="BD1439" s="148"/>
      <c r="BE1439" s="148"/>
      <c r="BF1439" s="148"/>
      <c r="BG1439" s="148"/>
      <c r="BH1439" s="148"/>
    </row>
    <row r="1440" spans="1:60" outlineLevel="3" x14ac:dyDescent="0.25">
      <c r="A1440" s="155"/>
      <c r="B1440" s="156"/>
      <c r="C1440" s="195" t="s">
        <v>1757</v>
      </c>
      <c r="D1440" s="161"/>
      <c r="E1440" s="162">
        <v>9.4</v>
      </c>
      <c r="F1440" s="159"/>
      <c r="G1440" s="159"/>
      <c r="H1440" s="159"/>
      <c r="I1440" s="159"/>
      <c r="J1440" s="159"/>
      <c r="K1440" s="159"/>
      <c r="L1440" s="159"/>
      <c r="M1440" s="159"/>
      <c r="N1440" s="158"/>
      <c r="O1440" s="158"/>
      <c r="P1440" s="158"/>
      <c r="Q1440" s="158"/>
      <c r="R1440" s="159"/>
      <c r="S1440" s="159"/>
      <c r="T1440" s="159"/>
      <c r="U1440" s="159"/>
      <c r="V1440" s="159"/>
      <c r="W1440" s="159"/>
      <c r="X1440" s="159"/>
      <c r="Y1440" s="159"/>
      <c r="Z1440" s="148"/>
      <c r="AA1440" s="148"/>
      <c r="AB1440" s="148"/>
      <c r="AC1440" s="148"/>
      <c r="AD1440" s="148"/>
      <c r="AE1440" s="148"/>
      <c r="AF1440" s="148"/>
      <c r="AG1440" s="148" t="s">
        <v>314</v>
      </c>
      <c r="AH1440" s="148">
        <v>0</v>
      </c>
      <c r="AI1440" s="148"/>
      <c r="AJ1440" s="148"/>
      <c r="AK1440" s="148"/>
      <c r="AL1440" s="148"/>
      <c r="AM1440" s="148"/>
      <c r="AN1440" s="148"/>
      <c r="AO1440" s="148"/>
      <c r="AP1440" s="148"/>
      <c r="AQ1440" s="148"/>
      <c r="AR1440" s="148"/>
      <c r="AS1440" s="148"/>
      <c r="AT1440" s="148"/>
      <c r="AU1440" s="148"/>
      <c r="AV1440" s="148"/>
      <c r="AW1440" s="148"/>
      <c r="AX1440" s="148"/>
      <c r="AY1440" s="148"/>
      <c r="AZ1440" s="148"/>
      <c r="BA1440" s="148"/>
      <c r="BB1440" s="148"/>
      <c r="BC1440" s="148"/>
      <c r="BD1440" s="148"/>
      <c r="BE1440" s="148"/>
      <c r="BF1440" s="148"/>
      <c r="BG1440" s="148"/>
      <c r="BH1440" s="148"/>
    </row>
    <row r="1441" spans="1:60" outlineLevel="3" x14ac:dyDescent="0.25">
      <c r="A1441" s="155"/>
      <c r="B1441" s="156"/>
      <c r="C1441" s="195" t="s">
        <v>1758</v>
      </c>
      <c r="D1441" s="161"/>
      <c r="E1441" s="162">
        <v>20.2</v>
      </c>
      <c r="F1441" s="159"/>
      <c r="G1441" s="159"/>
      <c r="H1441" s="159"/>
      <c r="I1441" s="159"/>
      <c r="J1441" s="159"/>
      <c r="K1441" s="159"/>
      <c r="L1441" s="159"/>
      <c r="M1441" s="159"/>
      <c r="N1441" s="158"/>
      <c r="O1441" s="158"/>
      <c r="P1441" s="158"/>
      <c r="Q1441" s="158"/>
      <c r="R1441" s="159"/>
      <c r="S1441" s="159"/>
      <c r="T1441" s="159"/>
      <c r="U1441" s="159"/>
      <c r="V1441" s="159"/>
      <c r="W1441" s="159"/>
      <c r="X1441" s="159"/>
      <c r="Y1441" s="159"/>
      <c r="Z1441" s="148"/>
      <c r="AA1441" s="148"/>
      <c r="AB1441" s="148"/>
      <c r="AC1441" s="148"/>
      <c r="AD1441" s="148"/>
      <c r="AE1441" s="148"/>
      <c r="AF1441" s="148"/>
      <c r="AG1441" s="148" t="s">
        <v>314</v>
      </c>
      <c r="AH1441" s="148">
        <v>0</v>
      </c>
      <c r="AI1441" s="148"/>
      <c r="AJ1441" s="148"/>
      <c r="AK1441" s="148"/>
      <c r="AL1441" s="148"/>
      <c r="AM1441" s="148"/>
      <c r="AN1441" s="148"/>
      <c r="AO1441" s="148"/>
      <c r="AP1441" s="148"/>
      <c r="AQ1441" s="148"/>
      <c r="AR1441" s="148"/>
      <c r="AS1441" s="148"/>
      <c r="AT1441" s="148"/>
      <c r="AU1441" s="148"/>
      <c r="AV1441" s="148"/>
      <c r="AW1441" s="148"/>
      <c r="AX1441" s="148"/>
      <c r="AY1441" s="148"/>
      <c r="AZ1441" s="148"/>
      <c r="BA1441" s="148"/>
      <c r="BB1441" s="148"/>
      <c r="BC1441" s="148"/>
      <c r="BD1441" s="148"/>
      <c r="BE1441" s="148"/>
      <c r="BF1441" s="148"/>
      <c r="BG1441" s="148"/>
      <c r="BH1441" s="148"/>
    </row>
    <row r="1442" spans="1:60" outlineLevel="3" x14ac:dyDescent="0.25">
      <c r="A1442" s="155"/>
      <c r="B1442" s="156"/>
      <c r="C1442" s="195" t="s">
        <v>1759</v>
      </c>
      <c r="D1442" s="161"/>
      <c r="E1442" s="162">
        <v>20.02</v>
      </c>
      <c r="F1442" s="159"/>
      <c r="G1442" s="159"/>
      <c r="H1442" s="159"/>
      <c r="I1442" s="159"/>
      <c r="J1442" s="159"/>
      <c r="K1442" s="159"/>
      <c r="L1442" s="159"/>
      <c r="M1442" s="159"/>
      <c r="N1442" s="158"/>
      <c r="O1442" s="158"/>
      <c r="P1442" s="158"/>
      <c r="Q1442" s="158"/>
      <c r="R1442" s="159"/>
      <c r="S1442" s="159"/>
      <c r="T1442" s="159"/>
      <c r="U1442" s="159"/>
      <c r="V1442" s="159"/>
      <c r="W1442" s="159"/>
      <c r="X1442" s="159"/>
      <c r="Y1442" s="159"/>
      <c r="Z1442" s="148"/>
      <c r="AA1442" s="148"/>
      <c r="AB1442" s="148"/>
      <c r="AC1442" s="148"/>
      <c r="AD1442" s="148"/>
      <c r="AE1442" s="148"/>
      <c r="AF1442" s="148"/>
      <c r="AG1442" s="148" t="s">
        <v>314</v>
      </c>
      <c r="AH1442" s="148">
        <v>0</v>
      </c>
      <c r="AI1442" s="148"/>
      <c r="AJ1442" s="148"/>
      <c r="AK1442" s="148"/>
      <c r="AL1442" s="148"/>
      <c r="AM1442" s="148"/>
      <c r="AN1442" s="148"/>
      <c r="AO1442" s="148"/>
      <c r="AP1442" s="148"/>
      <c r="AQ1442" s="148"/>
      <c r="AR1442" s="148"/>
      <c r="AS1442" s="148"/>
      <c r="AT1442" s="148"/>
      <c r="AU1442" s="148"/>
      <c r="AV1442" s="148"/>
      <c r="AW1442" s="148"/>
      <c r="AX1442" s="148"/>
      <c r="AY1442" s="148"/>
      <c r="AZ1442" s="148"/>
      <c r="BA1442" s="148"/>
      <c r="BB1442" s="148"/>
      <c r="BC1442" s="148"/>
      <c r="BD1442" s="148"/>
      <c r="BE1442" s="148"/>
      <c r="BF1442" s="148"/>
      <c r="BG1442" s="148"/>
      <c r="BH1442" s="148"/>
    </row>
    <row r="1443" spans="1:60" outlineLevel="3" x14ac:dyDescent="0.25">
      <c r="A1443" s="155"/>
      <c r="B1443" s="156"/>
      <c r="C1443" s="195" t="s">
        <v>1760</v>
      </c>
      <c r="D1443" s="161"/>
      <c r="E1443" s="162">
        <v>7.92</v>
      </c>
      <c r="F1443" s="159"/>
      <c r="G1443" s="159"/>
      <c r="H1443" s="159"/>
      <c r="I1443" s="159"/>
      <c r="J1443" s="159"/>
      <c r="K1443" s="159"/>
      <c r="L1443" s="159"/>
      <c r="M1443" s="159"/>
      <c r="N1443" s="158"/>
      <c r="O1443" s="158"/>
      <c r="P1443" s="158"/>
      <c r="Q1443" s="158"/>
      <c r="R1443" s="159"/>
      <c r="S1443" s="159"/>
      <c r="T1443" s="159"/>
      <c r="U1443" s="159"/>
      <c r="V1443" s="159"/>
      <c r="W1443" s="159"/>
      <c r="X1443" s="159"/>
      <c r="Y1443" s="159"/>
      <c r="Z1443" s="148"/>
      <c r="AA1443" s="148"/>
      <c r="AB1443" s="148"/>
      <c r="AC1443" s="148"/>
      <c r="AD1443" s="148"/>
      <c r="AE1443" s="148"/>
      <c r="AF1443" s="148"/>
      <c r="AG1443" s="148" t="s">
        <v>314</v>
      </c>
      <c r="AH1443" s="148">
        <v>0</v>
      </c>
      <c r="AI1443" s="148"/>
      <c r="AJ1443" s="148"/>
      <c r="AK1443" s="148"/>
      <c r="AL1443" s="148"/>
      <c r="AM1443" s="148"/>
      <c r="AN1443" s="148"/>
      <c r="AO1443" s="148"/>
      <c r="AP1443" s="148"/>
      <c r="AQ1443" s="148"/>
      <c r="AR1443" s="148"/>
      <c r="AS1443" s="148"/>
      <c r="AT1443" s="148"/>
      <c r="AU1443" s="148"/>
      <c r="AV1443" s="148"/>
      <c r="AW1443" s="148"/>
      <c r="AX1443" s="148"/>
      <c r="AY1443" s="148"/>
      <c r="AZ1443" s="148"/>
      <c r="BA1443" s="148"/>
      <c r="BB1443" s="148"/>
      <c r="BC1443" s="148"/>
      <c r="BD1443" s="148"/>
      <c r="BE1443" s="148"/>
      <c r="BF1443" s="148"/>
      <c r="BG1443" s="148"/>
      <c r="BH1443" s="148"/>
    </row>
    <row r="1444" spans="1:60" outlineLevel="3" x14ac:dyDescent="0.25">
      <c r="A1444" s="155"/>
      <c r="B1444" s="156"/>
      <c r="C1444" s="195" t="s">
        <v>1761</v>
      </c>
      <c r="D1444" s="161"/>
      <c r="E1444" s="162">
        <v>6.28</v>
      </c>
      <c r="F1444" s="159"/>
      <c r="G1444" s="159"/>
      <c r="H1444" s="159"/>
      <c r="I1444" s="159"/>
      <c r="J1444" s="159"/>
      <c r="K1444" s="159"/>
      <c r="L1444" s="159"/>
      <c r="M1444" s="159"/>
      <c r="N1444" s="158"/>
      <c r="O1444" s="158"/>
      <c r="P1444" s="158"/>
      <c r="Q1444" s="158"/>
      <c r="R1444" s="159"/>
      <c r="S1444" s="159"/>
      <c r="T1444" s="159"/>
      <c r="U1444" s="159"/>
      <c r="V1444" s="159"/>
      <c r="W1444" s="159"/>
      <c r="X1444" s="159"/>
      <c r="Y1444" s="159"/>
      <c r="Z1444" s="148"/>
      <c r="AA1444" s="148"/>
      <c r="AB1444" s="148"/>
      <c r="AC1444" s="148"/>
      <c r="AD1444" s="148"/>
      <c r="AE1444" s="148"/>
      <c r="AF1444" s="148"/>
      <c r="AG1444" s="148" t="s">
        <v>314</v>
      </c>
      <c r="AH1444" s="148">
        <v>0</v>
      </c>
      <c r="AI1444" s="148"/>
      <c r="AJ1444" s="148"/>
      <c r="AK1444" s="148"/>
      <c r="AL1444" s="148"/>
      <c r="AM1444" s="148"/>
      <c r="AN1444" s="148"/>
      <c r="AO1444" s="148"/>
      <c r="AP1444" s="148"/>
      <c r="AQ1444" s="148"/>
      <c r="AR1444" s="148"/>
      <c r="AS1444" s="148"/>
      <c r="AT1444" s="148"/>
      <c r="AU1444" s="148"/>
      <c r="AV1444" s="148"/>
      <c r="AW1444" s="148"/>
      <c r="AX1444" s="148"/>
      <c r="AY1444" s="148"/>
      <c r="AZ1444" s="148"/>
      <c r="BA1444" s="148"/>
      <c r="BB1444" s="148"/>
      <c r="BC1444" s="148"/>
      <c r="BD1444" s="148"/>
      <c r="BE1444" s="148"/>
      <c r="BF1444" s="148"/>
      <c r="BG1444" s="148"/>
      <c r="BH1444" s="148"/>
    </row>
    <row r="1445" spans="1:60" outlineLevel="3" x14ac:dyDescent="0.25">
      <c r="A1445" s="155"/>
      <c r="B1445" s="156"/>
      <c r="C1445" s="195" t="s">
        <v>1762</v>
      </c>
      <c r="D1445" s="161"/>
      <c r="E1445" s="162">
        <v>7.3</v>
      </c>
      <c r="F1445" s="159"/>
      <c r="G1445" s="159"/>
      <c r="H1445" s="159"/>
      <c r="I1445" s="159"/>
      <c r="J1445" s="159"/>
      <c r="K1445" s="159"/>
      <c r="L1445" s="159"/>
      <c r="M1445" s="159"/>
      <c r="N1445" s="158"/>
      <c r="O1445" s="158"/>
      <c r="P1445" s="158"/>
      <c r="Q1445" s="158"/>
      <c r="R1445" s="159"/>
      <c r="S1445" s="159"/>
      <c r="T1445" s="159"/>
      <c r="U1445" s="159"/>
      <c r="V1445" s="159"/>
      <c r="W1445" s="159"/>
      <c r="X1445" s="159"/>
      <c r="Y1445" s="159"/>
      <c r="Z1445" s="148"/>
      <c r="AA1445" s="148"/>
      <c r="AB1445" s="148"/>
      <c r="AC1445" s="148"/>
      <c r="AD1445" s="148"/>
      <c r="AE1445" s="148"/>
      <c r="AF1445" s="148"/>
      <c r="AG1445" s="148" t="s">
        <v>314</v>
      </c>
      <c r="AH1445" s="148">
        <v>0</v>
      </c>
      <c r="AI1445" s="148"/>
      <c r="AJ1445" s="148"/>
      <c r="AK1445" s="148"/>
      <c r="AL1445" s="148"/>
      <c r="AM1445" s="148"/>
      <c r="AN1445" s="148"/>
      <c r="AO1445" s="148"/>
      <c r="AP1445" s="148"/>
      <c r="AQ1445" s="148"/>
      <c r="AR1445" s="148"/>
      <c r="AS1445" s="148"/>
      <c r="AT1445" s="148"/>
      <c r="AU1445" s="148"/>
      <c r="AV1445" s="148"/>
      <c r="AW1445" s="148"/>
      <c r="AX1445" s="148"/>
      <c r="AY1445" s="148"/>
      <c r="AZ1445" s="148"/>
      <c r="BA1445" s="148"/>
      <c r="BB1445" s="148"/>
      <c r="BC1445" s="148"/>
      <c r="BD1445" s="148"/>
      <c r="BE1445" s="148"/>
      <c r="BF1445" s="148"/>
      <c r="BG1445" s="148"/>
      <c r="BH1445" s="148"/>
    </row>
    <row r="1446" spans="1:60" outlineLevel="3" x14ac:dyDescent="0.25">
      <c r="A1446" s="155"/>
      <c r="B1446" s="156"/>
      <c r="C1446" s="195" t="s">
        <v>1763</v>
      </c>
      <c r="D1446" s="161"/>
      <c r="E1446" s="162">
        <v>12</v>
      </c>
      <c r="F1446" s="159"/>
      <c r="G1446" s="159"/>
      <c r="H1446" s="159"/>
      <c r="I1446" s="159"/>
      <c r="J1446" s="159"/>
      <c r="K1446" s="159"/>
      <c r="L1446" s="159"/>
      <c r="M1446" s="159"/>
      <c r="N1446" s="158"/>
      <c r="O1446" s="158"/>
      <c r="P1446" s="158"/>
      <c r="Q1446" s="158"/>
      <c r="R1446" s="159"/>
      <c r="S1446" s="159"/>
      <c r="T1446" s="159"/>
      <c r="U1446" s="159"/>
      <c r="V1446" s="159"/>
      <c r="W1446" s="159"/>
      <c r="X1446" s="159"/>
      <c r="Y1446" s="159"/>
      <c r="Z1446" s="148"/>
      <c r="AA1446" s="148"/>
      <c r="AB1446" s="148"/>
      <c r="AC1446" s="148"/>
      <c r="AD1446" s="148"/>
      <c r="AE1446" s="148"/>
      <c r="AF1446" s="148"/>
      <c r="AG1446" s="148" t="s">
        <v>314</v>
      </c>
      <c r="AH1446" s="148">
        <v>0</v>
      </c>
      <c r="AI1446" s="148"/>
      <c r="AJ1446" s="148"/>
      <c r="AK1446" s="148"/>
      <c r="AL1446" s="148"/>
      <c r="AM1446" s="148"/>
      <c r="AN1446" s="148"/>
      <c r="AO1446" s="148"/>
      <c r="AP1446" s="148"/>
      <c r="AQ1446" s="148"/>
      <c r="AR1446" s="148"/>
      <c r="AS1446" s="148"/>
      <c r="AT1446" s="148"/>
      <c r="AU1446" s="148"/>
      <c r="AV1446" s="148"/>
      <c r="AW1446" s="148"/>
      <c r="AX1446" s="148"/>
      <c r="AY1446" s="148"/>
      <c r="AZ1446" s="148"/>
      <c r="BA1446" s="148"/>
      <c r="BB1446" s="148"/>
      <c r="BC1446" s="148"/>
      <c r="BD1446" s="148"/>
      <c r="BE1446" s="148"/>
      <c r="BF1446" s="148"/>
      <c r="BG1446" s="148"/>
      <c r="BH1446" s="148"/>
    </row>
    <row r="1447" spans="1:60" outlineLevel="3" x14ac:dyDescent="0.25">
      <c r="A1447" s="155"/>
      <c r="B1447" s="156"/>
      <c r="C1447" s="195" t="s">
        <v>1764</v>
      </c>
      <c r="D1447" s="161"/>
      <c r="E1447" s="162">
        <v>24.82</v>
      </c>
      <c r="F1447" s="159"/>
      <c r="G1447" s="159"/>
      <c r="H1447" s="159"/>
      <c r="I1447" s="159"/>
      <c r="J1447" s="159"/>
      <c r="K1447" s="159"/>
      <c r="L1447" s="159"/>
      <c r="M1447" s="159"/>
      <c r="N1447" s="158"/>
      <c r="O1447" s="158"/>
      <c r="P1447" s="158"/>
      <c r="Q1447" s="158"/>
      <c r="R1447" s="159"/>
      <c r="S1447" s="159"/>
      <c r="T1447" s="159"/>
      <c r="U1447" s="159"/>
      <c r="V1447" s="159"/>
      <c r="W1447" s="159"/>
      <c r="X1447" s="159"/>
      <c r="Y1447" s="159"/>
      <c r="Z1447" s="148"/>
      <c r="AA1447" s="148"/>
      <c r="AB1447" s="148"/>
      <c r="AC1447" s="148"/>
      <c r="AD1447" s="148"/>
      <c r="AE1447" s="148"/>
      <c r="AF1447" s="148"/>
      <c r="AG1447" s="148" t="s">
        <v>314</v>
      </c>
      <c r="AH1447" s="148">
        <v>0</v>
      </c>
      <c r="AI1447" s="148"/>
      <c r="AJ1447" s="148"/>
      <c r="AK1447" s="148"/>
      <c r="AL1447" s="148"/>
      <c r="AM1447" s="148"/>
      <c r="AN1447" s="148"/>
      <c r="AO1447" s="148"/>
      <c r="AP1447" s="148"/>
      <c r="AQ1447" s="148"/>
      <c r="AR1447" s="148"/>
      <c r="AS1447" s="148"/>
      <c r="AT1447" s="148"/>
      <c r="AU1447" s="148"/>
      <c r="AV1447" s="148"/>
      <c r="AW1447" s="148"/>
      <c r="AX1447" s="148"/>
      <c r="AY1447" s="148"/>
      <c r="AZ1447" s="148"/>
      <c r="BA1447" s="148"/>
      <c r="BB1447" s="148"/>
      <c r="BC1447" s="148"/>
      <c r="BD1447" s="148"/>
      <c r="BE1447" s="148"/>
      <c r="BF1447" s="148"/>
      <c r="BG1447" s="148"/>
      <c r="BH1447" s="148"/>
    </row>
    <row r="1448" spans="1:60" outlineLevel="3" x14ac:dyDescent="0.25">
      <c r="A1448" s="155"/>
      <c r="B1448" s="156"/>
      <c r="C1448" s="195" t="s">
        <v>1765</v>
      </c>
      <c r="D1448" s="161"/>
      <c r="E1448" s="162">
        <v>6.9</v>
      </c>
      <c r="F1448" s="159"/>
      <c r="G1448" s="159"/>
      <c r="H1448" s="159"/>
      <c r="I1448" s="159"/>
      <c r="J1448" s="159"/>
      <c r="K1448" s="159"/>
      <c r="L1448" s="159"/>
      <c r="M1448" s="159"/>
      <c r="N1448" s="158"/>
      <c r="O1448" s="158"/>
      <c r="P1448" s="158"/>
      <c r="Q1448" s="158"/>
      <c r="R1448" s="159"/>
      <c r="S1448" s="159"/>
      <c r="T1448" s="159"/>
      <c r="U1448" s="159"/>
      <c r="V1448" s="159"/>
      <c r="W1448" s="159"/>
      <c r="X1448" s="159"/>
      <c r="Y1448" s="159"/>
      <c r="Z1448" s="148"/>
      <c r="AA1448" s="148"/>
      <c r="AB1448" s="148"/>
      <c r="AC1448" s="148"/>
      <c r="AD1448" s="148"/>
      <c r="AE1448" s="148"/>
      <c r="AF1448" s="148"/>
      <c r="AG1448" s="148" t="s">
        <v>314</v>
      </c>
      <c r="AH1448" s="148">
        <v>0</v>
      </c>
      <c r="AI1448" s="148"/>
      <c r="AJ1448" s="148"/>
      <c r="AK1448" s="148"/>
      <c r="AL1448" s="148"/>
      <c r="AM1448" s="148"/>
      <c r="AN1448" s="148"/>
      <c r="AO1448" s="148"/>
      <c r="AP1448" s="148"/>
      <c r="AQ1448" s="148"/>
      <c r="AR1448" s="148"/>
      <c r="AS1448" s="148"/>
      <c r="AT1448" s="148"/>
      <c r="AU1448" s="148"/>
      <c r="AV1448" s="148"/>
      <c r="AW1448" s="148"/>
      <c r="AX1448" s="148"/>
      <c r="AY1448" s="148"/>
      <c r="AZ1448" s="148"/>
      <c r="BA1448" s="148"/>
      <c r="BB1448" s="148"/>
      <c r="BC1448" s="148"/>
      <c r="BD1448" s="148"/>
      <c r="BE1448" s="148"/>
      <c r="BF1448" s="148"/>
      <c r="BG1448" s="148"/>
      <c r="BH1448" s="148"/>
    </row>
    <row r="1449" spans="1:60" outlineLevel="3" x14ac:dyDescent="0.25">
      <c r="A1449" s="155"/>
      <c r="B1449" s="156"/>
      <c r="C1449" s="195" t="s">
        <v>1766</v>
      </c>
      <c r="D1449" s="161"/>
      <c r="E1449" s="162">
        <v>58.74</v>
      </c>
      <c r="F1449" s="159"/>
      <c r="G1449" s="159"/>
      <c r="H1449" s="159"/>
      <c r="I1449" s="159"/>
      <c r="J1449" s="159"/>
      <c r="K1449" s="159"/>
      <c r="L1449" s="159"/>
      <c r="M1449" s="159"/>
      <c r="N1449" s="158"/>
      <c r="O1449" s="158"/>
      <c r="P1449" s="158"/>
      <c r="Q1449" s="158"/>
      <c r="R1449" s="159"/>
      <c r="S1449" s="159"/>
      <c r="T1449" s="159"/>
      <c r="U1449" s="159"/>
      <c r="V1449" s="159"/>
      <c r="W1449" s="159"/>
      <c r="X1449" s="159"/>
      <c r="Y1449" s="159"/>
      <c r="Z1449" s="148"/>
      <c r="AA1449" s="148"/>
      <c r="AB1449" s="148"/>
      <c r="AC1449" s="148"/>
      <c r="AD1449" s="148"/>
      <c r="AE1449" s="148"/>
      <c r="AF1449" s="148"/>
      <c r="AG1449" s="148" t="s">
        <v>314</v>
      </c>
      <c r="AH1449" s="148">
        <v>0</v>
      </c>
      <c r="AI1449" s="148"/>
      <c r="AJ1449" s="148"/>
      <c r="AK1449" s="148"/>
      <c r="AL1449" s="148"/>
      <c r="AM1449" s="148"/>
      <c r="AN1449" s="148"/>
      <c r="AO1449" s="148"/>
      <c r="AP1449" s="148"/>
      <c r="AQ1449" s="148"/>
      <c r="AR1449" s="148"/>
      <c r="AS1449" s="148"/>
      <c r="AT1449" s="148"/>
      <c r="AU1449" s="148"/>
      <c r="AV1449" s="148"/>
      <c r="AW1449" s="148"/>
      <c r="AX1449" s="148"/>
      <c r="AY1449" s="148"/>
      <c r="AZ1449" s="148"/>
      <c r="BA1449" s="148"/>
      <c r="BB1449" s="148"/>
      <c r="BC1449" s="148"/>
      <c r="BD1449" s="148"/>
      <c r="BE1449" s="148"/>
      <c r="BF1449" s="148"/>
      <c r="BG1449" s="148"/>
      <c r="BH1449" s="148"/>
    </row>
    <row r="1450" spans="1:60" outlineLevel="3" x14ac:dyDescent="0.25">
      <c r="A1450" s="155"/>
      <c r="B1450" s="156"/>
      <c r="C1450" s="195" t="s">
        <v>1767</v>
      </c>
      <c r="D1450" s="161"/>
      <c r="E1450" s="162">
        <v>9.4</v>
      </c>
      <c r="F1450" s="159"/>
      <c r="G1450" s="159"/>
      <c r="H1450" s="159"/>
      <c r="I1450" s="159"/>
      <c r="J1450" s="159"/>
      <c r="K1450" s="159"/>
      <c r="L1450" s="159"/>
      <c r="M1450" s="159"/>
      <c r="N1450" s="158"/>
      <c r="O1450" s="158"/>
      <c r="P1450" s="158"/>
      <c r="Q1450" s="158"/>
      <c r="R1450" s="159"/>
      <c r="S1450" s="159"/>
      <c r="T1450" s="159"/>
      <c r="U1450" s="159"/>
      <c r="V1450" s="159"/>
      <c r="W1450" s="159"/>
      <c r="X1450" s="159"/>
      <c r="Y1450" s="159"/>
      <c r="Z1450" s="148"/>
      <c r="AA1450" s="148"/>
      <c r="AB1450" s="148"/>
      <c r="AC1450" s="148"/>
      <c r="AD1450" s="148"/>
      <c r="AE1450" s="148"/>
      <c r="AF1450" s="148"/>
      <c r="AG1450" s="148" t="s">
        <v>314</v>
      </c>
      <c r="AH1450" s="148">
        <v>0</v>
      </c>
      <c r="AI1450" s="148"/>
      <c r="AJ1450" s="148"/>
      <c r="AK1450" s="148"/>
      <c r="AL1450" s="148"/>
      <c r="AM1450" s="148"/>
      <c r="AN1450" s="148"/>
      <c r="AO1450" s="148"/>
      <c r="AP1450" s="148"/>
      <c r="AQ1450" s="148"/>
      <c r="AR1450" s="148"/>
      <c r="AS1450" s="148"/>
      <c r="AT1450" s="148"/>
      <c r="AU1450" s="148"/>
      <c r="AV1450" s="148"/>
      <c r="AW1450" s="148"/>
      <c r="AX1450" s="148"/>
      <c r="AY1450" s="148"/>
      <c r="AZ1450" s="148"/>
      <c r="BA1450" s="148"/>
      <c r="BB1450" s="148"/>
      <c r="BC1450" s="148"/>
      <c r="BD1450" s="148"/>
      <c r="BE1450" s="148"/>
      <c r="BF1450" s="148"/>
      <c r="BG1450" s="148"/>
      <c r="BH1450" s="148"/>
    </row>
    <row r="1451" spans="1:60" outlineLevel="3" x14ac:dyDescent="0.25">
      <c r="A1451" s="155"/>
      <c r="B1451" s="156"/>
      <c r="C1451" s="195" t="s">
        <v>1768</v>
      </c>
      <c r="D1451" s="161"/>
      <c r="E1451" s="162">
        <v>20.2</v>
      </c>
      <c r="F1451" s="159"/>
      <c r="G1451" s="159"/>
      <c r="H1451" s="159"/>
      <c r="I1451" s="159"/>
      <c r="J1451" s="159"/>
      <c r="K1451" s="159"/>
      <c r="L1451" s="159"/>
      <c r="M1451" s="159"/>
      <c r="N1451" s="158"/>
      <c r="O1451" s="158"/>
      <c r="P1451" s="158"/>
      <c r="Q1451" s="158"/>
      <c r="R1451" s="159"/>
      <c r="S1451" s="159"/>
      <c r="T1451" s="159"/>
      <c r="U1451" s="159"/>
      <c r="V1451" s="159"/>
      <c r="W1451" s="159"/>
      <c r="X1451" s="159"/>
      <c r="Y1451" s="159"/>
      <c r="Z1451" s="148"/>
      <c r="AA1451" s="148"/>
      <c r="AB1451" s="148"/>
      <c r="AC1451" s="148"/>
      <c r="AD1451" s="148"/>
      <c r="AE1451" s="148"/>
      <c r="AF1451" s="148"/>
      <c r="AG1451" s="148" t="s">
        <v>314</v>
      </c>
      <c r="AH1451" s="148">
        <v>0</v>
      </c>
      <c r="AI1451" s="148"/>
      <c r="AJ1451" s="148"/>
      <c r="AK1451" s="148"/>
      <c r="AL1451" s="148"/>
      <c r="AM1451" s="148"/>
      <c r="AN1451" s="148"/>
      <c r="AO1451" s="148"/>
      <c r="AP1451" s="148"/>
      <c r="AQ1451" s="148"/>
      <c r="AR1451" s="148"/>
      <c r="AS1451" s="148"/>
      <c r="AT1451" s="148"/>
      <c r="AU1451" s="148"/>
      <c r="AV1451" s="148"/>
      <c r="AW1451" s="148"/>
      <c r="AX1451" s="148"/>
      <c r="AY1451" s="148"/>
      <c r="AZ1451" s="148"/>
      <c r="BA1451" s="148"/>
      <c r="BB1451" s="148"/>
      <c r="BC1451" s="148"/>
      <c r="BD1451" s="148"/>
      <c r="BE1451" s="148"/>
      <c r="BF1451" s="148"/>
      <c r="BG1451" s="148"/>
      <c r="BH1451" s="148"/>
    </row>
    <row r="1452" spans="1:60" outlineLevel="3" x14ac:dyDescent="0.25">
      <c r="A1452" s="155"/>
      <c r="B1452" s="156"/>
      <c r="C1452" s="195" t="s">
        <v>1769</v>
      </c>
      <c r="D1452" s="161"/>
      <c r="E1452" s="162">
        <v>7.72</v>
      </c>
      <c r="F1452" s="159"/>
      <c r="G1452" s="159"/>
      <c r="H1452" s="159"/>
      <c r="I1452" s="159"/>
      <c r="J1452" s="159"/>
      <c r="K1452" s="159"/>
      <c r="L1452" s="159"/>
      <c r="M1452" s="159"/>
      <c r="N1452" s="158"/>
      <c r="O1452" s="158"/>
      <c r="P1452" s="158"/>
      <c r="Q1452" s="158"/>
      <c r="R1452" s="159"/>
      <c r="S1452" s="159"/>
      <c r="T1452" s="159"/>
      <c r="U1452" s="159"/>
      <c r="V1452" s="159"/>
      <c r="W1452" s="159"/>
      <c r="X1452" s="159"/>
      <c r="Y1452" s="159"/>
      <c r="Z1452" s="148"/>
      <c r="AA1452" s="148"/>
      <c r="AB1452" s="148"/>
      <c r="AC1452" s="148"/>
      <c r="AD1452" s="148"/>
      <c r="AE1452" s="148"/>
      <c r="AF1452" s="148"/>
      <c r="AG1452" s="148" t="s">
        <v>314</v>
      </c>
      <c r="AH1452" s="148">
        <v>0</v>
      </c>
      <c r="AI1452" s="148"/>
      <c r="AJ1452" s="148"/>
      <c r="AK1452" s="148"/>
      <c r="AL1452" s="148"/>
      <c r="AM1452" s="148"/>
      <c r="AN1452" s="148"/>
      <c r="AO1452" s="148"/>
      <c r="AP1452" s="148"/>
      <c r="AQ1452" s="148"/>
      <c r="AR1452" s="148"/>
      <c r="AS1452" s="148"/>
      <c r="AT1452" s="148"/>
      <c r="AU1452" s="148"/>
      <c r="AV1452" s="148"/>
      <c r="AW1452" s="148"/>
      <c r="AX1452" s="148"/>
      <c r="AY1452" s="148"/>
      <c r="AZ1452" s="148"/>
      <c r="BA1452" s="148"/>
      <c r="BB1452" s="148"/>
      <c r="BC1452" s="148"/>
      <c r="BD1452" s="148"/>
      <c r="BE1452" s="148"/>
      <c r="BF1452" s="148"/>
      <c r="BG1452" s="148"/>
      <c r="BH1452" s="148"/>
    </row>
    <row r="1453" spans="1:60" outlineLevel="3" x14ac:dyDescent="0.25">
      <c r="A1453" s="155"/>
      <c r="B1453" s="156"/>
      <c r="C1453" s="195" t="s">
        <v>1770</v>
      </c>
      <c r="D1453" s="161"/>
      <c r="E1453" s="162">
        <v>4.5199999999999996</v>
      </c>
      <c r="F1453" s="159"/>
      <c r="G1453" s="159"/>
      <c r="H1453" s="159"/>
      <c r="I1453" s="159"/>
      <c r="J1453" s="159"/>
      <c r="K1453" s="159"/>
      <c r="L1453" s="159"/>
      <c r="M1453" s="159"/>
      <c r="N1453" s="158"/>
      <c r="O1453" s="158"/>
      <c r="P1453" s="158"/>
      <c r="Q1453" s="158"/>
      <c r="R1453" s="159"/>
      <c r="S1453" s="159"/>
      <c r="T1453" s="159"/>
      <c r="U1453" s="159"/>
      <c r="V1453" s="159"/>
      <c r="W1453" s="159"/>
      <c r="X1453" s="159"/>
      <c r="Y1453" s="159"/>
      <c r="Z1453" s="148"/>
      <c r="AA1453" s="148"/>
      <c r="AB1453" s="148"/>
      <c r="AC1453" s="148"/>
      <c r="AD1453" s="148"/>
      <c r="AE1453" s="148"/>
      <c r="AF1453" s="148"/>
      <c r="AG1453" s="148" t="s">
        <v>314</v>
      </c>
      <c r="AH1453" s="148">
        <v>0</v>
      </c>
      <c r="AI1453" s="148"/>
      <c r="AJ1453" s="148"/>
      <c r="AK1453" s="148"/>
      <c r="AL1453" s="148"/>
      <c r="AM1453" s="148"/>
      <c r="AN1453" s="148"/>
      <c r="AO1453" s="148"/>
      <c r="AP1453" s="148"/>
      <c r="AQ1453" s="148"/>
      <c r="AR1453" s="148"/>
      <c r="AS1453" s="148"/>
      <c r="AT1453" s="148"/>
      <c r="AU1453" s="148"/>
      <c r="AV1453" s="148"/>
      <c r="AW1453" s="148"/>
      <c r="AX1453" s="148"/>
      <c r="AY1453" s="148"/>
      <c r="AZ1453" s="148"/>
      <c r="BA1453" s="148"/>
      <c r="BB1453" s="148"/>
      <c r="BC1453" s="148"/>
      <c r="BD1453" s="148"/>
      <c r="BE1453" s="148"/>
      <c r="BF1453" s="148"/>
      <c r="BG1453" s="148"/>
      <c r="BH1453" s="148"/>
    </row>
    <row r="1454" spans="1:60" outlineLevel="1" x14ac:dyDescent="0.25">
      <c r="A1454" s="177">
        <v>335</v>
      </c>
      <c r="B1454" s="178" t="s">
        <v>1771</v>
      </c>
      <c r="C1454" s="194" t="s">
        <v>1772</v>
      </c>
      <c r="D1454" s="179" t="s">
        <v>310</v>
      </c>
      <c r="E1454" s="180">
        <v>365.11</v>
      </c>
      <c r="F1454" s="181"/>
      <c r="G1454" s="182">
        <f>ROUND(E1454*F1454,2)</f>
        <v>0</v>
      </c>
      <c r="H1454" s="181"/>
      <c r="I1454" s="182">
        <f>ROUND(E1454*H1454,2)</f>
        <v>0</v>
      </c>
      <c r="J1454" s="181"/>
      <c r="K1454" s="182">
        <f>ROUND(E1454*J1454,2)</f>
        <v>0</v>
      </c>
      <c r="L1454" s="182">
        <v>21</v>
      </c>
      <c r="M1454" s="182">
        <f>G1454*(1+L1454/100)</f>
        <v>0</v>
      </c>
      <c r="N1454" s="180">
        <v>0</v>
      </c>
      <c r="O1454" s="180">
        <f>ROUND(E1454*N1454,2)</f>
        <v>0</v>
      </c>
      <c r="P1454" s="180">
        <v>3.5000000000000001E-3</v>
      </c>
      <c r="Q1454" s="180">
        <f>ROUND(E1454*P1454,2)</f>
        <v>1.28</v>
      </c>
      <c r="R1454" s="182" t="s">
        <v>1745</v>
      </c>
      <c r="S1454" s="182" t="s">
        <v>294</v>
      </c>
      <c r="T1454" s="183" t="s">
        <v>294</v>
      </c>
      <c r="U1454" s="159">
        <v>0.105</v>
      </c>
      <c r="V1454" s="159">
        <f>ROUND(E1454*U1454,2)</f>
        <v>38.340000000000003</v>
      </c>
      <c r="W1454" s="159"/>
      <c r="X1454" s="159" t="s">
        <v>295</v>
      </c>
      <c r="Y1454" s="159" t="s">
        <v>296</v>
      </c>
      <c r="Z1454" s="148"/>
      <c r="AA1454" s="148"/>
      <c r="AB1454" s="148"/>
      <c r="AC1454" s="148"/>
      <c r="AD1454" s="148"/>
      <c r="AE1454" s="148"/>
      <c r="AF1454" s="148"/>
      <c r="AG1454" s="148" t="s">
        <v>297</v>
      </c>
      <c r="AH1454" s="148"/>
      <c r="AI1454" s="148"/>
      <c r="AJ1454" s="148"/>
      <c r="AK1454" s="148"/>
      <c r="AL1454" s="148"/>
      <c r="AM1454" s="148"/>
      <c r="AN1454" s="148"/>
      <c r="AO1454" s="148"/>
      <c r="AP1454" s="148"/>
      <c r="AQ1454" s="148"/>
      <c r="AR1454" s="148"/>
      <c r="AS1454" s="148"/>
      <c r="AT1454" s="148"/>
      <c r="AU1454" s="148"/>
      <c r="AV1454" s="148"/>
      <c r="AW1454" s="148"/>
      <c r="AX1454" s="148"/>
      <c r="AY1454" s="148"/>
      <c r="AZ1454" s="148"/>
      <c r="BA1454" s="148"/>
      <c r="BB1454" s="148"/>
      <c r="BC1454" s="148"/>
      <c r="BD1454" s="148"/>
      <c r="BE1454" s="148"/>
      <c r="BF1454" s="148"/>
      <c r="BG1454" s="148"/>
      <c r="BH1454" s="148"/>
    </row>
    <row r="1455" spans="1:60" ht="20" outlineLevel="2" x14ac:dyDescent="0.25">
      <c r="A1455" s="155"/>
      <c r="B1455" s="156"/>
      <c r="C1455" s="195" t="s">
        <v>1773</v>
      </c>
      <c r="D1455" s="161"/>
      <c r="E1455" s="162">
        <v>188.42</v>
      </c>
      <c r="F1455" s="159"/>
      <c r="G1455" s="159"/>
      <c r="H1455" s="159"/>
      <c r="I1455" s="159"/>
      <c r="J1455" s="159"/>
      <c r="K1455" s="159"/>
      <c r="L1455" s="159"/>
      <c r="M1455" s="159"/>
      <c r="N1455" s="158"/>
      <c r="O1455" s="158"/>
      <c r="P1455" s="158"/>
      <c r="Q1455" s="158"/>
      <c r="R1455" s="159"/>
      <c r="S1455" s="159"/>
      <c r="T1455" s="159"/>
      <c r="U1455" s="159"/>
      <c r="V1455" s="159"/>
      <c r="W1455" s="159"/>
      <c r="X1455" s="159"/>
      <c r="Y1455" s="159"/>
      <c r="Z1455" s="148"/>
      <c r="AA1455" s="148"/>
      <c r="AB1455" s="148"/>
      <c r="AC1455" s="148"/>
      <c r="AD1455" s="148"/>
      <c r="AE1455" s="148"/>
      <c r="AF1455" s="148"/>
      <c r="AG1455" s="148" t="s">
        <v>314</v>
      </c>
      <c r="AH1455" s="148">
        <v>0</v>
      </c>
      <c r="AI1455" s="148"/>
      <c r="AJ1455" s="148"/>
      <c r="AK1455" s="148"/>
      <c r="AL1455" s="148"/>
      <c r="AM1455" s="148"/>
      <c r="AN1455" s="148"/>
      <c r="AO1455" s="148"/>
      <c r="AP1455" s="148"/>
      <c r="AQ1455" s="148"/>
      <c r="AR1455" s="148"/>
      <c r="AS1455" s="148"/>
      <c r="AT1455" s="148"/>
      <c r="AU1455" s="148"/>
      <c r="AV1455" s="148"/>
      <c r="AW1455" s="148"/>
      <c r="AX1455" s="148"/>
      <c r="AY1455" s="148"/>
      <c r="AZ1455" s="148"/>
      <c r="BA1455" s="148"/>
      <c r="BB1455" s="148"/>
      <c r="BC1455" s="148"/>
      <c r="BD1455" s="148"/>
      <c r="BE1455" s="148"/>
      <c r="BF1455" s="148"/>
      <c r="BG1455" s="148"/>
      <c r="BH1455" s="148"/>
    </row>
    <row r="1456" spans="1:60" outlineLevel="3" x14ac:dyDescent="0.25">
      <c r="A1456" s="155"/>
      <c r="B1456" s="156"/>
      <c r="C1456" s="195" t="s">
        <v>1774</v>
      </c>
      <c r="D1456" s="161"/>
      <c r="E1456" s="162">
        <v>176.69</v>
      </c>
      <c r="F1456" s="159"/>
      <c r="G1456" s="159"/>
      <c r="H1456" s="159"/>
      <c r="I1456" s="159"/>
      <c r="J1456" s="159"/>
      <c r="K1456" s="159"/>
      <c r="L1456" s="159"/>
      <c r="M1456" s="159"/>
      <c r="N1456" s="158"/>
      <c r="O1456" s="158"/>
      <c r="P1456" s="158"/>
      <c r="Q1456" s="158"/>
      <c r="R1456" s="159"/>
      <c r="S1456" s="159"/>
      <c r="T1456" s="159"/>
      <c r="U1456" s="159"/>
      <c r="V1456" s="159"/>
      <c r="W1456" s="159"/>
      <c r="X1456" s="159"/>
      <c r="Y1456" s="159"/>
      <c r="Z1456" s="148"/>
      <c r="AA1456" s="148"/>
      <c r="AB1456" s="148"/>
      <c r="AC1456" s="148"/>
      <c r="AD1456" s="148"/>
      <c r="AE1456" s="148"/>
      <c r="AF1456" s="148"/>
      <c r="AG1456" s="148" t="s">
        <v>314</v>
      </c>
      <c r="AH1456" s="148">
        <v>0</v>
      </c>
      <c r="AI1456" s="148"/>
      <c r="AJ1456" s="148"/>
      <c r="AK1456" s="148"/>
      <c r="AL1456" s="148"/>
      <c r="AM1456" s="148"/>
      <c r="AN1456" s="148"/>
      <c r="AO1456" s="148"/>
      <c r="AP1456" s="148"/>
      <c r="AQ1456" s="148"/>
      <c r="AR1456" s="148"/>
      <c r="AS1456" s="148"/>
      <c r="AT1456" s="148"/>
      <c r="AU1456" s="148"/>
      <c r="AV1456" s="148"/>
      <c r="AW1456" s="148"/>
      <c r="AX1456" s="148"/>
      <c r="AY1456" s="148"/>
      <c r="AZ1456" s="148"/>
      <c r="BA1456" s="148"/>
      <c r="BB1456" s="148"/>
      <c r="BC1456" s="148"/>
      <c r="BD1456" s="148"/>
      <c r="BE1456" s="148"/>
      <c r="BF1456" s="148"/>
      <c r="BG1456" s="148"/>
      <c r="BH1456" s="148"/>
    </row>
    <row r="1457" spans="1:60" ht="30" outlineLevel="1" x14ac:dyDescent="0.25">
      <c r="A1457" s="177">
        <v>336</v>
      </c>
      <c r="B1457" s="178" t="s">
        <v>1775</v>
      </c>
      <c r="C1457" s="194" t="s">
        <v>1776</v>
      </c>
      <c r="D1457" s="179" t="s">
        <v>310</v>
      </c>
      <c r="E1457" s="180">
        <v>119.6</v>
      </c>
      <c r="F1457" s="181"/>
      <c r="G1457" s="182">
        <f>ROUND(E1457*F1457,2)</f>
        <v>0</v>
      </c>
      <c r="H1457" s="181"/>
      <c r="I1457" s="182">
        <f>ROUND(E1457*H1457,2)</f>
        <v>0</v>
      </c>
      <c r="J1457" s="181"/>
      <c r="K1457" s="182">
        <f>ROUND(E1457*J1457,2)</f>
        <v>0</v>
      </c>
      <c r="L1457" s="182">
        <v>21</v>
      </c>
      <c r="M1457" s="182">
        <f>G1457*(1+L1457/100)</f>
        <v>0</v>
      </c>
      <c r="N1457" s="180">
        <v>1.18E-2</v>
      </c>
      <c r="O1457" s="180">
        <f>ROUND(E1457*N1457,2)</f>
        <v>1.41</v>
      </c>
      <c r="P1457" s="180">
        <v>0</v>
      </c>
      <c r="Q1457" s="180">
        <f>ROUND(E1457*P1457,2)</f>
        <v>0</v>
      </c>
      <c r="R1457" s="182" t="s">
        <v>1723</v>
      </c>
      <c r="S1457" s="182" t="s">
        <v>294</v>
      </c>
      <c r="T1457" s="183" t="s">
        <v>294</v>
      </c>
      <c r="U1457" s="159">
        <v>0.88339999999999996</v>
      </c>
      <c r="V1457" s="159">
        <f>ROUND(E1457*U1457,2)</f>
        <v>105.65</v>
      </c>
      <c r="W1457" s="159"/>
      <c r="X1457" s="159" t="s">
        <v>675</v>
      </c>
      <c r="Y1457" s="159" t="s">
        <v>296</v>
      </c>
      <c r="Z1457" s="148"/>
      <c r="AA1457" s="148"/>
      <c r="AB1457" s="148"/>
      <c r="AC1457" s="148"/>
      <c r="AD1457" s="148"/>
      <c r="AE1457" s="148"/>
      <c r="AF1457" s="148"/>
      <c r="AG1457" s="148" t="s">
        <v>676</v>
      </c>
      <c r="AH1457" s="148"/>
      <c r="AI1457" s="148"/>
      <c r="AJ1457" s="148"/>
      <c r="AK1457" s="148"/>
      <c r="AL1457" s="148"/>
      <c r="AM1457" s="148"/>
      <c r="AN1457" s="148"/>
      <c r="AO1457" s="148"/>
      <c r="AP1457" s="148"/>
      <c r="AQ1457" s="148"/>
      <c r="AR1457" s="148"/>
      <c r="AS1457" s="148"/>
      <c r="AT1457" s="148"/>
      <c r="AU1457" s="148"/>
      <c r="AV1457" s="148"/>
      <c r="AW1457" s="148"/>
      <c r="AX1457" s="148"/>
      <c r="AY1457" s="148"/>
      <c r="AZ1457" s="148"/>
      <c r="BA1457" s="148"/>
      <c r="BB1457" s="148"/>
      <c r="BC1457" s="148"/>
      <c r="BD1457" s="148"/>
      <c r="BE1457" s="148"/>
      <c r="BF1457" s="148"/>
      <c r="BG1457" s="148"/>
      <c r="BH1457" s="148"/>
    </row>
    <row r="1458" spans="1:60" ht="20.5" outlineLevel="2" x14ac:dyDescent="0.25">
      <c r="A1458" s="155"/>
      <c r="B1458" s="156"/>
      <c r="C1458" s="276" t="s">
        <v>1777</v>
      </c>
      <c r="D1458" s="277"/>
      <c r="E1458" s="277"/>
      <c r="F1458" s="277"/>
      <c r="G1458" s="277"/>
      <c r="H1458" s="159"/>
      <c r="I1458" s="159"/>
      <c r="J1458" s="159"/>
      <c r="K1458" s="159"/>
      <c r="L1458" s="159"/>
      <c r="M1458" s="159"/>
      <c r="N1458" s="158"/>
      <c r="O1458" s="158"/>
      <c r="P1458" s="158"/>
      <c r="Q1458" s="158"/>
      <c r="R1458" s="159"/>
      <c r="S1458" s="159"/>
      <c r="T1458" s="159"/>
      <c r="U1458" s="159"/>
      <c r="V1458" s="159"/>
      <c r="W1458" s="159"/>
      <c r="X1458" s="159"/>
      <c r="Y1458" s="159"/>
      <c r="Z1458" s="148"/>
      <c r="AA1458" s="148"/>
      <c r="AB1458" s="148"/>
      <c r="AC1458" s="148"/>
      <c r="AD1458" s="148"/>
      <c r="AE1458" s="148"/>
      <c r="AF1458" s="148"/>
      <c r="AG1458" s="148" t="s">
        <v>299</v>
      </c>
      <c r="AH1458" s="148"/>
      <c r="AI1458" s="148"/>
      <c r="AJ1458" s="148"/>
      <c r="AK1458" s="148"/>
      <c r="AL1458" s="148"/>
      <c r="AM1458" s="148"/>
      <c r="AN1458" s="148"/>
      <c r="AO1458" s="148"/>
      <c r="AP1458" s="148"/>
      <c r="AQ1458" s="148"/>
      <c r="AR1458" s="148"/>
      <c r="AS1458" s="148"/>
      <c r="AT1458" s="148"/>
      <c r="AU1458" s="148"/>
      <c r="AV1458" s="148"/>
      <c r="AW1458" s="148"/>
      <c r="AX1458" s="148"/>
      <c r="AY1458" s="148"/>
      <c r="AZ1458" s="148"/>
      <c r="BA1458" s="184" t="str">
        <f>C1458</f>
        <v>lepení a dodávka podlahoviny z PVC, bez podkladu. Svaření podlahoviny. Dodávka a lepení podlahových soklíků z měkčeného PVC. Pastování a vyleštění podlah.</v>
      </c>
      <c r="BB1458" s="148"/>
      <c r="BC1458" s="148"/>
      <c r="BD1458" s="148"/>
      <c r="BE1458" s="148"/>
      <c r="BF1458" s="148"/>
      <c r="BG1458" s="148"/>
      <c r="BH1458" s="148"/>
    </row>
    <row r="1459" spans="1:60" ht="20.5" outlineLevel="2" x14ac:dyDescent="0.25">
      <c r="A1459" s="155"/>
      <c r="B1459" s="156"/>
      <c r="C1459" s="270" t="s">
        <v>1777</v>
      </c>
      <c r="D1459" s="271"/>
      <c r="E1459" s="271"/>
      <c r="F1459" s="271"/>
      <c r="G1459" s="271"/>
      <c r="H1459" s="159"/>
      <c r="I1459" s="159"/>
      <c r="J1459" s="159"/>
      <c r="K1459" s="159"/>
      <c r="L1459" s="159"/>
      <c r="M1459" s="159"/>
      <c r="N1459" s="158"/>
      <c r="O1459" s="158"/>
      <c r="P1459" s="158"/>
      <c r="Q1459" s="158"/>
      <c r="R1459" s="159"/>
      <c r="S1459" s="159"/>
      <c r="T1459" s="159"/>
      <c r="U1459" s="159"/>
      <c r="V1459" s="159"/>
      <c r="W1459" s="159"/>
      <c r="X1459" s="159"/>
      <c r="Y1459" s="159"/>
      <c r="Z1459" s="148"/>
      <c r="AA1459" s="148"/>
      <c r="AB1459" s="148"/>
      <c r="AC1459" s="148"/>
      <c r="AD1459" s="148"/>
      <c r="AE1459" s="148"/>
      <c r="AF1459" s="148"/>
      <c r="AG1459" s="148" t="s">
        <v>300</v>
      </c>
      <c r="AH1459" s="148"/>
      <c r="AI1459" s="148"/>
      <c r="AJ1459" s="148"/>
      <c r="AK1459" s="148"/>
      <c r="AL1459" s="148"/>
      <c r="AM1459" s="148"/>
      <c r="AN1459" s="148"/>
      <c r="AO1459" s="148"/>
      <c r="AP1459" s="148"/>
      <c r="AQ1459" s="148"/>
      <c r="AR1459" s="148"/>
      <c r="AS1459" s="148"/>
      <c r="AT1459" s="148"/>
      <c r="AU1459" s="148"/>
      <c r="AV1459" s="148"/>
      <c r="AW1459" s="148"/>
      <c r="AX1459" s="148"/>
      <c r="AY1459" s="148"/>
      <c r="AZ1459" s="148"/>
      <c r="BA1459" s="184" t="str">
        <f>C1459</f>
        <v>lepení a dodávka podlahoviny z PVC, bez podkladu. Svaření podlahoviny. Dodávka a lepení podlahových soklíků z měkčeného PVC. Pastování a vyleštění podlah.</v>
      </c>
      <c r="BB1459" s="148"/>
      <c r="BC1459" s="148"/>
      <c r="BD1459" s="148"/>
      <c r="BE1459" s="148"/>
      <c r="BF1459" s="148"/>
      <c r="BG1459" s="148"/>
      <c r="BH1459" s="148"/>
    </row>
    <row r="1460" spans="1:60" outlineLevel="2" x14ac:dyDescent="0.25">
      <c r="A1460" s="155"/>
      <c r="B1460" s="156"/>
      <c r="C1460" s="195" t="s">
        <v>1778</v>
      </c>
      <c r="D1460" s="161"/>
      <c r="E1460" s="162">
        <v>119.6</v>
      </c>
      <c r="F1460" s="159"/>
      <c r="G1460" s="159"/>
      <c r="H1460" s="159"/>
      <c r="I1460" s="159"/>
      <c r="J1460" s="159"/>
      <c r="K1460" s="159"/>
      <c r="L1460" s="159"/>
      <c r="M1460" s="159"/>
      <c r="N1460" s="158"/>
      <c r="O1460" s="158"/>
      <c r="P1460" s="158"/>
      <c r="Q1460" s="158"/>
      <c r="R1460" s="159"/>
      <c r="S1460" s="159"/>
      <c r="T1460" s="159"/>
      <c r="U1460" s="159"/>
      <c r="V1460" s="159"/>
      <c r="W1460" s="159"/>
      <c r="X1460" s="159"/>
      <c r="Y1460" s="159"/>
      <c r="Z1460" s="148"/>
      <c r="AA1460" s="148"/>
      <c r="AB1460" s="148"/>
      <c r="AC1460" s="148"/>
      <c r="AD1460" s="148"/>
      <c r="AE1460" s="148"/>
      <c r="AF1460" s="148"/>
      <c r="AG1460" s="148" t="s">
        <v>314</v>
      </c>
      <c r="AH1460" s="148">
        <v>0</v>
      </c>
      <c r="AI1460" s="148"/>
      <c r="AJ1460" s="148"/>
      <c r="AK1460" s="148"/>
      <c r="AL1460" s="148"/>
      <c r="AM1460" s="148"/>
      <c r="AN1460" s="148"/>
      <c r="AO1460" s="148"/>
      <c r="AP1460" s="148"/>
      <c r="AQ1460" s="148"/>
      <c r="AR1460" s="148"/>
      <c r="AS1460" s="148"/>
      <c r="AT1460" s="148"/>
      <c r="AU1460" s="148"/>
      <c r="AV1460" s="148"/>
      <c r="AW1460" s="148"/>
      <c r="AX1460" s="148"/>
      <c r="AY1460" s="148"/>
      <c r="AZ1460" s="148"/>
      <c r="BA1460" s="148"/>
      <c r="BB1460" s="148"/>
      <c r="BC1460" s="148"/>
      <c r="BD1460" s="148"/>
      <c r="BE1460" s="148"/>
      <c r="BF1460" s="148"/>
      <c r="BG1460" s="148"/>
      <c r="BH1460" s="148"/>
    </row>
    <row r="1461" spans="1:60" outlineLevel="1" x14ac:dyDescent="0.25">
      <c r="A1461" s="155">
        <v>337</v>
      </c>
      <c r="B1461" s="156" t="s">
        <v>1779</v>
      </c>
      <c r="C1461" s="201" t="s">
        <v>1780</v>
      </c>
      <c r="D1461" s="157" t="s">
        <v>0</v>
      </c>
      <c r="E1461" s="192"/>
      <c r="F1461" s="160"/>
      <c r="G1461" s="159">
        <f>ROUND(E1461*F1461,2)</f>
        <v>0</v>
      </c>
      <c r="H1461" s="160"/>
      <c r="I1461" s="159">
        <f>ROUND(E1461*H1461,2)</f>
        <v>0</v>
      </c>
      <c r="J1461" s="160"/>
      <c r="K1461" s="159">
        <f>ROUND(E1461*J1461,2)</f>
        <v>0</v>
      </c>
      <c r="L1461" s="159">
        <v>21</v>
      </c>
      <c r="M1461" s="159">
        <f>G1461*(1+L1461/100)</f>
        <v>0</v>
      </c>
      <c r="N1461" s="158">
        <v>0</v>
      </c>
      <c r="O1461" s="158">
        <f>ROUND(E1461*N1461,2)</f>
        <v>0</v>
      </c>
      <c r="P1461" s="158">
        <v>0</v>
      </c>
      <c r="Q1461" s="158">
        <f>ROUND(E1461*P1461,2)</f>
        <v>0</v>
      </c>
      <c r="R1461" s="159" t="s">
        <v>1745</v>
      </c>
      <c r="S1461" s="159" t="s">
        <v>294</v>
      </c>
      <c r="T1461" s="159" t="s">
        <v>294</v>
      </c>
      <c r="U1461" s="159">
        <v>0</v>
      </c>
      <c r="V1461" s="159">
        <f>ROUND(E1461*U1461,2)</f>
        <v>0</v>
      </c>
      <c r="W1461" s="159"/>
      <c r="X1461" s="159" t="s">
        <v>1258</v>
      </c>
      <c r="Y1461" s="159" t="s">
        <v>296</v>
      </c>
      <c r="Z1461" s="148"/>
      <c r="AA1461" s="148"/>
      <c r="AB1461" s="148"/>
      <c r="AC1461" s="148"/>
      <c r="AD1461" s="148"/>
      <c r="AE1461" s="148"/>
      <c r="AF1461" s="148"/>
      <c r="AG1461" s="148" t="s">
        <v>1306</v>
      </c>
      <c r="AH1461" s="148"/>
      <c r="AI1461" s="148"/>
      <c r="AJ1461" s="148"/>
      <c r="AK1461" s="148"/>
      <c r="AL1461" s="148"/>
      <c r="AM1461" s="148"/>
      <c r="AN1461" s="148"/>
      <c r="AO1461" s="148"/>
      <c r="AP1461" s="148"/>
      <c r="AQ1461" s="148"/>
      <c r="AR1461" s="148"/>
      <c r="AS1461" s="148"/>
      <c r="AT1461" s="148"/>
      <c r="AU1461" s="148"/>
      <c r="AV1461" s="148"/>
      <c r="AW1461" s="148"/>
      <c r="AX1461" s="148"/>
      <c r="AY1461" s="148"/>
      <c r="AZ1461" s="148"/>
      <c r="BA1461" s="148"/>
      <c r="BB1461" s="148"/>
      <c r="BC1461" s="148"/>
      <c r="BD1461" s="148"/>
      <c r="BE1461" s="148"/>
      <c r="BF1461" s="148"/>
      <c r="BG1461" s="148"/>
      <c r="BH1461" s="148"/>
    </row>
    <row r="1462" spans="1:60" outlineLevel="2" x14ac:dyDescent="0.25">
      <c r="A1462" s="155"/>
      <c r="B1462" s="156"/>
      <c r="C1462" s="274" t="s">
        <v>1437</v>
      </c>
      <c r="D1462" s="275"/>
      <c r="E1462" s="275"/>
      <c r="F1462" s="275"/>
      <c r="G1462" s="275"/>
      <c r="H1462" s="159"/>
      <c r="I1462" s="159"/>
      <c r="J1462" s="159"/>
      <c r="K1462" s="159"/>
      <c r="L1462" s="159"/>
      <c r="M1462" s="159"/>
      <c r="N1462" s="158"/>
      <c r="O1462" s="158"/>
      <c r="P1462" s="158"/>
      <c r="Q1462" s="158"/>
      <c r="R1462" s="159"/>
      <c r="S1462" s="159"/>
      <c r="T1462" s="159"/>
      <c r="U1462" s="159"/>
      <c r="V1462" s="159"/>
      <c r="W1462" s="159"/>
      <c r="X1462" s="159"/>
      <c r="Y1462" s="159"/>
      <c r="Z1462" s="148"/>
      <c r="AA1462" s="148"/>
      <c r="AB1462" s="148"/>
      <c r="AC1462" s="148"/>
      <c r="AD1462" s="148"/>
      <c r="AE1462" s="148"/>
      <c r="AF1462" s="148"/>
      <c r="AG1462" s="148" t="s">
        <v>299</v>
      </c>
      <c r="AH1462" s="148"/>
      <c r="AI1462" s="148"/>
      <c r="AJ1462" s="148"/>
      <c r="AK1462" s="148"/>
      <c r="AL1462" s="148"/>
      <c r="AM1462" s="148"/>
      <c r="AN1462" s="148"/>
      <c r="AO1462" s="148"/>
      <c r="AP1462" s="148"/>
      <c r="AQ1462" s="148"/>
      <c r="AR1462" s="148"/>
      <c r="AS1462" s="148"/>
      <c r="AT1462" s="148"/>
      <c r="AU1462" s="148"/>
      <c r="AV1462" s="148"/>
      <c r="AW1462" s="148"/>
      <c r="AX1462" s="148"/>
      <c r="AY1462" s="148"/>
      <c r="AZ1462" s="148"/>
      <c r="BA1462" s="148"/>
      <c r="BB1462" s="148"/>
      <c r="BC1462" s="148"/>
      <c r="BD1462" s="148"/>
      <c r="BE1462" s="148"/>
      <c r="BF1462" s="148"/>
      <c r="BG1462" s="148"/>
      <c r="BH1462" s="148"/>
    </row>
    <row r="1463" spans="1:60" ht="13" x14ac:dyDescent="0.25">
      <c r="A1463" s="170" t="s">
        <v>288</v>
      </c>
      <c r="B1463" s="171" t="s">
        <v>236</v>
      </c>
      <c r="C1463" s="193" t="s">
        <v>237</v>
      </c>
      <c r="D1463" s="172"/>
      <c r="E1463" s="173"/>
      <c r="F1463" s="174"/>
      <c r="G1463" s="174">
        <f>SUMIF(AG1465:AG1504,"&lt;&gt;NOR",G1465:G1504)</f>
        <v>0</v>
      </c>
      <c r="H1463" s="174"/>
      <c r="I1463" s="174">
        <f>SUM(I1465:I1504)</f>
        <v>0</v>
      </c>
      <c r="J1463" s="174"/>
      <c r="K1463" s="174">
        <f>SUM(K1465:K1504)</f>
        <v>0</v>
      </c>
      <c r="L1463" s="174"/>
      <c r="M1463" s="174">
        <f>SUM(M1465:M1504)</f>
        <v>0</v>
      </c>
      <c r="N1463" s="173"/>
      <c r="O1463" s="173">
        <f>SUM(O1465:O1504)</f>
        <v>17.84</v>
      </c>
      <c r="P1463" s="173"/>
      <c r="Q1463" s="173">
        <f>SUM(Q1465:Q1504)</f>
        <v>0</v>
      </c>
      <c r="R1463" s="174"/>
      <c r="S1463" s="174"/>
      <c r="T1463" s="175"/>
      <c r="U1463" s="169"/>
      <c r="V1463" s="169">
        <f>SUM(V1465:V1504)</f>
        <v>331.49</v>
      </c>
      <c r="W1463" s="169"/>
      <c r="X1463" s="169"/>
      <c r="Y1463" s="169"/>
      <c r="AG1463" t="s">
        <v>289</v>
      </c>
    </row>
    <row r="1464" spans="1:60" x14ac:dyDescent="0.25">
      <c r="A1464" s="177">
        <v>338</v>
      </c>
      <c r="B1464" s="178" t="s">
        <v>3816</v>
      </c>
      <c r="C1464" s="194" t="s">
        <v>3817</v>
      </c>
      <c r="D1464" s="179" t="s">
        <v>310</v>
      </c>
      <c r="E1464" s="180">
        <v>218.13399999999999</v>
      </c>
      <c r="F1464" s="181"/>
      <c r="G1464" s="182">
        <f>ROUND(E1464*F1464,2)</f>
        <v>0</v>
      </c>
      <c r="H1464" s="181"/>
      <c r="I1464" s="182">
        <f>ROUND(E1464*H1464,2)</f>
        <v>0</v>
      </c>
      <c r="J1464" s="181"/>
      <c r="K1464" s="182">
        <f>ROUND(E1464*J1464,2)</f>
        <v>0</v>
      </c>
      <c r="L1464" s="182">
        <v>21</v>
      </c>
      <c r="M1464" s="182">
        <f>G1464*(1+L1464/100)</f>
        <v>0</v>
      </c>
      <c r="N1464" s="180">
        <v>1.7000000000000001E-4</v>
      </c>
      <c r="O1464" s="180">
        <f>ROUND(E1464*N1464,2)</f>
        <v>0.04</v>
      </c>
      <c r="P1464" s="180">
        <v>0</v>
      </c>
      <c r="Q1464" s="180">
        <f>ROUND(E1464*P1464,2)</f>
        <v>0</v>
      </c>
      <c r="R1464" s="182" t="s">
        <v>1736</v>
      </c>
      <c r="S1464" s="182" t="s">
        <v>294</v>
      </c>
    </row>
    <row r="1465" spans="1:60" outlineLevel="1" x14ac:dyDescent="0.25">
      <c r="A1465" s="177">
        <v>338</v>
      </c>
      <c r="B1465" s="178" t="s">
        <v>1781</v>
      </c>
      <c r="C1465" s="194" t="s">
        <v>1782</v>
      </c>
      <c r="D1465" s="179" t="s">
        <v>331</v>
      </c>
      <c r="E1465" s="180">
        <v>254.02</v>
      </c>
      <c r="F1465" s="181"/>
      <c r="G1465" s="182">
        <f>ROUND(E1465*F1465,2)</f>
        <v>0</v>
      </c>
      <c r="H1465" s="181"/>
      <c r="I1465" s="182">
        <f>ROUND(E1465*H1465,2)</f>
        <v>0</v>
      </c>
      <c r="J1465" s="181"/>
      <c r="K1465" s="182">
        <f>ROUND(E1465*J1465,2)</f>
        <v>0</v>
      </c>
      <c r="L1465" s="182">
        <v>21</v>
      </c>
      <c r="M1465" s="182">
        <f>G1465*(1+L1465/100)</f>
        <v>0</v>
      </c>
      <c r="N1465" s="180">
        <v>1.7000000000000001E-4</v>
      </c>
      <c r="O1465" s="180">
        <f>ROUND(E1465*N1465,2)</f>
        <v>0.04</v>
      </c>
      <c r="P1465" s="180">
        <v>0</v>
      </c>
      <c r="Q1465" s="180">
        <f>ROUND(E1465*P1465,2)</f>
        <v>0</v>
      </c>
      <c r="R1465" s="182" t="s">
        <v>1736</v>
      </c>
      <c r="S1465" s="182" t="s">
        <v>294</v>
      </c>
      <c r="T1465" s="183" t="s">
        <v>294</v>
      </c>
      <c r="U1465" s="159">
        <v>0.12</v>
      </c>
      <c r="V1465" s="159">
        <f>ROUND(E1465*U1465,2)</f>
        <v>30.48</v>
      </c>
      <c r="W1465" s="159"/>
      <c r="X1465" s="159" t="s">
        <v>295</v>
      </c>
      <c r="Y1465" s="159" t="s">
        <v>296</v>
      </c>
      <c r="Z1465" s="148"/>
      <c r="AA1465" s="148"/>
      <c r="AB1465" s="148"/>
      <c r="AC1465" s="148"/>
      <c r="AD1465" s="148"/>
      <c r="AE1465" s="148"/>
      <c r="AF1465" s="148"/>
      <c r="AG1465" s="148" t="s">
        <v>297</v>
      </c>
      <c r="AH1465" s="148"/>
      <c r="AI1465" s="148"/>
      <c r="AJ1465" s="148"/>
      <c r="AK1465" s="148"/>
      <c r="AL1465" s="148"/>
      <c r="AM1465" s="148"/>
      <c r="AN1465" s="148"/>
      <c r="AO1465" s="148"/>
      <c r="AP1465" s="148"/>
      <c r="AQ1465" s="148"/>
      <c r="AR1465" s="148"/>
      <c r="AS1465" s="148"/>
      <c r="AT1465" s="148"/>
      <c r="AU1465" s="148"/>
      <c r="AV1465" s="148"/>
      <c r="AW1465" s="148"/>
      <c r="AX1465" s="148"/>
      <c r="AY1465" s="148"/>
      <c r="AZ1465" s="148"/>
      <c r="BA1465" s="148"/>
      <c r="BB1465" s="148"/>
      <c r="BC1465" s="148"/>
      <c r="BD1465" s="148"/>
      <c r="BE1465" s="148"/>
      <c r="BF1465" s="148"/>
      <c r="BG1465" s="148"/>
      <c r="BH1465" s="148"/>
    </row>
    <row r="1466" spans="1:60" outlineLevel="2" x14ac:dyDescent="0.25">
      <c r="A1466" s="155"/>
      <c r="B1466" s="156"/>
      <c r="C1466" s="195" t="s">
        <v>1783</v>
      </c>
      <c r="D1466" s="161"/>
      <c r="E1466" s="162">
        <v>11.8</v>
      </c>
      <c r="F1466" s="159"/>
      <c r="G1466" s="159"/>
      <c r="H1466" s="159"/>
      <c r="I1466" s="159"/>
      <c r="J1466" s="159"/>
      <c r="K1466" s="159"/>
      <c r="L1466" s="159"/>
      <c r="M1466" s="159"/>
      <c r="N1466" s="158"/>
      <c r="O1466" s="158"/>
      <c r="P1466" s="158"/>
      <c r="Q1466" s="158"/>
      <c r="R1466" s="159"/>
      <c r="S1466" s="159"/>
      <c r="T1466" s="159"/>
      <c r="U1466" s="159"/>
      <c r="V1466" s="159"/>
      <c r="W1466" s="159"/>
      <c r="X1466" s="159"/>
      <c r="Y1466" s="159"/>
      <c r="Z1466" s="148"/>
      <c r="AA1466" s="148"/>
      <c r="AB1466" s="148"/>
      <c r="AC1466" s="148"/>
      <c r="AD1466" s="148"/>
      <c r="AE1466" s="148"/>
      <c r="AF1466" s="148"/>
      <c r="AG1466" s="148" t="s">
        <v>314</v>
      </c>
      <c r="AH1466" s="148">
        <v>0</v>
      </c>
      <c r="AI1466" s="148"/>
      <c r="AJ1466" s="148"/>
      <c r="AK1466" s="148"/>
      <c r="AL1466" s="148"/>
      <c r="AM1466" s="148"/>
      <c r="AN1466" s="148"/>
      <c r="AO1466" s="148"/>
      <c r="AP1466" s="148"/>
      <c r="AQ1466" s="148"/>
      <c r="AR1466" s="148"/>
      <c r="AS1466" s="148"/>
      <c r="AT1466" s="148"/>
      <c r="AU1466" s="148"/>
      <c r="AV1466" s="148"/>
      <c r="AW1466" s="148"/>
      <c r="AX1466" s="148"/>
      <c r="AY1466" s="148"/>
      <c r="AZ1466" s="148"/>
      <c r="BA1466" s="148"/>
      <c r="BB1466" s="148"/>
      <c r="BC1466" s="148"/>
      <c r="BD1466" s="148"/>
      <c r="BE1466" s="148"/>
      <c r="BF1466" s="148"/>
      <c r="BG1466" s="148"/>
      <c r="BH1466" s="148"/>
    </row>
    <row r="1467" spans="1:60" outlineLevel="3" x14ac:dyDescent="0.25">
      <c r="A1467" s="155"/>
      <c r="B1467" s="156"/>
      <c r="C1467" s="195" t="s">
        <v>1784</v>
      </c>
      <c r="D1467" s="161"/>
      <c r="E1467" s="162">
        <v>11.76</v>
      </c>
      <c r="F1467" s="159"/>
      <c r="G1467" s="159"/>
      <c r="H1467" s="159"/>
      <c r="I1467" s="159"/>
      <c r="J1467" s="159"/>
      <c r="K1467" s="159"/>
      <c r="L1467" s="159"/>
      <c r="M1467" s="159"/>
      <c r="N1467" s="158"/>
      <c r="O1467" s="158"/>
      <c r="P1467" s="158"/>
      <c r="Q1467" s="158"/>
      <c r="R1467" s="159"/>
      <c r="S1467" s="159"/>
      <c r="T1467" s="159"/>
      <c r="U1467" s="159"/>
      <c r="V1467" s="159"/>
      <c r="W1467" s="159"/>
      <c r="X1467" s="159"/>
      <c r="Y1467" s="159"/>
      <c r="Z1467" s="148"/>
      <c r="AA1467" s="148"/>
      <c r="AB1467" s="148"/>
      <c r="AC1467" s="148"/>
      <c r="AD1467" s="148"/>
      <c r="AE1467" s="148"/>
      <c r="AF1467" s="148"/>
      <c r="AG1467" s="148" t="s">
        <v>314</v>
      </c>
      <c r="AH1467" s="148">
        <v>0</v>
      </c>
      <c r="AI1467" s="148"/>
      <c r="AJ1467" s="148"/>
      <c r="AK1467" s="148"/>
      <c r="AL1467" s="148"/>
      <c r="AM1467" s="148"/>
      <c r="AN1467" s="148"/>
      <c r="AO1467" s="148"/>
      <c r="AP1467" s="148"/>
      <c r="AQ1467" s="148"/>
      <c r="AR1467" s="148"/>
      <c r="AS1467" s="148"/>
      <c r="AT1467" s="148"/>
      <c r="AU1467" s="148"/>
      <c r="AV1467" s="148"/>
      <c r="AW1467" s="148"/>
      <c r="AX1467" s="148"/>
      <c r="AY1467" s="148"/>
      <c r="AZ1467" s="148"/>
      <c r="BA1467" s="148"/>
      <c r="BB1467" s="148"/>
      <c r="BC1467" s="148"/>
      <c r="BD1467" s="148"/>
      <c r="BE1467" s="148"/>
      <c r="BF1467" s="148"/>
      <c r="BG1467" s="148"/>
      <c r="BH1467" s="148"/>
    </row>
    <row r="1468" spans="1:60" outlineLevel="3" x14ac:dyDescent="0.25">
      <c r="A1468" s="155"/>
      <c r="B1468" s="156"/>
      <c r="C1468" s="195" t="s">
        <v>1785</v>
      </c>
      <c r="D1468" s="161"/>
      <c r="E1468" s="162">
        <v>8.84</v>
      </c>
      <c r="F1468" s="159"/>
      <c r="G1468" s="159"/>
      <c r="H1468" s="159"/>
      <c r="I1468" s="159"/>
      <c r="J1468" s="159"/>
      <c r="K1468" s="159"/>
      <c r="L1468" s="159"/>
      <c r="M1468" s="159"/>
      <c r="N1468" s="158"/>
      <c r="O1468" s="158"/>
      <c r="P1468" s="158"/>
      <c r="Q1468" s="158"/>
      <c r="R1468" s="159"/>
      <c r="S1468" s="159"/>
      <c r="T1468" s="159"/>
      <c r="U1468" s="159"/>
      <c r="V1468" s="159"/>
      <c r="W1468" s="159"/>
      <c r="X1468" s="159"/>
      <c r="Y1468" s="159"/>
      <c r="Z1468" s="148"/>
      <c r="AA1468" s="148"/>
      <c r="AB1468" s="148"/>
      <c r="AC1468" s="148"/>
      <c r="AD1468" s="148"/>
      <c r="AE1468" s="148"/>
      <c r="AF1468" s="148"/>
      <c r="AG1468" s="148" t="s">
        <v>314</v>
      </c>
      <c r="AH1468" s="148">
        <v>0</v>
      </c>
      <c r="AI1468" s="148"/>
      <c r="AJ1468" s="148"/>
      <c r="AK1468" s="148"/>
      <c r="AL1468" s="148"/>
      <c r="AM1468" s="148"/>
      <c r="AN1468" s="148"/>
      <c r="AO1468" s="148"/>
      <c r="AP1468" s="148"/>
      <c r="AQ1468" s="148"/>
      <c r="AR1468" s="148"/>
      <c r="AS1468" s="148"/>
      <c r="AT1468" s="148"/>
      <c r="AU1468" s="148"/>
      <c r="AV1468" s="148"/>
      <c r="AW1468" s="148"/>
      <c r="AX1468" s="148"/>
      <c r="AY1468" s="148"/>
      <c r="AZ1468" s="148"/>
      <c r="BA1468" s="148"/>
      <c r="BB1468" s="148"/>
      <c r="BC1468" s="148"/>
      <c r="BD1468" s="148"/>
      <c r="BE1468" s="148"/>
      <c r="BF1468" s="148"/>
      <c r="BG1468" s="148"/>
      <c r="BH1468" s="148"/>
    </row>
    <row r="1469" spans="1:60" outlineLevel="3" x14ac:dyDescent="0.25">
      <c r="A1469" s="155"/>
      <c r="B1469" s="156"/>
      <c r="C1469" s="195" t="s">
        <v>1786</v>
      </c>
      <c r="D1469" s="161"/>
      <c r="E1469" s="162">
        <v>9.24</v>
      </c>
      <c r="F1469" s="159"/>
      <c r="G1469" s="159"/>
      <c r="H1469" s="159"/>
      <c r="I1469" s="159"/>
      <c r="J1469" s="159"/>
      <c r="K1469" s="159"/>
      <c r="L1469" s="159"/>
      <c r="M1469" s="159"/>
      <c r="N1469" s="158"/>
      <c r="O1469" s="158"/>
      <c r="P1469" s="158"/>
      <c r="Q1469" s="158"/>
      <c r="R1469" s="159"/>
      <c r="S1469" s="159"/>
      <c r="T1469" s="159"/>
      <c r="U1469" s="159"/>
      <c r="V1469" s="159"/>
      <c r="W1469" s="159"/>
      <c r="X1469" s="159"/>
      <c r="Y1469" s="159"/>
      <c r="Z1469" s="148"/>
      <c r="AA1469" s="148"/>
      <c r="AB1469" s="148"/>
      <c r="AC1469" s="148"/>
      <c r="AD1469" s="148"/>
      <c r="AE1469" s="148"/>
      <c r="AF1469" s="148"/>
      <c r="AG1469" s="148" t="s">
        <v>314</v>
      </c>
      <c r="AH1469" s="148">
        <v>0</v>
      </c>
      <c r="AI1469" s="148"/>
      <c r="AJ1469" s="148"/>
      <c r="AK1469" s="148"/>
      <c r="AL1469" s="148"/>
      <c r="AM1469" s="148"/>
      <c r="AN1469" s="148"/>
      <c r="AO1469" s="148"/>
      <c r="AP1469" s="148"/>
      <c r="AQ1469" s="148"/>
      <c r="AR1469" s="148"/>
      <c r="AS1469" s="148"/>
      <c r="AT1469" s="148"/>
      <c r="AU1469" s="148"/>
      <c r="AV1469" s="148"/>
      <c r="AW1469" s="148"/>
      <c r="AX1469" s="148"/>
      <c r="AY1469" s="148"/>
      <c r="AZ1469" s="148"/>
      <c r="BA1469" s="148"/>
      <c r="BB1469" s="148"/>
      <c r="BC1469" s="148"/>
      <c r="BD1469" s="148"/>
      <c r="BE1469" s="148"/>
      <c r="BF1469" s="148"/>
      <c r="BG1469" s="148"/>
      <c r="BH1469" s="148"/>
    </row>
    <row r="1470" spans="1:60" outlineLevel="3" x14ac:dyDescent="0.25">
      <c r="A1470" s="155"/>
      <c r="B1470" s="156"/>
      <c r="C1470" s="195" t="s">
        <v>1787</v>
      </c>
      <c r="D1470" s="161"/>
      <c r="E1470" s="162">
        <v>9.6</v>
      </c>
      <c r="F1470" s="159"/>
      <c r="G1470" s="159"/>
      <c r="H1470" s="159"/>
      <c r="I1470" s="159"/>
      <c r="J1470" s="159"/>
      <c r="K1470" s="159"/>
      <c r="L1470" s="159"/>
      <c r="M1470" s="159"/>
      <c r="N1470" s="158"/>
      <c r="O1470" s="158"/>
      <c r="P1470" s="158"/>
      <c r="Q1470" s="158"/>
      <c r="R1470" s="159"/>
      <c r="S1470" s="159"/>
      <c r="T1470" s="159"/>
      <c r="U1470" s="159"/>
      <c r="V1470" s="159"/>
      <c r="W1470" s="159"/>
      <c r="X1470" s="159"/>
      <c r="Y1470" s="159"/>
      <c r="Z1470" s="148"/>
      <c r="AA1470" s="148"/>
      <c r="AB1470" s="148"/>
      <c r="AC1470" s="148"/>
      <c r="AD1470" s="148"/>
      <c r="AE1470" s="148"/>
      <c r="AF1470" s="148"/>
      <c r="AG1470" s="148" t="s">
        <v>314</v>
      </c>
      <c r="AH1470" s="148">
        <v>0</v>
      </c>
      <c r="AI1470" s="148"/>
      <c r="AJ1470" s="148"/>
      <c r="AK1470" s="148"/>
      <c r="AL1470" s="148"/>
      <c r="AM1470" s="148"/>
      <c r="AN1470" s="148"/>
      <c r="AO1470" s="148"/>
      <c r="AP1470" s="148"/>
      <c r="AQ1470" s="148"/>
      <c r="AR1470" s="148"/>
      <c r="AS1470" s="148"/>
      <c r="AT1470" s="148"/>
      <c r="AU1470" s="148"/>
      <c r="AV1470" s="148"/>
      <c r="AW1470" s="148"/>
      <c r="AX1470" s="148"/>
      <c r="AY1470" s="148"/>
      <c r="AZ1470" s="148"/>
      <c r="BA1470" s="148"/>
      <c r="BB1470" s="148"/>
      <c r="BC1470" s="148"/>
      <c r="BD1470" s="148"/>
      <c r="BE1470" s="148"/>
      <c r="BF1470" s="148"/>
      <c r="BG1470" s="148"/>
      <c r="BH1470" s="148"/>
    </row>
    <row r="1471" spans="1:60" outlineLevel="3" x14ac:dyDescent="0.25">
      <c r="A1471" s="155"/>
      <c r="B1471" s="156"/>
      <c r="C1471" s="195" t="s">
        <v>1788</v>
      </c>
      <c r="D1471" s="161"/>
      <c r="E1471" s="162">
        <v>17.32</v>
      </c>
      <c r="F1471" s="159"/>
      <c r="G1471" s="159"/>
      <c r="H1471" s="159"/>
      <c r="I1471" s="159"/>
      <c r="J1471" s="159"/>
      <c r="K1471" s="159"/>
      <c r="L1471" s="159"/>
      <c r="M1471" s="159"/>
      <c r="N1471" s="158"/>
      <c r="O1471" s="158"/>
      <c r="P1471" s="158"/>
      <c r="Q1471" s="158"/>
      <c r="R1471" s="159"/>
      <c r="S1471" s="159"/>
      <c r="T1471" s="159"/>
      <c r="U1471" s="159"/>
      <c r="V1471" s="159"/>
      <c r="W1471" s="159"/>
      <c r="X1471" s="159"/>
      <c r="Y1471" s="159"/>
      <c r="Z1471" s="148"/>
      <c r="AA1471" s="148"/>
      <c r="AB1471" s="148"/>
      <c r="AC1471" s="148"/>
      <c r="AD1471" s="148"/>
      <c r="AE1471" s="148"/>
      <c r="AF1471" s="148"/>
      <c r="AG1471" s="148" t="s">
        <v>314</v>
      </c>
      <c r="AH1471" s="148">
        <v>0</v>
      </c>
      <c r="AI1471" s="148"/>
      <c r="AJ1471" s="148"/>
      <c r="AK1471" s="148"/>
      <c r="AL1471" s="148"/>
      <c r="AM1471" s="148"/>
      <c r="AN1471" s="148"/>
      <c r="AO1471" s="148"/>
      <c r="AP1471" s="148"/>
      <c r="AQ1471" s="148"/>
      <c r="AR1471" s="148"/>
      <c r="AS1471" s="148"/>
      <c r="AT1471" s="148"/>
      <c r="AU1471" s="148"/>
      <c r="AV1471" s="148"/>
      <c r="AW1471" s="148"/>
      <c r="AX1471" s="148"/>
      <c r="AY1471" s="148"/>
      <c r="AZ1471" s="148"/>
      <c r="BA1471" s="148"/>
      <c r="BB1471" s="148"/>
      <c r="BC1471" s="148"/>
      <c r="BD1471" s="148"/>
      <c r="BE1471" s="148"/>
      <c r="BF1471" s="148"/>
      <c r="BG1471" s="148"/>
      <c r="BH1471" s="148"/>
    </row>
    <row r="1472" spans="1:60" outlineLevel="3" x14ac:dyDescent="0.25">
      <c r="A1472" s="155"/>
      <c r="B1472" s="156"/>
      <c r="C1472" s="195" t="s">
        <v>1789</v>
      </c>
      <c r="D1472" s="161"/>
      <c r="E1472" s="162">
        <v>15.8</v>
      </c>
      <c r="F1472" s="159"/>
      <c r="G1472" s="159"/>
      <c r="H1472" s="159"/>
      <c r="I1472" s="159"/>
      <c r="J1472" s="159"/>
      <c r="K1472" s="159"/>
      <c r="L1472" s="159"/>
      <c r="M1472" s="159"/>
      <c r="N1472" s="158"/>
      <c r="O1472" s="158"/>
      <c r="P1472" s="158"/>
      <c r="Q1472" s="158"/>
      <c r="R1472" s="159"/>
      <c r="S1472" s="159"/>
      <c r="T1472" s="159"/>
      <c r="U1472" s="159"/>
      <c r="V1472" s="159"/>
      <c r="W1472" s="159"/>
      <c r="X1472" s="159"/>
      <c r="Y1472" s="159"/>
      <c r="Z1472" s="148"/>
      <c r="AA1472" s="148"/>
      <c r="AB1472" s="148"/>
      <c r="AC1472" s="148"/>
      <c r="AD1472" s="148"/>
      <c r="AE1472" s="148"/>
      <c r="AF1472" s="148"/>
      <c r="AG1472" s="148" t="s">
        <v>314</v>
      </c>
      <c r="AH1472" s="148">
        <v>0</v>
      </c>
      <c r="AI1472" s="148"/>
      <c r="AJ1472" s="148"/>
      <c r="AK1472" s="148"/>
      <c r="AL1472" s="148"/>
      <c r="AM1472" s="148"/>
      <c r="AN1472" s="148"/>
      <c r="AO1472" s="148"/>
      <c r="AP1472" s="148"/>
      <c r="AQ1472" s="148"/>
      <c r="AR1472" s="148"/>
      <c r="AS1472" s="148"/>
      <c r="AT1472" s="148"/>
      <c r="AU1472" s="148"/>
      <c r="AV1472" s="148"/>
      <c r="AW1472" s="148"/>
      <c r="AX1472" s="148"/>
      <c r="AY1472" s="148"/>
      <c r="AZ1472" s="148"/>
      <c r="BA1472" s="148"/>
      <c r="BB1472" s="148"/>
      <c r="BC1472" s="148"/>
      <c r="BD1472" s="148"/>
      <c r="BE1472" s="148"/>
      <c r="BF1472" s="148"/>
      <c r="BG1472" s="148"/>
      <c r="BH1472" s="148"/>
    </row>
    <row r="1473" spans="1:60" outlineLevel="3" x14ac:dyDescent="0.25">
      <c r="A1473" s="155"/>
      <c r="B1473" s="156"/>
      <c r="C1473" s="195" t="s">
        <v>1790</v>
      </c>
      <c r="D1473" s="161"/>
      <c r="E1473" s="162">
        <v>21.7</v>
      </c>
      <c r="F1473" s="159"/>
      <c r="G1473" s="159"/>
      <c r="H1473" s="159"/>
      <c r="I1473" s="159"/>
      <c r="J1473" s="159"/>
      <c r="K1473" s="159"/>
      <c r="L1473" s="159"/>
      <c r="M1473" s="159"/>
      <c r="N1473" s="158"/>
      <c r="O1473" s="158"/>
      <c r="P1473" s="158"/>
      <c r="Q1473" s="158"/>
      <c r="R1473" s="159"/>
      <c r="S1473" s="159"/>
      <c r="T1473" s="159"/>
      <c r="U1473" s="159"/>
      <c r="V1473" s="159"/>
      <c r="W1473" s="159"/>
      <c r="X1473" s="159"/>
      <c r="Y1473" s="159"/>
      <c r="Z1473" s="148"/>
      <c r="AA1473" s="148"/>
      <c r="AB1473" s="148"/>
      <c r="AC1473" s="148"/>
      <c r="AD1473" s="148"/>
      <c r="AE1473" s="148"/>
      <c r="AF1473" s="148"/>
      <c r="AG1473" s="148" t="s">
        <v>314</v>
      </c>
      <c r="AH1473" s="148">
        <v>0</v>
      </c>
      <c r="AI1473" s="148"/>
      <c r="AJ1473" s="148"/>
      <c r="AK1473" s="148"/>
      <c r="AL1473" s="148"/>
      <c r="AM1473" s="148"/>
      <c r="AN1473" s="148"/>
      <c r="AO1473" s="148"/>
      <c r="AP1473" s="148"/>
      <c r="AQ1473" s="148"/>
      <c r="AR1473" s="148"/>
      <c r="AS1473" s="148"/>
      <c r="AT1473" s="148"/>
      <c r="AU1473" s="148"/>
      <c r="AV1473" s="148"/>
      <c r="AW1473" s="148"/>
      <c r="AX1473" s="148"/>
      <c r="AY1473" s="148"/>
      <c r="AZ1473" s="148"/>
      <c r="BA1473" s="148"/>
      <c r="BB1473" s="148"/>
      <c r="BC1473" s="148"/>
      <c r="BD1473" s="148"/>
      <c r="BE1473" s="148"/>
      <c r="BF1473" s="148"/>
      <c r="BG1473" s="148"/>
      <c r="BH1473" s="148"/>
    </row>
    <row r="1474" spans="1:60" outlineLevel="3" x14ac:dyDescent="0.25">
      <c r="A1474" s="155"/>
      <c r="B1474" s="156"/>
      <c r="C1474" s="195" t="s">
        <v>1791</v>
      </c>
      <c r="D1474" s="161"/>
      <c r="E1474" s="162">
        <v>8.75</v>
      </c>
      <c r="F1474" s="159"/>
      <c r="G1474" s="159"/>
      <c r="H1474" s="159"/>
      <c r="I1474" s="159"/>
      <c r="J1474" s="159"/>
      <c r="K1474" s="159"/>
      <c r="L1474" s="159"/>
      <c r="M1474" s="159"/>
      <c r="N1474" s="158"/>
      <c r="O1474" s="158"/>
      <c r="P1474" s="158"/>
      <c r="Q1474" s="158"/>
      <c r="R1474" s="159"/>
      <c r="S1474" s="159"/>
      <c r="T1474" s="159"/>
      <c r="U1474" s="159"/>
      <c r="V1474" s="159"/>
      <c r="W1474" s="159"/>
      <c r="X1474" s="159"/>
      <c r="Y1474" s="159"/>
      <c r="Z1474" s="148"/>
      <c r="AA1474" s="148"/>
      <c r="AB1474" s="148"/>
      <c r="AC1474" s="148"/>
      <c r="AD1474" s="148"/>
      <c r="AE1474" s="148"/>
      <c r="AF1474" s="148"/>
      <c r="AG1474" s="148" t="s">
        <v>314</v>
      </c>
      <c r="AH1474" s="148">
        <v>0</v>
      </c>
      <c r="AI1474" s="148"/>
      <c r="AJ1474" s="148"/>
      <c r="AK1474" s="148"/>
      <c r="AL1474" s="148"/>
      <c r="AM1474" s="148"/>
      <c r="AN1474" s="148"/>
      <c r="AO1474" s="148"/>
      <c r="AP1474" s="148"/>
      <c r="AQ1474" s="148"/>
      <c r="AR1474" s="148"/>
      <c r="AS1474" s="148"/>
      <c r="AT1474" s="148"/>
      <c r="AU1474" s="148"/>
      <c r="AV1474" s="148"/>
      <c r="AW1474" s="148"/>
      <c r="AX1474" s="148"/>
      <c r="AY1474" s="148"/>
      <c r="AZ1474" s="148"/>
      <c r="BA1474" s="148"/>
      <c r="BB1474" s="148"/>
      <c r="BC1474" s="148"/>
      <c r="BD1474" s="148"/>
      <c r="BE1474" s="148"/>
      <c r="BF1474" s="148"/>
      <c r="BG1474" s="148"/>
      <c r="BH1474" s="148"/>
    </row>
    <row r="1475" spans="1:60" outlineLevel="3" x14ac:dyDescent="0.25">
      <c r="A1475" s="155"/>
      <c r="B1475" s="156"/>
      <c r="C1475" s="195" t="s">
        <v>1792</v>
      </c>
      <c r="D1475" s="161"/>
      <c r="E1475" s="162">
        <v>8.75</v>
      </c>
      <c r="F1475" s="159"/>
      <c r="G1475" s="159"/>
      <c r="H1475" s="159"/>
      <c r="I1475" s="159"/>
      <c r="J1475" s="159"/>
      <c r="K1475" s="159"/>
      <c r="L1475" s="159"/>
      <c r="M1475" s="159"/>
      <c r="N1475" s="158"/>
      <c r="O1475" s="158"/>
      <c r="P1475" s="158"/>
      <c r="Q1475" s="158"/>
      <c r="R1475" s="159"/>
      <c r="S1475" s="159"/>
      <c r="T1475" s="159"/>
      <c r="U1475" s="159"/>
      <c r="V1475" s="159"/>
      <c r="W1475" s="159"/>
      <c r="X1475" s="159"/>
      <c r="Y1475" s="159"/>
      <c r="Z1475" s="148"/>
      <c r="AA1475" s="148"/>
      <c r="AB1475" s="148"/>
      <c r="AC1475" s="148"/>
      <c r="AD1475" s="148"/>
      <c r="AE1475" s="148"/>
      <c r="AF1475" s="148"/>
      <c r="AG1475" s="148" t="s">
        <v>314</v>
      </c>
      <c r="AH1475" s="148">
        <v>0</v>
      </c>
      <c r="AI1475" s="148"/>
      <c r="AJ1475" s="148"/>
      <c r="AK1475" s="148"/>
      <c r="AL1475" s="148"/>
      <c r="AM1475" s="148"/>
      <c r="AN1475" s="148"/>
      <c r="AO1475" s="148"/>
      <c r="AP1475" s="148"/>
      <c r="AQ1475" s="148"/>
      <c r="AR1475" s="148"/>
      <c r="AS1475" s="148"/>
      <c r="AT1475" s="148"/>
      <c r="AU1475" s="148"/>
      <c r="AV1475" s="148"/>
      <c r="AW1475" s="148"/>
      <c r="AX1475" s="148"/>
      <c r="AY1475" s="148"/>
      <c r="AZ1475" s="148"/>
      <c r="BA1475" s="148"/>
      <c r="BB1475" s="148"/>
      <c r="BC1475" s="148"/>
      <c r="BD1475" s="148"/>
      <c r="BE1475" s="148"/>
      <c r="BF1475" s="148"/>
      <c r="BG1475" s="148"/>
      <c r="BH1475" s="148"/>
    </row>
    <row r="1476" spans="1:60" outlineLevel="3" x14ac:dyDescent="0.25">
      <c r="A1476" s="155"/>
      <c r="B1476" s="156"/>
      <c r="C1476" s="195" t="s">
        <v>1793</v>
      </c>
      <c r="D1476" s="161"/>
      <c r="E1476" s="162">
        <v>18.899999999999999</v>
      </c>
      <c r="F1476" s="159"/>
      <c r="G1476" s="159"/>
      <c r="H1476" s="159"/>
      <c r="I1476" s="159"/>
      <c r="J1476" s="159"/>
      <c r="K1476" s="159"/>
      <c r="L1476" s="159"/>
      <c r="M1476" s="159"/>
      <c r="N1476" s="158"/>
      <c r="O1476" s="158"/>
      <c r="P1476" s="158"/>
      <c r="Q1476" s="158"/>
      <c r="R1476" s="159"/>
      <c r="S1476" s="159"/>
      <c r="T1476" s="159"/>
      <c r="U1476" s="159"/>
      <c r="V1476" s="159"/>
      <c r="W1476" s="159"/>
      <c r="X1476" s="159"/>
      <c r="Y1476" s="159"/>
      <c r="Z1476" s="148"/>
      <c r="AA1476" s="148"/>
      <c r="AB1476" s="148"/>
      <c r="AC1476" s="148"/>
      <c r="AD1476" s="148"/>
      <c r="AE1476" s="148"/>
      <c r="AF1476" s="148"/>
      <c r="AG1476" s="148" t="s">
        <v>314</v>
      </c>
      <c r="AH1476" s="148">
        <v>0</v>
      </c>
      <c r="AI1476" s="148"/>
      <c r="AJ1476" s="148"/>
      <c r="AK1476" s="148"/>
      <c r="AL1476" s="148"/>
      <c r="AM1476" s="148"/>
      <c r="AN1476" s="148"/>
      <c r="AO1476" s="148"/>
      <c r="AP1476" s="148"/>
      <c r="AQ1476" s="148"/>
      <c r="AR1476" s="148"/>
      <c r="AS1476" s="148"/>
      <c r="AT1476" s="148"/>
      <c r="AU1476" s="148"/>
      <c r="AV1476" s="148"/>
      <c r="AW1476" s="148"/>
      <c r="AX1476" s="148"/>
      <c r="AY1476" s="148"/>
      <c r="AZ1476" s="148"/>
      <c r="BA1476" s="148"/>
      <c r="BB1476" s="148"/>
      <c r="BC1476" s="148"/>
      <c r="BD1476" s="148"/>
      <c r="BE1476" s="148"/>
      <c r="BF1476" s="148"/>
      <c r="BG1476" s="148"/>
      <c r="BH1476" s="148"/>
    </row>
    <row r="1477" spans="1:60" outlineLevel="3" x14ac:dyDescent="0.25">
      <c r="A1477" s="155"/>
      <c r="B1477" s="156"/>
      <c r="C1477" s="195" t="s">
        <v>1794</v>
      </c>
      <c r="D1477" s="161"/>
      <c r="E1477" s="162">
        <v>13.1</v>
      </c>
      <c r="F1477" s="159"/>
      <c r="G1477" s="159"/>
      <c r="H1477" s="159"/>
      <c r="I1477" s="159"/>
      <c r="J1477" s="159"/>
      <c r="K1477" s="159"/>
      <c r="L1477" s="159"/>
      <c r="M1477" s="159"/>
      <c r="N1477" s="158"/>
      <c r="O1477" s="158"/>
      <c r="P1477" s="158"/>
      <c r="Q1477" s="158"/>
      <c r="R1477" s="159"/>
      <c r="S1477" s="159"/>
      <c r="T1477" s="159"/>
      <c r="U1477" s="159"/>
      <c r="V1477" s="159"/>
      <c r="W1477" s="159"/>
      <c r="X1477" s="159"/>
      <c r="Y1477" s="159"/>
      <c r="Z1477" s="148"/>
      <c r="AA1477" s="148"/>
      <c r="AB1477" s="148"/>
      <c r="AC1477" s="148"/>
      <c r="AD1477" s="148"/>
      <c r="AE1477" s="148"/>
      <c r="AF1477" s="148"/>
      <c r="AG1477" s="148" t="s">
        <v>314</v>
      </c>
      <c r="AH1477" s="148">
        <v>0</v>
      </c>
      <c r="AI1477" s="148"/>
      <c r="AJ1477" s="148"/>
      <c r="AK1477" s="148"/>
      <c r="AL1477" s="148"/>
      <c r="AM1477" s="148"/>
      <c r="AN1477" s="148"/>
      <c r="AO1477" s="148"/>
      <c r="AP1477" s="148"/>
      <c r="AQ1477" s="148"/>
      <c r="AR1477" s="148"/>
      <c r="AS1477" s="148"/>
      <c r="AT1477" s="148"/>
      <c r="AU1477" s="148"/>
      <c r="AV1477" s="148"/>
      <c r="AW1477" s="148"/>
      <c r="AX1477" s="148"/>
      <c r="AY1477" s="148"/>
      <c r="AZ1477" s="148"/>
      <c r="BA1477" s="148"/>
      <c r="BB1477" s="148"/>
      <c r="BC1477" s="148"/>
      <c r="BD1477" s="148"/>
      <c r="BE1477" s="148"/>
      <c r="BF1477" s="148"/>
      <c r="BG1477" s="148"/>
      <c r="BH1477" s="148"/>
    </row>
    <row r="1478" spans="1:60" outlineLevel="3" x14ac:dyDescent="0.25">
      <c r="A1478" s="155"/>
      <c r="B1478" s="156"/>
      <c r="C1478" s="195" t="s">
        <v>1795</v>
      </c>
      <c r="D1478" s="161"/>
      <c r="E1478" s="162">
        <v>39.119999999999997</v>
      </c>
      <c r="F1478" s="159"/>
      <c r="G1478" s="159"/>
      <c r="H1478" s="159"/>
      <c r="I1478" s="159"/>
      <c r="J1478" s="159"/>
      <c r="K1478" s="159"/>
      <c r="L1478" s="159"/>
      <c r="M1478" s="159"/>
      <c r="N1478" s="158"/>
      <c r="O1478" s="158"/>
      <c r="P1478" s="158"/>
      <c r="Q1478" s="158"/>
      <c r="R1478" s="159"/>
      <c r="S1478" s="159"/>
      <c r="T1478" s="159"/>
      <c r="U1478" s="159"/>
      <c r="V1478" s="159"/>
      <c r="W1478" s="159"/>
      <c r="X1478" s="159"/>
      <c r="Y1478" s="159"/>
      <c r="Z1478" s="148"/>
      <c r="AA1478" s="148"/>
      <c r="AB1478" s="148"/>
      <c r="AC1478" s="148"/>
      <c r="AD1478" s="148"/>
      <c r="AE1478" s="148"/>
      <c r="AF1478" s="148"/>
      <c r="AG1478" s="148" t="s">
        <v>314</v>
      </c>
      <c r="AH1478" s="148">
        <v>0</v>
      </c>
      <c r="AI1478" s="148"/>
      <c r="AJ1478" s="148"/>
      <c r="AK1478" s="148"/>
      <c r="AL1478" s="148"/>
      <c r="AM1478" s="148"/>
      <c r="AN1478" s="148"/>
      <c r="AO1478" s="148"/>
      <c r="AP1478" s="148"/>
      <c r="AQ1478" s="148"/>
      <c r="AR1478" s="148"/>
      <c r="AS1478" s="148"/>
      <c r="AT1478" s="148"/>
      <c r="AU1478" s="148"/>
      <c r="AV1478" s="148"/>
      <c r="AW1478" s="148"/>
      <c r="AX1478" s="148"/>
      <c r="AY1478" s="148"/>
      <c r="AZ1478" s="148"/>
      <c r="BA1478" s="148"/>
      <c r="BB1478" s="148"/>
      <c r="BC1478" s="148"/>
      <c r="BD1478" s="148"/>
      <c r="BE1478" s="148"/>
      <c r="BF1478" s="148"/>
      <c r="BG1478" s="148"/>
      <c r="BH1478" s="148"/>
    </row>
    <row r="1479" spans="1:60" outlineLevel="3" x14ac:dyDescent="0.25">
      <c r="A1479" s="155"/>
      <c r="B1479" s="156"/>
      <c r="C1479" s="195" t="s">
        <v>1796</v>
      </c>
      <c r="D1479" s="161"/>
      <c r="E1479" s="162">
        <v>12.2</v>
      </c>
      <c r="F1479" s="159"/>
      <c r="G1479" s="159"/>
      <c r="H1479" s="159"/>
      <c r="I1479" s="159"/>
      <c r="J1479" s="159"/>
      <c r="K1479" s="159"/>
      <c r="L1479" s="159"/>
      <c r="M1479" s="159"/>
      <c r="N1479" s="158"/>
      <c r="O1479" s="158"/>
      <c r="P1479" s="158"/>
      <c r="Q1479" s="158"/>
      <c r="R1479" s="159"/>
      <c r="S1479" s="159"/>
      <c r="T1479" s="159"/>
      <c r="U1479" s="159"/>
      <c r="V1479" s="159"/>
      <c r="W1479" s="159"/>
      <c r="X1479" s="159"/>
      <c r="Y1479" s="159"/>
      <c r="Z1479" s="148"/>
      <c r="AA1479" s="148"/>
      <c r="AB1479" s="148"/>
      <c r="AC1479" s="148"/>
      <c r="AD1479" s="148"/>
      <c r="AE1479" s="148"/>
      <c r="AF1479" s="148"/>
      <c r="AG1479" s="148" t="s">
        <v>314</v>
      </c>
      <c r="AH1479" s="148">
        <v>0</v>
      </c>
      <c r="AI1479" s="148"/>
      <c r="AJ1479" s="148"/>
      <c r="AK1479" s="148"/>
      <c r="AL1479" s="148"/>
      <c r="AM1479" s="148"/>
      <c r="AN1479" s="148"/>
      <c r="AO1479" s="148"/>
      <c r="AP1479" s="148"/>
      <c r="AQ1479" s="148"/>
      <c r="AR1479" s="148"/>
      <c r="AS1479" s="148"/>
      <c r="AT1479" s="148"/>
      <c r="AU1479" s="148"/>
      <c r="AV1479" s="148"/>
      <c r="AW1479" s="148"/>
      <c r="AX1479" s="148"/>
      <c r="AY1479" s="148"/>
      <c r="AZ1479" s="148"/>
      <c r="BA1479" s="148"/>
      <c r="BB1479" s="148"/>
      <c r="BC1479" s="148"/>
      <c r="BD1479" s="148"/>
      <c r="BE1479" s="148"/>
      <c r="BF1479" s="148"/>
      <c r="BG1479" s="148"/>
      <c r="BH1479" s="148"/>
    </row>
    <row r="1480" spans="1:60" outlineLevel="3" x14ac:dyDescent="0.25">
      <c r="A1480" s="155"/>
      <c r="B1480" s="156"/>
      <c r="C1480" s="195" t="s">
        <v>1797</v>
      </c>
      <c r="D1480" s="161"/>
      <c r="E1480" s="162">
        <v>9.4</v>
      </c>
      <c r="F1480" s="159"/>
      <c r="G1480" s="159"/>
      <c r="H1480" s="159"/>
      <c r="I1480" s="159"/>
      <c r="J1480" s="159"/>
      <c r="K1480" s="159"/>
      <c r="L1480" s="159"/>
      <c r="M1480" s="159"/>
      <c r="N1480" s="158"/>
      <c r="O1480" s="158"/>
      <c r="P1480" s="158"/>
      <c r="Q1480" s="158"/>
      <c r="R1480" s="159"/>
      <c r="S1480" s="159"/>
      <c r="T1480" s="159"/>
      <c r="U1480" s="159"/>
      <c r="V1480" s="159"/>
      <c r="W1480" s="159"/>
      <c r="X1480" s="159"/>
      <c r="Y1480" s="159"/>
      <c r="Z1480" s="148"/>
      <c r="AA1480" s="148"/>
      <c r="AB1480" s="148"/>
      <c r="AC1480" s="148"/>
      <c r="AD1480" s="148"/>
      <c r="AE1480" s="148"/>
      <c r="AF1480" s="148"/>
      <c r="AG1480" s="148" t="s">
        <v>314</v>
      </c>
      <c r="AH1480" s="148">
        <v>0</v>
      </c>
      <c r="AI1480" s="148"/>
      <c r="AJ1480" s="148"/>
      <c r="AK1480" s="148"/>
      <c r="AL1480" s="148"/>
      <c r="AM1480" s="148"/>
      <c r="AN1480" s="148"/>
      <c r="AO1480" s="148"/>
      <c r="AP1480" s="148"/>
      <c r="AQ1480" s="148"/>
      <c r="AR1480" s="148"/>
      <c r="AS1480" s="148"/>
      <c r="AT1480" s="148"/>
      <c r="AU1480" s="148"/>
      <c r="AV1480" s="148"/>
      <c r="AW1480" s="148"/>
      <c r="AX1480" s="148"/>
      <c r="AY1480" s="148"/>
      <c r="AZ1480" s="148"/>
      <c r="BA1480" s="148"/>
      <c r="BB1480" s="148"/>
      <c r="BC1480" s="148"/>
      <c r="BD1480" s="148"/>
      <c r="BE1480" s="148"/>
      <c r="BF1480" s="148"/>
      <c r="BG1480" s="148"/>
      <c r="BH1480" s="148"/>
    </row>
    <row r="1481" spans="1:60" outlineLevel="3" x14ac:dyDescent="0.25">
      <c r="A1481" s="155"/>
      <c r="B1481" s="156"/>
      <c r="C1481" s="195" t="s">
        <v>1798</v>
      </c>
      <c r="D1481" s="161"/>
      <c r="E1481" s="162">
        <v>37.74</v>
      </c>
      <c r="F1481" s="159"/>
      <c r="G1481" s="159"/>
      <c r="H1481" s="159"/>
      <c r="I1481" s="159"/>
      <c r="J1481" s="159"/>
      <c r="K1481" s="159"/>
      <c r="L1481" s="159"/>
      <c r="M1481" s="159"/>
      <c r="N1481" s="158"/>
      <c r="O1481" s="158"/>
      <c r="P1481" s="158"/>
      <c r="Q1481" s="158"/>
      <c r="R1481" s="159"/>
      <c r="S1481" s="159"/>
      <c r="T1481" s="159"/>
      <c r="U1481" s="159"/>
      <c r="V1481" s="159"/>
      <c r="W1481" s="159"/>
      <c r="X1481" s="159"/>
      <c r="Y1481" s="159"/>
      <c r="Z1481" s="148"/>
      <c r="AA1481" s="148"/>
      <c r="AB1481" s="148"/>
      <c r="AC1481" s="148"/>
      <c r="AD1481" s="148"/>
      <c r="AE1481" s="148"/>
      <c r="AF1481" s="148"/>
      <c r="AG1481" s="148" t="s">
        <v>314</v>
      </c>
      <c r="AH1481" s="148">
        <v>0</v>
      </c>
      <c r="AI1481" s="148"/>
      <c r="AJ1481" s="148"/>
      <c r="AK1481" s="148"/>
      <c r="AL1481" s="148"/>
      <c r="AM1481" s="148"/>
      <c r="AN1481" s="148"/>
      <c r="AO1481" s="148"/>
      <c r="AP1481" s="148"/>
      <c r="AQ1481" s="148"/>
      <c r="AR1481" s="148"/>
      <c r="AS1481" s="148"/>
      <c r="AT1481" s="148"/>
      <c r="AU1481" s="148"/>
      <c r="AV1481" s="148"/>
      <c r="AW1481" s="148"/>
      <c r="AX1481" s="148"/>
      <c r="AY1481" s="148"/>
      <c r="AZ1481" s="148"/>
      <c r="BA1481" s="148"/>
      <c r="BB1481" s="148"/>
      <c r="BC1481" s="148"/>
      <c r="BD1481" s="148"/>
      <c r="BE1481" s="148"/>
      <c r="BF1481" s="148"/>
      <c r="BG1481" s="148"/>
      <c r="BH1481" s="148"/>
    </row>
    <row r="1482" spans="1:60" outlineLevel="1" x14ac:dyDescent="0.25">
      <c r="A1482" s="177">
        <v>339</v>
      </c>
      <c r="B1482" s="178" t="s">
        <v>1799</v>
      </c>
      <c r="C1482" s="194" t="s">
        <v>1800</v>
      </c>
      <c r="D1482" s="179" t="s">
        <v>310</v>
      </c>
      <c r="E1482" s="180">
        <v>218.13399999999999</v>
      </c>
      <c r="F1482" s="181"/>
      <c r="G1482" s="182">
        <f>ROUND(E1482*F1482,2)</f>
        <v>0</v>
      </c>
      <c r="H1482" s="181"/>
      <c r="I1482" s="182">
        <f>ROUND(E1482*H1482,2)</f>
        <v>0</v>
      </c>
      <c r="J1482" s="181"/>
      <c r="K1482" s="182">
        <f>ROUND(E1482*J1482,2)</f>
        <v>0</v>
      </c>
      <c r="L1482" s="182">
        <v>21</v>
      </c>
      <c r="M1482" s="182">
        <f>G1482*(1+L1482/100)</f>
        <v>0</v>
      </c>
      <c r="N1482" s="180">
        <v>6.6949999999999996E-2</v>
      </c>
      <c r="O1482" s="180">
        <f>ROUND(E1482*N1482,2)</f>
        <v>14.6</v>
      </c>
      <c r="P1482" s="180">
        <v>0</v>
      </c>
      <c r="Q1482" s="180">
        <f>ROUND(E1482*P1482,2)</f>
        <v>0</v>
      </c>
      <c r="R1482" s="182" t="s">
        <v>1723</v>
      </c>
      <c r="S1482" s="182" t="s">
        <v>294</v>
      </c>
      <c r="T1482" s="183" t="s">
        <v>294</v>
      </c>
      <c r="U1482" s="159">
        <v>1.3799399999999999</v>
      </c>
      <c r="V1482" s="159">
        <f>ROUND(E1482*U1482,2)</f>
        <v>301.01</v>
      </c>
      <c r="W1482" s="159"/>
      <c r="X1482" s="159" t="s">
        <v>675</v>
      </c>
      <c r="Y1482" s="159" t="s">
        <v>296</v>
      </c>
      <c r="Z1482" s="148"/>
      <c r="AA1482" s="148"/>
      <c r="AB1482" s="148"/>
      <c r="AC1482" s="148"/>
      <c r="AD1482" s="148"/>
      <c r="AE1482" s="148"/>
      <c r="AF1482" s="148"/>
      <c r="AG1482" s="148" t="s">
        <v>676</v>
      </c>
      <c r="AH1482" s="148"/>
      <c r="AI1482" s="148"/>
      <c r="AJ1482" s="148"/>
      <c r="AK1482" s="148"/>
      <c r="AL1482" s="148"/>
      <c r="AM1482" s="148"/>
      <c r="AN1482" s="148"/>
      <c r="AO1482" s="148"/>
      <c r="AP1482" s="148"/>
      <c r="AQ1482" s="148"/>
      <c r="AR1482" s="148"/>
      <c r="AS1482" s="148"/>
      <c r="AT1482" s="148"/>
      <c r="AU1482" s="148"/>
      <c r="AV1482" s="148"/>
      <c r="AW1482" s="148"/>
      <c r="AX1482" s="148"/>
      <c r="AY1482" s="148"/>
      <c r="AZ1482" s="148"/>
      <c r="BA1482" s="148"/>
      <c r="BB1482" s="148"/>
      <c r="BC1482" s="148"/>
      <c r="BD1482" s="148"/>
      <c r="BE1482" s="148"/>
      <c r="BF1482" s="148"/>
      <c r="BG1482" s="148"/>
      <c r="BH1482" s="148"/>
    </row>
    <row r="1483" spans="1:60" outlineLevel="2" x14ac:dyDescent="0.25">
      <c r="A1483" s="155"/>
      <c r="B1483" s="156"/>
      <c r="C1483" s="276" t="s">
        <v>1801</v>
      </c>
      <c r="D1483" s="277"/>
      <c r="E1483" s="277"/>
      <c r="F1483" s="277"/>
      <c r="G1483" s="277"/>
      <c r="H1483" s="159"/>
      <c r="I1483" s="159"/>
      <c r="J1483" s="159"/>
      <c r="K1483" s="159"/>
      <c r="L1483" s="159"/>
      <c r="M1483" s="159"/>
      <c r="N1483" s="158"/>
      <c r="O1483" s="158"/>
      <c r="P1483" s="158"/>
      <c r="Q1483" s="158"/>
      <c r="R1483" s="159"/>
      <c r="S1483" s="159"/>
      <c r="T1483" s="159"/>
      <c r="U1483" s="159"/>
      <c r="V1483" s="159"/>
      <c r="W1483" s="159"/>
      <c r="X1483" s="159"/>
      <c r="Y1483" s="159"/>
      <c r="Z1483" s="148"/>
      <c r="AA1483" s="148"/>
      <c r="AB1483" s="148"/>
      <c r="AC1483" s="148"/>
      <c r="AD1483" s="148"/>
      <c r="AE1483" s="148"/>
      <c r="AF1483" s="148"/>
      <c r="AG1483" s="148" t="s">
        <v>299</v>
      </c>
      <c r="AH1483" s="148"/>
      <c r="AI1483" s="148"/>
      <c r="AJ1483" s="148"/>
      <c r="AK1483" s="148"/>
      <c r="AL1483" s="148"/>
      <c r="AM1483" s="148"/>
      <c r="AN1483" s="148"/>
      <c r="AO1483" s="148"/>
      <c r="AP1483" s="148"/>
      <c r="AQ1483" s="148"/>
      <c r="AR1483" s="148"/>
      <c r="AS1483" s="148"/>
      <c r="AT1483" s="148"/>
      <c r="AU1483" s="148"/>
      <c r="AV1483" s="148"/>
      <c r="AW1483" s="148"/>
      <c r="AX1483" s="148"/>
      <c r="AY1483" s="148"/>
      <c r="AZ1483" s="148"/>
      <c r="BA1483" s="184" t="str">
        <f>C1483</f>
        <v>z dlaždic keramických kladených do malty, včetně spárování a podílu práce v omezeném prostoru a na malých plochách.</v>
      </c>
      <c r="BB1483" s="148"/>
      <c r="BC1483" s="148"/>
      <c r="BD1483" s="148"/>
      <c r="BE1483" s="148"/>
      <c r="BF1483" s="148"/>
      <c r="BG1483" s="148"/>
      <c r="BH1483" s="148"/>
    </row>
    <row r="1484" spans="1:60" ht="20.5" outlineLevel="2" x14ac:dyDescent="0.25">
      <c r="A1484" s="155"/>
      <c r="B1484" s="156"/>
      <c r="C1484" s="270" t="s">
        <v>3819</v>
      </c>
      <c r="D1484" s="271"/>
      <c r="E1484" s="271"/>
      <c r="F1484" s="271"/>
      <c r="G1484" s="271"/>
      <c r="H1484" s="159"/>
      <c r="I1484" s="159"/>
      <c r="J1484" s="159"/>
      <c r="K1484" s="159"/>
      <c r="L1484" s="159"/>
      <c r="M1484" s="159"/>
      <c r="N1484" s="158"/>
      <c r="O1484" s="158"/>
      <c r="P1484" s="158"/>
      <c r="Q1484" s="158"/>
      <c r="R1484" s="159"/>
      <c r="S1484" s="159"/>
      <c r="T1484" s="159"/>
      <c r="U1484" s="159"/>
      <c r="V1484" s="159"/>
      <c r="W1484" s="159"/>
      <c r="X1484" s="159"/>
      <c r="Y1484" s="159"/>
      <c r="Z1484" s="148"/>
      <c r="AA1484" s="148"/>
      <c r="AB1484" s="148"/>
      <c r="AC1484" s="148"/>
      <c r="AD1484" s="148"/>
      <c r="AE1484" s="148"/>
      <c r="AF1484" s="148"/>
      <c r="AG1484" s="148" t="s">
        <v>300</v>
      </c>
      <c r="AH1484" s="148"/>
      <c r="AI1484" s="148"/>
      <c r="AJ1484" s="148"/>
      <c r="AK1484" s="148"/>
      <c r="AL1484" s="148"/>
      <c r="AM1484" s="148"/>
      <c r="AN1484" s="148"/>
      <c r="AO1484" s="148"/>
      <c r="AP1484" s="148"/>
      <c r="AQ1484" s="148"/>
      <c r="AR1484" s="148"/>
      <c r="AS1484" s="148"/>
      <c r="AT1484" s="148"/>
      <c r="AU1484" s="148"/>
      <c r="AV1484" s="148"/>
      <c r="AW1484" s="148"/>
      <c r="AX1484" s="148"/>
      <c r="AY1484" s="148"/>
      <c r="AZ1484" s="148"/>
      <c r="BA1484" s="184" t="str">
        <f>C1484</f>
        <v>z dlaždic keramických kladených do malty, včetně spárování a podílu práce v omezeném prostoru a na malých plochách. Vč. vykružování otvorů do obkladů</v>
      </c>
      <c r="BB1484" s="148"/>
      <c r="BC1484" s="148"/>
      <c r="BD1484" s="148"/>
      <c r="BE1484" s="148"/>
      <c r="BF1484" s="148"/>
      <c r="BG1484" s="148"/>
      <c r="BH1484" s="148"/>
    </row>
    <row r="1485" spans="1:60" outlineLevel="2" x14ac:dyDescent="0.25">
      <c r="A1485" s="155"/>
      <c r="B1485" s="156"/>
      <c r="C1485" s="195" t="s">
        <v>730</v>
      </c>
      <c r="D1485" s="161"/>
      <c r="E1485" s="162">
        <v>14.02</v>
      </c>
      <c r="F1485" s="159"/>
      <c r="G1485" s="159"/>
      <c r="H1485" s="159"/>
      <c r="I1485" s="159"/>
      <c r="J1485" s="159"/>
      <c r="K1485" s="159"/>
      <c r="L1485" s="159"/>
      <c r="M1485" s="159"/>
      <c r="N1485" s="158"/>
      <c r="O1485" s="158"/>
      <c r="P1485" s="158"/>
      <c r="Q1485" s="158"/>
      <c r="R1485" s="159"/>
      <c r="S1485" s="159"/>
      <c r="T1485" s="159"/>
      <c r="U1485" s="159"/>
      <c r="V1485" s="159"/>
      <c r="W1485" s="159"/>
      <c r="X1485" s="159"/>
      <c r="Y1485" s="159"/>
      <c r="Z1485" s="148"/>
      <c r="AA1485" s="148"/>
      <c r="AB1485" s="148"/>
      <c r="AC1485" s="148"/>
      <c r="AD1485" s="148"/>
      <c r="AE1485" s="148"/>
      <c r="AF1485" s="148"/>
      <c r="AG1485" s="148" t="s">
        <v>314</v>
      </c>
      <c r="AH1485" s="148">
        <v>0</v>
      </c>
      <c r="AI1485" s="148"/>
      <c r="AJ1485" s="148"/>
      <c r="AK1485" s="148"/>
      <c r="AL1485" s="148"/>
      <c r="AM1485" s="148"/>
      <c r="AN1485" s="148"/>
      <c r="AO1485" s="148"/>
      <c r="AP1485" s="148"/>
      <c r="AQ1485" s="148"/>
      <c r="AR1485" s="148"/>
      <c r="AS1485" s="148"/>
      <c r="AT1485" s="148"/>
      <c r="AU1485" s="148"/>
      <c r="AV1485" s="148"/>
      <c r="AW1485" s="148"/>
      <c r="AX1485" s="148"/>
      <c r="AY1485" s="148"/>
      <c r="AZ1485" s="148"/>
      <c r="BA1485" s="148"/>
      <c r="BB1485" s="148"/>
      <c r="BC1485" s="148"/>
      <c r="BD1485" s="148"/>
      <c r="BE1485" s="148"/>
      <c r="BF1485" s="148"/>
      <c r="BG1485" s="148"/>
      <c r="BH1485" s="148"/>
    </row>
    <row r="1486" spans="1:60" outlineLevel="3" x14ac:dyDescent="0.25">
      <c r="A1486" s="155"/>
      <c r="B1486" s="156"/>
      <c r="C1486" s="195" t="s">
        <v>731</v>
      </c>
      <c r="D1486" s="161"/>
      <c r="E1486" s="162">
        <v>13.94</v>
      </c>
      <c r="F1486" s="159"/>
      <c r="G1486" s="159"/>
      <c r="H1486" s="159"/>
      <c r="I1486" s="159"/>
      <c r="J1486" s="159"/>
      <c r="K1486" s="159"/>
      <c r="L1486" s="159"/>
      <c r="M1486" s="159"/>
      <c r="N1486" s="158"/>
      <c r="O1486" s="158"/>
      <c r="P1486" s="158"/>
      <c r="Q1486" s="158"/>
      <c r="R1486" s="159"/>
      <c r="S1486" s="159"/>
      <c r="T1486" s="159"/>
      <c r="U1486" s="159"/>
      <c r="V1486" s="159"/>
      <c r="W1486" s="159"/>
      <c r="X1486" s="159"/>
      <c r="Y1486" s="159"/>
      <c r="Z1486" s="148"/>
      <c r="AA1486" s="148"/>
      <c r="AB1486" s="148"/>
      <c r="AC1486" s="148"/>
      <c r="AD1486" s="148"/>
      <c r="AE1486" s="148"/>
      <c r="AF1486" s="148"/>
      <c r="AG1486" s="148" t="s">
        <v>314</v>
      </c>
      <c r="AH1486" s="148">
        <v>0</v>
      </c>
      <c r="AI1486" s="148"/>
      <c r="AJ1486" s="148"/>
      <c r="AK1486" s="148"/>
      <c r="AL1486" s="148"/>
      <c r="AM1486" s="148"/>
      <c r="AN1486" s="148"/>
      <c r="AO1486" s="148"/>
      <c r="AP1486" s="148"/>
      <c r="AQ1486" s="148"/>
      <c r="AR1486" s="148"/>
      <c r="AS1486" s="148"/>
      <c r="AT1486" s="148"/>
      <c r="AU1486" s="148"/>
      <c r="AV1486" s="148"/>
      <c r="AW1486" s="148"/>
      <c r="AX1486" s="148"/>
      <c r="AY1486" s="148"/>
      <c r="AZ1486" s="148"/>
      <c r="BA1486" s="148"/>
      <c r="BB1486" s="148"/>
      <c r="BC1486" s="148"/>
      <c r="BD1486" s="148"/>
      <c r="BE1486" s="148"/>
      <c r="BF1486" s="148"/>
      <c r="BG1486" s="148"/>
      <c r="BH1486" s="148"/>
    </row>
    <row r="1487" spans="1:60" outlineLevel="3" x14ac:dyDescent="0.25">
      <c r="A1487" s="155"/>
      <c r="B1487" s="156"/>
      <c r="C1487" s="195" t="s">
        <v>732</v>
      </c>
      <c r="D1487" s="161"/>
      <c r="E1487" s="162">
        <v>6.51</v>
      </c>
      <c r="F1487" s="159"/>
      <c r="G1487" s="159"/>
      <c r="H1487" s="159"/>
      <c r="I1487" s="159"/>
      <c r="J1487" s="159"/>
      <c r="K1487" s="159"/>
      <c r="L1487" s="159"/>
      <c r="M1487" s="159"/>
      <c r="N1487" s="158"/>
      <c r="O1487" s="158"/>
      <c r="P1487" s="158"/>
      <c r="Q1487" s="158"/>
      <c r="R1487" s="159"/>
      <c r="S1487" s="159"/>
      <c r="T1487" s="159"/>
      <c r="U1487" s="159"/>
      <c r="V1487" s="159"/>
      <c r="W1487" s="159"/>
      <c r="X1487" s="159"/>
      <c r="Y1487" s="159"/>
      <c r="Z1487" s="148"/>
      <c r="AA1487" s="148"/>
      <c r="AB1487" s="148"/>
      <c r="AC1487" s="148"/>
      <c r="AD1487" s="148"/>
      <c r="AE1487" s="148"/>
      <c r="AF1487" s="148"/>
      <c r="AG1487" s="148" t="s">
        <v>314</v>
      </c>
      <c r="AH1487" s="148">
        <v>0</v>
      </c>
      <c r="AI1487" s="148"/>
      <c r="AJ1487" s="148"/>
      <c r="AK1487" s="148"/>
      <c r="AL1487" s="148"/>
      <c r="AM1487" s="148"/>
      <c r="AN1487" s="148"/>
      <c r="AO1487" s="148"/>
      <c r="AP1487" s="148"/>
      <c r="AQ1487" s="148"/>
      <c r="AR1487" s="148"/>
      <c r="AS1487" s="148"/>
      <c r="AT1487" s="148"/>
      <c r="AU1487" s="148"/>
      <c r="AV1487" s="148"/>
      <c r="AW1487" s="148"/>
      <c r="AX1487" s="148"/>
      <c r="AY1487" s="148"/>
      <c r="AZ1487" s="148"/>
      <c r="BA1487" s="148"/>
      <c r="BB1487" s="148"/>
      <c r="BC1487" s="148"/>
      <c r="BD1487" s="148"/>
      <c r="BE1487" s="148"/>
      <c r="BF1487" s="148"/>
      <c r="BG1487" s="148"/>
      <c r="BH1487" s="148"/>
    </row>
    <row r="1488" spans="1:60" outlineLevel="3" x14ac:dyDescent="0.25">
      <c r="A1488" s="155"/>
      <c r="B1488" s="156"/>
      <c r="C1488" s="195" t="s">
        <v>733</v>
      </c>
      <c r="D1488" s="161"/>
      <c r="E1488" s="162">
        <v>9.1</v>
      </c>
      <c r="F1488" s="159"/>
      <c r="G1488" s="159"/>
      <c r="H1488" s="159"/>
      <c r="I1488" s="159"/>
      <c r="J1488" s="159"/>
      <c r="K1488" s="159"/>
      <c r="L1488" s="159"/>
      <c r="M1488" s="159"/>
      <c r="N1488" s="158"/>
      <c r="O1488" s="158"/>
      <c r="P1488" s="158"/>
      <c r="Q1488" s="158"/>
      <c r="R1488" s="159"/>
      <c r="S1488" s="159"/>
      <c r="T1488" s="159"/>
      <c r="U1488" s="159"/>
      <c r="V1488" s="159"/>
      <c r="W1488" s="159"/>
      <c r="X1488" s="159"/>
      <c r="Y1488" s="159"/>
      <c r="Z1488" s="148"/>
      <c r="AA1488" s="148"/>
      <c r="AB1488" s="148"/>
      <c r="AC1488" s="148"/>
      <c r="AD1488" s="148"/>
      <c r="AE1488" s="148"/>
      <c r="AF1488" s="148"/>
      <c r="AG1488" s="148" t="s">
        <v>314</v>
      </c>
      <c r="AH1488" s="148">
        <v>0</v>
      </c>
      <c r="AI1488" s="148"/>
      <c r="AJ1488" s="148"/>
      <c r="AK1488" s="148"/>
      <c r="AL1488" s="148"/>
      <c r="AM1488" s="148"/>
      <c r="AN1488" s="148"/>
      <c r="AO1488" s="148"/>
      <c r="AP1488" s="148"/>
      <c r="AQ1488" s="148"/>
      <c r="AR1488" s="148"/>
      <c r="AS1488" s="148"/>
      <c r="AT1488" s="148"/>
      <c r="AU1488" s="148"/>
      <c r="AV1488" s="148"/>
      <c r="AW1488" s="148"/>
      <c r="AX1488" s="148"/>
      <c r="AY1488" s="148"/>
      <c r="AZ1488" s="148"/>
      <c r="BA1488" s="148"/>
      <c r="BB1488" s="148"/>
      <c r="BC1488" s="148"/>
      <c r="BD1488" s="148"/>
      <c r="BE1488" s="148"/>
      <c r="BF1488" s="148"/>
      <c r="BG1488" s="148"/>
      <c r="BH1488" s="148"/>
    </row>
    <row r="1489" spans="1:60" outlineLevel="3" x14ac:dyDescent="0.25">
      <c r="A1489" s="155"/>
      <c r="B1489" s="156"/>
      <c r="C1489" s="195" t="s">
        <v>734</v>
      </c>
      <c r="D1489" s="161"/>
      <c r="E1489" s="162">
        <v>8.85</v>
      </c>
      <c r="F1489" s="159"/>
      <c r="G1489" s="159"/>
      <c r="H1489" s="159"/>
      <c r="I1489" s="159"/>
      <c r="J1489" s="159"/>
      <c r="K1489" s="159"/>
      <c r="L1489" s="159"/>
      <c r="M1489" s="159"/>
      <c r="N1489" s="158"/>
      <c r="O1489" s="158"/>
      <c r="P1489" s="158"/>
      <c r="Q1489" s="158"/>
      <c r="R1489" s="159"/>
      <c r="S1489" s="159"/>
      <c r="T1489" s="159"/>
      <c r="U1489" s="159"/>
      <c r="V1489" s="159"/>
      <c r="W1489" s="159"/>
      <c r="X1489" s="159"/>
      <c r="Y1489" s="159"/>
      <c r="Z1489" s="148"/>
      <c r="AA1489" s="148"/>
      <c r="AB1489" s="148"/>
      <c r="AC1489" s="148"/>
      <c r="AD1489" s="148"/>
      <c r="AE1489" s="148"/>
      <c r="AF1489" s="148"/>
      <c r="AG1489" s="148" t="s">
        <v>314</v>
      </c>
      <c r="AH1489" s="148">
        <v>0</v>
      </c>
      <c r="AI1489" s="148"/>
      <c r="AJ1489" s="148"/>
      <c r="AK1489" s="148"/>
      <c r="AL1489" s="148"/>
      <c r="AM1489" s="148"/>
      <c r="AN1489" s="148"/>
      <c r="AO1489" s="148"/>
      <c r="AP1489" s="148"/>
      <c r="AQ1489" s="148"/>
      <c r="AR1489" s="148"/>
      <c r="AS1489" s="148"/>
      <c r="AT1489" s="148"/>
      <c r="AU1489" s="148"/>
      <c r="AV1489" s="148"/>
      <c r="AW1489" s="148"/>
      <c r="AX1489" s="148"/>
      <c r="AY1489" s="148"/>
      <c r="AZ1489" s="148"/>
      <c r="BA1489" s="148"/>
      <c r="BB1489" s="148"/>
      <c r="BC1489" s="148"/>
      <c r="BD1489" s="148"/>
      <c r="BE1489" s="148"/>
      <c r="BF1489" s="148"/>
      <c r="BG1489" s="148"/>
      <c r="BH1489" s="148"/>
    </row>
    <row r="1490" spans="1:60" outlineLevel="3" x14ac:dyDescent="0.25">
      <c r="A1490" s="155"/>
      <c r="B1490" s="156"/>
      <c r="C1490" s="195" t="s">
        <v>735</v>
      </c>
      <c r="D1490" s="161"/>
      <c r="E1490" s="162">
        <v>22.5</v>
      </c>
      <c r="F1490" s="159"/>
      <c r="G1490" s="159"/>
      <c r="H1490" s="159"/>
      <c r="I1490" s="159"/>
      <c r="J1490" s="159"/>
      <c r="K1490" s="159"/>
      <c r="L1490" s="159"/>
      <c r="M1490" s="159"/>
      <c r="N1490" s="158"/>
      <c r="O1490" s="158"/>
      <c r="P1490" s="158"/>
      <c r="Q1490" s="158"/>
      <c r="R1490" s="159"/>
      <c r="S1490" s="159"/>
      <c r="T1490" s="159"/>
      <c r="U1490" s="159"/>
      <c r="V1490" s="159"/>
      <c r="W1490" s="159"/>
      <c r="X1490" s="159"/>
      <c r="Y1490" s="159"/>
      <c r="Z1490" s="148"/>
      <c r="AA1490" s="148"/>
      <c r="AB1490" s="148"/>
      <c r="AC1490" s="148"/>
      <c r="AD1490" s="148"/>
      <c r="AE1490" s="148"/>
      <c r="AF1490" s="148"/>
      <c r="AG1490" s="148" t="s">
        <v>314</v>
      </c>
      <c r="AH1490" s="148">
        <v>0</v>
      </c>
      <c r="AI1490" s="148"/>
      <c r="AJ1490" s="148"/>
      <c r="AK1490" s="148"/>
      <c r="AL1490" s="148"/>
      <c r="AM1490" s="148"/>
      <c r="AN1490" s="148"/>
      <c r="AO1490" s="148"/>
      <c r="AP1490" s="148"/>
      <c r="AQ1490" s="148"/>
      <c r="AR1490" s="148"/>
      <c r="AS1490" s="148"/>
      <c r="AT1490" s="148"/>
      <c r="AU1490" s="148"/>
      <c r="AV1490" s="148"/>
      <c r="AW1490" s="148"/>
      <c r="AX1490" s="148"/>
      <c r="AY1490" s="148"/>
      <c r="AZ1490" s="148"/>
      <c r="BA1490" s="148"/>
      <c r="BB1490" s="148"/>
      <c r="BC1490" s="148"/>
      <c r="BD1490" s="148"/>
      <c r="BE1490" s="148"/>
      <c r="BF1490" s="148"/>
      <c r="BG1490" s="148"/>
      <c r="BH1490" s="148"/>
    </row>
    <row r="1491" spans="1:60" outlineLevel="3" x14ac:dyDescent="0.25">
      <c r="A1491" s="155"/>
      <c r="B1491" s="156"/>
      <c r="C1491" s="195" t="s">
        <v>736</v>
      </c>
      <c r="D1491" s="161"/>
      <c r="E1491" s="162">
        <v>12.45</v>
      </c>
      <c r="F1491" s="159"/>
      <c r="G1491" s="159"/>
      <c r="H1491" s="159"/>
      <c r="I1491" s="159"/>
      <c r="J1491" s="159"/>
      <c r="K1491" s="159"/>
      <c r="L1491" s="159"/>
      <c r="M1491" s="159"/>
      <c r="N1491" s="158"/>
      <c r="O1491" s="158"/>
      <c r="P1491" s="158"/>
      <c r="Q1491" s="158"/>
      <c r="R1491" s="159"/>
      <c r="S1491" s="159"/>
      <c r="T1491" s="159"/>
      <c r="U1491" s="159"/>
      <c r="V1491" s="159"/>
      <c r="W1491" s="159"/>
      <c r="X1491" s="159"/>
      <c r="Y1491" s="159"/>
      <c r="Z1491" s="148"/>
      <c r="AA1491" s="148"/>
      <c r="AB1491" s="148"/>
      <c r="AC1491" s="148"/>
      <c r="AD1491" s="148"/>
      <c r="AE1491" s="148"/>
      <c r="AF1491" s="148"/>
      <c r="AG1491" s="148" t="s">
        <v>314</v>
      </c>
      <c r="AH1491" s="148">
        <v>0</v>
      </c>
      <c r="AI1491" s="148"/>
      <c r="AJ1491" s="148"/>
      <c r="AK1491" s="148"/>
      <c r="AL1491" s="148"/>
      <c r="AM1491" s="148"/>
      <c r="AN1491" s="148"/>
      <c r="AO1491" s="148"/>
      <c r="AP1491" s="148"/>
      <c r="AQ1491" s="148"/>
      <c r="AR1491" s="148"/>
      <c r="AS1491" s="148"/>
      <c r="AT1491" s="148"/>
      <c r="AU1491" s="148"/>
      <c r="AV1491" s="148"/>
      <c r="AW1491" s="148"/>
      <c r="AX1491" s="148"/>
      <c r="AY1491" s="148"/>
      <c r="AZ1491" s="148"/>
      <c r="BA1491" s="148"/>
      <c r="BB1491" s="148"/>
      <c r="BC1491" s="148"/>
      <c r="BD1491" s="148"/>
      <c r="BE1491" s="148"/>
      <c r="BF1491" s="148"/>
      <c r="BG1491" s="148"/>
      <c r="BH1491" s="148"/>
    </row>
    <row r="1492" spans="1:60" outlineLevel="3" x14ac:dyDescent="0.25">
      <c r="A1492" s="155"/>
      <c r="B1492" s="156"/>
      <c r="C1492" s="195" t="s">
        <v>737</v>
      </c>
      <c r="D1492" s="161"/>
      <c r="E1492" s="162">
        <v>15.07</v>
      </c>
      <c r="F1492" s="159"/>
      <c r="G1492" s="159"/>
      <c r="H1492" s="159"/>
      <c r="I1492" s="159"/>
      <c r="J1492" s="159"/>
      <c r="K1492" s="159"/>
      <c r="L1492" s="159"/>
      <c r="M1492" s="159"/>
      <c r="N1492" s="158"/>
      <c r="O1492" s="158"/>
      <c r="P1492" s="158"/>
      <c r="Q1492" s="158"/>
      <c r="R1492" s="159"/>
      <c r="S1492" s="159"/>
      <c r="T1492" s="159"/>
      <c r="U1492" s="159"/>
      <c r="V1492" s="159"/>
      <c r="W1492" s="159"/>
      <c r="X1492" s="159"/>
      <c r="Y1492" s="159"/>
      <c r="Z1492" s="148"/>
      <c r="AA1492" s="148"/>
      <c r="AB1492" s="148"/>
      <c r="AC1492" s="148"/>
      <c r="AD1492" s="148"/>
      <c r="AE1492" s="148"/>
      <c r="AF1492" s="148"/>
      <c r="AG1492" s="148" t="s">
        <v>314</v>
      </c>
      <c r="AH1492" s="148">
        <v>0</v>
      </c>
      <c r="AI1492" s="148"/>
      <c r="AJ1492" s="148"/>
      <c r="AK1492" s="148"/>
      <c r="AL1492" s="148"/>
      <c r="AM1492" s="148"/>
      <c r="AN1492" s="148"/>
      <c r="AO1492" s="148"/>
      <c r="AP1492" s="148"/>
      <c r="AQ1492" s="148"/>
      <c r="AR1492" s="148"/>
      <c r="AS1492" s="148"/>
      <c r="AT1492" s="148"/>
      <c r="AU1492" s="148"/>
      <c r="AV1492" s="148"/>
      <c r="AW1492" s="148"/>
      <c r="AX1492" s="148"/>
      <c r="AY1492" s="148"/>
      <c r="AZ1492" s="148"/>
      <c r="BA1492" s="148"/>
      <c r="BB1492" s="148"/>
      <c r="BC1492" s="148"/>
      <c r="BD1492" s="148"/>
      <c r="BE1492" s="148"/>
      <c r="BF1492" s="148"/>
      <c r="BG1492" s="148"/>
      <c r="BH1492" s="148"/>
    </row>
    <row r="1493" spans="1:60" outlineLevel="3" x14ac:dyDescent="0.25">
      <c r="A1493" s="155"/>
      <c r="B1493" s="156"/>
      <c r="C1493" s="195" t="s">
        <v>738</v>
      </c>
      <c r="D1493" s="161"/>
      <c r="E1493" s="162">
        <v>8.1199999999999992</v>
      </c>
      <c r="F1493" s="159"/>
      <c r="G1493" s="159"/>
      <c r="H1493" s="159"/>
      <c r="I1493" s="159"/>
      <c r="J1493" s="159"/>
      <c r="K1493" s="159"/>
      <c r="L1493" s="159"/>
      <c r="M1493" s="159"/>
      <c r="N1493" s="158"/>
      <c r="O1493" s="158"/>
      <c r="P1493" s="158"/>
      <c r="Q1493" s="158"/>
      <c r="R1493" s="159"/>
      <c r="S1493" s="159"/>
      <c r="T1493" s="159"/>
      <c r="U1493" s="159"/>
      <c r="V1493" s="159"/>
      <c r="W1493" s="159"/>
      <c r="X1493" s="159"/>
      <c r="Y1493" s="159"/>
      <c r="Z1493" s="148"/>
      <c r="AA1493" s="148"/>
      <c r="AB1493" s="148"/>
      <c r="AC1493" s="148"/>
      <c r="AD1493" s="148"/>
      <c r="AE1493" s="148"/>
      <c r="AF1493" s="148"/>
      <c r="AG1493" s="148" t="s">
        <v>314</v>
      </c>
      <c r="AH1493" s="148">
        <v>0</v>
      </c>
      <c r="AI1493" s="148"/>
      <c r="AJ1493" s="148"/>
      <c r="AK1493" s="148"/>
      <c r="AL1493" s="148"/>
      <c r="AM1493" s="148"/>
      <c r="AN1493" s="148"/>
      <c r="AO1493" s="148"/>
      <c r="AP1493" s="148"/>
      <c r="AQ1493" s="148"/>
      <c r="AR1493" s="148"/>
      <c r="AS1493" s="148"/>
      <c r="AT1493" s="148"/>
      <c r="AU1493" s="148"/>
      <c r="AV1493" s="148"/>
      <c r="AW1493" s="148"/>
      <c r="AX1493" s="148"/>
      <c r="AY1493" s="148"/>
      <c r="AZ1493" s="148"/>
      <c r="BA1493" s="148"/>
      <c r="BB1493" s="148"/>
      <c r="BC1493" s="148"/>
      <c r="BD1493" s="148"/>
      <c r="BE1493" s="148"/>
      <c r="BF1493" s="148"/>
      <c r="BG1493" s="148"/>
      <c r="BH1493" s="148"/>
    </row>
    <row r="1494" spans="1:60" outlineLevel="3" x14ac:dyDescent="0.25">
      <c r="A1494" s="155"/>
      <c r="B1494" s="156"/>
      <c r="C1494" s="195" t="s">
        <v>739</v>
      </c>
      <c r="D1494" s="161"/>
      <c r="E1494" s="162">
        <v>8.1199999999999992</v>
      </c>
      <c r="F1494" s="159"/>
      <c r="G1494" s="159"/>
      <c r="H1494" s="159"/>
      <c r="I1494" s="159"/>
      <c r="J1494" s="159"/>
      <c r="K1494" s="159"/>
      <c r="L1494" s="159"/>
      <c r="M1494" s="159"/>
      <c r="N1494" s="158"/>
      <c r="O1494" s="158"/>
      <c r="P1494" s="158"/>
      <c r="Q1494" s="158"/>
      <c r="R1494" s="159"/>
      <c r="S1494" s="159"/>
      <c r="T1494" s="159"/>
      <c r="U1494" s="159"/>
      <c r="V1494" s="159"/>
      <c r="W1494" s="159"/>
      <c r="X1494" s="159"/>
      <c r="Y1494" s="159"/>
      <c r="Z1494" s="148"/>
      <c r="AA1494" s="148"/>
      <c r="AB1494" s="148"/>
      <c r="AC1494" s="148"/>
      <c r="AD1494" s="148"/>
      <c r="AE1494" s="148"/>
      <c r="AF1494" s="148"/>
      <c r="AG1494" s="148" t="s">
        <v>314</v>
      </c>
      <c r="AH1494" s="148">
        <v>0</v>
      </c>
      <c r="AI1494" s="148"/>
      <c r="AJ1494" s="148"/>
      <c r="AK1494" s="148"/>
      <c r="AL1494" s="148"/>
      <c r="AM1494" s="148"/>
      <c r="AN1494" s="148"/>
      <c r="AO1494" s="148"/>
      <c r="AP1494" s="148"/>
      <c r="AQ1494" s="148"/>
      <c r="AR1494" s="148"/>
      <c r="AS1494" s="148"/>
      <c r="AT1494" s="148"/>
      <c r="AU1494" s="148"/>
      <c r="AV1494" s="148"/>
      <c r="AW1494" s="148"/>
      <c r="AX1494" s="148"/>
      <c r="AY1494" s="148"/>
      <c r="AZ1494" s="148"/>
      <c r="BA1494" s="148"/>
      <c r="BB1494" s="148"/>
      <c r="BC1494" s="148"/>
      <c r="BD1494" s="148"/>
      <c r="BE1494" s="148"/>
      <c r="BF1494" s="148"/>
      <c r="BG1494" s="148"/>
      <c r="BH1494" s="148"/>
    </row>
    <row r="1495" spans="1:60" outlineLevel="3" x14ac:dyDescent="0.25">
      <c r="A1495" s="155"/>
      <c r="B1495" s="156"/>
      <c r="C1495" s="195" t="s">
        <v>740</v>
      </c>
      <c r="D1495" s="161"/>
      <c r="E1495" s="162">
        <v>9.4700000000000006</v>
      </c>
      <c r="F1495" s="159"/>
      <c r="G1495" s="159"/>
      <c r="H1495" s="159"/>
      <c r="I1495" s="159"/>
      <c r="J1495" s="159"/>
      <c r="K1495" s="159"/>
      <c r="L1495" s="159"/>
      <c r="M1495" s="159"/>
      <c r="N1495" s="158"/>
      <c r="O1495" s="158"/>
      <c r="P1495" s="158"/>
      <c r="Q1495" s="158"/>
      <c r="R1495" s="159"/>
      <c r="S1495" s="159"/>
      <c r="T1495" s="159"/>
      <c r="U1495" s="159"/>
      <c r="V1495" s="159"/>
      <c r="W1495" s="159"/>
      <c r="X1495" s="159"/>
      <c r="Y1495" s="159"/>
      <c r="Z1495" s="148"/>
      <c r="AA1495" s="148"/>
      <c r="AB1495" s="148"/>
      <c r="AC1495" s="148"/>
      <c r="AD1495" s="148"/>
      <c r="AE1495" s="148"/>
      <c r="AF1495" s="148"/>
      <c r="AG1495" s="148" t="s">
        <v>314</v>
      </c>
      <c r="AH1495" s="148">
        <v>0</v>
      </c>
      <c r="AI1495" s="148"/>
      <c r="AJ1495" s="148"/>
      <c r="AK1495" s="148"/>
      <c r="AL1495" s="148"/>
      <c r="AM1495" s="148"/>
      <c r="AN1495" s="148"/>
      <c r="AO1495" s="148"/>
      <c r="AP1495" s="148"/>
      <c r="AQ1495" s="148"/>
      <c r="AR1495" s="148"/>
      <c r="AS1495" s="148"/>
      <c r="AT1495" s="148"/>
      <c r="AU1495" s="148"/>
      <c r="AV1495" s="148"/>
      <c r="AW1495" s="148"/>
      <c r="AX1495" s="148"/>
      <c r="AY1495" s="148"/>
      <c r="AZ1495" s="148"/>
      <c r="BA1495" s="148"/>
      <c r="BB1495" s="148"/>
      <c r="BC1495" s="148"/>
      <c r="BD1495" s="148"/>
      <c r="BE1495" s="148"/>
      <c r="BF1495" s="148"/>
      <c r="BG1495" s="148"/>
      <c r="BH1495" s="148"/>
    </row>
    <row r="1496" spans="1:60" outlineLevel="3" x14ac:dyDescent="0.25">
      <c r="A1496" s="155"/>
      <c r="B1496" s="156"/>
      <c r="C1496" s="195" t="s">
        <v>741</v>
      </c>
      <c r="D1496" s="161"/>
      <c r="E1496" s="162">
        <v>17.64</v>
      </c>
      <c r="F1496" s="159"/>
      <c r="G1496" s="159"/>
      <c r="H1496" s="159"/>
      <c r="I1496" s="159"/>
      <c r="J1496" s="159"/>
      <c r="K1496" s="159"/>
      <c r="L1496" s="159"/>
      <c r="M1496" s="159"/>
      <c r="N1496" s="158"/>
      <c r="O1496" s="158"/>
      <c r="P1496" s="158"/>
      <c r="Q1496" s="158"/>
      <c r="R1496" s="159"/>
      <c r="S1496" s="159"/>
      <c r="T1496" s="159"/>
      <c r="U1496" s="159"/>
      <c r="V1496" s="159"/>
      <c r="W1496" s="159"/>
      <c r="X1496" s="159"/>
      <c r="Y1496" s="159"/>
      <c r="Z1496" s="148"/>
      <c r="AA1496" s="148"/>
      <c r="AB1496" s="148"/>
      <c r="AC1496" s="148"/>
      <c r="AD1496" s="148"/>
      <c r="AE1496" s="148"/>
      <c r="AF1496" s="148"/>
      <c r="AG1496" s="148" t="s">
        <v>314</v>
      </c>
      <c r="AH1496" s="148">
        <v>0</v>
      </c>
      <c r="AI1496" s="148"/>
      <c r="AJ1496" s="148"/>
      <c r="AK1496" s="148"/>
      <c r="AL1496" s="148"/>
      <c r="AM1496" s="148"/>
      <c r="AN1496" s="148"/>
      <c r="AO1496" s="148"/>
      <c r="AP1496" s="148"/>
      <c r="AQ1496" s="148"/>
      <c r="AR1496" s="148"/>
      <c r="AS1496" s="148"/>
      <c r="AT1496" s="148"/>
      <c r="AU1496" s="148"/>
      <c r="AV1496" s="148"/>
      <c r="AW1496" s="148"/>
      <c r="AX1496" s="148"/>
      <c r="AY1496" s="148"/>
      <c r="AZ1496" s="148"/>
      <c r="BA1496" s="148"/>
      <c r="BB1496" s="148"/>
      <c r="BC1496" s="148"/>
      <c r="BD1496" s="148"/>
      <c r="BE1496" s="148"/>
      <c r="BF1496" s="148"/>
      <c r="BG1496" s="148"/>
      <c r="BH1496" s="148"/>
    </row>
    <row r="1497" spans="1:60" outlineLevel="3" x14ac:dyDescent="0.25">
      <c r="A1497" s="155"/>
      <c r="B1497" s="156"/>
      <c r="C1497" s="195" t="s">
        <v>742</v>
      </c>
      <c r="D1497" s="161"/>
      <c r="E1497" s="162">
        <v>20.43</v>
      </c>
      <c r="F1497" s="159"/>
      <c r="G1497" s="159"/>
      <c r="H1497" s="159"/>
      <c r="I1497" s="159"/>
      <c r="J1497" s="159"/>
      <c r="K1497" s="159"/>
      <c r="L1497" s="159"/>
      <c r="M1497" s="159"/>
      <c r="N1497" s="158"/>
      <c r="O1497" s="158"/>
      <c r="P1497" s="158"/>
      <c r="Q1497" s="158"/>
      <c r="R1497" s="159"/>
      <c r="S1497" s="159"/>
      <c r="T1497" s="159"/>
      <c r="U1497" s="159"/>
      <c r="V1497" s="159"/>
      <c r="W1497" s="159"/>
      <c r="X1497" s="159"/>
      <c r="Y1497" s="159"/>
      <c r="Z1497" s="148"/>
      <c r="AA1497" s="148"/>
      <c r="AB1497" s="148"/>
      <c r="AC1497" s="148"/>
      <c r="AD1497" s="148"/>
      <c r="AE1497" s="148"/>
      <c r="AF1497" s="148"/>
      <c r="AG1497" s="148" t="s">
        <v>314</v>
      </c>
      <c r="AH1497" s="148">
        <v>0</v>
      </c>
      <c r="AI1497" s="148"/>
      <c r="AJ1497" s="148"/>
      <c r="AK1497" s="148"/>
      <c r="AL1497" s="148"/>
      <c r="AM1497" s="148"/>
      <c r="AN1497" s="148"/>
      <c r="AO1497" s="148"/>
      <c r="AP1497" s="148"/>
      <c r="AQ1497" s="148"/>
      <c r="AR1497" s="148"/>
      <c r="AS1497" s="148"/>
      <c r="AT1497" s="148"/>
      <c r="AU1497" s="148"/>
      <c r="AV1497" s="148"/>
      <c r="AW1497" s="148"/>
      <c r="AX1497" s="148"/>
      <c r="AY1497" s="148"/>
      <c r="AZ1497" s="148"/>
      <c r="BA1497" s="148"/>
      <c r="BB1497" s="148"/>
      <c r="BC1497" s="148"/>
      <c r="BD1497" s="148"/>
      <c r="BE1497" s="148"/>
      <c r="BF1497" s="148"/>
      <c r="BG1497" s="148"/>
      <c r="BH1497" s="148"/>
    </row>
    <row r="1498" spans="1:60" outlineLevel="3" x14ac:dyDescent="0.25">
      <c r="A1498" s="155"/>
      <c r="B1498" s="156"/>
      <c r="C1498" s="195" t="s">
        <v>743</v>
      </c>
      <c r="D1498" s="161"/>
      <c r="E1498" s="162">
        <v>14.82</v>
      </c>
      <c r="F1498" s="159"/>
      <c r="G1498" s="159"/>
      <c r="H1498" s="159"/>
      <c r="I1498" s="159"/>
      <c r="J1498" s="159"/>
      <c r="K1498" s="159"/>
      <c r="L1498" s="159"/>
      <c r="M1498" s="159"/>
      <c r="N1498" s="158"/>
      <c r="O1498" s="158"/>
      <c r="P1498" s="158"/>
      <c r="Q1498" s="158"/>
      <c r="R1498" s="159"/>
      <c r="S1498" s="159"/>
      <c r="T1498" s="159"/>
      <c r="U1498" s="159"/>
      <c r="V1498" s="159"/>
      <c r="W1498" s="159"/>
      <c r="X1498" s="159"/>
      <c r="Y1498" s="159"/>
      <c r="Z1498" s="148"/>
      <c r="AA1498" s="148"/>
      <c r="AB1498" s="148"/>
      <c r="AC1498" s="148"/>
      <c r="AD1498" s="148"/>
      <c r="AE1498" s="148"/>
      <c r="AF1498" s="148"/>
      <c r="AG1498" s="148" t="s">
        <v>314</v>
      </c>
      <c r="AH1498" s="148">
        <v>0</v>
      </c>
      <c r="AI1498" s="148"/>
      <c r="AJ1498" s="148"/>
      <c r="AK1498" s="148"/>
      <c r="AL1498" s="148"/>
      <c r="AM1498" s="148"/>
      <c r="AN1498" s="148"/>
      <c r="AO1498" s="148"/>
      <c r="AP1498" s="148"/>
      <c r="AQ1498" s="148"/>
      <c r="AR1498" s="148"/>
      <c r="AS1498" s="148"/>
      <c r="AT1498" s="148"/>
      <c r="AU1498" s="148"/>
      <c r="AV1498" s="148"/>
      <c r="AW1498" s="148"/>
      <c r="AX1498" s="148"/>
      <c r="AY1498" s="148"/>
      <c r="AZ1498" s="148"/>
      <c r="BA1498" s="148"/>
      <c r="BB1498" s="148"/>
      <c r="BC1498" s="148"/>
      <c r="BD1498" s="148"/>
      <c r="BE1498" s="148"/>
      <c r="BF1498" s="148"/>
      <c r="BG1498" s="148"/>
      <c r="BH1498" s="148"/>
    </row>
    <row r="1499" spans="1:60" outlineLevel="3" x14ac:dyDescent="0.25">
      <c r="A1499" s="155"/>
      <c r="B1499" s="156"/>
      <c r="C1499" s="195" t="s">
        <v>744</v>
      </c>
      <c r="D1499" s="161"/>
      <c r="E1499" s="162">
        <v>8.6999999999999993</v>
      </c>
      <c r="F1499" s="159"/>
      <c r="G1499" s="159"/>
      <c r="H1499" s="159"/>
      <c r="I1499" s="159"/>
      <c r="J1499" s="159"/>
      <c r="K1499" s="159"/>
      <c r="L1499" s="159"/>
      <c r="M1499" s="159"/>
      <c r="N1499" s="158"/>
      <c r="O1499" s="158"/>
      <c r="P1499" s="158"/>
      <c r="Q1499" s="158"/>
      <c r="R1499" s="159"/>
      <c r="S1499" s="159"/>
      <c r="T1499" s="159"/>
      <c r="U1499" s="159"/>
      <c r="V1499" s="159"/>
      <c r="W1499" s="159"/>
      <c r="X1499" s="159"/>
      <c r="Y1499" s="159"/>
      <c r="Z1499" s="148"/>
      <c r="AA1499" s="148"/>
      <c r="AB1499" s="148"/>
      <c r="AC1499" s="148"/>
      <c r="AD1499" s="148"/>
      <c r="AE1499" s="148"/>
      <c r="AF1499" s="148"/>
      <c r="AG1499" s="148" t="s">
        <v>314</v>
      </c>
      <c r="AH1499" s="148">
        <v>0</v>
      </c>
      <c r="AI1499" s="148"/>
      <c r="AJ1499" s="148"/>
      <c r="AK1499" s="148"/>
      <c r="AL1499" s="148"/>
      <c r="AM1499" s="148"/>
      <c r="AN1499" s="148"/>
      <c r="AO1499" s="148"/>
      <c r="AP1499" s="148"/>
      <c r="AQ1499" s="148"/>
      <c r="AR1499" s="148"/>
      <c r="AS1499" s="148"/>
      <c r="AT1499" s="148"/>
      <c r="AU1499" s="148"/>
      <c r="AV1499" s="148"/>
      <c r="AW1499" s="148"/>
      <c r="AX1499" s="148"/>
      <c r="AY1499" s="148"/>
      <c r="AZ1499" s="148"/>
      <c r="BA1499" s="148"/>
      <c r="BB1499" s="148"/>
      <c r="BC1499" s="148"/>
      <c r="BD1499" s="148"/>
      <c r="BE1499" s="148"/>
      <c r="BF1499" s="148"/>
      <c r="BG1499" s="148"/>
      <c r="BH1499" s="148"/>
    </row>
    <row r="1500" spans="1:60" outlineLevel="3" x14ac:dyDescent="0.25">
      <c r="A1500" s="155"/>
      <c r="B1500" s="156"/>
      <c r="C1500" s="195" t="s">
        <v>745</v>
      </c>
      <c r="D1500" s="161"/>
      <c r="E1500" s="162">
        <v>28.39</v>
      </c>
      <c r="F1500" s="159"/>
      <c r="G1500" s="159"/>
      <c r="H1500" s="159"/>
      <c r="I1500" s="159"/>
      <c r="J1500" s="159"/>
      <c r="K1500" s="159"/>
      <c r="L1500" s="159"/>
      <c r="M1500" s="159"/>
      <c r="N1500" s="158"/>
      <c r="O1500" s="158"/>
      <c r="P1500" s="158"/>
      <c r="Q1500" s="158"/>
      <c r="R1500" s="159"/>
      <c r="S1500" s="159"/>
      <c r="T1500" s="159"/>
      <c r="U1500" s="159"/>
      <c r="V1500" s="159"/>
      <c r="W1500" s="159"/>
      <c r="X1500" s="159"/>
      <c r="Y1500" s="159"/>
      <c r="Z1500" s="148"/>
      <c r="AA1500" s="148"/>
      <c r="AB1500" s="148"/>
      <c r="AC1500" s="148"/>
      <c r="AD1500" s="148"/>
      <c r="AE1500" s="148"/>
      <c r="AF1500" s="148"/>
      <c r="AG1500" s="148" t="s">
        <v>314</v>
      </c>
      <c r="AH1500" s="148">
        <v>0</v>
      </c>
      <c r="AI1500" s="148"/>
      <c r="AJ1500" s="148"/>
      <c r="AK1500" s="148"/>
      <c r="AL1500" s="148"/>
      <c r="AM1500" s="148"/>
      <c r="AN1500" s="148"/>
      <c r="AO1500" s="148"/>
      <c r="AP1500" s="148"/>
      <c r="AQ1500" s="148"/>
      <c r="AR1500" s="148"/>
      <c r="AS1500" s="148"/>
      <c r="AT1500" s="148"/>
      <c r="AU1500" s="148"/>
      <c r="AV1500" s="148"/>
      <c r="AW1500" s="148"/>
      <c r="AX1500" s="148"/>
      <c r="AY1500" s="148"/>
      <c r="AZ1500" s="148"/>
      <c r="BA1500" s="148"/>
      <c r="BB1500" s="148"/>
      <c r="BC1500" s="148"/>
      <c r="BD1500" s="148"/>
      <c r="BE1500" s="148"/>
      <c r="BF1500" s="148"/>
      <c r="BG1500" s="148"/>
      <c r="BH1500" s="148"/>
    </row>
    <row r="1501" spans="1:60" ht="20" outlineLevel="1" x14ac:dyDescent="0.25">
      <c r="A1501" s="177">
        <v>340</v>
      </c>
      <c r="B1501" s="178" t="s">
        <v>1802</v>
      </c>
      <c r="C1501" s="194" t="s">
        <v>1803</v>
      </c>
      <c r="D1501" s="179" t="s">
        <v>310</v>
      </c>
      <c r="E1501" s="180">
        <v>235.58472</v>
      </c>
      <c r="F1501" s="181"/>
      <c r="G1501" s="182">
        <f>ROUND(E1501*F1501,2)</f>
        <v>0</v>
      </c>
      <c r="H1501" s="181"/>
      <c r="I1501" s="182">
        <f>ROUND(E1501*H1501,2)</f>
        <v>0</v>
      </c>
      <c r="J1501" s="181"/>
      <c r="K1501" s="182">
        <f>ROUND(E1501*J1501,2)</f>
        <v>0</v>
      </c>
      <c r="L1501" s="182">
        <v>21</v>
      </c>
      <c r="M1501" s="182">
        <f>G1501*(1+L1501/100)</f>
        <v>0</v>
      </c>
      <c r="N1501" s="180">
        <v>1.3599999999999999E-2</v>
      </c>
      <c r="O1501" s="180">
        <f>ROUND(E1501*N1501,2)</f>
        <v>3.2</v>
      </c>
      <c r="P1501" s="180">
        <v>0</v>
      </c>
      <c r="Q1501" s="180">
        <f>ROUND(E1501*P1501,2)</f>
        <v>0</v>
      </c>
      <c r="R1501" s="182" t="s">
        <v>621</v>
      </c>
      <c r="S1501" s="182" t="s">
        <v>853</v>
      </c>
      <c r="T1501" s="183" t="s">
        <v>853</v>
      </c>
      <c r="U1501" s="159">
        <v>0</v>
      </c>
      <c r="V1501" s="159">
        <f>ROUND(E1501*U1501,2)</f>
        <v>0</v>
      </c>
      <c r="W1501" s="159"/>
      <c r="X1501" s="159" t="s">
        <v>622</v>
      </c>
      <c r="Y1501" s="159" t="s">
        <v>296</v>
      </c>
      <c r="Z1501" s="148"/>
      <c r="AA1501" s="148"/>
      <c r="AB1501" s="148"/>
      <c r="AC1501" s="148"/>
      <c r="AD1501" s="148"/>
      <c r="AE1501" s="148"/>
      <c r="AF1501" s="148"/>
      <c r="AG1501" s="148" t="s">
        <v>623</v>
      </c>
      <c r="AH1501" s="148"/>
      <c r="AI1501" s="148"/>
      <c r="AJ1501" s="148"/>
      <c r="AK1501" s="148"/>
      <c r="AL1501" s="148"/>
      <c r="AM1501" s="148"/>
      <c r="AN1501" s="148"/>
      <c r="AO1501" s="148"/>
      <c r="AP1501" s="148"/>
      <c r="AQ1501" s="148"/>
      <c r="AR1501" s="148"/>
      <c r="AS1501" s="148"/>
      <c r="AT1501" s="148"/>
      <c r="AU1501" s="148"/>
      <c r="AV1501" s="148"/>
      <c r="AW1501" s="148"/>
      <c r="AX1501" s="148"/>
      <c r="AY1501" s="148"/>
      <c r="AZ1501" s="148"/>
      <c r="BA1501" s="148"/>
      <c r="BB1501" s="148"/>
      <c r="BC1501" s="148"/>
      <c r="BD1501" s="148"/>
      <c r="BE1501" s="148"/>
      <c r="BF1501" s="148"/>
      <c r="BG1501" s="148"/>
      <c r="BH1501" s="148"/>
    </row>
    <row r="1502" spans="1:60" outlineLevel="2" x14ac:dyDescent="0.25">
      <c r="A1502" s="155"/>
      <c r="B1502" s="156"/>
      <c r="C1502" s="195" t="s">
        <v>1804</v>
      </c>
      <c r="D1502" s="161"/>
      <c r="E1502" s="162">
        <v>218.13</v>
      </c>
      <c r="F1502" s="159"/>
      <c r="G1502" s="159"/>
      <c r="H1502" s="159"/>
      <c r="I1502" s="159"/>
      <c r="J1502" s="159"/>
      <c r="K1502" s="159"/>
      <c r="L1502" s="159"/>
      <c r="M1502" s="159"/>
      <c r="N1502" s="158"/>
      <c r="O1502" s="158"/>
      <c r="P1502" s="158"/>
      <c r="Q1502" s="158"/>
      <c r="R1502" s="159"/>
      <c r="S1502" s="159"/>
      <c r="T1502" s="159"/>
      <c r="U1502" s="159"/>
      <c r="V1502" s="159"/>
      <c r="W1502" s="159"/>
      <c r="X1502" s="159"/>
      <c r="Y1502" s="159"/>
      <c r="Z1502" s="148"/>
      <c r="AA1502" s="148"/>
      <c r="AB1502" s="148"/>
      <c r="AC1502" s="148"/>
      <c r="AD1502" s="148"/>
      <c r="AE1502" s="148"/>
      <c r="AF1502" s="148"/>
      <c r="AG1502" s="148" t="s">
        <v>314</v>
      </c>
      <c r="AH1502" s="148">
        <v>0</v>
      </c>
      <c r="AI1502" s="148"/>
      <c r="AJ1502" s="148"/>
      <c r="AK1502" s="148"/>
      <c r="AL1502" s="148"/>
      <c r="AM1502" s="148"/>
      <c r="AN1502" s="148"/>
      <c r="AO1502" s="148"/>
      <c r="AP1502" s="148"/>
      <c r="AQ1502" s="148"/>
      <c r="AR1502" s="148"/>
      <c r="AS1502" s="148"/>
      <c r="AT1502" s="148"/>
      <c r="AU1502" s="148"/>
      <c r="AV1502" s="148"/>
      <c r="AW1502" s="148"/>
      <c r="AX1502" s="148"/>
      <c r="AY1502" s="148"/>
      <c r="AZ1502" s="148"/>
      <c r="BA1502" s="148"/>
      <c r="BB1502" s="148"/>
      <c r="BC1502" s="148"/>
      <c r="BD1502" s="148"/>
      <c r="BE1502" s="148"/>
      <c r="BF1502" s="148"/>
      <c r="BG1502" s="148"/>
      <c r="BH1502" s="148"/>
    </row>
    <row r="1503" spans="1:60" outlineLevel="3" x14ac:dyDescent="0.25">
      <c r="A1503" s="155"/>
      <c r="B1503" s="156"/>
      <c r="C1503" s="197" t="s">
        <v>893</v>
      </c>
      <c r="D1503" s="165"/>
      <c r="E1503" s="166">
        <v>17.45</v>
      </c>
      <c r="F1503" s="159"/>
      <c r="G1503" s="159"/>
      <c r="H1503" s="159"/>
      <c r="I1503" s="159"/>
      <c r="J1503" s="159"/>
      <c r="K1503" s="159"/>
      <c r="L1503" s="159"/>
      <c r="M1503" s="159"/>
      <c r="N1503" s="158"/>
      <c r="O1503" s="158"/>
      <c r="P1503" s="158"/>
      <c r="Q1503" s="158"/>
      <c r="R1503" s="159"/>
      <c r="S1503" s="159"/>
      <c r="T1503" s="159"/>
      <c r="U1503" s="159"/>
      <c r="V1503" s="159"/>
      <c r="W1503" s="159"/>
      <c r="X1503" s="159"/>
      <c r="Y1503" s="159"/>
      <c r="Z1503" s="148"/>
      <c r="AA1503" s="148"/>
      <c r="AB1503" s="148"/>
      <c r="AC1503" s="148"/>
      <c r="AD1503" s="148"/>
      <c r="AE1503" s="148"/>
      <c r="AF1503" s="148"/>
      <c r="AG1503" s="148" t="s">
        <v>314</v>
      </c>
      <c r="AH1503" s="148">
        <v>4</v>
      </c>
      <c r="AI1503" s="148"/>
      <c r="AJ1503" s="148"/>
      <c r="AK1503" s="148"/>
      <c r="AL1503" s="148"/>
      <c r="AM1503" s="148"/>
      <c r="AN1503" s="148"/>
      <c r="AO1503" s="148"/>
      <c r="AP1503" s="148"/>
      <c r="AQ1503" s="148"/>
      <c r="AR1503" s="148"/>
      <c r="AS1503" s="148"/>
      <c r="AT1503" s="148"/>
      <c r="AU1503" s="148"/>
      <c r="AV1503" s="148"/>
      <c r="AW1503" s="148"/>
      <c r="AX1503" s="148"/>
      <c r="AY1503" s="148"/>
      <c r="AZ1503" s="148"/>
      <c r="BA1503" s="148"/>
      <c r="BB1503" s="148"/>
      <c r="BC1503" s="148"/>
      <c r="BD1503" s="148"/>
      <c r="BE1503" s="148"/>
      <c r="BF1503" s="148"/>
      <c r="BG1503" s="148"/>
      <c r="BH1503" s="148"/>
    </row>
    <row r="1504" spans="1:60" outlineLevel="1" x14ac:dyDescent="0.25">
      <c r="A1504" s="155">
        <v>341</v>
      </c>
      <c r="B1504" s="156" t="s">
        <v>1805</v>
      </c>
      <c r="C1504" s="201" t="s">
        <v>1806</v>
      </c>
      <c r="D1504" s="157" t="s">
        <v>0</v>
      </c>
      <c r="E1504" s="192"/>
      <c r="F1504" s="160"/>
      <c r="G1504" s="159">
        <f>ROUND(E1504*F1504,2)</f>
        <v>0</v>
      </c>
      <c r="H1504" s="160"/>
      <c r="I1504" s="159">
        <f>ROUND(E1504*H1504,2)</f>
        <v>0</v>
      </c>
      <c r="J1504" s="160"/>
      <c r="K1504" s="159">
        <f>ROUND(E1504*J1504,2)</f>
        <v>0</v>
      </c>
      <c r="L1504" s="159">
        <v>21</v>
      </c>
      <c r="M1504" s="159">
        <f>G1504*(1+L1504/100)</f>
        <v>0</v>
      </c>
      <c r="N1504" s="158">
        <v>0</v>
      </c>
      <c r="O1504" s="158">
        <f>ROUND(E1504*N1504,2)</f>
        <v>0</v>
      </c>
      <c r="P1504" s="158">
        <v>0</v>
      </c>
      <c r="Q1504" s="158">
        <f>ROUND(E1504*P1504,2)</f>
        <v>0</v>
      </c>
      <c r="R1504" s="159" t="s">
        <v>1736</v>
      </c>
      <c r="S1504" s="159" t="s">
        <v>294</v>
      </c>
      <c r="T1504" s="159" t="s">
        <v>294</v>
      </c>
      <c r="U1504" s="159">
        <v>0</v>
      </c>
      <c r="V1504" s="159">
        <f>ROUND(E1504*U1504,2)</f>
        <v>0</v>
      </c>
      <c r="W1504" s="159"/>
      <c r="X1504" s="159" t="s">
        <v>1258</v>
      </c>
      <c r="Y1504" s="159" t="s">
        <v>296</v>
      </c>
      <c r="Z1504" s="148"/>
      <c r="AA1504" s="148"/>
      <c r="AB1504" s="148"/>
      <c r="AC1504" s="148"/>
      <c r="AD1504" s="148"/>
      <c r="AE1504" s="148"/>
      <c r="AF1504" s="148"/>
      <c r="AG1504" s="148" t="s">
        <v>1306</v>
      </c>
      <c r="AH1504" s="148"/>
      <c r="AI1504" s="148"/>
      <c r="AJ1504" s="148"/>
      <c r="AK1504" s="148"/>
      <c r="AL1504" s="148"/>
      <c r="AM1504" s="148"/>
      <c r="AN1504" s="148"/>
      <c r="AO1504" s="148"/>
      <c r="AP1504" s="148"/>
      <c r="AQ1504" s="148"/>
      <c r="AR1504" s="148"/>
      <c r="AS1504" s="148"/>
      <c r="AT1504" s="148"/>
      <c r="AU1504" s="148"/>
      <c r="AV1504" s="148"/>
      <c r="AW1504" s="148"/>
      <c r="AX1504" s="148"/>
      <c r="AY1504" s="148"/>
      <c r="AZ1504" s="148"/>
      <c r="BA1504" s="148"/>
      <c r="BB1504" s="148"/>
      <c r="BC1504" s="148"/>
      <c r="BD1504" s="148"/>
      <c r="BE1504" s="148"/>
      <c r="BF1504" s="148"/>
      <c r="BG1504" s="148"/>
      <c r="BH1504" s="148"/>
    </row>
    <row r="1505" spans="1:60" ht="13" x14ac:dyDescent="0.25">
      <c r="A1505" s="170" t="s">
        <v>288</v>
      </c>
      <c r="B1505" s="171" t="s">
        <v>238</v>
      </c>
      <c r="C1505" s="193" t="s">
        <v>239</v>
      </c>
      <c r="D1505" s="172"/>
      <c r="E1505" s="173"/>
      <c r="F1505" s="174"/>
      <c r="G1505" s="174">
        <f>SUMIF(AG1506:AG1516,"&lt;&gt;NOR",G1506:G1516)</f>
        <v>0</v>
      </c>
      <c r="H1505" s="174"/>
      <c r="I1505" s="174">
        <f>SUM(I1506:I1516)</f>
        <v>0</v>
      </c>
      <c r="J1505" s="174"/>
      <c r="K1505" s="174">
        <f>SUM(K1506:K1516)</f>
        <v>0</v>
      </c>
      <c r="L1505" s="174"/>
      <c r="M1505" s="174">
        <f>SUM(M1506:M1516)</f>
        <v>0</v>
      </c>
      <c r="N1505" s="173"/>
      <c r="O1505" s="173">
        <f>SUM(O1506:O1516)</f>
        <v>0.02</v>
      </c>
      <c r="P1505" s="173"/>
      <c r="Q1505" s="173">
        <f>SUM(Q1506:Q1516)</f>
        <v>0</v>
      </c>
      <c r="R1505" s="174"/>
      <c r="S1505" s="174"/>
      <c r="T1505" s="175"/>
      <c r="U1505" s="169"/>
      <c r="V1505" s="169">
        <f>SUM(V1506:V1516)</f>
        <v>24.660000000000004</v>
      </c>
      <c r="W1505" s="169"/>
      <c r="X1505" s="169"/>
      <c r="Y1505" s="169"/>
      <c r="AG1505" t="s">
        <v>289</v>
      </c>
    </row>
    <row r="1506" spans="1:60" outlineLevel="1" x14ac:dyDescent="0.25">
      <c r="A1506" s="177">
        <v>342</v>
      </c>
      <c r="B1506" s="178" t="s">
        <v>1807</v>
      </c>
      <c r="C1506" s="194" t="s">
        <v>1808</v>
      </c>
      <c r="D1506" s="179" t="s">
        <v>1668</v>
      </c>
      <c r="E1506" s="180">
        <v>205</v>
      </c>
      <c r="F1506" s="181"/>
      <c r="G1506" s="182">
        <f>ROUND(E1506*F1506,2)</f>
        <v>0</v>
      </c>
      <c r="H1506" s="181"/>
      <c r="I1506" s="182">
        <f>ROUND(E1506*H1506,2)</f>
        <v>0</v>
      </c>
      <c r="J1506" s="181"/>
      <c r="K1506" s="182">
        <f>ROUND(E1506*J1506,2)</f>
        <v>0</v>
      </c>
      <c r="L1506" s="182">
        <v>21</v>
      </c>
      <c r="M1506" s="182">
        <f>G1506*(1+L1506/100)</f>
        <v>0</v>
      </c>
      <c r="N1506" s="180">
        <v>0</v>
      </c>
      <c r="O1506" s="180">
        <f>ROUND(E1506*N1506,2)</f>
        <v>0</v>
      </c>
      <c r="P1506" s="180">
        <v>0</v>
      </c>
      <c r="Q1506" s="180">
        <f>ROUND(E1506*P1506,2)</f>
        <v>0</v>
      </c>
      <c r="R1506" s="182"/>
      <c r="S1506" s="182" t="s">
        <v>878</v>
      </c>
      <c r="T1506" s="183" t="s">
        <v>879</v>
      </c>
      <c r="U1506" s="159">
        <v>0</v>
      </c>
      <c r="V1506" s="159">
        <f>ROUND(E1506*U1506,2)</f>
        <v>0</v>
      </c>
      <c r="W1506" s="159"/>
      <c r="X1506" s="159" t="s">
        <v>295</v>
      </c>
      <c r="Y1506" s="159" t="s">
        <v>296</v>
      </c>
      <c r="Z1506" s="148"/>
      <c r="AA1506" s="148"/>
      <c r="AB1506" s="148"/>
      <c r="AC1506" s="148"/>
      <c r="AD1506" s="148"/>
      <c r="AE1506" s="148"/>
      <c r="AF1506" s="148"/>
      <c r="AG1506" s="148" t="s">
        <v>297</v>
      </c>
      <c r="AH1506" s="148"/>
      <c r="AI1506" s="148"/>
      <c r="AJ1506" s="148"/>
      <c r="AK1506" s="148"/>
      <c r="AL1506" s="148"/>
      <c r="AM1506" s="148"/>
      <c r="AN1506" s="148"/>
      <c r="AO1506" s="148"/>
      <c r="AP1506" s="148"/>
      <c r="AQ1506" s="148"/>
      <c r="AR1506" s="148"/>
      <c r="AS1506" s="148"/>
      <c r="AT1506" s="148"/>
      <c r="AU1506" s="148"/>
      <c r="AV1506" s="148"/>
      <c r="AW1506" s="148"/>
      <c r="AX1506" s="148"/>
      <c r="AY1506" s="148"/>
      <c r="AZ1506" s="148"/>
      <c r="BA1506" s="148"/>
      <c r="BB1506" s="148"/>
      <c r="BC1506" s="148"/>
      <c r="BD1506" s="148"/>
      <c r="BE1506" s="148"/>
      <c r="BF1506" s="148"/>
      <c r="BG1506" s="148"/>
      <c r="BH1506" s="148"/>
    </row>
    <row r="1507" spans="1:60" outlineLevel="2" x14ac:dyDescent="0.25">
      <c r="A1507" s="155"/>
      <c r="B1507" s="156"/>
      <c r="C1507" s="195" t="s">
        <v>1809</v>
      </c>
      <c r="D1507" s="161"/>
      <c r="E1507" s="162">
        <v>75</v>
      </c>
      <c r="F1507" s="159"/>
      <c r="G1507" s="159"/>
      <c r="H1507" s="159"/>
      <c r="I1507" s="159"/>
      <c r="J1507" s="159"/>
      <c r="K1507" s="159"/>
      <c r="L1507" s="159"/>
      <c r="M1507" s="159"/>
      <c r="N1507" s="158"/>
      <c r="O1507" s="158"/>
      <c r="P1507" s="158"/>
      <c r="Q1507" s="158"/>
      <c r="R1507" s="159"/>
      <c r="S1507" s="159"/>
      <c r="T1507" s="159"/>
      <c r="U1507" s="159"/>
      <c r="V1507" s="159"/>
      <c r="W1507" s="159"/>
      <c r="X1507" s="159"/>
      <c r="Y1507" s="159"/>
      <c r="Z1507" s="148"/>
      <c r="AA1507" s="148"/>
      <c r="AB1507" s="148"/>
      <c r="AC1507" s="148"/>
      <c r="AD1507" s="148"/>
      <c r="AE1507" s="148"/>
      <c r="AF1507" s="148"/>
      <c r="AG1507" s="148" t="s">
        <v>314</v>
      </c>
      <c r="AH1507" s="148">
        <v>0</v>
      </c>
      <c r="AI1507" s="148"/>
      <c r="AJ1507" s="148"/>
      <c r="AK1507" s="148"/>
      <c r="AL1507" s="148"/>
      <c r="AM1507" s="148"/>
      <c r="AN1507" s="148"/>
      <c r="AO1507" s="148"/>
      <c r="AP1507" s="148"/>
      <c r="AQ1507" s="148"/>
      <c r="AR1507" s="148"/>
      <c r="AS1507" s="148"/>
      <c r="AT1507" s="148"/>
      <c r="AU1507" s="148"/>
      <c r="AV1507" s="148"/>
      <c r="AW1507" s="148"/>
      <c r="AX1507" s="148"/>
      <c r="AY1507" s="148"/>
      <c r="AZ1507" s="148"/>
      <c r="BA1507" s="148"/>
      <c r="BB1507" s="148"/>
      <c r="BC1507" s="148"/>
      <c r="BD1507" s="148"/>
      <c r="BE1507" s="148"/>
      <c r="BF1507" s="148"/>
      <c r="BG1507" s="148"/>
      <c r="BH1507" s="148"/>
    </row>
    <row r="1508" spans="1:60" outlineLevel="3" x14ac:dyDescent="0.25">
      <c r="A1508" s="155"/>
      <c r="B1508" s="156"/>
      <c r="C1508" s="195" t="s">
        <v>1810</v>
      </c>
      <c r="D1508" s="161"/>
      <c r="E1508" s="162">
        <v>40</v>
      </c>
      <c r="F1508" s="159"/>
      <c r="G1508" s="159"/>
      <c r="H1508" s="159"/>
      <c r="I1508" s="159"/>
      <c r="J1508" s="159"/>
      <c r="K1508" s="159"/>
      <c r="L1508" s="159"/>
      <c r="M1508" s="159"/>
      <c r="N1508" s="158"/>
      <c r="O1508" s="158"/>
      <c r="P1508" s="158"/>
      <c r="Q1508" s="158"/>
      <c r="R1508" s="159"/>
      <c r="S1508" s="159"/>
      <c r="T1508" s="159"/>
      <c r="U1508" s="159"/>
      <c r="V1508" s="159"/>
      <c r="W1508" s="159"/>
      <c r="X1508" s="159"/>
      <c r="Y1508" s="159"/>
      <c r="Z1508" s="148"/>
      <c r="AA1508" s="148"/>
      <c r="AB1508" s="148"/>
      <c r="AC1508" s="148"/>
      <c r="AD1508" s="148"/>
      <c r="AE1508" s="148"/>
      <c r="AF1508" s="148"/>
      <c r="AG1508" s="148" t="s">
        <v>314</v>
      </c>
      <c r="AH1508" s="148">
        <v>0</v>
      </c>
      <c r="AI1508" s="148"/>
      <c r="AJ1508" s="148"/>
      <c r="AK1508" s="148"/>
      <c r="AL1508" s="148"/>
      <c r="AM1508" s="148"/>
      <c r="AN1508" s="148"/>
      <c r="AO1508" s="148"/>
      <c r="AP1508" s="148"/>
      <c r="AQ1508" s="148"/>
      <c r="AR1508" s="148"/>
      <c r="AS1508" s="148"/>
      <c r="AT1508" s="148"/>
      <c r="AU1508" s="148"/>
      <c r="AV1508" s="148"/>
      <c r="AW1508" s="148"/>
      <c r="AX1508" s="148"/>
      <c r="AY1508" s="148"/>
      <c r="AZ1508" s="148"/>
      <c r="BA1508" s="148"/>
      <c r="BB1508" s="148"/>
      <c r="BC1508" s="148"/>
      <c r="BD1508" s="148"/>
      <c r="BE1508" s="148"/>
      <c r="BF1508" s="148"/>
      <c r="BG1508" s="148"/>
      <c r="BH1508" s="148"/>
    </row>
    <row r="1509" spans="1:60" outlineLevel="3" x14ac:dyDescent="0.25">
      <c r="A1509" s="155"/>
      <c r="B1509" s="156"/>
      <c r="C1509" s="195" t="s">
        <v>1811</v>
      </c>
      <c r="D1509" s="161"/>
      <c r="E1509" s="162">
        <v>65</v>
      </c>
      <c r="F1509" s="159"/>
      <c r="G1509" s="159"/>
      <c r="H1509" s="159"/>
      <c r="I1509" s="159"/>
      <c r="J1509" s="159"/>
      <c r="K1509" s="159"/>
      <c r="L1509" s="159"/>
      <c r="M1509" s="159"/>
      <c r="N1509" s="158"/>
      <c r="O1509" s="158"/>
      <c r="P1509" s="158"/>
      <c r="Q1509" s="158"/>
      <c r="R1509" s="159"/>
      <c r="S1509" s="159"/>
      <c r="T1509" s="159"/>
      <c r="U1509" s="159"/>
      <c r="V1509" s="159"/>
      <c r="W1509" s="159"/>
      <c r="X1509" s="159"/>
      <c r="Y1509" s="159"/>
      <c r="Z1509" s="148"/>
      <c r="AA1509" s="148"/>
      <c r="AB1509" s="148"/>
      <c r="AC1509" s="148"/>
      <c r="AD1509" s="148"/>
      <c r="AE1509" s="148"/>
      <c r="AF1509" s="148"/>
      <c r="AG1509" s="148" t="s">
        <v>314</v>
      </c>
      <c r="AH1509" s="148">
        <v>0</v>
      </c>
      <c r="AI1509" s="148"/>
      <c r="AJ1509" s="148"/>
      <c r="AK1509" s="148"/>
      <c r="AL1509" s="148"/>
      <c r="AM1509" s="148"/>
      <c r="AN1509" s="148"/>
      <c r="AO1509" s="148"/>
      <c r="AP1509" s="148"/>
      <c r="AQ1509" s="148"/>
      <c r="AR1509" s="148"/>
      <c r="AS1509" s="148"/>
      <c r="AT1509" s="148"/>
      <c r="AU1509" s="148"/>
      <c r="AV1509" s="148"/>
      <c r="AW1509" s="148"/>
      <c r="AX1509" s="148"/>
      <c r="AY1509" s="148"/>
      <c r="AZ1509" s="148"/>
      <c r="BA1509" s="148"/>
      <c r="BB1509" s="148"/>
      <c r="BC1509" s="148"/>
      <c r="BD1509" s="148"/>
      <c r="BE1509" s="148"/>
      <c r="BF1509" s="148"/>
      <c r="BG1509" s="148"/>
      <c r="BH1509" s="148"/>
    </row>
    <row r="1510" spans="1:60" outlineLevel="3" x14ac:dyDescent="0.25">
      <c r="A1510" s="155"/>
      <c r="B1510" s="156"/>
      <c r="C1510" s="195" t="s">
        <v>1812</v>
      </c>
      <c r="D1510" s="161"/>
      <c r="E1510" s="162">
        <v>25</v>
      </c>
      <c r="F1510" s="159"/>
      <c r="G1510" s="159"/>
      <c r="H1510" s="159"/>
      <c r="I1510" s="159"/>
      <c r="J1510" s="159"/>
      <c r="K1510" s="159"/>
      <c r="L1510" s="159"/>
      <c r="M1510" s="159"/>
      <c r="N1510" s="158"/>
      <c r="O1510" s="158"/>
      <c r="P1510" s="158"/>
      <c r="Q1510" s="158"/>
      <c r="R1510" s="159"/>
      <c r="S1510" s="159"/>
      <c r="T1510" s="159"/>
      <c r="U1510" s="159"/>
      <c r="V1510" s="159"/>
      <c r="W1510" s="159"/>
      <c r="X1510" s="159"/>
      <c r="Y1510" s="159"/>
      <c r="Z1510" s="148"/>
      <c r="AA1510" s="148"/>
      <c r="AB1510" s="148"/>
      <c r="AC1510" s="148"/>
      <c r="AD1510" s="148"/>
      <c r="AE1510" s="148"/>
      <c r="AF1510" s="148"/>
      <c r="AG1510" s="148" t="s">
        <v>314</v>
      </c>
      <c r="AH1510" s="148">
        <v>0</v>
      </c>
      <c r="AI1510" s="148"/>
      <c r="AJ1510" s="148"/>
      <c r="AK1510" s="148"/>
      <c r="AL1510" s="148"/>
      <c r="AM1510" s="148"/>
      <c r="AN1510" s="148"/>
      <c r="AO1510" s="148"/>
      <c r="AP1510" s="148"/>
      <c r="AQ1510" s="148"/>
      <c r="AR1510" s="148"/>
      <c r="AS1510" s="148"/>
      <c r="AT1510" s="148"/>
      <c r="AU1510" s="148"/>
      <c r="AV1510" s="148"/>
      <c r="AW1510" s="148"/>
      <c r="AX1510" s="148"/>
      <c r="AY1510" s="148"/>
      <c r="AZ1510" s="148"/>
      <c r="BA1510" s="148"/>
      <c r="BB1510" s="148"/>
      <c r="BC1510" s="148"/>
      <c r="BD1510" s="148"/>
      <c r="BE1510" s="148"/>
      <c r="BF1510" s="148"/>
      <c r="BG1510" s="148"/>
      <c r="BH1510" s="148"/>
    </row>
    <row r="1511" spans="1:60" outlineLevel="1" x14ac:dyDescent="0.25">
      <c r="A1511" s="177">
        <v>343</v>
      </c>
      <c r="B1511" s="178" t="s">
        <v>1813</v>
      </c>
      <c r="C1511" s="194" t="s">
        <v>1814</v>
      </c>
      <c r="D1511" s="179" t="s">
        <v>1815</v>
      </c>
      <c r="E1511" s="180">
        <v>1</v>
      </c>
      <c r="F1511" s="181"/>
      <c r="G1511" s="182">
        <f>ROUND(E1511*F1511,2)</f>
        <v>0</v>
      </c>
      <c r="H1511" s="181"/>
      <c r="I1511" s="182">
        <f>ROUND(E1511*H1511,2)</f>
        <v>0</v>
      </c>
      <c r="J1511" s="181"/>
      <c r="K1511" s="182">
        <f>ROUND(E1511*J1511,2)</f>
        <v>0</v>
      </c>
      <c r="L1511" s="182">
        <v>21</v>
      </c>
      <c r="M1511" s="182">
        <f>G1511*(1+L1511/100)</f>
        <v>0</v>
      </c>
      <c r="N1511" s="180">
        <v>0</v>
      </c>
      <c r="O1511" s="180">
        <f>ROUND(E1511*N1511,2)</f>
        <v>0</v>
      </c>
      <c r="P1511" s="180">
        <v>0</v>
      </c>
      <c r="Q1511" s="180">
        <f>ROUND(E1511*P1511,2)</f>
        <v>0</v>
      </c>
      <c r="R1511" s="182"/>
      <c r="S1511" s="182" t="s">
        <v>878</v>
      </c>
      <c r="T1511" s="183" t="s">
        <v>879</v>
      </c>
      <c r="U1511" s="159">
        <v>0</v>
      </c>
      <c r="V1511" s="159">
        <f>ROUND(E1511*U1511,2)</f>
        <v>0</v>
      </c>
      <c r="W1511" s="159"/>
      <c r="X1511" s="159" t="s">
        <v>295</v>
      </c>
      <c r="Y1511" s="159" t="s">
        <v>296</v>
      </c>
      <c r="Z1511" s="148"/>
      <c r="AA1511" s="148"/>
      <c r="AB1511" s="148"/>
      <c r="AC1511" s="148"/>
      <c r="AD1511" s="148"/>
      <c r="AE1511" s="148"/>
      <c r="AF1511" s="148"/>
      <c r="AG1511" s="148" t="s">
        <v>297</v>
      </c>
      <c r="AH1511" s="148"/>
      <c r="AI1511" s="148"/>
      <c r="AJ1511" s="148"/>
      <c r="AK1511" s="148"/>
      <c r="AL1511" s="148"/>
      <c r="AM1511" s="148"/>
      <c r="AN1511" s="148"/>
      <c r="AO1511" s="148"/>
      <c r="AP1511" s="148"/>
      <c r="AQ1511" s="148"/>
      <c r="AR1511" s="148"/>
      <c r="AS1511" s="148"/>
      <c r="AT1511" s="148"/>
      <c r="AU1511" s="148"/>
      <c r="AV1511" s="148"/>
      <c r="AW1511" s="148"/>
      <c r="AX1511" s="148"/>
      <c r="AY1511" s="148"/>
      <c r="AZ1511" s="148"/>
      <c r="BA1511" s="148"/>
      <c r="BB1511" s="148"/>
      <c r="BC1511" s="148"/>
      <c r="BD1511" s="148"/>
      <c r="BE1511" s="148"/>
      <c r="BF1511" s="148"/>
      <c r="BG1511" s="148"/>
      <c r="BH1511" s="148"/>
    </row>
    <row r="1512" spans="1:60" outlineLevel="2" x14ac:dyDescent="0.25">
      <c r="A1512" s="155"/>
      <c r="B1512" s="156"/>
      <c r="C1512" s="195" t="s">
        <v>136</v>
      </c>
      <c r="D1512" s="161"/>
      <c r="E1512" s="162">
        <v>1</v>
      </c>
      <c r="F1512" s="159"/>
      <c r="G1512" s="159"/>
      <c r="H1512" s="159"/>
      <c r="I1512" s="159"/>
      <c r="J1512" s="159"/>
      <c r="K1512" s="159"/>
      <c r="L1512" s="159"/>
      <c r="M1512" s="159"/>
      <c r="N1512" s="158"/>
      <c r="O1512" s="158"/>
      <c r="P1512" s="158"/>
      <c r="Q1512" s="158"/>
      <c r="R1512" s="159"/>
      <c r="S1512" s="159"/>
      <c r="T1512" s="159"/>
      <c r="U1512" s="159"/>
      <c r="V1512" s="159"/>
      <c r="W1512" s="159"/>
      <c r="X1512" s="159"/>
      <c r="Y1512" s="159"/>
      <c r="Z1512" s="148"/>
      <c r="AA1512" s="148"/>
      <c r="AB1512" s="148"/>
      <c r="AC1512" s="148"/>
      <c r="AD1512" s="148"/>
      <c r="AE1512" s="148"/>
      <c r="AF1512" s="148"/>
      <c r="AG1512" s="148" t="s">
        <v>314</v>
      </c>
      <c r="AH1512" s="148">
        <v>0</v>
      </c>
      <c r="AI1512" s="148"/>
      <c r="AJ1512" s="148"/>
      <c r="AK1512" s="148"/>
      <c r="AL1512" s="148"/>
      <c r="AM1512" s="148"/>
      <c r="AN1512" s="148"/>
      <c r="AO1512" s="148"/>
      <c r="AP1512" s="148"/>
      <c r="AQ1512" s="148"/>
      <c r="AR1512" s="148"/>
      <c r="AS1512" s="148"/>
      <c r="AT1512" s="148"/>
      <c r="AU1512" s="148"/>
      <c r="AV1512" s="148"/>
      <c r="AW1512" s="148"/>
      <c r="AX1512" s="148"/>
      <c r="AY1512" s="148"/>
      <c r="AZ1512" s="148"/>
      <c r="BA1512" s="148"/>
      <c r="BB1512" s="148"/>
      <c r="BC1512" s="148"/>
      <c r="BD1512" s="148"/>
      <c r="BE1512" s="148"/>
      <c r="BF1512" s="148"/>
      <c r="BG1512" s="148"/>
      <c r="BH1512" s="148"/>
    </row>
    <row r="1513" spans="1:60" outlineLevel="1" x14ac:dyDescent="0.25">
      <c r="A1513" s="177">
        <v>344</v>
      </c>
      <c r="B1513" s="178" t="s">
        <v>1816</v>
      </c>
      <c r="C1513" s="194" t="s">
        <v>1817</v>
      </c>
      <c r="D1513" s="179" t="s">
        <v>310</v>
      </c>
      <c r="E1513" s="180">
        <v>57.2</v>
      </c>
      <c r="F1513" s="181"/>
      <c r="G1513" s="182">
        <f>ROUND(E1513*F1513,2)</f>
        <v>0</v>
      </c>
      <c r="H1513" s="181"/>
      <c r="I1513" s="182">
        <f>ROUND(E1513*H1513,2)</f>
        <v>0</v>
      </c>
      <c r="J1513" s="181"/>
      <c r="K1513" s="182">
        <f>ROUND(E1513*J1513,2)</f>
        <v>0</v>
      </c>
      <c r="L1513" s="182">
        <v>21</v>
      </c>
      <c r="M1513" s="182">
        <f>G1513*(1+L1513/100)</f>
        <v>0</v>
      </c>
      <c r="N1513" s="180">
        <v>4.2000000000000002E-4</v>
      </c>
      <c r="O1513" s="180">
        <f>ROUND(E1513*N1513,2)</f>
        <v>0.02</v>
      </c>
      <c r="P1513" s="180">
        <v>0</v>
      </c>
      <c r="Q1513" s="180">
        <f>ROUND(E1513*P1513,2)</f>
        <v>0</v>
      </c>
      <c r="R1513" s="182" t="s">
        <v>1818</v>
      </c>
      <c r="S1513" s="182" t="s">
        <v>294</v>
      </c>
      <c r="T1513" s="183" t="s">
        <v>294</v>
      </c>
      <c r="U1513" s="159">
        <v>0.28699999999999998</v>
      </c>
      <c r="V1513" s="159">
        <f>ROUND(E1513*U1513,2)</f>
        <v>16.420000000000002</v>
      </c>
      <c r="W1513" s="159"/>
      <c r="X1513" s="159" t="s">
        <v>295</v>
      </c>
      <c r="Y1513" s="159" t="s">
        <v>296</v>
      </c>
      <c r="Z1513" s="148"/>
      <c r="AA1513" s="148"/>
      <c r="AB1513" s="148"/>
      <c r="AC1513" s="148"/>
      <c r="AD1513" s="148"/>
      <c r="AE1513" s="148"/>
      <c r="AF1513" s="148"/>
      <c r="AG1513" s="148" t="s">
        <v>297</v>
      </c>
      <c r="AH1513" s="148"/>
      <c r="AI1513" s="148"/>
      <c r="AJ1513" s="148"/>
      <c r="AK1513" s="148"/>
      <c r="AL1513" s="148"/>
      <c r="AM1513" s="148"/>
      <c r="AN1513" s="148"/>
      <c r="AO1513" s="148"/>
      <c r="AP1513" s="148"/>
      <c r="AQ1513" s="148"/>
      <c r="AR1513" s="148"/>
      <c r="AS1513" s="148"/>
      <c r="AT1513" s="148"/>
      <c r="AU1513" s="148"/>
      <c r="AV1513" s="148"/>
      <c r="AW1513" s="148"/>
      <c r="AX1513" s="148"/>
      <c r="AY1513" s="148"/>
      <c r="AZ1513" s="148"/>
      <c r="BA1513" s="148"/>
      <c r="BB1513" s="148"/>
      <c r="BC1513" s="148"/>
      <c r="BD1513" s="148"/>
      <c r="BE1513" s="148"/>
      <c r="BF1513" s="148"/>
      <c r="BG1513" s="148"/>
      <c r="BH1513" s="148"/>
    </row>
    <row r="1514" spans="1:60" outlineLevel="2" x14ac:dyDescent="0.25">
      <c r="A1514" s="155"/>
      <c r="B1514" s="156"/>
      <c r="C1514" s="195" t="s">
        <v>1819</v>
      </c>
      <c r="D1514" s="161"/>
      <c r="E1514" s="162">
        <v>57.2</v>
      </c>
      <c r="F1514" s="159"/>
      <c r="G1514" s="159"/>
      <c r="H1514" s="159"/>
      <c r="I1514" s="159"/>
      <c r="J1514" s="159"/>
      <c r="K1514" s="159"/>
      <c r="L1514" s="159"/>
      <c r="M1514" s="159"/>
      <c r="N1514" s="158"/>
      <c r="O1514" s="158"/>
      <c r="P1514" s="158"/>
      <c r="Q1514" s="158"/>
      <c r="R1514" s="159"/>
      <c r="S1514" s="159"/>
      <c r="T1514" s="159"/>
      <c r="U1514" s="159"/>
      <c r="V1514" s="159"/>
      <c r="W1514" s="159"/>
      <c r="X1514" s="159"/>
      <c r="Y1514" s="159"/>
      <c r="Z1514" s="148"/>
      <c r="AA1514" s="148"/>
      <c r="AB1514" s="148"/>
      <c r="AC1514" s="148"/>
      <c r="AD1514" s="148"/>
      <c r="AE1514" s="148"/>
      <c r="AF1514" s="148"/>
      <c r="AG1514" s="148" t="s">
        <v>314</v>
      </c>
      <c r="AH1514" s="148">
        <v>0</v>
      </c>
      <c r="AI1514" s="148"/>
      <c r="AJ1514" s="148"/>
      <c r="AK1514" s="148"/>
      <c r="AL1514" s="148"/>
      <c r="AM1514" s="148"/>
      <c r="AN1514" s="148"/>
      <c r="AO1514" s="148"/>
      <c r="AP1514" s="148"/>
      <c r="AQ1514" s="148"/>
      <c r="AR1514" s="148"/>
      <c r="AS1514" s="148"/>
      <c r="AT1514" s="148"/>
      <c r="AU1514" s="148"/>
      <c r="AV1514" s="148"/>
      <c r="AW1514" s="148"/>
      <c r="AX1514" s="148"/>
      <c r="AY1514" s="148"/>
      <c r="AZ1514" s="148"/>
      <c r="BA1514" s="148"/>
      <c r="BB1514" s="148"/>
      <c r="BC1514" s="148"/>
      <c r="BD1514" s="148"/>
      <c r="BE1514" s="148"/>
      <c r="BF1514" s="148"/>
      <c r="BG1514" s="148"/>
      <c r="BH1514" s="148"/>
    </row>
    <row r="1515" spans="1:60" outlineLevel="1" x14ac:dyDescent="0.25">
      <c r="A1515" s="177">
        <v>345</v>
      </c>
      <c r="B1515" s="178" t="s">
        <v>1820</v>
      </c>
      <c r="C1515" s="194" t="s">
        <v>1821</v>
      </c>
      <c r="D1515" s="179" t="s">
        <v>310</v>
      </c>
      <c r="E1515" s="180">
        <v>57.2</v>
      </c>
      <c r="F1515" s="181"/>
      <c r="G1515" s="182">
        <f>ROUND(E1515*F1515,2)</f>
        <v>0</v>
      </c>
      <c r="H1515" s="181"/>
      <c r="I1515" s="182">
        <f>ROUND(E1515*H1515,2)</f>
        <v>0</v>
      </c>
      <c r="J1515" s="181"/>
      <c r="K1515" s="182">
        <f>ROUND(E1515*J1515,2)</f>
        <v>0</v>
      </c>
      <c r="L1515" s="182">
        <v>21</v>
      </c>
      <c r="M1515" s="182">
        <f>G1515*(1+L1515/100)</f>
        <v>0</v>
      </c>
      <c r="N1515" s="180">
        <v>6.9999999999999994E-5</v>
      </c>
      <c r="O1515" s="180">
        <f>ROUND(E1515*N1515,2)</f>
        <v>0</v>
      </c>
      <c r="P1515" s="180">
        <v>0</v>
      </c>
      <c r="Q1515" s="180">
        <f>ROUND(E1515*P1515,2)</f>
        <v>0</v>
      </c>
      <c r="R1515" s="182" t="s">
        <v>1818</v>
      </c>
      <c r="S1515" s="182" t="s">
        <v>294</v>
      </c>
      <c r="T1515" s="183" t="s">
        <v>294</v>
      </c>
      <c r="U1515" s="159">
        <v>0.14399999999999999</v>
      </c>
      <c r="V1515" s="159">
        <f>ROUND(E1515*U1515,2)</f>
        <v>8.24</v>
      </c>
      <c r="W1515" s="159"/>
      <c r="X1515" s="159" t="s">
        <v>295</v>
      </c>
      <c r="Y1515" s="159" t="s">
        <v>296</v>
      </c>
      <c r="Z1515" s="148"/>
      <c r="AA1515" s="148"/>
      <c r="AB1515" s="148"/>
      <c r="AC1515" s="148"/>
      <c r="AD1515" s="148"/>
      <c r="AE1515" s="148"/>
      <c r="AF1515" s="148"/>
      <c r="AG1515" s="148" t="s">
        <v>297</v>
      </c>
      <c r="AH1515" s="148"/>
      <c r="AI1515" s="148"/>
      <c r="AJ1515" s="148"/>
      <c r="AK1515" s="148"/>
      <c r="AL1515" s="148"/>
      <c r="AM1515" s="148"/>
      <c r="AN1515" s="148"/>
      <c r="AO1515" s="148"/>
      <c r="AP1515" s="148"/>
      <c r="AQ1515" s="148"/>
      <c r="AR1515" s="148"/>
      <c r="AS1515" s="148"/>
      <c r="AT1515" s="148"/>
      <c r="AU1515" s="148"/>
      <c r="AV1515" s="148"/>
      <c r="AW1515" s="148"/>
      <c r="AX1515" s="148"/>
      <c r="AY1515" s="148"/>
      <c r="AZ1515" s="148"/>
      <c r="BA1515" s="148"/>
      <c r="BB1515" s="148"/>
      <c r="BC1515" s="148"/>
      <c r="BD1515" s="148"/>
      <c r="BE1515" s="148"/>
      <c r="BF1515" s="148"/>
      <c r="BG1515" s="148"/>
      <c r="BH1515" s="148"/>
    </row>
    <row r="1516" spans="1:60" outlineLevel="2" x14ac:dyDescent="0.25">
      <c r="A1516" s="155"/>
      <c r="B1516" s="156"/>
      <c r="C1516" s="195" t="s">
        <v>1822</v>
      </c>
      <c r="D1516" s="161"/>
      <c r="E1516" s="162">
        <v>57.2</v>
      </c>
      <c r="F1516" s="159"/>
      <c r="G1516" s="159"/>
      <c r="H1516" s="159"/>
      <c r="I1516" s="159"/>
      <c r="J1516" s="159"/>
      <c r="K1516" s="159"/>
      <c r="L1516" s="159"/>
      <c r="M1516" s="159"/>
      <c r="N1516" s="158"/>
      <c r="O1516" s="158"/>
      <c r="P1516" s="158"/>
      <c r="Q1516" s="158"/>
      <c r="R1516" s="159"/>
      <c r="S1516" s="159"/>
      <c r="T1516" s="159"/>
      <c r="U1516" s="159"/>
      <c r="V1516" s="159"/>
      <c r="W1516" s="159"/>
      <c r="X1516" s="159"/>
      <c r="Y1516" s="159"/>
      <c r="Z1516" s="148"/>
      <c r="AA1516" s="148"/>
      <c r="AB1516" s="148"/>
      <c r="AC1516" s="148"/>
      <c r="AD1516" s="148"/>
      <c r="AE1516" s="148"/>
      <c r="AF1516" s="148"/>
      <c r="AG1516" s="148" t="s">
        <v>314</v>
      </c>
      <c r="AH1516" s="148">
        <v>0</v>
      </c>
      <c r="AI1516" s="148"/>
      <c r="AJ1516" s="148"/>
      <c r="AK1516" s="148"/>
      <c r="AL1516" s="148"/>
      <c r="AM1516" s="148"/>
      <c r="AN1516" s="148"/>
      <c r="AO1516" s="148"/>
      <c r="AP1516" s="148"/>
      <c r="AQ1516" s="148"/>
      <c r="AR1516" s="148"/>
      <c r="AS1516" s="148"/>
      <c r="AT1516" s="148"/>
      <c r="AU1516" s="148"/>
      <c r="AV1516" s="148"/>
      <c r="AW1516" s="148"/>
      <c r="AX1516" s="148"/>
      <c r="AY1516" s="148"/>
      <c r="AZ1516" s="148"/>
      <c r="BA1516" s="148"/>
      <c r="BB1516" s="148"/>
      <c r="BC1516" s="148"/>
      <c r="BD1516" s="148"/>
      <c r="BE1516" s="148"/>
      <c r="BF1516" s="148"/>
      <c r="BG1516" s="148"/>
      <c r="BH1516" s="148"/>
    </row>
    <row r="1517" spans="1:60" ht="13" x14ac:dyDescent="0.25">
      <c r="A1517" s="170" t="s">
        <v>288</v>
      </c>
      <c r="B1517" s="171" t="s">
        <v>240</v>
      </c>
      <c r="C1517" s="193" t="s">
        <v>241</v>
      </c>
      <c r="D1517" s="172"/>
      <c r="E1517" s="173"/>
      <c r="F1517" s="174"/>
      <c r="G1517" s="174">
        <f>SUMIF(AG1518:AG1529,"&lt;&gt;NOR",G1518:G1529)</f>
        <v>0</v>
      </c>
      <c r="H1517" s="174"/>
      <c r="I1517" s="174">
        <f>SUM(I1518:I1529)</f>
        <v>0</v>
      </c>
      <c r="J1517" s="174"/>
      <c r="K1517" s="174">
        <f>SUM(K1518:K1529)</f>
        <v>0</v>
      </c>
      <c r="L1517" s="174"/>
      <c r="M1517" s="174">
        <f>SUM(M1518:M1529)</f>
        <v>0</v>
      </c>
      <c r="N1517" s="173"/>
      <c r="O1517" s="173">
        <f>SUM(O1518:O1529)</f>
        <v>0.52</v>
      </c>
      <c r="P1517" s="173"/>
      <c r="Q1517" s="173">
        <f>SUM(Q1518:Q1529)</f>
        <v>0</v>
      </c>
      <c r="R1517" s="174"/>
      <c r="S1517" s="174"/>
      <c r="T1517" s="175"/>
      <c r="U1517" s="169"/>
      <c r="V1517" s="169">
        <f>SUM(V1518:V1529)</f>
        <v>252.5</v>
      </c>
      <c r="W1517" s="169"/>
      <c r="X1517" s="169"/>
      <c r="Y1517" s="169"/>
      <c r="AG1517" t="s">
        <v>289</v>
      </c>
    </row>
    <row r="1518" spans="1:60" outlineLevel="1" x14ac:dyDescent="0.25">
      <c r="A1518" s="177">
        <v>346</v>
      </c>
      <c r="B1518" s="178" t="s">
        <v>1823</v>
      </c>
      <c r="C1518" s="194" t="s">
        <v>1824</v>
      </c>
      <c r="D1518" s="179" t="s">
        <v>310</v>
      </c>
      <c r="E1518" s="180">
        <v>1784.4182000000001</v>
      </c>
      <c r="F1518" s="181"/>
      <c r="G1518" s="182">
        <f>ROUND(E1518*F1518,2)</f>
        <v>0</v>
      </c>
      <c r="H1518" s="181"/>
      <c r="I1518" s="182">
        <f>ROUND(E1518*H1518,2)</f>
        <v>0</v>
      </c>
      <c r="J1518" s="181"/>
      <c r="K1518" s="182">
        <f>ROUND(E1518*J1518,2)</f>
        <v>0</v>
      </c>
      <c r="L1518" s="182">
        <v>21</v>
      </c>
      <c r="M1518" s="182">
        <f>G1518*(1+L1518/100)</f>
        <v>0</v>
      </c>
      <c r="N1518" s="180">
        <v>1.2999999999999999E-4</v>
      </c>
      <c r="O1518" s="180">
        <f>ROUND(E1518*N1518,2)</f>
        <v>0.23</v>
      </c>
      <c r="P1518" s="180">
        <v>0</v>
      </c>
      <c r="Q1518" s="180">
        <f>ROUND(E1518*P1518,2)</f>
        <v>0</v>
      </c>
      <c r="R1518" s="182" t="s">
        <v>1825</v>
      </c>
      <c r="S1518" s="182" t="s">
        <v>294</v>
      </c>
      <c r="T1518" s="183" t="s">
        <v>294</v>
      </c>
      <c r="U1518" s="159">
        <v>3.2480000000000002E-2</v>
      </c>
      <c r="V1518" s="159">
        <f>ROUND(E1518*U1518,2)</f>
        <v>57.96</v>
      </c>
      <c r="W1518" s="159"/>
      <c r="X1518" s="159" t="s">
        <v>295</v>
      </c>
      <c r="Y1518" s="159" t="s">
        <v>296</v>
      </c>
      <c r="Z1518" s="148"/>
      <c r="AA1518" s="148"/>
      <c r="AB1518" s="148"/>
      <c r="AC1518" s="148"/>
      <c r="AD1518" s="148"/>
      <c r="AE1518" s="148"/>
      <c r="AF1518" s="148"/>
      <c r="AG1518" s="148" t="s">
        <v>297</v>
      </c>
      <c r="AH1518" s="148"/>
      <c r="AI1518" s="148"/>
      <c r="AJ1518" s="148"/>
      <c r="AK1518" s="148"/>
      <c r="AL1518" s="148"/>
      <c r="AM1518" s="148"/>
      <c r="AN1518" s="148"/>
      <c r="AO1518" s="148"/>
      <c r="AP1518" s="148"/>
      <c r="AQ1518" s="148"/>
      <c r="AR1518" s="148"/>
      <c r="AS1518" s="148"/>
      <c r="AT1518" s="148"/>
      <c r="AU1518" s="148"/>
      <c r="AV1518" s="148"/>
      <c r="AW1518" s="148"/>
      <c r="AX1518" s="148"/>
      <c r="AY1518" s="148"/>
      <c r="AZ1518" s="148"/>
      <c r="BA1518" s="148"/>
      <c r="BB1518" s="148"/>
      <c r="BC1518" s="148"/>
      <c r="BD1518" s="148"/>
      <c r="BE1518" s="148"/>
      <c r="BF1518" s="148"/>
      <c r="BG1518" s="148"/>
      <c r="BH1518" s="148"/>
    </row>
    <row r="1519" spans="1:60" outlineLevel="2" x14ac:dyDescent="0.25">
      <c r="A1519" s="155"/>
      <c r="B1519" s="156"/>
      <c r="C1519" s="195" t="s">
        <v>1826</v>
      </c>
      <c r="D1519" s="161"/>
      <c r="E1519" s="162">
        <v>76.72</v>
      </c>
      <c r="F1519" s="159"/>
      <c r="G1519" s="159"/>
      <c r="H1519" s="159"/>
      <c r="I1519" s="159"/>
      <c r="J1519" s="159"/>
      <c r="K1519" s="159"/>
      <c r="L1519" s="159"/>
      <c r="M1519" s="159"/>
      <c r="N1519" s="158"/>
      <c r="O1519" s="158"/>
      <c r="P1519" s="158"/>
      <c r="Q1519" s="158"/>
      <c r="R1519" s="159"/>
      <c r="S1519" s="159"/>
      <c r="T1519" s="159"/>
      <c r="U1519" s="159"/>
      <c r="V1519" s="159"/>
      <c r="W1519" s="159"/>
      <c r="X1519" s="159"/>
      <c r="Y1519" s="159"/>
      <c r="Z1519" s="148"/>
      <c r="AA1519" s="148"/>
      <c r="AB1519" s="148"/>
      <c r="AC1519" s="148"/>
      <c r="AD1519" s="148"/>
      <c r="AE1519" s="148"/>
      <c r="AF1519" s="148"/>
      <c r="AG1519" s="148" t="s">
        <v>314</v>
      </c>
      <c r="AH1519" s="148">
        <v>0</v>
      </c>
      <c r="AI1519" s="148"/>
      <c r="AJ1519" s="148"/>
      <c r="AK1519" s="148"/>
      <c r="AL1519" s="148"/>
      <c r="AM1519" s="148"/>
      <c r="AN1519" s="148"/>
      <c r="AO1519" s="148"/>
      <c r="AP1519" s="148"/>
      <c r="AQ1519" s="148"/>
      <c r="AR1519" s="148"/>
      <c r="AS1519" s="148"/>
      <c r="AT1519" s="148"/>
      <c r="AU1519" s="148"/>
      <c r="AV1519" s="148"/>
      <c r="AW1519" s="148"/>
      <c r="AX1519" s="148"/>
      <c r="AY1519" s="148"/>
      <c r="AZ1519" s="148"/>
      <c r="BA1519" s="148"/>
      <c r="BB1519" s="148"/>
      <c r="BC1519" s="148"/>
      <c r="BD1519" s="148"/>
      <c r="BE1519" s="148"/>
      <c r="BF1519" s="148"/>
      <c r="BG1519" s="148"/>
      <c r="BH1519" s="148"/>
    </row>
    <row r="1520" spans="1:60" outlineLevel="3" x14ac:dyDescent="0.25">
      <c r="A1520" s="155"/>
      <c r="B1520" s="156"/>
      <c r="C1520" s="195" t="s">
        <v>1827</v>
      </c>
      <c r="D1520" s="161"/>
      <c r="E1520" s="162">
        <v>129.34</v>
      </c>
      <c r="F1520" s="159"/>
      <c r="G1520" s="159"/>
      <c r="H1520" s="159"/>
      <c r="I1520" s="159"/>
      <c r="J1520" s="159"/>
      <c r="K1520" s="159"/>
      <c r="L1520" s="159"/>
      <c r="M1520" s="159"/>
      <c r="N1520" s="158"/>
      <c r="O1520" s="158"/>
      <c r="P1520" s="158"/>
      <c r="Q1520" s="158"/>
      <c r="R1520" s="159"/>
      <c r="S1520" s="159"/>
      <c r="T1520" s="159"/>
      <c r="U1520" s="159"/>
      <c r="V1520" s="159"/>
      <c r="W1520" s="159"/>
      <c r="X1520" s="159"/>
      <c r="Y1520" s="159"/>
      <c r="Z1520" s="148"/>
      <c r="AA1520" s="148"/>
      <c r="AB1520" s="148"/>
      <c r="AC1520" s="148"/>
      <c r="AD1520" s="148"/>
      <c r="AE1520" s="148"/>
      <c r="AF1520" s="148"/>
      <c r="AG1520" s="148" t="s">
        <v>314</v>
      </c>
      <c r="AH1520" s="148">
        <v>0</v>
      </c>
      <c r="AI1520" s="148"/>
      <c r="AJ1520" s="148"/>
      <c r="AK1520" s="148"/>
      <c r="AL1520" s="148"/>
      <c r="AM1520" s="148"/>
      <c r="AN1520" s="148"/>
      <c r="AO1520" s="148"/>
      <c r="AP1520" s="148"/>
      <c r="AQ1520" s="148"/>
      <c r="AR1520" s="148"/>
      <c r="AS1520" s="148"/>
      <c r="AT1520" s="148"/>
      <c r="AU1520" s="148"/>
      <c r="AV1520" s="148"/>
      <c r="AW1520" s="148"/>
      <c r="AX1520" s="148"/>
      <c r="AY1520" s="148"/>
      <c r="AZ1520" s="148"/>
      <c r="BA1520" s="148"/>
      <c r="BB1520" s="148"/>
      <c r="BC1520" s="148"/>
      <c r="BD1520" s="148"/>
      <c r="BE1520" s="148"/>
      <c r="BF1520" s="148"/>
      <c r="BG1520" s="148"/>
      <c r="BH1520" s="148"/>
    </row>
    <row r="1521" spans="1:60" outlineLevel="3" x14ac:dyDescent="0.25">
      <c r="A1521" s="155"/>
      <c r="B1521" s="156"/>
      <c r="C1521" s="195" t="s">
        <v>1828</v>
      </c>
      <c r="D1521" s="161"/>
      <c r="E1521" s="162">
        <v>9.24</v>
      </c>
      <c r="F1521" s="159"/>
      <c r="G1521" s="159"/>
      <c r="H1521" s="159"/>
      <c r="I1521" s="159"/>
      <c r="J1521" s="159"/>
      <c r="K1521" s="159"/>
      <c r="L1521" s="159"/>
      <c r="M1521" s="159"/>
      <c r="N1521" s="158"/>
      <c r="O1521" s="158"/>
      <c r="P1521" s="158"/>
      <c r="Q1521" s="158"/>
      <c r="R1521" s="159"/>
      <c r="S1521" s="159"/>
      <c r="T1521" s="159"/>
      <c r="U1521" s="159"/>
      <c r="V1521" s="159"/>
      <c r="W1521" s="159"/>
      <c r="X1521" s="159"/>
      <c r="Y1521" s="159"/>
      <c r="Z1521" s="148"/>
      <c r="AA1521" s="148"/>
      <c r="AB1521" s="148"/>
      <c r="AC1521" s="148"/>
      <c r="AD1521" s="148"/>
      <c r="AE1521" s="148"/>
      <c r="AF1521" s="148"/>
      <c r="AG1521" s="148" t="s">
        <v>314</v>
      </c>
      <c r="AH1521" s="148">
        <v>0</v>
      </c>
      <c r="AI1521" s="148"/>
      <c r="AJ1521" s="148"/>
      <c r="AK1521" s="148"/>
      <c r="AL1521" s="148"/>
      <c r="AM1521" s="148"/>
      <c r="AN1521" s="148"/>
      <c r="AO1521" s="148"/>
      <c r="AP1521" s="148"/>
      <c r="AQ1521" s="148"/>
      <c r="AR1521" s="148"/>
      <c r="AS1521" s="148"/>
      <c r="AT1521" s="148"/>
      <c r="AU1521" s="148"/>
      <c r="AV1521" s="148"/>
      <c r="AW1521" s="148"/>
      <c r="AX1521" s="148"/>
      <c r="AY1521" s="148"/>
      <c r="AZ1521" s="148"/>
      <c r="BA1521" s="148"/>
      <c r="BB1521" s="148"/>
      <c r="BC1521" s="148"/>
      <c r="BD1521" s="148"/>
      <c r="BE1521" s="148"/>
      <c r="BF1521" s="148"/>
      <c r="BG1521" s="148"/>
      <c r="BH1521" s="148"/>
    </row>
    <row r="1522" spans="1:60" outlineLevel="3" x14ac:dyDescent="0.25">
      <c r="A1522" s="155"/>
      <c r="B1522" s="156"/>
      <c r="C1522" s="195" t="s">
        <v>1829</v>
      </c>
      <c r="D1522" s="161"/>
      <c r="E1522" s="162">
        <v>28</v>
      </c>
      <c r="F1522" s="159"/>
      <c r="G1522" s="159"/>
      <c r="H1522" s="159"/>
      <c r="I1522" s="159"/>
      <c r="J1522" s="159"/>
      <c r="K1522" s="159"/>
      <c r="L1522" s="159"/>
      <c r="M1522" s="159"/>
      <c r="N1522" s="158"/>
      <c r="O1522" s="158"/>
      <c r="P1522" s="158"/>
      <c r="Q1522" s="158"/>
      <c r="R1522" s="159"/>
      <c r="S1522" s="159"/>
      <c r="T1522" s="159"/>
      <c r="U1522" s="159"/>
      <c r="V1522" s="159"/>
      <c r="W1522" s="159"/>
      <c r="X1522" s="159"/>
      <c r="Y1522" s="159"/>
      <c r="Z1522" s="148"/>
      <c r="AA1522" s="148"/>
      <c r="AB1522" s="148"/>
      <c r="AC1522" s="148"/>
      <c r="AD1522" s="148"/>
      <c r="AE1522" s="148"/>
      <c r="AF1522" s="148"/>
      <c r="AG1522" s="148" t="s">
        <v>314</v>
      </c>
      <c r="AH1522" s="148">
        <v>0</v>
      </c>
      <c r="AI1522" s="148"/>
      <c r="AJ1522" s="148"/>
      <c r="AK1522" s="148"/>
      <c r="AL1522" s="148"/>
      <c r="AM1522" s="148"/>
      <c r="AN1522" s="148"/>
      <c r="AO1522" s="148"/>
      <c r="AP1522" s="148"/>
      <c r="AQ1522" s="148"/>
      <c r="AR1522" s="148"/>
      <c r="AS1522" s="148"/>
      <c r="AT1522" s="148"/>
      <c r="AU1522" s="148"/>
      <c r="AV1522" s="148"/>
      <c r="AW1522" s="148"/>
      <c r="AX1522" s="148"/>
      <c r="AY1522" s="148"/>
      <c r="AZ1522" s="148"/>
      <c r="BA1522" s="148"/>
      <c r="BB1522" s="148"/>
      <c r="BC1522" s="148"/>
      <c r="BD1522" s="148"/>
      <c r="BE1522" s="148"/>
      <c r="BF1522" s="148"/>
      <c r="BG1522" s="148"/>
      <c r="BH1522" s="148"/>
    </row>
    <row r="1523" spans="1:60" outlineLevel="3" x14ac:dyDescent="0.25">
      <c r="A1523" s="155"/>
      <c r="B1523" s="156"/>
      <c r="C1523" s="195" t="s">
        <v>1830</v>
      </c>
      <c r="D1523" s="161"/>
      <c r="E1523" s="162">
        <v>1541.1181999999999</v>
      </c>
      <c r="F1523" s="159"/>
      <c r="G1523" s="159"/>
      <c r="H1523" s="159"/>
      <c r="I1523" s="159"/>
      <c r="J1523" s="159"/>
      <c r="K1523" s="159"/>
      <c r="L1523" s="159"/>
      <c r="M1523" s="159"/>
      <c r="N1523" s="158"/>
      <c r="O1523" s="158"/>
      <c r="P1523" s="158"/>
      <c r="Q1523" s="158"/>
      <c r="R1523" s="159"/>
      <c r="S1523" s="159"/>
      <c r="T1523" s="159"/>
      <c r="U1523" s="159"/>
      <c r="V1523" s="159"/>
      <c r="W1523" s="159"/>
      <c r="X1523" s="159"/>
      <c r="Y1523" s="159"/>
      <c r="Z1523" s="148"/>
      <c r="AA1523" s="148"/>
      <c r="AB1523" s="148"/>
      <c r="AC1523" s="148"/>
      <c r="AD1523" s="148"/>
      <c r="AE1523" s="148"/>
      <c r="AF1523" s="148"/>
      <c r="AG1523" s="148" t="s">
        <v>314</v>
      </c>
      <c r="AH1523" s="148">
        <v>0</v>
      </c>
      <c r="AI1523" s="148"/>
      <c r="AJ1523" s="148"/>
      <c r="AK1523" s="148"/>
      <c r="AL1523" s="148"/>
      <c r="AM1523" s="148"/>
      <c r="AN1523" s="148"/>
      <c r="AO1523" s="148"/>
      <c r="AP1523" s="148"/>
      <c r="AQ1523" s="148"/>
      <c r="AR1523" s="148"/>
      <c r="AS1523" s="148"/>
      <c r="AT1523" s="148"/>
      <c r="AU1523" s="148"/>
      <c r="AV1523" s="148"/>
      <c r="AW1523" s="148"/>
      <c r="AX1523" s="148"/>
      <c r="AY1523" s="148"/>
      <c r="AZ1523" s="148"/>
      <c r="BA1523" s="148"/>
      <c r="BB1523" s="148"/>
      <c r="BC1523" s="148"/>
      <c r="BD1523" s="148"/>
      <c r="BE1523" s="148"/>
      <c r="BF1523" s="148"/>
      <c r="BG1523" s="148"/>
      <c r="BH1523" s="148"/>
    </row>
    <row r="1524" spans="1:60" outlineLevel="1" x14ac:dyDescent="0.25">
      <c r="A1524" s="177">
        <v>347</v>
      </c>
      <c r="B1524" s="178" t="s">
        <v>1831</v>
      </c>
      <c r="C1524" s="194" t="s">
        <v>1832</v>
      </c>
      <c r="D1524" s="179" t="s">
        <v>310</v>
      </c>
      <c r="E1524" s="180">
        <v>1784.4182000000001</v>
      </c>
      <c r="F1524" s="181"/>
      <c r="G1524" s="182">
        <f>ROUND(E1524*F1524,2)</f>
        <v>0</v>
      </c>
      <c r="H1524" s="181"/>
      <c r="I1524" s="182">
        <f>ROUND(E1524*H1524,2)</f>
        <v>0</v>
      </c>
      <c r="J1524" s="181"/>
      <c r="K1524" s="182">
        <f>ROUND(E1524*J1524,2)</f>
        <v>0</v>
      </c>
      <c r="L1524" s="182">
        <v>21</v>
      </c>
      <c r="M1524" s="182">
        <f>G1524*(1+L1524/100)</f>
        <v>0</v>
      </c>
      <c r="N1524" s="180">
        <v>1.6000000000000001E-4</v>
      </c>
      <c r="O1524" s="180">
        <f>ROUND(E1524*N1524,2)</f>
        <v>0.28999999999999998</v>
      </c>
      <c r="P1524" s="180">
        <v>0</v>
      </c>
      <c r="Q1524" s="180">
        <f>ROUND(E1524*P1524,2)</f>
        <v>0</v>
      </c>
      <c r="R1524" s="182" t="s">
        <v>1825</v>
      </c>
      <c r="S1524" s="182" t="s">
        <v>294</v>
      </c>
      <c r="T1524" s="183" t="s">
        <v>294</v>
      </c>
      <c r="U1524" s="159">
        <v>0.10902000000000001</v>
      </c>
      <c r="V1524" s="159">
        <f>ROUND(E1524*U1524,2)</f>
        <v>194.54</v>
      </c>
      <c r="W1524" s="159"/>
      <c r="X1524" s="159" t="s">
        <v>295</v>
      </c>
      <c r="Y1524" s="159" t="s">
        <v>296</v>
      </c>
      <c r="Z1524" s="148"/>
      <c r="AA1524" s="148"/>
      <c r="AB1524" s="148"/>
      <c r="AC1524" s="148"/>
      <c r="AD1524" s="148"/>
      <c r="AE1524" s="148"/>
      <c r="AF1524" s="148"/>
      <c r="AG1524" s="148" t="s">
        <v>297</v>
      </c>
      <c r="AH1524" s="148"/>
      <c r="AI1524" s="148"/>
      <c r="AJ1524" s="148"/>
      <c r="AK1524" s="148"/>
      <c r="AL1524" s="148"/>
      <c r="AM1524" s="148"/>
      <c r="AN1524" s="148"/>
      <c r="AO1524" s="148"/>
      <c r="AP1524" s="148"/>
      <c r="AQ1524" s="148"/>
      <c r="AR1524" s="148"/>
      <c r="AS1524" s="148"/>
      <c r="AT1524" s="148"/>
      <c r="AU1524" s="148"/>
      <c r="AV1524" s="148"/>
      <c r="AW1524" s="148"/>
      <c r="AX1524" s="148"/>
      <c r="AY1524" s="148"/>
      <c r="AZ1524" s="148"/>
      <c r="BA1524" s="148"/>
      <c r="BB1524" s="148"/>
      <c r="BC1524" s="148"/>
      <c r="BD1524" s="148"/>
      <c r="BE1524" s="148"/>
      <c r="BF1524" s="148"/>
      <c r="BG1524" s="148"/>
      <c r="BH1524" s="148"/>
    </row>
    <row r="1525" spans="1:60" outlineLevel="1" x14ac:dyDescent="0.25">
      <c r="A1525" s="155"/>
      <c r="B1525" s="156"/>
      <c r="C1525" s="195" t="s">
        <v>1826</v>
      </c>
      <c r="D1525" s="161"/>
      <c r="E1525" s="162">
        <v>76.72</v>
      </c>
      <c r="F1525" s="206"/>
      <c r="G1525" s="159"/>
      <c r="H1525" s="160"/>
      <c r="I1525" s="159"/>
      <c r="J1525" s="160"/>
      <c r="K1525" s="159"/>
      <c r="L1525" s="159"/>
      <c r="M1525" s="159"/>
      <c r="N1525" s="158"/>
      <c r="O1525" s="158"/>
      <c r="P1525" s="158"/>
      <c r="Q1525" s="158"/>
      <c r="R1525" s="159"/>
      <c r="S1525" s="159"/>
      <c r="T1525" s="159"/>
      <c r="U1525" s="159"/>
      <c r="V1525" s="159"/>
      <c r="W1525" s="159"/>
      <c r="X1525" s="159"/>
      <c r="Y1525" s="159"/>
      <c r="Z1525" s="148"/>
      <c r="AA1525" s="148"/>
      <c r="AB1525" s="148"/>
      <c r="AC1525" s="148"/>
      <c r="AD1525" s="148"/>
      <c r="AE1525" s="148"/>
      <c r="AF1525" s="148"/>
      <c r="AG1525" s="148"/>
      <c r="AH1525" s="148"/>
      <c r="AI1525" s="148"/>
      <c r="AJ1525" s="148"/>
      <c r="AK1525" s="148"/>
      <c r="AL1525" s="148"/>
      <c r="AM1525" s="148"/>
      <c r="AN1525" s="148"/>
      <c r="AO1525" s="148"/>
      <c r="AP1525" s="148"/>
      <c r="AQ1525" s="148"/>
      <c r="AR1525" s="148"/>
      <c r="AS1525" s="148"/>
      <c r="AT1525" s="148"/>
      <c r="AU1525" s="148"/>
      <c r="AV1525" s="148"/>
      <c r="AW1525" s="148"/>
      <c r="AX1525" s="148"/>
      <c r="AY1525" s="148"/>
      <c r="AZ1525" s="148"/>
      <c r="BA1525" s="148"/>
      <c r="BB1525" s="148"/>
      <c r="BC1525" s="148"/>
      <c r="BD1525" s="148"/>
      <c r="BE1525" s="148"/>
      <c r="BF1525" s="148"/>
      <c r="BG1525" s="148"/>
      <c r="BH1525" s="148"/>
    </row>
    <row r="1526" spans="1:60" outlineLevel="1" x14ac:dyDescent="0.25">
      <c r="A1526" s="155"/>
      <c r="B1526" s="156"/>
      <c r="C1526" s="195" t="s">
        <v>1827</v>
      </c>
      <c r="D1526" s="161"/>
      <c r="E1526" s="162">
        <v>129.34</v>
      </c>
      <c r="F1526" s="206"/>
      <c r="G1526" s="159"/>
      <c r="H1526" s="160"/>
      <c r="I1526" s="159"/>
      <c r="J1526" s="160"/>
      <c r="K1526" s="159"/>
      <c r="L1526" s="159"/>
      <c r="M1526" s="159"/>
      <c r="N1526" s="158"/>
      <c r="O1526" s="158"/>
      <c r="P1526" s="158"/>
      <c r="Q1526" s="158"/>
      <c r="R1526" s="159"/>
      <c r="S1526" s="159"/>
      <c r="T1526" s="159"/>
      <c r="U1526" s="159"/>
      <c r="V1526" s="159"/>
      <c r="W1526" s="159"/>
      <c r="X1526" s="159"/>
      <c r="Y1526" s="159"/>
      <c r="Z1526" s="148"/>
      <c r="AA1526" s="148"/>
      <c r="AB1526" s="148"/>
      <c r="AC1526" s="148"/>
      <c r="AD1526" s="148"/>
      <c r="AE1526" s="148"/>
      <c r="AF1526" s="148"/>
      <c r="AG1526" s="148"/>
      <c r="AH1526" s="148"/>
      <c r="AI1526" s="148"/>
      <c r="AJ1526" s="148"/>
      <c r="AK1526" s="148"/>
      <c r="AL1526" s="148"/>
      <c r="AM1526" s="148"/>
      <c r="AN1526" s="148"/>
      <c r="AO1526" s="148"/>
      <c r="AP1526" s="148"/>
      <c r="AQ1526" s="148"/>
      <c r="AR1526" s="148"/>
      <c r="AS1526" s="148"/>
      <c r="AT1526" s="148"/>
      <c r="AU1526" s="148"/>
      <c r="AV1526" s="148"/>
      <c r="AW1526" s="148"/>
      <c r="AX1526" s="148"/>
      <c r="AY1526" s="148"/>
      <c r="AZ1526" s="148"/>
      <c r="BA1526" s="148"/>
      <c r="BB1526" s="148"/>
      <c r="BC1526" s="148"/>
      <c r="BD1526" s="148"/>
      <c r="BE1526" s="148"/>
      <c r="BF1526" s="148"/>
      <c r="BG1526" s="148"/>
      <c r="BH1526" s="148"/>
    </row>
    <row r="1527" spans="1:60" outlineLevel="1" x14ac:dyDescent="0.25">
      <c r="A1527" s="155"/>
      <c r="B1527" s="156"/>
      <c r="C1527" s="195" t="s">
        <v>1828</v>
      </c>
      <c r="D1527" s="161"/>
      <c r="E1527" s="162">
        <v>9.24</v>
      </c>
      <c r="F1527" s="206"/>
      <c r="G1527" s="159"/>
      <c r="H1527" s="160"/>
      <c r="I1527" s="159"/>
      <c r="J1527" s="160"/>
      <c r="K1527" s="159"/>
      <c r="L1527" s="159"/>
      <c r="M1527" s="159"/>
      <c r="N1527" s="158"/>
      <c r="O1527" s="158"/>
      <c r="P1527" s="158"/>
      <c r="Q1527" s="158"/>
      <c r="R1527" s="159"/>
      <c r="S1527" s="159"/>
      <c r="T1527" s="159"/>
      <c r="U1527" s="159"/>
      <c r="V1527" s="159"/>
      <c r="W1527" s="159"/>
      <c r="X1527" s="159"/>
      <c r="Y1527" s="159"/>
      <c r="Z1527" s="148"/>
      <c r="AA1527" s="148"/>
      <c r="AB1527" s="148"/>
      <c r="AC1527" s="148"/>
      <c r="AD1527" s="148"/>
      <c r="AE1527" s="148"/>
      <c r="AF1527" s="148"/>
      <c r="AG1527" s="148"/>
      <c r="AH1527" s="148"/>
      <c r="AI1527" s="148"/>
      <c r="AJ1527" s="148"/>
      <c r="AK1527" s="148"/>
      <c r="AL1527" s="148"/>
      <c r="AM1527" s="148"/>
      <c r="AN1527" s="148"/>
      <c r="AO1527" s="148"/>
      <c r="AP1527" s="148"/>
      <c r="AQ1527" s="148"/>
      <c r="AR1527" s="148"/>
      <c r="AS1527" s="148"/>
      <c r="AT1527" s="148"/>
      <c r="AU1527" s="148"/>
      <c r="AV1527" s="148"/>
      <c r="AW1527" s="148"/>
      <c r="AX1527" s="148"/>
      <c r="AY1527" s="148"/>
      <c r="AZ1527" s="148"/>
      <c r="BA1527" s="148"/>
      <c r="BB1527" s="148"/>
      <c r="BC1527" s="148"/>
      <c r="BD1527" s="148"/>
      <c r="BE1527" s="148"/>
      <c r="BF1527" s="148"/>
      <c r="BG1527" s="148"/>
      <c r="BH1527" s="148"/>
    </row>
    <row r="1528" spans="1:60" outlineLevel="1" x14ac:dyDescent="0.25">
      <c r="A1528" s="155"/>
      <c r="B1528" s="156"/>
      <c r="C1528" s="195" t="s">
        <v>1829</v>
      </c>
      <c r="D1528" s="161"/>
      <c r="E1528" s="162">
        <v>28</v>
      </c>
      <c r="F1528" s="206"/>
      <c r="G1528" s="159"/>
      <c r="H1528" s="160"/>
      <c r="I1528" s="159"/>
      <c r="J1528" s="160"/>
      <c r="K1528" s="159"/>
      <c r="L1528" s="159"/>
      <c r="M1528" s="159"/>
      <c r="N1528" s="158"/>
      <c r="O1528" s="158"/>
      <c r="P1528" s="158"/>
      <c r="Q1528" s="158"/>
      <c r="R1528" s="159"/>
      <c r="S1528" s="159"/>
      <c r="T1528" s="159"/>
      <c r="U1528" s="159"/>
      <c r="V1528" s="159"/>
      <c r="W1528" s="159"/>
      <c r="X1528" s="159"/>
      <c r="Y1528" s="159"/>
      <c r="Z1528" s="148"/>
      <c r="AA1528" s="148"/>
      <c r="AB1528" s="148"/>
      <c r="AC1528" s="148"/>
      <c r="AD1528" s="148"/>
      <c r="AE1528" s="148"/>
      <c r="AF1528" s="148"/>
      <c r="AG1528" s="148"/>
      <c r="AH1528" s="148"/>
      <c r="AI1528" s="148"/>
      <c r="AJ1528" s="148"/>
      <c r="AK1528" s="148"/>
      <c r="AL1528" s="148"/>
      <c r="AM1528" s="148"/>
      <c r="AN1528" s="148"/>
      <c r="AO1528" s="148"/>
      <c r="AP1528" s="148"/>
      <c r="AQ1528" s="148"/>
      <c r="AR1528" s="148"/>
      <c r="AS1528" s="148"/>
      <c r="AT1528" s="148"/>
      <c r="AU1528" s="148"/>
      <c r="AV1528" s="148"/>
      <c r="AW1528" s="148"/>
      <c r="AX1528" s="148"/>
      <c r="AY1528" s="148"/>
      <c r="AZ1528" s="148"/>
      <c r="BA1528" s="148"/>
      <c r="BB1528" s="148"/>
      <c r="BC1528" s="148"/>
      <c r="BD1528" s="148"/>
      <c r="BE1528" s="148"/>
      <c r="BF1528" s="148"/>
      <c r="BG1528" s="148"/>
      <c r="BH1528" s="148"/>
    </row>
    <row r="1529" spans="1:60" outlineLevel="2" x14ac:dyDescent="0.25">
      <c r="A1529" s="155"/>
      <c r="B1529" s="156"/>
      <c r="C1529" s="195" t="s">
        <v>1830</v>
      </c>
      <c r="D1529" s="161"/>
      <c r="E1529" s="162">
        <v>1541.1181999999999</v>
      </c>
      <c r="F1529" s="159"/>
      <c r="G1529" s="159"/>
      <c r="H1529" s="159"/>
      <c r="I1529" s="159"/>
      <c r="J1529" s="159"/>
      <c r="K1529" s="159"/>
      <c r="L1529" s="159"/>
      <c r="M1529" s="159"/>
      <c r="N1529" s="158"/>
      <c r="O1529" s="158"/>
      <c r="P1529" s="158"/>
      <c r="Q1529" s="158"/>
      <c r="R1529" s="159"/>
      <c r="S1529" s="159"/>
      <c r="T1529" s="159"/>
      <c r="U1529" s="159"/>
      <c r="V1529" s="159"/>
      <c r="W1529" s="159"/>
      <c r="X1529" s="159"/>
      <c r="Y1529" s="159"/>
      <c r="Z1529" s="148"/>
      <c r="AA1529" s="148"/>
      <c r="AB1529" s="148"/>
      <c r="AC1529" s="148"/>
      <c r="AD1529" s="148"/>
      <c r="AE1529" s="148"/>
      <c r="AF1529" s="148"/>
      <c r="AG1529" s="148" t="s">
        <v>314</v>
      </c>
      <c r="AH1529" s="148">
        <v>0</v>
      </c>
      <c r="AI1529" s="148"/>
      <c r="AJ1529" s="148"/>
      <c r="AK1529" s="148"/>
      <c r="AL1529" s="148"/>
      <c r="AM1529" s="148"/>
      <c r="AN1529" s="148"/>
      <c r="AO1529" s="148"/>
      <c r="AP1529" s="148"/>
      <c r="AQ1529" s="148"/>
      <c r="AR1529" s="148"/>
      <c r="AS1529" s="148"/>
      <c r="AT1529" s="148"/>
      <c r="AU1529" s="148"/>
      <c r="AV1529" s="148"/>
      <c r="AW1529" s="148"/>
      <c r="AX1529" s="148"/>
      <c r="AY1529" s="148"/>
      <c r="AZ1529" s="148"/>
      <c r="BA1529" s="148"/>
      <c r="BB1529" s="148"/>
      <c r="BC1529" s="148"/>
      <c r="BD1529" s="148"/>
      <c r="BE1529" s="148"/>
      <c r="BF1529" s="148"/>
      <c r="BG1529" s="148"/>
      <c r="BH1529" s="148"/>
    </row>
    <row r="1530" spans="1:60" ht="13" x14ac:dyDescent="0.25">
      <c r="A1530" s="170" t="s">
        <v>288</v>
      </c>
      <c r="B1530" s="171" t="s">
        <v>243</v>
      </c>
      <c r="C1530" s="193" t="s">
        <v>244</v>
      </c>
      <c r="D1530" s="172"/>
      <c r="E1530" s="173"/>
      <c r="F1530" s="174"/>
      <c r="G1530" s="174">
        <f>SUMIF(AG1531:AG1536,"&lt;&gt;NOR",G1531:G1536)</f>
        <v>0</v>
      </c>
      <c r="H1530" s="174"/>
      <c r="I1530" s="174">
        <f>SUM(I1531:I1536)</f>
        <v>0</v>
      </c>
      <c r="J1530" s="174"/>
      <c r="K1530" s="174">
        <f>SUM(K1531:K1536)</f>
        <v>0</v>
      </c>
      <c r="L1530" s="174"/>
      <c r="M1530" s="174">
        <f>SUM(M1531:M1536)</f>
        <v>0</v>
      </c>
      <c r="N1530" s="173"/>
      <c r="O1530" s="173">
        <f>SUM(O1531:O1536)</f>
        <v>0</v>
      </c>
      <c r="P1530" s="173"/>
      <c r="Q1530" s="173">
        <f>SUM(Q1531:Q1536)</f>
        <v>0</v>
      </c>
      <c r="R1530" s="174"/>
      <c r="S1530" s="174"/>
      <c r="T1530" s="175"/>
      <c r="U1530" s="169"/>
      <c r="V1530" s="169">
        <f>SUM(V1531:V1536)</f>
        <v>3.31</v>
      </c>
      <c r="W1530" s="169"/>
      <c r="X1530" s="169"/>
      <c r="Y1530" s="169"/>
      <c r="AG1530" t="s">
        <v>289</v>
      </c>
    </row>
    <row r="1531" spans="1:60" ht="20" outlineLevel="1" x14ac:dyDescent="0.25">
      <c r="A1531" s="177">
        <v>348</v>
      </c>
      <c r="B1531" s="178" t="s">
        <v>1833</v>
      </c>
      <c r="C1531" s="194" t="s">
        <v>1834</v>
      </c>
      <c r="D1531" s="179" t="s">
        <v>331</v>
      </c>
      <c r="E1531" s="180">
        <v>27.55</v>
      </c>
      <c r="F1531" s="181"/>
      <c r="G1531" s="182">
        <f>ROUND(E1531*F1531,2)</f>
        <v>0</v>
      </c>
      <c r="H1531" s="181"/>
      <c r="I1531" s="182">
        <f>ROUND(E1531*H1531,2)</f>
        <v>0</v>
      </c>
      <c r="J1531" s="181"/>
      <c r="K1531" s="182">
        <f>ROUND(E1531*J1531,2)</f>
        <v>0</v>
      </c>
      <c r="L1531" s="182">
        <v>21</v>
      </c>
      <c r="M1531" s="182">
        <f>G1531*(1+L1531/100)</f>
        <v>0</v>
      </c>
      <c r="N1531" s="180">
        <v>0</v>
      </c>
      <c r="O1531" s="180">
        <f>ROUND(E1531*N1531,2)</f>
        <v>0</v>
      </c>
      <c r="P1531" s="180">
        <v>0</v>
      </c>
      <c r="Q1531" s="180">
        <f>ROUND(E1531*P1531,2)</f>
        <v>0</v>
      </c>
      <c r="R1531" s="182" t="s">
        <v>243</v>
      </c>
      <c r="S1531" s="182" t="s">
        <v>294</v>
      </c>
      <c r="T1531" s="183" t="s">
        <v>294</v>
      </c>
      <c r="U1531" s="159">
        <v>0.12</v>
      </c>
      <c r="V1531" s="159">
        <f>ROUND(E1531*U1531,2)</f>
        <v>3.31</v>
      </c>
      <c r="W1531" s="159"/>
      <c r="X1531" s="159" t="s">
        <v>295</v>
      </c>
      <c r="Y1531" s="159" t="s">
        <v>296</v>
      </c>
      <c r="Z1531" s="148"/>
      <c r="AA1531" s="148"/>
      <c r="AB1531" s="148"/>
      <c r="AC1531" s="148"/>
      <c r="AD1531" s="148"/>
      <c r="AE1531" s="148"/>
      <c r="AF1531" s="148"/>
      <c r="AG1531" s="148" t="s">
        <v>297</v>
      </c>
      <c r="AH1531" s="148"/>
      <c r="AI1531" s="148"/>
      <c r="AJ1531" s="148"/>
      <c r="AK1531" s="148"/>
      <c r="AL1531" s="148"/>
      <c r="AM1531" s="148"/>
      <c r="AN1531" s="148"/>
      <c r="AO1531" s="148"/>
      <c r="AP1531" s="148"/>
      <c r="AQ1531" s="148"/>
      <c r="AR1531" s="148"/>
      <c r="AS1531" s="148"/>
      <c r="AT1531" s="148"/>
      <c r="AU1531" s="148"/>
      <c r="AV1531" s="148"/>
      <c r="AW1531" s="148"/>
      <c r="AX1531" s="148"/>
      <c r="AY1531" s="148"/>
      <c r="AZ1531" s="148"/>
      <c r="BA1531" s="148"/>
      <c r="BB1531" s="148"/>
      <c r="BC1531" s="148"/>
      <c r="BD1531" s="148"/>
      <c r="BE1531" s="148"/>
      <c r="BF1531" s="148"/>
      <c r="BG1531" s="148"/>
      <c r="BH1531" s="148"/>
    </row>
    <row r="1532" spans="1:60" outlineLevel="2" x14ac:dyDescent="0.25">
      <c r="A1532" s="155"/>
      <c r="B1532" s="156"/>
      <c r="C1532" s="195" t="s">
        <v>1835</v>
      </c>
      <c r="D1532" s="161"/>
      <c r="E1532" s="162">
        <v>27.55</v>
      </c>
      <c r="F1532" s="159"/>
      <c r="G1532" s="159"/>
      <c r="H1532" s="159"/>
      <c r="I1532" s="159"/>
      <c r="J1532" s="159"/>
      <c r="K1532" s="159"/>
      <c r="L1532" s="159"/>
      <c r="M1532" s="159"/>
      <c r="N1532" s="158"/>
      <c r="O1532" s="158"/>
      <c r="P1532" s="158"/>
      <c r="Q1532" s="158"/>
      <c r="R1532" s="159"/>
      <c r="S1532" s="159"/>
      <c r="T1532" s="159"/>
      <c r="U1532" s="159"/>
      <c r="V1532" s="159"/>
      <c r="W1532" s="159"/>
      <c r="X1532" s="159"/>
      <c r="Y1532" s="159"/>
      <c r="Z1532" s="148"/>
      <c r="AA1532" s="148"/>
      <c r="AB1532" s="148"/>
      <c r="AC1532" s="148"/>
      <c r="AD1532" s="148"/>
      <c r="AE1532" s="148"/>
      <c r="AF1532" s="148"/>
      <c r="AG1532" s="148" t="s">
        <v>314</v>
      </c>
      <c r="AH1532" s="148">
        <v>0</v>
      </c>
      <c r="AI1532" s="148"/>
      <c r="AJ1532" s="148"/>
      <c r="AK1532" s="148"/>
      <c r="AL1532" s="148"/>
      <c r="AM1532" s="148"/>
      <c r="AN1532" s="148"/>
      <c r="AO1532" s="148"/>
      <c r="AP1532" s="148"/>
      <c r="AQ1532" s="148"/>
      <c r="AR1532" s="148"/>
      <c r="AS1532" s="148"/>
      <c r="AT1532" s="148"/>
      <c r="AU1532" s="148"/>
      <c r="AV1532" s="148"/>
      <c r="AW1532" s="148"/>
      <c r="AX1532" s="148"/>
      <c r="AY1532" s="148"/>
      <c r="AZ1532" s="148"/>
      <c r="BA1532" s="148"/>
      <c r="BB1532" s="148"/>
      <c r="BC1532" s="148"/>
      <c r="BD1532" s="148"/>
      <c r="BE1532" s="148"/>
      <c r="BF1532" s="148"/>
      <c r="BG1532" s="148"/>
      <c r="BH1532" s="148"/>
    </row>
    <row r="1533" spans="1:60" outlineLevel="1" x14ac:dyDescent="0.25">
      <c r="A1533" s="177">
        <v>349</v>
      </c>
      <c r="B1533" s="178" t="s">
        <v>1836</v>
      </c>
      <c r="C1533" s="194" t="s">
        <v>1837</v>
      </c>
      <c r="D1533" s="179" t="s">
        <v>331</v>
      </c>
      <c r="E1533" s="180">
        <v>37.5</v>
      </c>
      <c r="F1533" s="181"/>
      <c r="G1533" s="182">
        <f>ROUND(E1533*F1533,2)</f>
        <v>0</v>
      </c>
      <c r="H1533" s="181"/>
      <c r="I1533" s="182">
        <f>ROUND(E1533*H1533,2)</f>
        <v>0</v>
      </c>
      <c r="J1533" s="181"/>
      <c r="K1533" s="182">
        <f>ROUND(E1533*J1533,2)</f>
        <v>0</v>
      </c>
      <c r="L1533" s="182">
        <v>21</v>
      </c>
      <c r="M1533" s="182">
        <f>G1533*(1+L1533/100)</f>
        <v>0</v>
      </c>
      <c r="N1533" s="180">
        <v>0</v>
      </c>
      <c r="O1533" s="180">
        <f>ROUND(E1533*N1533,2)</f>
        <v>0</v>
      </c>
      <c r="P1533" s="180">
        <v>0</v>
      </c>
      <c r="Q1533" s="180">
        <f>ROUND(E1533*P1533,2)</f>
        <v>0</v>
      </c>
      <c r="R1533" s="182"/>
      <c r="S1533" s="182" t="s">
        <v>878</v>
      </c>
      <c r="T1533" s="183" t="s">
        <v>879</v>
      </c>
      <c r="U1533" s="159">
        <v>0</v>
      </c>
      <c r="V1533" s="159">
        <f>ROUND(E1533*U1533,2)</f>
        <v>0</v>
      </c>
      <c r="W1533" s="159"/>
      <c r="X1533" s="159" t="s">
        <v>295</v>
      </c>
      <c r="Y1533" s="159" t="s">
        <v>296</v>
      </c>
      <c r="Z1533" s="148"/>
      <c r="AA1533" s="148"/>
      <c r="AB1533" s="148"/>
      <c r="AC1533" s="148"/>
      <c r="AD1533" s="148"/>
      <c r="AE1533" s="148"/>
      <c r="AF1533" s="148"/>
      <c r="AG1533" s="148" t="s">
        <v>297</v>
      </c>
      <c r="AH1533" s="148"/>
      <c r="AI1533" s="148"/>
      <c r="AJ1533" s="148"/>
      <c r="AK1533" s="148"/>
      <c r="AL1533" s="148"/>
      <c r="AM1533" s="148"/>
      <c r="AN1533" s="148"/>
      <c r="AO1533" s="148"/>
      <c r="AP1533" s="148"/>
      <c r="AQ1533" s="148"/>
      <c r="AR1533" s="148"/>
      <c r="AS1533" s="148"/>
      <c r="AT1533" s="148"/>
      <c r="AU1533" s="148"/>
      <c r="AV1533" s="148"/>
      <c r="AW1533" s="148"/>
      <c r="AX1533" s="148"/>
      <c r="AY1533" s="148"/>
      <c r="AZ1533" s="148"/>
      <c r="BA1533" s="148"/>
      <c r="BB1533" s="148"/>
      <c r="BC1533" s="148"/>
      <c r="BD1533" s="148"/>
      <c r="BE1533" s="148"/>
      <c r="BF1533" s="148"/>
      <c r="BG1533" s="148"/>
      <c r="BH1533" s="148"/>
    </row>
    <row r="1534" spans="1:60" outlineLevel="2" x14ac:dyDescent="0.25">
      <c r="A1534" s="155"/>
      <c r="B1534" s="156"/>
      <c r="C1534" s="195" t="s">
        <v>1838</v>
      </c>
      <c r="D1534" s="161"/>
      <c r="E1534" s="162">
        <v>37.5</v>
      </c>
      <c r="F1534" s="159"/>
      <c r="G1534" s="159"/>
      <c r="H1534" s="159"/>
      <c r="I1534" s="159"/>
      <c r="J1534" s="159"/>
      <c r="K1534" s="159"/>
      <c r="L1534" s="159"/>
      <c r="M1534" s="159"/>
      <c r="N1534" s="158"/>
      <c r="O1534" s="158"/>
      <c r="P1534" s="158"/>
      <c r="Q1534" s="158"/>
      <c r="R1534" s="159"/>
      <c r="S1534" s="159"/>
      <c r="T1534" s="159"/>
      <c r="U1534" s="159"/>
      <c r="V1534" s="159"/>
      <c r="W1534" s="159"/>
      <c r="X1534" s="159"/>
      <c r="Y1534" s="159"/>
      <c r="Z1534" s="148"/>
      <c r="AA1534" s="148"/>
      <c r="AB1534" s="148"/>
      <c r="AC1534" s="148"/>
      <c r="AD1534" s="148"/>
      <c r="AE1534" s="148"/>
      <c r="AF1534" s="148"/>
      <c r="AG1534" s="148" t="s">
        <v>314</v>
      </c>
      <c r="AH1534" s="148">
        <v>0</v>
      </c>
      <c r="AI1534" s="148"/>
      <c r="AJ1534" s="148"/>
      <c r="AK1534" s="148"/>
      <c r="AL1534" s="148"/>
      <c r="AM1534" s="148"/>
      <c r="AN1534" s="148"/>
      <c r="AO1534" s="148"/>
      <c r="AP1534" s="148"/>
      <c r="AQ1534" s="148"/>
      <c r="AR1534" s="148"/>
      <c r="AS1534" s="148"/>
      <c r="AT1534" s="148"/>
      <c r="AU1534" s="148"/>
      <c r="AV1534" s="148"/>
      <c r="AW1534" s="148"/>
      <c r="AX1534" s="148"/>
      <c r="AY1534" s="148"/>
      <c r="AZ1534" s="148"/>
      <c r="BA1534" s="148"/>
      <c r="BB1534" s="148"/>
      <c r="BC1534" s="148"/>
      <c r="BD1534" s="148"/>
      <c r="BE1534" s="148"/>
      <c r="BF1534" s="148"/>
      <c r="BG1534" s="148"/>
      <c r="BH1534" s="148"/>
    </row>
    <row r="1535" spans="1:60" outlineLevel="1" x14ac:dyDescent="0.25">
      <c r="A1535" s="177">
        <v>350</v>
      </c>
      <c r="B1535" s="178" t="s">
        <v>1839</v>
      </c>
      <c r="C1535" s="194" t="s">
        <v>1840</v>
      </c>
      <c r="D1535" s="179" t="s">
        <v>292</v>
      </c>
      <c r="E1535" s="180">
        <v>1</v>
      </c>
      <c r="F1535" s="181"/>
      <c r="G1535" s="182">
        <f>ROUND(E1535*F1535,2)</f>
        <v>0</v>
      </c>
      <c r="H1535" s="181"/>
      <c r="I1535" s="182">
        <f>ROUND(E1535*H1535,2)</f>
        <v>0</v>
      </c>
      <c r="J1535" s="181"/>
      <c r="K1535" s="182">
        <f>ROUND(E1535*J1535,2)</f>
        <v>0</v>
      </c>
      <c r="L1535" s="182">
        <v>21</v>
      </c>
      <c r="M1535" s="182">
        <f>G1535*(1+L1535/100)</f>
        <v>0</v>
      </c>
      <c r="N1535" s="180">
        <v>0</v>
      </c>
      <c r="O1535" s="180">
        <f>ROUND(E1535*N1535,2)</f>
        <v>0</v>
      </c>
      <c r="P1535" s="180">
        <v>0</v>
      </c>
      <c r="Q1535" s="180">
        <f>ROUND(E1535*P1535,2)</f>
        <v>0</v>
      </c>
      <c r="R1535" s="182"/>
      <c r="S1535" s="182" t="s">
        <v>878</v>
      </c>
      <c r="T1535" s="183" t="s">
        <v>879</v>
      </c>
      <c r="U1535" s="159">
        <v>0</v>
      </c>
      <c r="V1535" s="159">
        <f>ROUND(E1535*U1535,2)</f>
        <v>0</v>
      </c>
      <c r="W1535" s="159"/>
      <c r="X1535" s="159" t="s">
        <v>295</v>
      </c>
      <c r="Y1535" s="159" t="s">
        <v>296</v>
      </c>
      <c r="Z1535" s="148"/>
      <c r="AA1535" s="148"/>
      <c r="AB1535" s="148"/>
      <c r="AC1535" s="148"/>
      <c r="AD1535" s="148"/>
      <c r="AE1535" s="148"/>
      <c r="AF1535" s="148"/>
      <c r="AG1535" s="148" t="s">
        <v>297</v>
      </c>
      <c r="AH1535" s="148"/>
      <c r="AI1535" s="148"/>
      <c r="AJ1535" s="148"/>
      <c r="AK1535" s="148"/>
      <c r="AL1535" s="148"/>
      <c r="AM1535" s="148"/>
      <c r="AN1535" s="148"/>
      <c r="AO1535" s="148"/>
      <c r="AP1535" s="148"/>
      <c r="AQ1535" s="148"/>
      <c r="AR1535" s="148"/>
      <c r="AS1535" s="148"/>
      <c r="AT1535" s="148"/>
      <c r="AU1535" s="148"/>
      <c r="AV1535" s="148"/>
      <c r="AW1535" s="148"/>
      <c r="AX1535" s="148"/>
      <c r="AY1535" s="148"/>
      <c r="AZ1535" s="148"/>
      <c r="BA1535" s="148"/>
      <c r="BB1535" s="148"/>
      <c r="BC1535" s="148"/>
      <c r="BD1535" s="148"/>
      <c r="BE1535" s="148"/>
      <c r="BF1535" s="148"/>
      <c r="BG1535" s="148"/>
      <c r="BH1535" s="148"/>
    </row>
    <row r="1536" spans="1:60" outlineLevel="2" x14ac:dyDescent="0.25">
      <c r="A1536" s="155"/>
      <c r="B1536" s="156"/>
      <c r="C1536" s="272" t="s">
        <v>1841</v>
      </c>
      <c r="D1536" s="273"/>
      <c r="E1536" s="273"/>
      <c r="F1536" s="273"/>
      <c r="G1536" s="273"/>
      <c r="H1536" s="159"/>
      <c r="I1536" s="159"/>
      <c r="J1536" s="159"/>
      <c r="K1536" s="159"/>
      <c r="L1536" s="159"/>
      <c r="M1536" s="159"/>
      <c r="N1536" s="158"/>
      <c r="O1536" s="158"/>
      <c r="P1536" s="158"/>
      <c r="Q1536" s="158"/>
      <c r="R1536" s="159"/>
      <c r="S1536" s="159"/>
      <c r="T1536" s="159"/>
      <c r="U1536" s="159"/>
      <c r="V1536" s="159"/>
      <c r="W1536" s="159"/>
      <c r="X1536" s="159"/>
      <c r="Y1536" s="159"/>
      <c r="Z1536" s="148"/>
      <c r="AA1536" s="148"/>
      <c r="AB1536" s="148"/>
      <c r="AC1536" s="148"/>
      <c r="AD1536" s="148"/>
      <c r="AE1536" s="148"/>
      <c r="AF1536" s="148"/>
      <c r="AG1536" s="148" t="s">
        <v>300</v>
      </c>
      <c r="AH1536" s="148"/>
      <c r="AI1536" s="148"/>
      <c r="AJ1536" s="148"/>
      <c r="AK1536" s="148"/>
      <c r="AL1536" s="148"/>
      <c r="AM1536" s="148"/>
      <c r="AN1536" s="148"/>
      <c r="AO1536" s="148"/>
      <c r="AP1536" s="148"/>
      <c r="AQ1536" s="148"/>
      <c r="AR1536" s="148"/>
      <c r="AS1536" s="148"/>
      <c r="AT1536" s="148"/>
      <c r="AU1536" s="148"/>
      <c r="AV1536" s="148"/>
      <c r="AW1536" s="148"/>
      <c r="AX1536" s="148"/>
      <c r="AY1536" s="148"/>
      <c r="AZ1536" s="148"/>
      <c r="BA1536" s="148"/>
      <c r="BB1536" s="148"/>
      <c r="BC1536" s="148"/>
      <c r="BD1536" s="148"/>
      <c r="BE1536" s="148"/>
      <c r="BF1536" s="148"/>
      <c r="BG1536" s="148"/>
      <c r="BH1536" s="148"/>
    </row>
    <row r="1537" spans="1:60" ht="13" x14ac:dyDescent="0.25">
      <c r="A1537" s="170" t="s">
        <v>288</v>
      </c>
      <c r="B1537" s="171" t="s">
        <v>249</v>
      </c>
      <c r="C1537" s="193" t="s">
        <v>250</v>
      </c>
      <c r="D1537" s="172"/>
      <c r="E1537" s="173"/>
      <c r="F1537" s="174"/>
      <c r="G1537" s="174">
        <f>SUMIF(AG1538:AG1538,"&lt;&gt;NOR",G1538:G1538)</f>
        <v>0</v>
      </c>
      <c r="H1537" s="174"/>
      <c r="I1537" s="174">
        <f>SUM(I1538:I1538)</f>
        <v>0</v>
      </c>
      <c r="J1537" s="174"/>
      <c r="K1537" s="174">
        <f>SUM(K1538:K1538)</f>
        <v>0</v>
      </c>
      <c r="L1537" s="174"/>
      <c r="M1537" s="174">
        <f>SUM(M1538:M1538)</f>
        <v>0</v>
      </c>
      <c r="N1537" s="173"/>
      <c r="O1537" s="173">
        <f>SUM(O1538:O1538)</f>
        <v>0</v>
      </c>
      <c r="P1537" s="173"/>
      <c r="Q1537" s="173">
        <f>SUM(Q1538:Q1538)</f>
        <v>0</v>
      </c>
      <c r="R1537" s="174"/>
      <c r="S1537" s="174"/>
      <c r="T1537" s="175"/>
      <c r="U1537" s="169"/>
      <c r="V1537" s="169">
        <f>SUM(V1538:V1538)</f>
        <v>0</v>
      </c>
      <c r="W1537" s="169"/>
      <c r="X1537" s="169"/>
      <c r="Y1537" s="169"/>
      <c r="AG1537" t="s">
        <v>289</v>
      </c>
    </row>
    <row r="1538" spans="1:60" outlineLevel="1" x14ac:dyDescent="0.25">
      <c r="A1538" s="185">
        <v>351</v>
      </c>
      <c r="B1538" s="186" t="s">
        <v>249</v>
      </c>
      <c r="C1538" s="198" t="s">
        <v>1842</v>
      </c>
      <c r="D1538" s="187" t="s">
        <v>1815</v>
      </c>
      <c r="E1538" s="188">
        <v>1</v>
      </c>
      <c r="F1538" s="189"/>
      <c r="G1538" s="190">
        <f>ROUND(E1538*F1538,2)</f>
        <v>0</v>
      </c>
      <c r="H1538" s="189"/>
      <c r="I1538" s="190">
        <f>ROUND(E1538*H1538,2)</f>
        <v>0</v>
      </c>
      <c r="J1538" s="189"/>
      <c r="K1538" s="190">
        <f>ROUND(E1538*J1538,2)</f>
        <v>0</v>
      </c>
      <c r="L1538" s="190">
        <v>21</v>
      </c>
      <c r="M1538" s="190">
        <f>G1538*(1+L1538/100)</f>
        <v>0</v>
      </c>
      <c r="N1538" s="188">
        <v>0</v>
      </c>
      <c r="O1538" s="188">
        <f>ROUND(E1538*N1538,2)</f>
        <v>0</v>
      </c>
      <c r="P1538" s="188">
        <v>0</v>
      </c>
      <c r="Q1538" s="188">
        <f>ROUND(E1538*P1538,2)</f>
        <v>0</v>
      </c>
      <c r="R1538" s="190"/>
      <c r="S1538" s="190" t="s">
        <v>878</v>
      </c>
      <c r="T1538" s="191" t="s">
        <v>879</v>
      </c>
      <c r="U1538" s="159">
        <v>0</v>
      </c>
      <c r="V1538" s="159">
        <f>ROUND(E1538*U1538,2)</f>
        <v>0</v>
      </c>
      <c r="W1538" s="159"/>
      <c r="X1538" s="159" t="s">
        <v>295</v>
      </c>
      <c r="Y1538" s="159" t="s">
        <v>296</v>
      </c>
      <c r="Z1538" s="148"/>
      <c r="AA1538" s="148"/>
      <c r="AB1538" s="148"/>
      <c r="AC1538" s="148"/>
      <c r="AD1538" s="148"/>
      <c r="AE1538" s="148"/>
      <c r="AF1538" s="148"/>
      <c r="AG1538" s="148" t="s">
        <v>297</v>
      </c>
      <c r="AH1538" s="148"/>
      <c r="AI1538" s="148"/>
      <c r="AJ1538" s="148"/>
      <c r="AK1538" s="148"/>
      <c r="AL1538" s="148"/>
      <c r="AM1538" s="148"/>
      <c r="AN1538" s="148"/>
      <c r="AO1538" s="148"/>
      <c r="AP1538" s="148"/>
      <c r="AQ1538" s="148"/>
      <c r="AR1538" s="148"/>
      <c r="AS1538" s="148"/>
      <c r="AT1538" s="148"/>
      <c r="AU1538" s="148"/>
      <c r="AV1538" s="148"/>
      <c r="AW1538" s="148"/>
      <c r="AX1538" s="148"/>
      <c r="AY1538" s="148"/>
      <c r="AZ1538" s="148"/>
      <c r="BA1538" s="148"/>
      <c r="BB1538" s="148"/>
      <c r="BC1538" s="148"/>
      <c r="BD1538" s="148"/>
      <c r="BE1538" s="148"/>
      <c r="BF1538" s="148"/>
      <c r="BG1538" s="148"/>
      <c r="BH1538" s="148"/>
    </row>
    <row r="1539" spans="1:60" ht="13" x14ac:dyDescent="0.25">
      <c r="A1539" s="170" t="s">
        <v>288</v>
      </c>
      <c r="B1539" s="171" t="s">
        <v>257</v>
      </c>
      <c r="C1539" s="193" t="s">
        <v>171</v>
      </c>
      <c r="D1539" s="172"/>
      <c r="E1539" s="173"/>
      <c r="F1539" s="174"/>
      <c r="G1539" s="174">
        <f>SUMIF(AG1540:AG1552,"&lt;&gt;NOR",G1540:G1552)</f>
        <v>0</v>
      </c>
      <c r="H1539" s="174"/>
      <c r="I1539" s="174">
        <f>SUM(I1540:I1552)</f>
        <v>0</v>
      </c>
      <c r="J1539" s="174"/>
      <c r="K1539" s="174">
        <f>SUM(K1540:K1552)</f>
        <v>0</v>
      </c>
      <c r="L1539" s="174"/>
      <c r="M1539" s="174">
        <f>SUM(M1540:M1552)</f>
        <v>0</v>
      </c>
      <c r="N1539" s="173"/>
      <c r="O1539" s="173">
        <f>SUM(O1540:O1552)</f>
        <v>0</v>
      </c>
      <c r="P1539" s="173"/>
      <c r="Q1539" s="173">
        <f>SUM(Q1540:Q1552)</f>
        <v>0</v>
      </c>
      <c r="R1539" s="174"/>
      <c r="S1539" s="174"/>
      <c r="T1539" s="175"/>
      <c r="U1539" s="169"/>
      <c r="V1539" s="169">
        <f>SUM(V1540:V1552)</f>
        <v>2453.1200000000003</v>
      </c>
      <c r="W1539" s="169"/>
      <c r="X1539" s="169"/>
      <c r="Y1539" s="169"/>
      <c r="AG1539" t="s">
        <v>289</v>
      </c>
    </row>
    <row r="1540" spans="1:60" ht="20" outlineLevel="1" x14ac:dyDescent="0.25">
      <c r="A1540" s="177">
        <v>352</v>
      </c>
      <c r="B1540" s="178" t="s">
        <v>1843</v>
      </c>
      <c r="C1540" s="194" t="s">
        <v>1844</v>
      </c>
      <c r="D1540" s="179" t="s">
        <v>424</v>
      </c>
      <c r="E1540" s="180">
        <v>813.50193999999999</v>
      </c>
      <c r="F1540" s="181"/>
      <c r="G1540" s="182">
        <f>ROUND(E1540*F1540,2)</f>
        <v>0</v>
      </c>
      <c r="H1540" s="181"/>
      <c r="I1540" s="182">
        <f>ROUND(E1540*H1540,2)</f>
        <v>0</v>
      </c>
      <c r="J1540" s="181"/>
      <c r="K1540" s="182">
        <f>ROUND(E1540*J1540,2)</f>
        <v>0</v>
      </c>
      <c r="L1540" s="182">
        <v>21</v>
      </c>
      <c r="M1540" s="182">
        <f>G1540*(1+L1540/100)</f>
        <v>0</v>
      </c>
      <c r="N1540" s="180">
        <v>0</v>
      </c>
      <c r="O1540" s="180">
        <f>ROUND(E1540*N1540,2)</f>
        <v>0</v>
      </c>
      <c r="P1540" s="180">
        <v>0</v>
      </c>
      <c r="Q1540" s="180">
        <f>ROUND(E1540*P1540,2)</f>
        <v>0</v>
      </c>
      <c r="R1540" s="182"/>
      <c r="S1540" s="182" t="s">
        <v>878</v>
      </c>
      <c r="T1540" s="183" t="s">
        <v>879</v>
      </c>
      <c r="U1540" s="159">
        <v>0.27700000000000002</v>
      </c>
      <c r="V1540" s="159">
        <f>ROUND(E1540*U1540,2)</f>
        <v>225.34</v>
      </c>
      <c r="W1540" s="159"/>
      <c r="X1540" s="159" t="s">
        <v>295</v>
      </c>
      <c r="Y1540" s="159" t="s">
        <v>296</v>
      </c>
      <c r="Z1540" s="148"/>
      <c r="AA1540" s="148"/>
      <c r="AB1540" s="148"/>
      <c r="AC1540" s="148"/>
      <c r="AD1540" s="148"/>
      <c r="AE1540" s="148"/>
      <c r="AF1540" s="148"/>
      <c r="AG1540" s="148" t="s">
        <v>1845</v>
      </c>
      <c r="AH1540" s="148"/>
      <c r="AI1540" s="148"/>
      <c r="AJ1540" s="148"/>
      <c r="AK1540" s="148"/>
      <c r="AL1540" s="148"/>
      <c r="AM1540" s="148"/>
      <c r="AN1540" s="148"/>
      <c r="AO1540" s="148"/>
      <c r="AP1540" s="148"/>
      <c r="AQ1540" s="148"/>
      <c r="AR1540" s="148"/>
      <c r="AS1540" s="148"/>
      <c r="AT1540" s="148"/>
      <c r="AU1540" s="148"/>
      <c r="AV1540" s="148"/>
      <c r="AW1540" s="148"/>
      <c r="AX1540" s="148"/>
      <c r="AY1540" s="148"/>
      <c r="AZ1540" s="148"/>
      <c r="BA1540" s="148"/>
      <c r="BB1540" s="148"/>
      <c r="BC1540" s="148"/>
      <c r="BD1540" s="148"/>
      <c r="BE1540" s="148"/>
      <c r="BF1540" s="148"/>
      <c r="BG1540" s="148"/>
      <c r="BH1540" s="148"/>
    </row>
    <row r="1541" spans="1:60" outlineLevel="2" x14ac:dyDescent="0.25">
      <c r="A1541" s="155"/>
      <c r="B1541" s="156"/>
      <c r="C1541" s="272" t="s">
        <v>1846</v>
      </c>
      <c r="D1541" s="273"/>
      <c r="E1541" s="273"/>
      <c r="F1541" s="273"/>
      <c r="G1541" s="273"/>
      <c r="H1541" s="159"/>
      <c r="I1541" s="159"/>
      <c r="J1541" s="159"/>
      <c r="K1541" s="159"/>
      <c r="L1541" s="159"/>
      <c r="M1541" s="159"/>
      <c r="N1541" s="158"/>
      <c r="O1541" s="158"/>
      <c r="P1541" s="158"/>
      <c r="Q1541" s="158"/>
      <c r="R1541" s="159"/>
      <c r="S1541" s="159"/>
      <c r="T1541" s="159"/>
      <c r="U1541" s="159"/>
      <c r="V1541" s="159"/>
      <c r="W1541" s="159"/>
      <c r="X1541" s="159"/>
      <c r="Y1541" s="159"/>
      <c r="Z1541" s="148"/>
      <c r="AA1541" s="148"/>
      <c r="AB1541" s="148"/>
      <c r="AC1541" s="148"/>
      <c r="AD1541" s="148"/>
      <c r="AE1541" s="148"/>
      <c r="AF1541" s="148"/>
      <c r="AG1541" s="148" t="s">
        <v>300</v>
      </c>
      <c r="AH1541" s="148"/>
      <c r="AI1541" s="148"/>
      <c r="AJ1541" s="148"/>
      <c r="AK1541" s="148"/>
      <c r="AL1541" s="148"/>
      <c r="AM1541" s="148"/>
      <c r="AN1541" s="148"/>
      <c r="AO1541" s="148"/>
      <c r="AP1541" s="148"/>
      <c r="AQ1541" s="148"/>
      <c r="AR1541" s="148"/>
      <c r="AS1541" s="148"/>
      <c r="AT1541" s="148"/>
      <c r="AU1541" s="148"/>
      <c r="AV1541" s="148"/>
      <c r="AW1541" s="148"/>
      <c r="AX1541" s="148"/>
      <c r="AY1541" s="148"/>
      <c r="AZ1541" s="148"/>
      <c r="BA1541" s="148"/>
      <c r="BB1541" s="148"/>
      <c r="BC1541" s="148"/>
      <c r="BD1541" s="148"/>
      <c r="BE1541" s="148"/>
      <c r="BF1541" s="148"/>
      <c r="BG1541" s="148"/>
      <c r="BH1541" s="148"/>
    </row>
    <row r="1542" spans="1:60" outlineLevel="1" x14ac:dyDescent="0.25">
      <c r="A1542" s="185">
        <v>353</v>
      </c>
      <c r="B1542" s="186" t="s">
        <v>1847</v>
      </c>
      <c r="C1542" s="198" t="s">
        <v>1848</v>
      </c>
      <c r="D1542" s="187" t="s">
        <v>424</v>
      </c>
      <c r="E1542" s="188">
        <v>406.75097</v>
      </c>
      <c r="F1542" s="189"/>
      <c r="G1542" s="190">
        <f t="shared" ref="G1542:G1552" si="56">ROUND(E1542*F1542,2)</f>
        <v>0</v>
      </c>
      <c r="H1542" s="189"/>
      <c r="I1542" s="190">
        <f t="shared" ref="I1542:I1552" si="57">ROUND(E1542*H1542,2)</f>
        <v>0</v>
      </c>
      <c r="J1542" s="189"/>
      <c r="K1542" s="190">
        <f t="shared" ref="K1542:K1552" si="58">ROUND(E1542*J1542,2)</f>
        <v>0</v>
      </c>
      <c r="L1542" s="190">
        <v>21</v>
      </c>
      <c r="M1542" s="190">
        <f t="shared" ref="M1542:M1552" si="59">G1542*(1+L1542/100)</f>
        <v>0</v>
      </c>
      <c r="N1542" s="188">
        <v>0</v>
      </c>
      <c r="O1542" s="188">
        <f t="shared" ref="O1542:O1552" si="60">ROUND(E1542*N1542,2)</f>
        <v>0</v>
      </c>
      <c r="P1542" s="188">
        <v>0</v>
      </c>
      <c r="Q1542" s="188">
        <f t="shared" ref="Q1542:Q1552" si="61">ROUND(E1542*P1542,2)</f>
        <v>0</v>
      </c>
      <c r="R1542" s="190" t="s">
        <v>1023</v>
      </c>
      <c r="S1542" s="190" t="s">
        <v>294</v>
      </c>
      <c r="T1542" s="191" t="s">
        <v>294</v>
      </c>
      <c r="U1542" s="159">
        <v>0.93300000000000005</v>
      </c>
      <c r="V1542" s="159">
        <f t="shared" ref="V1542:V1552" si="62">ROUND(E1542*U1542,2)</f>
        <v>379.5</v>
      </c>
      <c r="W1542" s="159"/>
      <c r="X1542" s="159" t="s">
        <v>295</v>
      </c>
      <c r="Y1542" s="159" t="s">
        <v>296</v>
      </c>
      <c r="Z1542" s="148"/>
      <c r="AA1542" s="148"/>
      <c r="AB1542" s="148"/>
      <c r="AC1542" s="148"/>
      <c r="AD1542" s="148"/>
      <c r="AE1542" s="148"/>
      <c r="AF1542" s="148"/>
      <c r="AG1542" s="148" t="s">
        <v>1845</v>
      </c>
      <c r="AH1542" s="148"/>
      <c r="AI1542" s="148"/>
      <c r="AJ1542" s="148"/>
      <c r="AK1542" s="148"/>
      <c r="AL1542" s="148"/>
      <c r="AM1542" s="148"/>
      <c r="AN1542" s="148"/>
      <c r="AO1542" s="148"/>
      <c r="AP1542" s="148"/>
      <c r="AQ1542" s="148"/>
      <c r="AR1542" s="148"/>
      <c r="AS1542" s="148"/>
      <c r="AT1542" s="148"/>
      <c r="AU1542" s="148"/>
      <c r="AV1542" s="148"/>
      <c r="AW1542" s="148"/>
      <c r="AX1542" s="148"/>
      <c r="AY1542" s="148"/>
      <c r="AZ1542" s="148"/>
      <c r="BA1542" s="148"/>
      <c r="BB1542" s="148"/>
      <c r="BC1542" s="148"/>
      <c r="BD1542" s="148"/>
      <c r="BE1542" s="148"/>
      <c r="BF1542" s="148"/>
      <c r="BG1542" s="148"/>
      <c r="BH1542" s="148"/>
    </row>
    <row r="1543" spans="1:60" outlineLevel="1" x14ac:dyDescent="0.25">
      <c r="A1543" s="185">
        <v>354</v>
      </c>
      <c r="B1543" s="186" t="s">
        <v>1849</v>
      </c>
      <c r="C1543" s="198" t="s">
        <v>1850</v>
      </c>
      <c r="D1543" s="187" t="s">
        <v>424</v>
      </c>
      <c r="E1543" s="188">
        <v>813.50193999999999</v>
      </c>
      <c r="F1543" s="189"/>
      <c r="G1543" s="190">
        <f t="shared" si="56"/>
        <v>0</v>
      </c>
      <c r="H1543" s="189"/>
      <c r="I1543" s="190">
        <f t="shared" si="57"/>
        <v>0</v>
      </c>
      <c r="J1543" s="189"/>
      <c r="K1543" s="190">
        <f t="shared" si="58"/>
        <v>0</v>
      </c>
      <c r="L1543" s="190">
        <v>21</v>
      </c>
      <c r="M1543" s="190">
        <f t="shared" si="59"/>
        <v>0</v>
      </c>
      <c r="N1543" s="188">
        <v>0</v>
      </c>
      <c r="O1543" s="188">
        <f t="shared" si="60"/>
        <v>0</v>
      </c>
      <c r="P1543" s="188">
        <v>0</v>
      </c>
      <c r="Q1543" s="188">
        <f t="shared" si="61"/>
        <v>0</v>
      </c>
      <c r="R1543" s="190" t="s">
        <v>1023</v>
      </c>
      <c r="S1543" s="190" t="s">
        <v>294</v>
      </c>
      <c r="T1543" s="191" t="s">
        <v>294</v>
      </c>
      <c r="U1543" s="159">
        <v>0.49</v>
      </c>
      <c r="V1543" s="159">
        <f t="shared" si="62"/>
        <v>398.62</v>
      </c>
      <c r="W1543" s="159"/>
      <c r="X1543" s="159" t="s">
        <v>295</v>
      </c>
      <c r="Y1543" s="159" t="s">
        <v>296</v>
      </c>
      <c r="Z1543" s="148"/>
      <c r="AA1543" s="148"/>
      <c r="AB1543" s="148"/>
      <c r="AC1543" s="148"/>
      <c r="AD1543" s="148"/>
      <c r="AE1543" s="148"/>
      <c r="AF1543" s="148"/>
      <c r="AG1543" s="148" t="s">
        <v>1845</v>
      </c>
      <c r="AH1543" s="148"/>
      <c r="AI1543" s="148"/>
      <c r="AJ1543" s="148"/>
      <c r="AK1543" s="148"/>
      <c r="AL1543" s="148"/>
      <c r="AM1543" s="148"/>
      <c r="AN1543" s="148"/>
      <c r="AO1543" s="148"/>
      <c r="AP1543" s="148"/>
      <c r="AQ1543" s="148"/>
      <c r="AR1543" s="148"/>
      <c r="AS1543" s="148"/>
      <c r="AT1543" s="148"/>
      <c r="AU1543" s="148"/>
      <c r="AV1543" s="148"/>
      <c r="AW1543" s="148"/>
      <c r="AX1543" s="148"/>
      <c r="AY1543" s="148"/>
      <c r="AZ1543" s="148"/>
      <c r="BA1543" s="148"/>
      <c r="BB1543" s="148"/>
      <c r="BC1543" s="148"/>
      <c r="BD1543" s="148"/>
      <c r="BE1543" s="148"/>
      <c r="BF1543" s="148"/>
      <c r="BG1543" s="148"/>
      <c r="BH1543" s="148"/>
    </row>
    <row r="1544" spans="1:60" outlineLevel="1" x14ac:dyDescent="0.25">
      <c r="A1544" s="185">
        <v>355</v>
      </c>
      <c r="B1544" s="186" t="s">
        <v>1851</v>
      </c>
      <c r="C1544" s="198" t="s">
        <v>1852</v>
      </c>
      <c r="D1544" s="187" t="s">
        <v>424</v>
      </c>
      <c r="E1544" s="188">
        <v>8135.0193499999996</v>
      </c>
      <c r="F1544" s="189"/>
      <c r="G1544" s="190">
        <f t="shared" si="56"/>
        <v>0</v>
      </c>
      <c r="H1544" s="189"/>
      <c r="I1544" s="190">
        <f t="shared" si="57"/>
        <v>0</v>
      </c>
      <c r="J1544" s="189"/>
      <c r="K1544" s="190">
        <f t="shared" si="58"/>
        <v>0</v>
      </c>
      <c r="L1544" s="190">
        <v>21</v>
      </c>
      <c r="M1544" s="190">
        <f t="shared" si="59"/>
        <v>0</v>
      </c>
      <c r="N1544" s="188">
        <v>0</v>
      </c>
      <c r="O1544" s="188">
        <f t="shared" si="60"/>
        <v>0</v>
      </c>
      <c r="P1544" s="188">
        <v>0</v>
      </c>
      <c r="Q1544" s="188">
        <f t="shared" si="61"/>
        <v>0</v>
      </c>
      <c r="R1544" s="190" t="s">
        <v>1023</v>
      </c>
      <c r="S1544" s="190" t="s">
        <v>294</v>
      </c>
      <c r="T1544" s="191" t="s">
        <v>294</v>
      </c>
      <c r="U1544" s="159">
        <v>0</v>
      </c>
      <c r="V1544" s="159">
        <f t="shared" si="62"/>
        <v>0</v>
      </c>
      <c r="W1544" s="159"/>
      <c r="X1544" s="159" t="s">
        <v>295</v>
      </c>
      <c r="Y1544" s="159" t="s">
        <v>296</v>
      </c>
      <c r="Z1544" s="148"/>
      <c r="AA1544" s="148"/>
      <c r="AB1544" s="148"/>
      <c r="AC1544" s="148"/>
      <c r="AD1544" s="148"/>
      <c r="AE1544" s="148"/>
      <c r="AF1544" s="148"/>
      <c r="AG1544" s="148" t="s">
        <v>1845</v>
      </c>
      <c r="AH1544" s="148"/>
      <c r="AI1544" s="148"/>
      <c r="AJ1544" s="148"/>
      <c r="AK1544" s="148"/>
      <c r="AL1544" s="148"/>
      <c r="AM1544" s="148"/>
      <c r="AN1544" s="148"/>
      <c r="AO1544" s="148"/>
      <c r="AP1544" s="148"/>
      <c r="AQ1544" s="148"/>
      <c r="AR1544" s="148"/>
      <c r="AS1544" s="148"/>
      <c r="AT1544" s="148"/>
      <c r="AU1544" s="148"/>
      <c r="AV1544" s="148"/>
      <c r="AW1544" s="148"/>
      <c r="AX1544" s="148"/>
      <c r="AY1544" s="148"/>
      <c r="AZ1544" s="148"/>
      <c r="BA1544" s="148"/>
      <c r="BB1544" s="148"/>
      <c r="BC1544" s="148"/>
      <c r="BD1544" s="148"/>
      <c r="BE1544" s="148"/>
      <c r="BF1544" s="148"/>
      <c r="BG1544" s="148"/>
      <c r="BH1544" s="148"/>
    </row>
    <row r="1545" spans="1:60" outlineLevel="1" x14ac:dyDescent="0.25">
      <c r="A1545" s="185">
        <v>356</v>
      </c>
      <c r="B1545" s="186" t="s">
        <v>1853</v>
      </c>
      <c r="C1545" s="198" t="s">
        <v>1854</v>
      </c>
      <c r="D1545" s="187" t="s">
        <v>424</v>
      </c>
      <c r="E1545" s="188">
        <v>813.50193999999999</v>
      </c>
      <c r="F1545" s="189"/>
      <c r="G1545" s="190">
        <f t="shared" si="56"/>
        <v>0</v>
      </c>
      <c r="H1545" s="189"/>
      <c r="I1545" s="190">
        <f t="shared" si="57"/>
        <v>0</v>
      </c>
      <c r="J1545" s="189"/>
      <c r="K1545" s="190">
        <f t="shared" si="58"/>
        <v>0</v>
      </c>
      <c r="L1545" s="190">
        <v>21</v>
      </c>
      <c r="M1545" s="190">
        <f t="shared" si="59"/>
        <v>0</v>
      </c>
      <c r="N1545" s="188">
        <v>0</v>
      </c>
      <c r="O1545" s="188">
        <f t="shared" si="60"/>
        <v>0</v>
      </c>
      <c r="P1545" s="188">
        <v>0</v>
      </c>
      <c r="Q1545" s="188">
        <f t="shared" si="61"/>
        <v>0</v>
      </c>
      <c r="R1545" s="190" t="s">
        <v>1023</v>
      </c>
      <c r="S1545" s="190" t="s">
        <v>294</v>
      </c>
      <c r="T1545" s="191" t="s">
        <v>294</v>
      </c>
      <c r="U1545" s="159">
        <v>0.94199999999999995</v>
      </c>
      <c r="V1545" s="159">
        <f t="shared" si="62"/>
        <v>766.32</v>
      </c>
      <c r="W1545" s="159"/>
      <c r="X1545" s="159" t="s">
        <v>295</v>
      </c>
      <c r="Y1545" s="159" t="s">
        <v>296</v>
      </c>
      <c r="Z1545" s="148"/>
      <c r="AA1545" s="148"/>
      <c r="AB1545" s="148"/>
      <c r="AC1545" s="148"/>
      <c r="AD1545" s="148"/>
      <c r="AE1545" s="148"/>
      <c r="AF1545" s="148"/>
      <c r="AG1545" s="148" t="s">
        <v>1845</v>
      </c>
      <c r="AH1545" s="148"/>
      <c r="AI1545" s="148"/>
      <c r="AJ1545" s="148"/>
      <c r="AK1545" s="148"/>
      <c r="AL1545" s="148"/>
      <c r="AM1545" s="148"/>
      <c r="AN1545" s="148"/>
      <c r="AO1545" s="148"/>
      <c r="AP1545" s="148"/>
      <c r="AQ1545" s="148"/>
      <c r="AR1545" s="148"/>
      <c r="AS1545" s="148"/>
      <c r="AT1545" s="148"/>
      <c r="AU1545" s="148"/>
      <c r="AV1545" s="148"/>
      <c r="AW1545" s="148"/>
      <c r="AX1545" s="148"/>
      <c r="AY1545" s="148"/>
      <c r="AZ1545" s="148"/>
      <c r="BA1545" s="148"/>
      <c r="BB1545" s="148"/>
      <c r="BC1545" s="148"/>
      <c r="BD1545" s="148"/>
      <c r="BE1545" s="148"/>
      <c r="BF1545" s="148"/>
      <c r="BG1545" s="148"/>
      <c r="BH1545" s="148"/>
    </row>
    <row r="1546" spans="1:60" outlineLevel="1" x14ac:dyDescent="0.25">
      <c r="A1546" s="185">
        <v>357</v>
      </c>
      <c r="B1546" s="186" t="s">
        <v>1855</v>
      </c>
      <c r="C1546" s="198" t="s">
        <v>1856</v>
      </c>
      <c r="D1546" s="187" t="s">
        <v>424</v>
      </c>
      <c r="E1546" s="188">
        <v>6508.01548</v>
      </c>
      <c r="F1546" s="189"/>
      <c r="G1546" s="190">
        <f t="shared" si="56"/>
        <v>0</v>
      </c>
      <c r="H1546" s="189"/>
      <c r="I1546" s="190">
        <f t="shared" si="57"/>
        <v>0</v>
      </c>
      <c r="J1546" s="189"/>
      <c r="K1546" s="190">
        <f t="shared" si="58"/>
        <v>0</v>
      </c>
      <c r="L1546" s="190">
        <v>21</v>
      </c>
      <c r="M1546" s="190">
        <f t="shared" si="59"/>
        <v>0</v>
      </c>
      <c r="N1546" s="188">
        <v>0</v>
      </c>
      <c r="O1546" s="188">
        <f t="shared" si="60"/>
        <v>0</v>
      </c>
      <c r="P1546" s="188">
        <v>0</v>
      </c>
      <c r="Q1546" s="188">
        <f t="shared" si="61"/>
        <v>0</v>
      </c>
      <c r="R1546" s="190" t="s">
        <v>1023</v>
      </c>
      <c r="S1546" s="190" t="s">
        <v>294</v>
      </c>
      <c r="T1546" s="191" t="s">
        <v>294</v>
      </c>
      <c r="U1546" s="159">
        <v>0.105</v>
      </c>
      <c r="V1546" s="159">
        <f t="shared" si="62"/>
        <v>683.34</v>
      </c>
      <c r="W1546" s="159"/>
      <c r="X1546" s="159" t="s">
        <v>295</v>
      </c>
      <c r="Y1546" s="159" t="s">
        <v>296</v>
      </c>
      <c r="Z1546" s="148"/>
      <c r="AA1546" s="148"/>
      <c r="AB1546" s="148"/>
      <c r="AC1546" s="148"/>
      <c r="AD1546" s="148"/>
      <c r="AE1546" s="148"/>
      <c r="AF1546" s="148"/>
      <c r="AG1546" s="148" t="s">
        <v>1845</v>
      </c>
      <c r="AH1546" s="148"/>
      <c r="AI1546" s="148"/>
      <c r="AJ1546" s="148"/>
      <c r="AK1546" s="148"/>
      <c r="AL1546" s="148"/>
      <c r="AM1546" s="148"/>
      <c r="AN1546" s="148"/>
      <c r="AO1546" s="148"/>
      <c r="AP1546" s="148"/>
      <c r="AQ1546" s="148"/>
      <c r="AR1546" s="148"/>
      <c r="AS1546" s="148"/>
      <c r="AT1546" s="148"/>
      <c r="AU1546" s="148"/>
      <c r="AV1546" s="148"/>
      <c r="AW1546" s="148"/>
      <c r="AX1546" s="148"/>
      <c r="AY1546" s="148"/>
      <c r="AZ1546" s="148"/>
      <c r="BA1546" s="148"/>
      <c r="BB1546" s="148"/>
      <c r="BC1546" s="148"/>
      <c r="BD1546" s="148"/>
      <c r="BE1546" s="148"/>
      <c r="BF1546" s="148"/>
      <c r="BG1546" s="148"/>
      <c r="BH1546" s="148"/>
    </row>
    <row r="1547" spans="1:60" outlineLevel="1" x14ac:dyDescent="0.25">
      <c r="A1547" s="185">
        <v>358</v>
      </c>
      <c r="B1547" s="186" t="s">
        <v>1857</v>
      </c>
      <c r="C1547" s="198" t="s">
        <v>1858</v>
      </c>
      <c r="D1547" s="187" t="s">
        <v>424</v>
      </c>
      <c r="E1547" s="188">
        <v>764.91959999999995</v>
      </c>
      <c r="F1547" s="189"/>
      <c r="G1547" s="190">
        <f t="shared" si="56"/>
        <v>0</v>
      </c>
      <c r="H1547" s="189"/>
      <c r="I1547" s="190">
        <f t="shared" si="57"/>
        <v>0</v>
      </c>
      <c r="J1547" s="189"/>
      <c r="K1547" s="190">
        <f t="shared" si="58"/>
        <v>0</v>
      </c>
      <c r="L1547" s="190">
        <v>21</v>
      </c>
      <c r="M1547" s="190">
        <f t="shared" si="59"/>
        <v>0</v>
      </c>
      <c r="N1547" s="188">
        <v>0</v>
      </c>
      <c r="O1547" s="188">
        <f t="shared" si="60"/>
        <v>0</v>
      </c>
      <c r="P1547" s="188">
        <v>0</v>
      </c>
      <c r="Q1547" s="188">
        <f t="shared" si="61"/>
        <v>0</v>
      </c>
      <c r="R1547" s="190" t="s">
        <v>1023</v>
      </c>
      <c r="S1547" s="190" t="s">
        <v>1859</v>
      </c>
      <c r="T1547" s="191" t="s">
        <v>1859</v>
      </c>
      <c r="U1547" s="159">
        <v>0</v>
      </c>
      <c r="V1547" s="159">
        <f t="shared" si="62"/>
        <v>0</v>
      </c>
      <c r="W1547" s="159"/>
      <c r="X1547" s="159" t="s">
        <v>295</v>
      </c>
      <c r="Y1547" s="159" t="s">
        <v>296</v>
      </c>
      <c r="Z1547" s="148"/>
      <c r="AA1547" s="148"/>
      <c r="AB1547" s="148"/>
      <c r="AC1547" s="148"/>
      <c r="AD1547" s="148"/>
      <c r="AE1547" s="148"/>
      <c r="AF1547" s="148"/>
      <c r="AG1547" s="148" t="s">
        <v>1845</v>
      </c>
      <c r="AH1547" s="148"/>
      <c r="AI1547" s="148"/>
      <c r="AJ1547" s="148"/>
      <c r="AK1547" s="148"/>
      <c r="AL1547" s="148"/>
      <c r="AM1547" s="148"/>
      <c r="AN1547" s="148"/>
      <c r="AO1547" s="148"/>
      <c r="AP1547" s="148"/>
      <c r="AQ1547" s="148"/>
      <c r="AR1547" s="148"/>
      <c r="AS1547" s="148"/>
      <c r="AT1547" s="148"/>
      <c r="AU1547" s="148"/>
      <c r="AV1547" s="148"/>
      <c r="AW1547" s="148"/>
      <c r="AX1547" s="148"/>
      <c r="AY1547" s="148"/>
      <c r="AZ1547" s="148"/>
      <c r="BA1547" s="148"/>
      <c r="BB1547" s="148"/>
      <c r="BC1547" s="148"/>
      <c r="BD1547" s="148"/>
      <c r="BE1547" s="148"/>
      <c r="BF1547" s="148"/>
      <c r="BG1547" s="148"/>
      <c r="BH1547" s="148"/>
    </row>
    <row r="1548" spans="1:60" outlineLevel="1" x14ac:dyDescent="0.25">
      <c r="A1548" s="185">
        <v>359</v>
      </c>
      <c r="B1548" s="186" t="s">
        <v>1860</v>
      </c>
      <c r="C1548" s="198" t="s">
        <v>1861</v>
      </c>
      <c r="D1548" s="187" t="s">
        <v>424</v>
      </c>
      <c r="E1548" s="188">
        <v>17.986529999999998</v>
      </c>
      <c r="F1548" s="189"/>
      <c r="G1548" s="190">
        <f t="shared" si="56"/>
        <v>0</v>
      </c>
      <c r="H1548" s="189"/>
      <c r="I1548" s="190">
        <f t="shared" si="57"/>
        <v>0</v>
      </c>
      <c r="J1548" s="189"/>
      <c r="K1548" s="190">
        <f t="shared" si="58"/>
        <v>0</v>
      </c>
      <c r="L1548" s="190">
        <v>21</v>
      </c>
      <c r="M1548" s="190">
        <f t="shared" si="59"/>
        <v>0</v>
      </c>
      <c r="N1548" s="188">
        <v>0</v>
      </c>
      <c r="O1548" s="188">
        <f t="shared" si="60"/>
        <v>0</v>
      </c>
      <c r="P1548" s="188">
        <v>0</v>
      </c>
      <c r="Q1548" s="188">
        <f t="shared" si="61"/>
        <v>0</v>
      </c>
      <c r="R1548" s="190" t="s">
        <v>1023</v>
      </c>
      <c r="S1548" s="190" t="s">
        <v>1859</v>
      </c>
      <c r="T1548" s="191" t="s">
        <v>1859</v>
      </c>
      <c r="U1548" s="159">
        <v>0</v>
      </c>
      <c r="V1548" s="159">
        <f t="shared" si="62"/>
        <v>0</v>
      </c>
      <c r="W1548" s="159"/>
      <c r="X1548" s="159" t="s">
        <v>295</v>
      </c>
      <c r="Y1548" s="159" t="s">
        <v>296</v>
      </c>
      <c r="Z1548" s="148"/>
      <c r="AA1548" s="148"/>
      <c r="AB1548" s="148"/>
      <c r="AC1548" s="148"/>
      <c r="AD1548" s="148"/>
      <c r="AE1548" s="148"/>
      <c r="AF1548" s="148"/>
      <c r="AG1548" s="148" t="s">
        <v>1845</v>
      </c>
      <c r="AH1548" s="148"/>
      <c r="AI1548" s="148"/>
      <c r="AJ1548" s="148"/>
      <c r="AK1548" s="148"/>
      <c r="AL1548" s="148"/>
      <c r="AM1548" s="148"/>
      <c r="AN1548" s="148"/>
      <c r="AO1548" s="148"/>
      <c r="AP1548" s="148"/>
      <c r="AQ1548" s="148"/>
      <c r="AR1548" s="148"/>
      <c r="AS1548" s="148"/>
      <c r="AT1548" s="148"/>
      <c r="AU1548" s="148"/>
      <c r="AV1548" s="148"/>
      <c r="AW1548" s="148"/>
      <c r="AX1548" s="148"/>
      <c r="AY1548" s="148"/>
      <c r="AZ1548" s="148"/>
      <c r="BA1548" s="148"/>
      <c r="BB1548" s="148"/>
      <c r="BC1548" s="148"/>
      <c r="BD1548" s="148"/>
      <c r="BE1548" s="148"/>
      <c r="BF1548" s="148"/>
      <c r="BG1548" s="148"/>
      <c r="BH1548" s="148"/>
    </row>
    <row r="1549" spans="1:60" outlineLevel="1" x14ac:dyDescent="0.25">
      <c r="A1549" s="185">
        <v>360</v>
      </c>
      <c r="B1549" s="186" t="s">
        <v>1862</v>
      </c>
      <c r="C1549" s="198" t="s">
        <v>1863</v>
      </c>
      <c r="D1549" s="187" t="s">
        <v>424</v>
      </c>
      <c r="E1549" s="188">
        <v>4.8403400000000003</v>
      </c>
      <c r="F1549" s="189"/>
      <c r="G1549" s="190">
        <f t="shared" si="56"/>
        <v>0</v>
      </c>
      <c r="H1549" s="189"/>
      <c r="I1549" s="190">
        <f t="shared" si="57"/>
        <v>0</v>
      </c>
      <c r="J1549" s="189"/>
      <c r="K1549" s="190">
        <f t="shared" si="58"/>
        <v>0</v>
      </c>
      <c r="L1549" s="190">
        <v>21</v>
      </c>
      <c r="M1549" s="190">
        <f t="shared" si="59"/>
        <v>0</v>
      </c>
      <c r="N1549" s="188">
        <v>0</v>
      </c>
      <c r="O1549" s="188">
        <f t="shared" si="60"/>
        <v>0</v>
      </c>
      <c r="P1549" s="188">
        <v>0</v>
      </c>
      <c r="Q1549" s="188">
        <f t="shared" si="61"/>
        <v>0</v>
      </c>
      <c r="R1549" s="190" t="s">
        <v>1023</v>
      </c>
      <c r="S1549" s="190" t="s">
        <v>294</v>
      </c>
      <c r="T1549" s="191" t="s">
        <v>294</v>
      </c>
      <c r="U1549" s="159">
        <v>0</v>
      </c>
      <c r="V1549" s="159">
        <f t="shared" si="62"/>
        <v>0</v>
      </c>
      <c r="W1549" s="159"/>
      <c r="X1549" s="159" t="s">
        <v>295</v>
      </c>
      <c r="Y1549" s="159" t="s">
        <v>296</v>
      </c>
      <c r="Z1549" s="148"/>
      <c r="AA1549" s="148"/>
      <c r="AB1549" s="148"/>
      <c r="AC1549" s="148"/>
      <c r="AD1549" s="148"/>
      <c r="AE1549" s="148"/>
      <c r="AF1549" s="148"/>
      <c r="AG1549" s="148" t="s">
        <v>1845</v>
      </c>
      <c r="AH1549" s="148"/>
      <c r="AI1549" s="148"/>
      <c r="AJ1549" s="148"/>
      <c r="AK1549" s="148"/>
      <c r="AL1549" s="148"/>
      <c r="AM1549" s="148"/>
      <c r="AN1549" s="148"/>
      <c r="AO1549" s="148"/>
      <c r="AP1549" s="148"/>
      <c r="AQ1549" s="148"/>
      <c r="AR1549" s="148"/>
      <c r="AS1549" s="148"/>
      <c r="AT1549" s="148"/>
      <c r="AU1549" s="148"/>
      <c r="AV1549" s="148"/>
      <c r="AW1549" s="148"/>
      <c r="AX1549" s="148"/>
      <c r="AY1549" s="148"/>
      <c r="AZ1549" s="148"/>
      <c r="BA1549" s="148"/>
      <c r="BB1549" s="148"/>
      <c r="BC1549" s="148"/>
      <c r="BD1549" s="148"/>
      <c r="BE1549" s="148"/>
      <c r="BF1549" s="148"/>
      <c r="BG1549" s="148"/>
      <c r="BH1549" s="148"/>
    </row>
    <row r="1550" spans="1:60" outlineLevel="1" x14ac:dyDescent="0.25">
      <c r="A1550" s="185">
        <v>361</v>
      </c>
      <c r="B1550" s="186" t="s">
        <v>1864</v>
      </c>
      <c r="C1550" s="198" t="s">
        <v>1865</v>
      </c>
      <c r="D1550" s="187" t="s">
        <v>424</v>
      </c>
      <c r="E1550" s="188">
        <v>15.367050000000001</v>
      </c>
      <c r="F1550" s="189"/>
      <c r="G1550" s="190">
        <f t="shared" si="56"/>
        <v>0</v>
      </c>
      <c r="H1550" s="189"/>
      <c r="I1550" s="190">
        <f t="shared" si="57"/>
        <v>0</v>
      </c>
      <c r="J1550" s="189"/>
      <c r="K1550" s="190">
        <f t="shared" si="58"/>
        <v>0</v>
      </c>
      <c r="L1550" s="190">
        <v>21</v>
      </c>
      <c r="M1550" s="190">
        <f t="shared" si="59"/>
        <v>0</v>
      </c>
      <c r="N1550" s="188">
        <v>0</v>
      </c>
      <c r="O1550" s="188">
        <f t="shared" si="60"/>
        <v>0</v>
      </c>
      <c r="P1550" s="188">
        <v>0</v>
      </c>
      <c r="Q1550" s="188">
        <f t="shared" si="61"/>
        <v>0</v>
      </c>
      <c r="R1550" s="190" t="s">
        <v>1023</v>
      </c>
      <c r="S1550" s="190" t="s">
        <v>294</v>
      </c>
      <c r="T1550" s="191" t="s">
        <v>294</v>
      </c>
      <c r="U1550" s="159">
        <v>0</v>
      </c>
      <c r="V1550" s="159">
        <f t="shared" si="62"/>
        <v>0</v>
      </c>
      <c r="W1550" s="159"/>
      <c r="X1550" s="159" t="s">
        <v>295</v>
      </c>
      <c r="Y1550" s="159" t="s">
        <v>296</v>
      </c>
      <c r="Z1550" s="148"/>
      <c r="AA1550" s="148"/>
      <c r="AB1550" s="148"/>
      <c r="AC1550" s="148"/>
      <c r="AD1550" s="148"/>
      <c r="AE1550" s="148"/>
      <c r="AF1550" s="148"/>
      <c r="AG1550" s="148" t="s">
        <v>1845</v>
      </c>
      <c r="AH1550" s="148"/>
      <c r="AI1550" s="148"/>
      <c r="AJ1550" s="148"/>
      <c r="AK1550" s="148"/>
      <c r="AL1550" s="148"/>
      <c r="AM1550" s="148"/>
      <c r="AN1550" s="148"/>
      <c r="AO1550" s="148"/>
      <c r="AP1550" s="148"/>
      <c r="AQ1550" s="148"/>
      <c r="AR1550" s="148"/>
      <c r="AS1550" s="148"/>
      <c r="AT1550" s="148"/>
      <c r="AU1550" s="148"/>
      <c r="AV1550" s="148"/>
      <c r="AW1550" s="148"/>
      <c r="AX1550" s="148"/>
      <c r="AY1550" s="148"/>
      <c r="AZ1550" s="148"/>
      <c r="BA1550" s="148"/>
      <c r="BB1550" s="148"/>
      <c r="BC1550" s="148"/>
      <c r="BD1550" s="148"/>
      <c r="BE1550" s="148"/>
      <c r="BF1550" s="148"/>
      <c r="BG1550" s="148"/>
      <c r="BH1550" s="148"/>
    </row>
    <row r="1551" spans="1:60" outlineLevel="1" x14ac:dyDescent="0.25">
      <c r="A1551" s="185">
        <v>362</v>
      </c>
      <c r="B1551" s="186" t="s">
        <v>1866</v>
      </c>
      <c r="C1551" s="198" t="s">
        <v>1867</v>
      </c>
      <c r="D1551" s="187" t="s">
        <v>424</v>
      </c>
      <c r="E1551" s="188">
        <v>9.9898000000000007</v>
      </c>
      <c r="F1551" s="189"/>
      <c r="G1551" s="190">
        <f t="shared" si="56"/>
        <v>0</v>
      </c>
      <c r="H1551" s="189"/>
      <c r="I1551" s="190">
        <f t="shared" si="57"/>
        <v>0</v>
      </c>
      <c r="J1551" s="189"/>
      <c r="K1551" s="190">
        <f t="shared" si="58"/>
        <v>0</v>
      </c>
      <c r="L1551" s="190">
        <v>21</v>
      </c>
      <c r="M1551" s="190">
        <f t="shared" si="59"/>
        <v>0</v>
      </c>
      <c r="N1551" s="188">
        <v>0</v>
      </c>
      <c r="O1551" s="188">
        <f t="shared" si="60"/>
        <v>0</v>
      </c>
      <c r="P1551" s="188">
        <v>0</v>
      </c>
      <c r="Q1551" s="188">
        <f t="shared" si="61"/>
        <v>0</v>
      </c>
      <c r="R1551" s="190" t="s">
        <v>1023</v>
      </c>
      <c r="S1551" s="190" t="s">
        <v>294</v>
      </c>
      <c r="T1551" s="191" t="s">
        <v>294</v>
      </c>
      <c r="U1551" s="159">
        <v>0</v>
      </c>
      <c r="V1551" s="159">
        <f t="shared" si="62"/>
        <v>0</v>
      </c>
      <c r="W1551" s="159"/>
      <c r="X1551" s="159" t="s">
        <v>295</v>
      </c>
      <c r="Y1551" s="159" t="s">
        <v>296</v>
      </c>
      <c r="Z1551" s="148"/>
      <c r="AA1551" s="148"/>
      <c r="AB1551" s="148"/>
      <c r="AC1551" s="148"/>
      <c r="AD1551" s="148"/>
      <c r="AE1551" s="148"/>
      <c r="AF1551" s="148"/>
      <c r="AG1551" s="148" t="s">
        <v>1845</v>
      </c>
      <c r="AH1551" s="148"/>
      <c r="AI1551" s="148"/>
      <c r="AJ1551" s="148"/>
      <c r="AK1551" s="148"/>
      <c r="AL1551" s="148"/>
      <c r="AM1551" s="148"/>
      <c r="AN1551" s="148"/>
      <c r="AO1551" s="148"/>
      <c r="AP1551" s="148"/>
      <c r="AQ1551" s="148"/>
      <c r="AR1551" s="148"/>
      <c r="AS1551" s="148"/>
      <c r="AT1551" s="148"/>
      <c r="AU1551" s="148"/>
      <c r="AV1551" s="148"/>
      <c r="AW1551" s="148"/>
      <c r="AX1551" s="148"/>
      <c r="AY1551" s="148"/>
      <c r="AZ1551" s="148"/>
      <c r="BA1551" s="148"/>
      <c r="BB1551" s="148"/>
      <c r="BC1551" s="148"/>
      <c r="BD1551" s="148"/>
      <c r="BE1551" s="148"/>
      <c r="BF1551" s="148"/>
      <c r="BG1551" s="148"/>
      <c r="BH1551" s="148"/>
    </row>
    <row r="1552" spans="1:60" outlineLevel="1" x14ac:dyDescent="0.25">
      <c r="A1552" s="185">
        <v>363</v>
      </c>
      <c r="B1552" s="186" t="s">
        <v>1868</v>
      </c>
      <c r="C1552" s="198" t="s">
        <v>1869</v>
      </c>
      <c r="D1552" s="187" t="s">
        <v>424</v>
      </c>
      <c r="E1552" s="188">
        <v>0.39861999999999997</v>
      </c>
      <c r="F1552" s="189"/>
      <c r="G1552" s="190">
        <f t="shared" si="56"/>
        <v>0</v>
      </c>
      <c r="H1552" s="189"/>
      <c r="I1552" s="190">
        <f t="shared" si="57"/>
        <v>0</v>
      </c>
      <c r="J1552" s="189"/>
      <c r="K1552" s="190">
        <f t="shared" si="58"/>
        <v>0</v>
      </c>
      <c r="L1552" s="190">
        <v>21</v>
      </c>
      <c r="M1552" s="190">
        <f t="shared" si="59"/>
        <v>0</v>
      </c>
      <c r="N1552" s="188">
        <v>0</v>
      </c>
      <c r="O1552" s="188">
        <f t="shared" si="60"/>
        <v>0</v>
      </c>
      <c r="P1552" s="188">
        <v>0</v>
      </c>
      <c r="Q1552" s="188">
        <f t="shared" si="61"/>
        <v>0</v>
      </c>
      <c r="R1552" s="190" t="s">
        <v>1023</v>
      </c>
      <c r="S1552" s="190" t="s">
        <v>294</v>
      </c>
      <c r="T1552" s="191" t="s">
        <v>294</v>
      </c>
      <c r="U1552" s="159">
        <v>0</v>
      </c>
      <c r="V1552" s="159">
        <f t="shared" si="62"/>
        <v>0</v>
      </c>
      <c r="W1552" s="159"/>
      <c r="X1552" s="159" t="s">
        <v>295</v>
      </c>
      <c r="Y1552" s="159" t="s">
        <v>296</v>
      </c>
      <c r="Z1552" s="148"/>
      <c r="AA1552" s="148"/>
      <c r="AB1552" s="148"/>
      <c r="AC1552" s="148"/>
      <c r="AD1552" s="148"/>
      <c r="AE1552" s="148"/>
      <c r="AF1552" s="148"/>
      <c r="AG1552" s="148" t="s">
        <v>1845</v>
      </c>
      <c r="AH1552" s="148"/>
      <c r="AI1552" s="148"/>
      <c r="AJ1552" s="148"/>
      <c r="AK1552" s="148"/>
      <c r="AL1552" s="148"/>
      <c r="AM1552" s="148"/>
      <c r="AN1552" s="148"/>
      <c r="AO1552" s="148"/>
      <c r="AP1552" s="148"/>
      <c r="AQ1552" s="148"/>
      <c r="AR1552" s="148"/>
      <c r="AS1552" s="148"/>
      <c r="AT1552" s="148"/>
      <c r="AU1552" s="148"/>
      <c r="AV1552" s="148"/>
      <c r="AW1552" s="148"/>
      <c r="AX1552" s="148"/>
      <c r="AY1552" s="148"/>
      <c r="AZ1552" s="148"/>
      <c r="BA1552" s="148"/>
      <c r="BB1552" s="148"/>
      <c r="BC1552" s="148"/>
      <c r="BD1552" s="148"/>
      <c r="BE1552" s="148"/>
      <c r="BF1552" s="148"/>
      <c r="BG1552" s="148"/>
      <c r="BH1552" s="148"/>
    </row>
    <row r="1553" spans="1:60" ht="13" x14ac:dyDescent="0.25">
      <c r="A1553" s="170" t="s">
        <v>288</v>
      </c>
      <c r="B1553" s="171" t="s">
        <v>260</v>
      </c>
      <c r="C1553" s="193" t="s">
        <v>28</v>
      </c>
      <c r="D1553" s="172"/>
      <c r="E1553" s="173"/>
      <c r="F1553" s="174"/>
      <c r="G1553" s="174">
        <f>SUMIF(AG1554:AG1564,"&lt;&gt;NOR",G1554:G1564)</f>
        <v>0</v>
      </c>
      <c r="H1553" s="174"/>
      <c r="I1553" s="174">
        <f>SUM(I1554:I1564)</f>
        <v>0</v>
      </c>
      <c r="J1553" s="174"/>
      <c r="K1553" s="174">
        <f>SUM(K1554:K1564)</f>
        <v>0</v>
      </c>
      <c r="L1553" s="174"/>
      <c r="M1553" s="174">
        <f>SUM(M1554:M1564)</f>
        <v>0</v>
      </c>
      <c r="N1553" s="173"/>
      <c r="O1553" s="173">
        <f>SUM(O1554:O1564)</f>
        <v>0</v>
      </c>
      <c r="P1553" s="173"/>
      <c r="Q1553" s="173">
        <f>SUM(Q1554:Q1564)</f>
        <v>0</v>
      </c>
      <c r="R1553" s="174"/>
      <c r="S1553" s="174"/>
      <c r="T1553" s="175"/>
      <c r="U1553" s="169"/>
      <c r="V1553" s="169">
        <f>SUM(V1554:V1564)</f>
        <v>0</v>
      </c>
      <c r="W1553" s="169"/>
      <c r="X1553" s="169"/>
      <c r="Y1553" s="169"/>
      <c r="AG1553" t="s">
        <v>289</v>
      </c>
    </row>
    <row r="1554" spans="1:60" outlineLevel="1" x14ac:dyDescent="0.25">
      <c r="A1554" s="177">
        <v>364</v>
      </c>
      <c r="B1554" s="178" t="s">
        <v>1870</v>
      </c>
      <c r="C1554" s="194" t="s">
        <v>1871</v>
      </c>
      <c r="D1554" s="179" t="s">
        <v>1872</v>
      </c>
      <c r="E1554" s="180">
        <v>1</v>
      </c>
      <c r="F1554" s="181"/>
      <c r="G1554" s="182">
        <f>ROUND(E1554*F1554,2)</f>
        <v>0</v>
      </c>
      <c r="H1554" s="181"/>
      <c r="I1554" s="182">
        <f>ROUND(E1554*H1554,2)</f>
        <v>0</v>
      </c>
      <c r="J1554" s="181"/>
      <c r="K1554" s="182">
        <f>ROUND(E1554*J1554,2)</f>
        <v>0</v>
      </c>
      <c r="L1554" s="182">
        <v>21</v>
      </c>
      <c r="M1554" s="182">
        <f>G1554*(1+L1554/100)</f>
        <v>0</v>
      </c>
      <c r="N1554" s="180">
        <v>0</v>
      </c>
      <c r="O1554" s="180">
        <f>ROUND(E1554*N1554,2)</f>
        <v>0</v>
      </c>
      <c r="P1554" s="180">
        <v>0</v>
      </c>
      <c r="Q1554" s="180">
        <f>ROUND(E1554*P1554,2)</f>
        <v>0</v>
      </c>
      <c r="R1554" s="182"/>
      <c r="S1554" s="182" t="s">
        <v>878</v>
      </c>
      <c r="T1554" s="183" t="s">
        <v>879</v>
      </c>
      <c r="U1554" s="159">
        <v>0</v>
      </c>
      <c r="V1554" s="159">
        <f>ROUND(E1554*U1554,2)</f>
        <v>0</v>
      </c>
      <c r="W1554" s="159"/>
      <c r="X1554" s="159" t="s">
        <v>1873</v>
      </c>
      <c r="Y1554" s="159" t="s">
        <v>296</v>
      </c>
      <c r="Z1554" s="148"/>
      <c r="AA1554" s="148"/>
      <c r="AB1554" s="148"/>
      <c r="AC1554" s="148"/>
      <c r="AD1554" s="148"/>
      <c r="AE1554" s="148"/>
      <c r="AF1554" s="148"/>
      <c r="AG1554" s="148" t="s">
        <v>1874</v>
      </c>
      <c r="AH1554" s="148"/>
      <c r="AI1554" s="148"/>
      <c r="AJ1554" s="148"/>
      <c r="AK1554" s="148"/>
      <c r="AL1554" s="148"/>
      <c r="AM1554" s="148"/>
      <c r="AN1554" s="148"/>
      <c r="AO1554" s="148"/>
      <c r="AP1554" s="148"/>
      <c r="AQ1554" s="148"/>
      <c r="AR1554" s="148"/>
      <c r="AS1554" s="148"/>
      <c r="AT1554" s="148"/>
      <c r="AU1554" s="148"/>
      <c r="AV1554" s="148"/>
      <c r="AW1554" s="148"/>
      <c r="AX1554" s="148"/>
      <c r="AY1554" s="148"/>
      <c r="AZ1554" s="148"/>
      <c r="BA1554" s="148"/>
      <c r="BB1554" s="148"/>
      <c r="BC1554" s="148"/>
      <c r="BD1554" s="148"/>
      <c r="BE1554" s="148"/>
      <c r="BF1554" s="148"/>
      <c r="BG1554" s="148"/>
      <c r="BH1554" s="148"/>
    </row>
    <row r="1555" spans="1:60" outlineLevel="2" x14ac:dyDescent="0.25">
      <c r="A1555" s="155"/>
      <c r="B1555" s="156"/>
      <c r="C1555" s="272" t="s">
        <v>1875</v>
      </c>
      <c r="D1555" s="273"/>
      <c r="E1555" s="273"/>
      <c r="F1555" s="273"/>
      <c r="G1555" s="273"/>
      <c r="H1555" s="159"/>
      <c r="I1555" s="159"/>
      <c r="J1555" s="159"/>
      <c r="K1555" s="159"/>
      <c r="L1555" s="159"/>
      <c r="M1555" s="159"/>
      <c r="N1555" s="158"/>
      <c r="O1555" s="158"/>
      <c r="P1555" s="158"/>
      <c r="Q1555" s="158"/>
      <c r="R1555" s="159"/>
      <c r="S1555" s="159"/>
      <c r="T1555" s="159"/>
      <c r="U1555" s="159"/>
      <c r="V1555" s="159"/>
      <c r="W1555" s="159"/>
      <c r="X1555" s="159"/>
      <c r="Y1555" s="159"/>
      <c r="Z1555" s="148"/>
      <c r="AA1555" s="148"/>
      <c r="AB1555" s="148"/>
      <c r="AC1555" s="148"/>
      <c r="AD1555" s="148"/>
      <c r="AE1555" s="148"/>
      <c r="AF1555" s="148"/>
      <c r="AG1555" s="148" t="s">
        <v>300</v>
      </c>
      <c r="AH1555" s="148"/>
      <c r="AI1555" s="148"/>
      <c r="AJ1555" s="148"/>
      <c r="AK1555" s="148"/>
      <c r="AL1555" s="148"/>
      <c r="AM1555" s="148"/>
      <c r="AN1555" s="148"/>
      <c r="AO1555" s="148"/>
      <c r="AP1555" s="148"/>
      <c r="AQ1555" s="148"/>
      <c r="AR1555" s="148"/>
      <c r="AS1555" s="148"/>
      <c r="AT1555" s="148"/>
      <c r="AU1555" s="148"/>
      <c r="AV1555" s="148"/>
      <c r="AW1555" s="148"/>
      <c r="AX1555" s="148"/>
      <c r="AY1555" s="148"/>
      <c r="AZ1555" s="148"/>
      <c r="BA1555" s="148"/>
      <c r="BB1555" s="148"/>
      <c r="BC1555" s="148"/>
      <c r="BD1555" s="148"/>
      <c r="BE1555" s="148"/>
      <c r="BF1555" s="148"/>
      <c r="BG1555" s="148"/>
      <c r="BH1555" s="148"/>
    </row>
    <row r="1556" spans="1:60" outlineLevel="3" x14ac:dyDescent="0.25">
      <c r="A1556" s="155"/>
      <c r="B1556" s="156"/>
      <c r="C1556" s="270" t="s">
        <v>1876</v>
      </c>
      <c r="D1556" s="271"/>
      <c r="E1556" s="271"/>
      <c r="F1556" s="271"/>
      <c r="G1556" s="271"/>
      <c r="H1556" s="159"/>
      <c r="I1556" s="159"/>
      <c r="J1556" s="159"/>
      <c r="K1556" s="159"/>
      <c r="L1556" s="159"/>
      <c r="M1556" s="159"/>
      <c r="N1556" s="158"/>
      <c r="O1556" s="158"/>
      <c r="P1556" s="158"/>
      <c r="Q1556" s="158"/>
      <c r="R1556" s="159"/>
      <c r="S1556" s="159"/>
      <c r="T1556" s="159"/>
      <c r="U1556" s="159"/>
      <c r="V1556" s="159"/>
      <c r="W1556" s="159"/>
      <c r="X1556" s="159"/>
      <c r="Y1556" s="159"/>
      <c r="Z1556" s="148"/>
      <c r="AA1556" s="148"/>
      <c r="AB1556" s="148"/>
      <c r="AC1556" s="148"/>
      <c r="AD1556" s="148"/>
      <c r="AE1556" s="148"/>
      <c r="AF1556" s="148"/>
      <c r="AG1556" s="148" t="s">
        <v>300</v>
      </c>
      <c r="AH1556" s="148"/>
      <c r="AI1556" s="148"/>
      <c r="AJ1556" s="148"/>
      <c r="AK1556" s="148"/>
      <c r="AL1556" s="148"/>
      <c r="AM1556" s="148"/>
      <c r="AN1556" s="148"/>
      <c r="AO1556" s="148"/>
      <c r="AP1556" s="148"/>
      <c r="AQ1556" s="148"/>
      <c r="AR1556" s="148"/>
      <c r="AS1556" s="148"/>
      <c r="AT1556" s="148"/>
      <c r="AU1556" s="148"/>
      <c r="AV1556" s="148"/>
      <c r="AW1556" s="148"/>
      <c r="AX1556" s="148"/>
      <c r="AY1556" s="148"/>
      <c r="AZ1556" s="148"/>
      <c r="BA1556" s="148"/>
      <c r="BB1556" s="148"/>
      <c r="BC1556" s="148"/>
      <c r="BD1556" s="148"/>
      <c r="BE1556" s="148"/>
      <c r="BF1556" s="148"/>
      <c r="BG1556" s="148"/>
      <c r="BH1556" s="148"/>
    </row>
    <row r="1557" spans="1:60" outlineLevel="3" x14ac:dyDescent="0.25">
      <c r="A1557" s="155"/>
      <c r="B1557" s="156"/>
      <c r="C1557" s="270" t="s">
        <v>1877</v>
      </c>
      <c r="D1557" s="271"/>
      <c r="E1557" s="271"/>
      <c r="F1557" s="271"/>
      <c r="G1557" s="271"/>
      <c r="H1557" s="159"/>
      <c r="I1557" s="159"/>
      <c r="J1557" s="159"/>
      <c r="K1557" s="159"/>
      <c r="L1557" s="159"/>
      <c r="M1557" s="159"/>
      <c r="N1557" s="158"/>
      <c r="O1557" s="158"/>
      <c r="P1557" s="158"/>
      <c r="Q1557" s="158"/>
      <c r="R1557" s="159"/>
      <c r="S1557" s="159"/>
      <c r="T1557" s="159"/>
      <c r="U1557" s="159"/>
      <c r="V1557" s="159"/>
      <c r="W1557" s="159"/>
      <c r="X1557" s="159"/>
      <c r="Y1557" s="159"/>
      <c r="Z1557" s="148"/>
      <c r="AA1557" s="148"/>
      <c r="AB1557" s="148"/>
      <c r="AC1557" s="148"/>
      <c r="AD1557" s="148"/>
      <c r="AE1557" s="148"/>
      <c r="AF1557" s="148"/>
      <c r="AG1557" s="148" t="s">
        <v>300</v>
      </c>
      <c r="AH1557" s="148"/>
      <c r="AI1557" s="148"/>
      <c r="AJ1557" s="148"/>
      <c r="AK1557" s="148"/>
      <c r="AL1557" s="148"/>
      <c r="AM1557" s="148"/>
      <c r="AN1557" s="148"/>
      <c r="AO1557" s="148"/>
      <c r="AP1557" s="148"/>
      <c r="AQ1557" s="148"/>
      <c r="AR1557" s="148"/>
      <c r="AS1557" s="148"/>
      <c r="AT1557" s="148"/>
      <c r="AU1557" s="148"/>
      <c r="AV1557" s="148"/>
      <c r="AW1557" s="148"/>
      <c r="AX1557" s="148"/>
      <c r="AY1557" s="148"/>
      <c r="AZ1557" s="148"/>
      <c r="BA1557" s="148"/>
      <c r="BB1557" s="148"/>
      <c r="BC1557" s="148"/>
      <c r="BD1557" s="148"/>
      <c r="BE1557" s="148"/>
      <c r="BF1557" s="148"/>
      <c r="BG1557" s="148"/>
      <c r="BH1557" s="148"/>
    </row>
    <row r="1558" spans="1:60" outlineLevel="3" x14ac:dyDescent="0.25">
      <c r="A1558" s="155"/>
      <c r="B1558" s="156"/>
      <c r="C1558" s="270" t="s">
        <v>1878</v>
      </c>
      <c r="D1558" s="271"/>
      <c r="E1558" s="271"/>
      <c r="F1558" s="271"/>
      <c r="G1558" s="271"/>
      <c r="H1558" s="159"/>
      <c r="I1558" s="159"/>
      <c r="J1558" s="159"/>
      <c r="K1558" s="159"/>
      <c r="L1558" s="159"/>
      <c r="M1558" s="159"/>
      <c r="N1558" s="158"/>
      <c r="O1558" s="158"/>
      <c r="P1558" s="158"/>
      <c r="Q1558" s="158"/>
      <c r="R1558" s="159"/>
      <c r="S1558" s="159"/>
      <c r="T1558" s="159"/>
      <c r="U1558" s="159"/>
      <c r="V1558" s="159"/>
      <c r="W1558" s="159"/>
      <c r="X1558" s="159"/>
      <c r="Y1558" s="159"/>
      <c r="Z1558" s="148"/>
      <c r="AA1558" s="148"/>
      <c r="AB1558" s="148"/>
      <c r="AC1558" s="148"/>
      <c r="AD1558" s="148"/>
      <c r="AE1558" s="148"/>
      <c r="AF1558" s="148"/>
      <c r="AG1558" s="148" t="s">
        <v>300</v>
      </c>
      <c r="AH1558" s="148"/>
      <c r="AI1558" s="148"/>
      <c r="AJ1558" s="148"/>
      <c r="AK1558" s="148"/>
      <c r="AL1558" s="148"/>
      <c r="AM1558" s="148"/>
      <c r="AN1558" s="148"/>
      <c r="AO1558" s="148"/>
      <c r="AP1558" s="148"/>
      <c r="AQ1558" s="148"/>
      <c r="AR1558" s="148"/>
      <c r="AS1558" s="148"/>
      <c r="AT1558" s="148"/>
      <c r="AU1558" s="148"/>
      <c r="AV1558" s="148"/>
      <c r="AW1558" s="148"/>
      <c r="AX1558" s="148"/>
      <c r="AY1558" s="148"/>
      <c r="AZ1558" s="148"/>
      <c r="BA1558" s="148"/>
      <c r="BB1558" s="148"/>
      <c r="BC1558" s="148"/>
      <c r="BD1558" s="148"/>
      <c r="BE1558" s="148"/>
      <c r="BF1558" s="148"/>
      <c r="BG1558" s="148"/>
      <c r="BH1558" s="148"/>
    </row>
    <row r="1559" spans="1:60" outlineLevel="1" x14ac:dyDescent="0.25">
      <c r="A1559" s="177">
        <v>365</v>
      </c>
      <c r="B1559" s="178" t="s">
        <v>1879</v>
      </c>
      <c r="C1559" s="194" t="s">
        <v>1880</v>
      </c>
      <c r="D1559" s="179" t="s">
        <v>1872</v>
      </c>
      <c r="E1559" s="180">
        <v>1</v>
      </c>
      <c r="F1559" s="181"/>
      <c r="G1559" s="182">
        <f>ROUND(E1559*F1559,2)</f>
        <v>0</v>
      </c>
      <c r="H1559" s="181"/>
      <c r="I1559" s="182">
        <f>ROUND(E1559*H1559,2)</f>
        <v>0</v>
      </c>
      <c r="J1559" s="181"/>
      <c r="K1559" s="182">
        <f>ROUND(E1559*J1559,2)</f>
        <v>0</v>
      </c>
      <c r="L1559" s="182">
        <v>21</v>
      </c>
      <c r="M1559" s="182">
        <f>G1559*(1+L1559/100)</f>
        <v>0</v>
      </c>
      <c r="N1559" s="180">
        <v>0</v>
      </c>
      <c r="O1559" s="180">
        <f>ROUND(E1559*N1559,2)</f>
        <v>0</v>
      </c>
      <c r="P1559" s="180">
        <v>0</v>
      </c>
      <c r="Q1559" s="180">
        <f>ROUND(E1559*P1559,2)</f>
        <v>0</v>
      </c>
      <c r="R1559" s="182"/>
      <c r="S1559" s="182" t="s">
        <v>878</v>
      </c>
      <c r="T1559" s="183" t="s">
        <v>879</v>
      </c>
      <c r="U1559" s="159">
        <v>0</v>
      </c>
      <c r="V1559" s="159">
        <f>ROUND(E1559*U1559,2)</f>
        <v>0</v>
      </c>
      <c r="W1559" s="159"/>
      <c r="X1559" s="159" t="s">
        <v>1873</v>
      </c>
      <c r="Y1559" s="159" t="s">
        <v>296</v>
      </c>
      <c r="Z1559" s="148"/>
      <c r="AA1559" s="148"/>
      <c r="AB1559" s="148"/>
      <c r="AC1559" s="148"/>
      <c r="AD1559" s="148"/>
      <c r="AE1559" s="148"/>
      <c r="AF1559" s="148"/>
      <c r="AG1559" s="148" t="s">
        <v>1874</v>
      </c>
      <c r="AH1559" s="148"/>
      <c r="AI1559" s="148"/>
      <c r="AJ1559" s="148"/>
      <c r="AK1559" s="148"/>
      <c r="AL1559" s="148"/>
      <c r="AM1559" s="148"/>
      <c r="AN1559" s="148"/>
      <c r="AO1559" s="148"/>
      <c r="AP1559" s="148"/>
      <c r="AQ1559" s="148"/>
      <c r="AR1559" s="148"/>
      <c r="AS1559" s="148"/>
      <c r="AT1559" s="148"/>
      <c r="AU1559" s="148"/>
      <c r="AV1559" s="148"/>
      <c r="AW1559" s="148"/>
      <c r="AX1559" s="148"/>
      <c r="AY1559" s="148"/>
      <c r="AZ1559" s="148"/>
      <c r="BA1559" s="148"/>
      <c r="BB1559" s="148"/>
      <c r="BC1559" s="148"/>
      <c r="BD1559" s="148"/>
      <c r="BE1559" s="148"/>
      <c r="BF1559" s="148"/>
      <c r="BG1559" s="148"/>
      <c r="BH1559" s="148"/>
    </row>
    <row r="1560" spans="1:60" outlineLevel="2" x14ac:dyDescent="0.25">
      <c r="A1560" s="155"/>
      <c r="B1560" s="156"/>
      <c r="C1560" s="272" t="s">
        <v>1881</v>
      </c>
      <c r="D1560" s="273"/>
      <c r="E1560" s="273"/>
      <c r="F1560" s="273"/>
      <c r="G1560" s="273"/>
      <c r="H1560" s="159"/>
      <c r="I1560" s="159"/>
      <c r="J1560" s="159"/>
      <c r="K1560" s="159"/>
      <c r="L1560" s="159"/>
      <c r="M1560" s="159"/>
      <c r="N1560" s="158"/>
      <c r="O1560" s="158"/>
      <c r="P1560" s="158"/>
      <c r="Q1560" s="158"/>
      <c r="R1560" s="159"/>
      <c r="S1560" s="159"/>
      <c r="T1560" s="159"/>
      <c r="U1560" s="159"/>
      <c r="V1560" s="159"/>
      <c r="W1560" s="159"/>
      <c r="X1560" s="159"/>
      <c r="Y1560" s="159"/>
      <c r="Z1560" s="148"/>
      <c r="AA1560" s="148"/>
      <c r="AB1560" s="148"/>
      <c r="AC1560" s="148"/>
      <c r="AD1560" s="148"/>
      <c r="AE1560" s="148"/>
      <c r="AF1560" s="148"/>
      <c r="AG1560" s="148" t="s">
        <v>300</v>
      </c>
      <c r="AH1560" s="148"/>
      <c r="AI1560" s="148"/>
      <c r="AJ1560" s="148"/>
      <c r="AK1560" s="148"/>
      <c r="AL1560" s="148"/>
      <c r="AM1560" s="148"/>
      <c r="AN1560" s="148"/>
      <c r="AO1560" s="148"/>
      <c r="AP1560" s="148"/>
      <c r="AQ1560" s="148"/>
      <c r="AR1560" s="148"/>
      <c r="AS1560" s="148"/>
      <c r="AT1560" s="148"/>
      <c r="AU1560" s="148"/>
      <c r="AV1560" s="148"/>
      <c r="AW1560" s="148"/>
      <c r="AX1560" s="148"/>
      <c r="AY1560" s="148"/>
      <c r="AZ1560" s="148"/>
      <c r="BA1560" s="148"/>
      <c r="BB1560" s="148"/>
      <c r="BC1560" s="148"/>
      <c r="BD1560" s="148"/>
      <c r="BE1560" s="148"/>
      <c r="BF1560" s="148"/>
      <c r="BG1560" s="148"/>
      <c r="BH1560" s="148"/>
    </row>
    <row r="1561" spans="1:60" outlineLevel="1" x14ac:dyDescent="0.25">
      <c r="A1561" s="177">
        <v>366</v>
      </c>
      <c r="B1561" s="178" t="s">
        <v>1882</v>
      </c>
      <c r="C1561" s="194" t="s">
        <v>1883</v>
      </c>
      <c r="D1561" s="179" t="s">
        <v>1872</v>
      </c>
      <c r="E1561" s="180">
        <v>1</v>
      </c>
      <c r="F1561" s="181"/>
      <c r="G1561" s="182">
        <f>ROUND(E1561*F1561,2)</f>
        <v>0</v>
      </c>
      <c r="H1561" s="181"/>
      <c r="I1561" s="182">
        <f>ROUND(E1561*H1561,2)</f>
        <v>0</v>
      </c>
      <c r="J1561" s="181"/>
      <c r="K1561" s="182">
        <f>ROUND(E1561*J1561,2)</f>
        <v>0</v>
      </c>
      <c r="L1561" s="182">
        <v>21</v>
      </c>
      <c r="M1561" s="182">
        <f>G1561*(1+L1561/100)</f>
        <v>0</v>
      </c>
      <c r="N1561" s="180">
        <v>0</v>
      </c>
      <c r="O1561" s="180">
        <f>ROUND(E1561*N1561,2)</f>
        <v>0</v>
      </c>
      <c r="P1561" s="180">
        <v>0</v>
      </c>
      <c r="Q1561" s="180">
        <f>ROUND(E1561*P1561,2)</f>
        <v>0</v>
      </c>
      <c r="R1561" s="182"/>
      <c r="S1561" s="182" t="s">
        <v>294</v>
      </c>
      <c r="T1561" s="183" t="s">
        <v>879</v>
      </c>
      <c r="U1561" s="159">
        <v>0</v>
      </c>
      <c r="V1561" s="159">
        <f>ROUND(E1561*U1561,2)</f>
        <v>0</v>
      </c>
      <c r="W1561" s="159"/>
      <c r="X1561" s="159" t="s">
        <v>1873</v>
      </c>
      <c r="Y1561" s="159" t="s">
        <v>296</v>
      </c>
      <c r="Z1561" s="148"/>
      <c r="AA1561" s="148"/>
      <c r="AB1561" s="148"/>
      <c r="AC1561" s="148"/>
      <c r="AD1561" s="148"/>
      <c r="AE1561" s="148"/>
      <c r="AF1561" s="148"/>
      <c r="AG1561" s="148" t="s">
        <v>1874</v>
      </c>
      <c r="AH1561" s="148"/>
      <c r="AI1561" s="148"/>
      <c r="AJ1561" s="148"/>
      <c r="AK1561" s="148"/>
      <c r="AL1561" s="148"/>
      <c r="AM1561" s="148"/>
      <c r="AN1561" s="148"/>
      <c r="AO1561" s="148"/>
      <c r="AP1561" s="148"/>
      <c r="AQ1561" s="148"/>
      <c r="AR1561" s="148"/>
      <c r="AS1561" s="148"/>
      <c r="AT1561" s="148"/>
      <c r="AU1561" s="148"/>
      <c r="AV1561" s="148"/>
      <c r="AW1561" s="148"/>
      <c r="AX1561" s="148"/>
      <c r="AY1561" s="148"/>
      <c r="AZ1561" s="148"/>
      <c r="BA1561" s="148"/>
      <c r="BB1561" s="148"/>
      <c r="BC1561" s="148"/>
      <c r="BD1561" s="148"/>
      <c r="BE1561" s="148"/>
      <c r="BF1561" s="148"/>
      <c r="BG1561" s="148"/>
      <c r="BH1561" s="148"/>
    </row>
    <row r="1562" spans="1:60" outlineLevel="2" x14ac:dyDescent="0.25">
      <c r="A1562" s="155"/>
      <c r="B1562" s="156"/>
      <c r="C1562" s="272" t="s">
        <v>1884</v>
      </c>
      <c r="D1562" s="273"/>
      <c r="E1562" s="273"/>
      <c r="F1562" s="273"/>
      <c r="G1562" s="273"/>
      <c r="H1562" s="159"/>
      <c r="I1562" s="159"/>
      <c r="J1562" s="159"/>
      <c r="K1562" s="159"/>
      <c r="L1562" s="159"/>
      <c r="M1562" s="159"/>
      <c r="N1562" s="158"/>
      <c r="O1562" s="158"/>
      <c r="P1562" s="158"/>
      <c r="Q1562" s="158"/>
      <c r="R1562" s="159"/>
      <c r="S1562" s="159"/>
      <c r="T1562" s="159"/>
      <c r="U1562" s="159"/>
      <c r="V1562" s="159"/>
      <c r="W1562" s="159"/>
      <c r="X1562" s="159"/>
      <c r="Y1562" s="159"/>
      <c r="Z1562" s="148"/>
      <c r="AA1562" s="148"/>
      <c r="AB1562" s="148"/>
      <c r="AC1562" s="148"/>
      <c r="AD1562" s="148"/>
      <c r="AE1562" s="148"/>
      <c r="AF1562" s="148"/>
      <c r="AG1562" s="148" t="s">
        <v>300</v>
      </c>
      <c r="AH1562" s="148"/>
      <c r="AI1562" s="148"/>
      <c r="AJ1562" s="148"/>
      <c r="AK1562" s="148"/>
      <c r="AL1562" s="148"/>
      <c r="AM1562" s="148"/>
      <c r="AN1562" s="148"/>
      <c r="AO1562" s="148"/>
      <c r="AP1562" s="148"/>
      <c r="AQ1562" s="148"/>
      <c r="AR1562" s="148"/>
      <c r="AS1562" s="148"/>
      <c r="AT1562" s="148"/>
      <c r="AU1562" s="148"/>
      <c r="AV1562" s="148"/>
      <c r="AW1562" s="148"/>
      <c r="AX1562" s="148"/>
      <c r="AY1562" s="148"/>
      <c r="AZ1562" s="148"/>
      <c r="BA1562" s="148"/>
      <c r="BB1562" s="148"/>
      <c r="BC1562" s="148"/>
      <c r="BD1562" s="148"/>
      <c r="BE1562" s="148"/>
      <c r="BF1562" s="148"/>
      <c r="BG1562" s="148"/>
      <c r="BH1562" s="148"/>
    </row>
    <row r="1563" spans="1:60" outlineLevel="1" x14ac:dyDescent="0.25">
      <c r="A1563" s="177">
        <v>367</v>
      </c>
      <c r="B1563" s="178" t="s">
        <v>1885</v>
      </c>
      <c r="C1563" s="194" t="s">
        <v>1886</v>
      </c>
      <c r="D1563" s="179" t="s">
        <v>1872</v>
      </c>
      <c r="E1563" s="180">
        <v>1</v>
      </c>
      <c r="F1563" s="181"/>
      <c r="G1563" s="182">
        <f>ROUND(E1563*F1563,2)</f>
        <v>0</v>
      </c>
      <c r="H1563" s="181"/>
      <c r="I1563" s="182">
        <f>ROUND(E1563*H1563,2)</f>
        <v>0</v>
      </c>
      <c r="J1563" s="181"/>
      <c r="K1563" s="182">
        <f>ROUND(E1563*J1563,2)</f>
        <v>0</v>
      </c>
      <c r="L1563" s="182">
        <v>21</v>
      </c>
      <c r="M1563" s="182">
        <f>G1563*(1+L1563/100)</f>
        <v>0</v>
      </c>
      <c r="N1563" s="180">
        <v>0</v>
      </c>
      <c r="O1563" s="180">
        <f>ROUND(E1563*N1563,2)</f>
        <v>0</v>
      </c>
      <c r="P1563" s="180">
        <v>0</v>
      </c>
      <c r="Q1563" s="180">
        <f>ROUND(E1563*P1563,2)</f>
        <v>0</v>
      </c>
      <c r="R1563" s="182"/>
      <c r="S1563" s="182" t="s">
        <v>294</v>
      </c>
      <c r="T1563" s="183" t="s">
        <v>879</v>
      </c>
      <c r="U1563" s="159">
        <v>0</v>
      </c>
      <c r="V1563" s="159">
        <f>ROUND(E1563*U1563,2)</f>
        <v>0</v>
      </c>
      <c r="W1563" s="159"/>
      <c r="X1563" s="159" t="s">
        <v>1873</v>
      </c>
      <c r="Y1563" s="159" t="s">
        <v>296</v>
      </c>
      <c r="Z1563" s="148"/>
      <c r="AA1563" s="148"/>
      <c r="AB1563" s="148"/>
      <c r="AC1563" s="148"/>
      <c r="AD1563" s="148"/>
      <c r="AE1563" s="148"/>
      <c r="AF1563" s="148"/>
      <c r="AG1563" s="148" t="s">
        <v>1874</v>
      </c>
      <c r="AH1563" s="148"/>
      <c r="AI1563" s="148"/>
      <c r="AJ1563" s="148"/>
      <c r="AK1563" s="148"/>
      <c r="AL1563" s="148"/>
      <c r="AM1563" s="148"/>
      <c r="AN1563" s="148"/>
      <c r="AO1563" s="148"/>
      <c r="AP1563" s="148"/>
      <c r="AQ1563" s="148"/>
      <c r="AR1563" s="148"/>
      <c r="AS1563" s="148"/>
      <c r="AT1563" s="148"/>
      <c r="AU1563" s="148"/>
      <c r="AV1563" s="148"/>
      <c r="AW1563" s="148"/>
      <c r="AX1563" s="148"/>
      <c r="AY1563" s="148"/>
      <c r="AZ1563" s="148"/>
      <c r="BA1563" s="148"/>
      <c r="BB1563" s="148"/>
      <c r="BC1563" s="148"/>
      <c r="BD1563" s="148"/>
      <c r="BE1563" s="148"/>
      <c r="BF1563" s="148"/>
      <c r="BG1563" s="148"/>
      <c r="BH1563" s="148"/>
    </row>
    <row r="1564" spans="1:60" outlineLevel="2" x14ac:dyDescent="0.25">
      <c r="A1564" s="155"/>
      <c r="B1564" s="156"/>
      <c r="C1564" s="272" t="s">
        <v>1887</v>
      </c>
      <c r="D1564" s="273"/>
      <c r="E1564" s="273"/>
      <c r="F1564" s="273"/>
      <c r="G1564" s="273"/>
      <c r="H1564" s="159"/>
      <c r="I1564" s="159"/>
      <c r="J1564" s="159"/>
      <c r="K1564" s="159"/>
      <c r="L1564" s="159"/>
      <c r="M1564" s="159"/>
      <c r="N1564" s="158"/>
      <c r="O1564" s="158"/>
      <c r="P1564" s="158"/>
      <c r="Q1564" s="158"/>
      <c r="R1564" s="159"/>
      <c r="S1564" s="159"/>
      <c r="T1564" s="159"/>
      <c r="U1564" s="159"/>
      <c r="V1564" s="159"/>
      <c r="W1564" s="159"/>
      <c r="X1564" s="159"/>
      <c r="Y1564" s="159"/>
      <c r="Z1564" s="148"/>
      <c r="AA1564" s="148"/>
      <c r="AB1564" s="148"/>
      <c r="AC1564" s="148"/>
      <c r="AD1564" s="148"/>
      <c r="AE1564" s="148"/>
      <c r="AF1564" s="148"/>
      <c r="AG1564" s="148" t="s">
        <v>300</v>
      </c>
      <c r="AH1564" s="148"/>
      <c r="AI1564" s="148"/>
      <c r="AJ1564" s="148"/>
      <c r="AK1564" s="148"/>
      <c r="AL1564" s="148"/>
      <c r="AM1564" s="148"/>
      <c r="AN1564" s="148"/>
      <c r="AO1564" s="148"/>
      <c r="AP1564" s="148"/>
      <c r="AQ1564" s="148"/>
      <c r="AR1564" s="148"/>
      <c r="AS1564" s="148"/>
      <c r="AT1564" s="148"/>
      <c r="AU1564" s="148"/>
      <c r="AV1564" s="148"/>
      <c r="AW1564" s="148"/>
      <c r="AX1564" s="148"/>
      <c r="AY1564" s="148"/>
      <c r="AZ1564" s="148"/>
      <c r="BA1564" s="148"/>
      <c r="BB1564" s="148"/>
      <c r="BC1564" s="148"/>
      <c r="BD1564" s="148"/>
      <c r="BE1564" s="148"/>
      <c r="BF1564" s="148"/>
      <c r="BG1564" s="148"/>
      <c r="BH1564" s="148"/>
    </row>
    <row r="1565" spans="1:60" x14ac:dyDescent="0.25">
      <c r="A1565" s="3"/>
      <c r="B1565" s="4"/>
      <c r="C1565" s="202"/>
      <c r="D1565" s="6"/>
      <c r="E1565" s="3"/>
      <c r="F1565" s="3"/>
      <c r="G1565" s="3"/>
      <c r="H1565" s="3"/>
      <c r="I1565" s="3"/>
      <c r="J1565" s="3"/>
      <c r="K1565" s="3"/>
      <c r="L1565" s="3"/>
      <c r="M1565" s="3"/>
      <c r="N1565" s="3"/>
      <c r="O1565" s="3"/>
      <c r="P1565" s="3"/>
      <c r="Q1565" s="3"/>
      <c r="R1565" s="3"/>
      <c r="S1565" s="3"/>
      <c r="T1565" s="3"/>
      <c r="U1565" s="3"/>
      <c r="V1565" s="3"/>
      <c r="W1565" s="3"/>
      <c r="X1565" s="3"/>
      <c r="Y1565" s="3"/>
      <c r="AE1565">
        <v>12</v>
      </c>
      <c r="AF1565">
        <v>21</v>
      </c>
      <c r="AG1565" t="s">
        <v>274</v>
      </c>
    </row>
    <row r="1566" spans="1:60" ht="13" x14ac:dyDescent="0.25">
      <c r="A1566" s="151"/>
      <c r="B1566" s="152" t="s">
        <v>29</v>
      </c>
      <c r="C1566" s="203"/>
      <c r="D1566" s="153"/>
      <c r="E1566" s="154"/>
      <c r="F1566" s="154"/>
      <c r="G1566" s="176">
        <f>G8+G109+G202+G353+G399+G411+G416+G514+G618+G663+G706+G709+G712+G739+G747+G992+G995+G1036+G1076+G1136+G1141+G1151+G1155+G1181+G1225+G1344+G1406+G1424+G1431+G1463+G1505+G1517+G1530+G1537+G1539+G1553</f>
        <v>0</v>
      </c>
      <c r="H1566" s="3"/>
      <c r="I1566" s="3"/>
      <c r="J1566" s="3"/>
      <c r="K1566" s="3"/>
      <c r="L1566" s="3"/>
      <c r="M1566" s="3"/>
      <c r="N1566" s="3"/>
      <c r="O1566" s="3"/>
      <c r="P1566" s="3"/>
      <c r="Q1566" s="3"/>
      <c r="R1566" s="3"/>
      <c r="S1566" s="3"/>
      <c r="T1566" s="3"/>
      <c r="U1566" s="3"/>
      <c r="V1566" s="3"/>
      <c r="W1566" s="3"/>
      <c r="X1566" s="3"/>
      <c r="Y1566" s="3"/>
      <c r="AE1566">
        <f>SUMIF(L7:L1564,AE1565,G7:G1564)</f>
        <v>0</v>
      </c>
      <c r="AF1566">
        <f>SUMIF(L7:L1564,AF1565,G7:G1564)</f>
        <v>0</v>
      </c>
      <c r="AG1566" t="s">
        <v>1888</v>
      </c>
    </row>
    <row r="1567" spans="1:60" x14ac:dyDescent="0.25">
      <c r="C1567" s="204"/>
      <c r="D1567" s="10"/>
      <c r="AG1567" t="s">
        <v>1889</v>
      </c>
    </row>
    <row r="1568" spans="1:60"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row r="5001" spans="4:4" x14ac:dyDescent="0.25">
      <c r="D5001" s="10"/>
    </row>
    <row r="5002" spans="4:4" x14ac:dyDescent="0.25">
      <c r="D5002" s="10"/>
    </row>
    <row r="5003" spans="4:4" x14ac:dyDescent="0.25">
      <c r="D5003" s="10"/>
    </row>
    <row r="5004" spans="4:4" x14ac:dyDescent="0.25">
      <c r="D5004" s="10"/>
    </row>
    <row r="5005" spans="4:4" x14ac:dyDescent="0.25">
      <c r="D5005" s="10"/>
    </row>
    <row r="5006" spans="4:4" x14ac:dyDescent="0.25">
      <c r="D5006" s="10"/>
    </row>
    <row r="5007" spans="4:4" x14ac:dyDescent="0.25">
      <c r="D5007" s="10"/>
    </row>
    <row r="5008" spans="4:4" x14ac:dyDescent="0.25">
      <c r="D5008" s="10"/>
    </row>
    <row r="5009" spans="4:4" x14ac:dyDescent="0.25">
      <c r="D5009" s="10"/>
    </row>
    <row r="5010" spans="4:4" x14ac:dyDescent="0.25">
      <c r="D5010" s="10"/>
    </row>
    <row r="5011" spans="4:4" x14ac:dyDescent="0.25">
      <c r="D5011" s="10"/>
    </row>
    <row r="5012" spans="4:4" x14ac:dyDescent="0.25">
      <c r="D5012" s="10"/>
    </row>
    <row r="5013" spans="4:4" x14ac:dyDescent="0.25">
      <c r="D5013" s="10"/>
    </row>
    <row r="5014" spans="4:4" x14ac:dyDescent="0.25">
      <c r="D5014" s="10"/>
    </row>
    <row r="5015" spans="4:4" x14ac:dyDescent="0.25">
      <c r="D5015" s="10"/>
    </row>
    <row r="5016" spans="4:4" x14ac:dyDescent="0.25">
      <c r="D5016" s="10"/>
    </row>
    <row r="5017" spans="4:4" x14ac:dyDescent="0.25">
      <c r="D5017" s="10"/>
    </row>
    <row r="5018" spans="4:4" x14ac:dyDescent="0.25">
      <c r="D5018" s="10"/>
    </row>
    <row r="5019" spans="4:4" x14ac:dyDescent="0.25">
      <c r="D5019" s="10"/>
    </row>
    <row r="5020" spans="4:4" x14ac:dyDescent="0.25">
      <c r="D5020" s="10"/>
    </row>
    <row r="5021" spans="4:4" x14ac:dyDescent="0.25">
      <c r="D5021" s="10"/>
    </row>
    <row r="5022" spans="4:4" x14ac:dyDescent="0.25">
      <c r="D5022" s="10"/>
    </row>
    <row r="5023" spans="4:4" x14ac:dyDescent="0.25">
      <c r="D5023" s="10"/>
    </row>
    <row r="5024" spans="4:4" x14ac:dyDescent="0.25">
      <c r="D5024" s="10"/>
    </row>
    <row r="5025" spans="4:4" x14ac:dyDescent="0.25">
      <c r="D5025" s="10"/>
    </row>
    <row r="5026" spans="4:4" x14ac:dyDescent="0.25">
      <c r="D5026" s="10"/>
    </row>
    <row r="5027" spans="4:4" x14ac:dyDescent="0.25">
      <c r="D5027" s="10"/>
    </row>
    <row r="5028" spans="4:4" x14ac:dyDescent="0.25">
      <c r="D5028" s="10"/>
    </row>
    <row r="5029" spans="4:4" x14ac:dyDescent="0.25">
      <c r="D5029" s="10"/>
    </row>
    <row r="5030" spans="4:4" x14ac:dyDescent="0.25">
      <c r="D5030" s="10"/>
    </row>
    <row r="5031" spans="4:4" x14ac:dyDescent="0.25">
      <c r="D5031" s="10"/>
    </row>
    <row r="5032" spans="4:4" x14ac:dyDescent="0.25">
      <c r="D5032" s="10"/>
    </row>
  </sheetData>
  <sheetProtection algorithmName="SHA-512" hashValue="XBIMKewj2T0ntdZFTnRXMFJKmePlTDsghYY5sAvA0DRhNnq7HV3aEeUQfzfsSG8PHu3IIvr4b1PpvUIfjDMfxA==" saltValue="zYnJDSYlzCUu3R8cveIbHQ==" spinCount="100000" sheet="1" formatRows="0"/>
  <mergeCells count="252">
    <mergeCell ref="C13:G13"/>
    <mergeCell ref="C14:G14"/>
    <mergeCell ref="C16:G16"/>
    <mergeCell ref="C17:G17"/>
    <mergeCell ref="C19:G19"/>
    <mergeCell ref="C20:G20"/>
    <mergeCell ref="A1:G1"/>
    <mergeCell ref="C2:G2"/>
    <mergeCell ref="C3:G3"/>
    <mergeCell ref="C4:G4"/>
    <mergeCell ref="C10:G10"/>
    <mergeCell ref="C11:G11"/>
    <mergeCell ref="C38:G38"/>
    <mergeCell ref="C39:G39"/>
    <mergeCell ref="C41:G41"/>
    <mergeCell ref="C42:G42"/>
    <mergeCell ref="C45:G45"/>
    <mergeCell ref="C46:G46"/>
    <mergeCell ref="C25:G25"/>
    <mergeCell ref="C26:G26"/>
    <mergeCell ref="C29:G29"/>
    <mergeCell ref="C30:G30"/>
    <mergeCell ref="C34:G34"/>
    <mergeCell ref="C35:G35"/>
    <mergeCell ref="C62:G62"/>
    <mergeCell ref="C63:G63"/>
    <mergeCell ref="C67:G67"/>
    <mergeCell ref="C68:G68"/>
    <mergeCell ref="C71:G71"/>
    <mergeCell ref="C72:G72"/>
    <mergeCell ref="C49:G49"/>
    <mergeCell ref="C50:G50"/>
    <mergeCell ref="C53:G53"/>
    <mergeCell ref="C54:G54"/>
    <mergeCell ref="C58:G58"/>
    <mergeCell ref="C59:G59"/>
    <mergeCell ref="C99:G99"/>
    <mergeCell ref="C100:G100"/>
    <mergeCell ref="C104:G104"/>
    <mergeCell ref="C105:G105"/>
    <mergeCell ref="C126:G126"/>
    <mergeCell ref="C127:G127"/>
    <mergeCell ref="C75:G75"/>
    <mergeCell ref="C76:G76"/>
    <mergeCell ref="C79:G79"/>
    <mergeCell ref="C80:G80"/>
    <mergeCell ref="C87:G87"/>
    <mergeCell ref="C88:G88"/>
    <mergeCell ref="C145:G145"/>
    <mergeCell ref="C146:G146"/>
    <mergeCell ref="C151:G151"/>
    <mergeCell ref="C152:G152"/>
    <mergeCell ref="C157:G157"/>
    <mergeCell ref="C158:G158"/>
    <mergeCell ref="C131:G131"/>
    <mergeCell ref="C132:G132"/>
    <mergeCell ref="C136:G136"/>
    <mergeCell ref="C137:G137"/>
    <mergeCell ref="C140:G140"/>
    <mergeCell ref="C141:G141"/>
    <mergeCell ref="C174:G174"/>
    <mergeCell ref="C189:G189"/>
    <mergeCell ref="C190:G190"/>
    <mergeCell ref="C200:G200"/>
    <mergeCell ref="C249:G249"/>
    <mergeCell ref="C250:G250"/>
    <mergeCell ref="C161:G161"/>
    <mergeCell ref="C162:G162"/>
    <mergeCell ref="C166:G166"/>
    <mergeCell ref="C167:G167"/>
    <mergeCell ref="C170:G170"/>
    <mergeCell ref="C173:G173"/>
    <mergeCell ref="C272:G272"/>
    <mergeCell ref="C273:G273"/>
    <mergeCell ref="C294:G294"/>
    <mergeCell ref="C295:G295"/>
    <mergeCell ref="C313:G313"/>
    <mergeCell ref="C314:G314"/>
    <mergeCell ref="C256:G256"/>
    <mergeCell ref="C257:G257"/>
    <mergeCell ref="C261:G261"/>
    <mergeCell ref="C262:G262"/>
    <mergeCell ref="C268:G268"/>
    <mergeCell ref="C269:G269"/>
    <mergeCell ref="C367:G367"/>
    <mergeCell ref="C369:G369"/>
    <mergeCell ref="C370:G370"/>
    <mergeCell ref="C374:G374"/>
    <mergeCell ref="C375:G375"/>
    <mergeCell ref="C378:G378"/>
    <mergeCell ref="C318:G318"/>
    <mergeCell ref="C319:G319"/>
    <mergeCell ref="C323:G323"/>
    <mergeCell ref="C361:G361"/>
    <mergeCell ref="C362:G362"/>
    <mergeCell ref="C366:G366"/>
    <mergeCell ref="C394:G394"/>
    <mergeCell ref="C397:G397"/>
    <mergeCell ref="C413:G413"/>
    <mergeCell ref="C414:G414"/>
    <mergeCell ref="C418:G418"/>
    <mergeCell ref="C419:G419"/>
    <mergeCell ref="C379:G379"/>
    <mergeCell ref="C383:G383"/>
    <mergeCell ref="C384:G384"/>
    <mergeCell ref="C389:G389"/>
    <mergeCell ref="C390:G390"/>
    <mergeCell ref="C393:G393"/>
    <mergeCell ref="C516:G516"/>
    <mergeCell ref="C517:G517"/>
    <mergeCell ref="C522:G522"/>
    <mergeCell ref="C525:G525"/>
    <mergeCell ref="C533:G533"/>
    <mergeCell ref="C534:G534"/>
    <mergeCell ref="C423:G423"/>
    <mergeCell ref="C424:G424"/>
    <mergeCell ref="C439:G439"/>
    <mergeCell ref="C440:G440"/>
    <mergeCell ref="C509:G509"/>
    <mergeCell ref="C510:G510"/>
    <mergeCell ref="C570:G570"/>
    <mergeCell ref="C571:G571"/>
    <mergeCell ref="C581:G581"/>
    <mergeCell ref="C582:G582"/>
    <mergeCell ref="C595:G595"/>
    <mergeCell ref="C596:G596"/>
    <mergeCell ref="C553:G553"/>
    <mergeCell ref="C554:G554"/>
    <mergeCell ref="C558:G558"/>
    <mergeCell ref="C559:G559"/>
    <mergeCell ref="C567:G567"/>
    <mergeCell ref="C568:G568"/>
    <mergeCell ref="C627:G627"/>
    <mergeCell ref="C628:G628"/>
    <mergeCell ref="C631:G631"/>
    <mergeCell ref="C632:G632"/>
    <mergeCell ref="C635:G635"/>
    <mergeCell ref="C636:G636"/>
    <mergeCell ref="C606:G606"/>
    <mergeCell ref="C607:G607"/>
    <mergeCell ref="C608:G608"/>
    <mergeCell ref="C609:G609"/>
    <mergeCell ref="C620:G620"/>
    <mergeCell ref="C621:G621"/>
    <mergeCell ref="C610:G610"/>
    <mergeCell ref="C657:G657"/>
    <mergeCell ref="C658:G658"/>
    <mergeCell ref="C667:G667"/>
    <mergeCell ref="C668:G668"/>
    <mergeCell ref="C670:G670"/>
    <mergeCell ref="C671:G671"/>
    <mergeCell ref="C639:G639"/>
    <mergeCell ref="C640:G640"/>
    <mergeCell ref="C649:G649"/>
    <mergeCell ref="C650:G650"/>
    <mergeCell ref="C653:G653"/>
    <mergeCell ref="C654:G654"/>
    <mergeCell ref="C665:G665"/>
    <mergeCell ref="C721:G721"/>
    <mergeCell ref="C741:G741"/>
    <mergeCell ref="C744:G744"/>
    <mergeCell ref="C745:G745"/>
    <mergeCell ref="C749:G749"/>
    <mergeCell ref="C755:G755"/>
    <mergeCell ref="C675:G675"/>
    <mergeCell ref="C676:G676"/>
    <mergeCell ref="C711:G711"/>
    <mergeCell ref="C714:G714"/>
    <mergeCell ref="C715:G715"/>
    <mergeCell ref="C720:G720"/>
    <mergeCell ref="C774:G774"/>
    <mergeCell ref="C794:G794"/>
    <mergeCell ref="C795:G795"/>
    <mergeCell ref="C799:G799"/>
    <mergeCell ref="C800:G800"/>
    <mergeCell ref="C806:G806"/>
    <mergeCell ref="C756:G756"/>
    <mergeCell ref="C759:G759"/>
    <mergeCell ref="C760:G760"/>
    <mergeCell ref="C768:G768"/>
    <mergeCell ref="C769:G769"/>
    <mergeCell ref="C773:G773"/>
    <mergeCell ref="C836:G836"/>
    <mergeCell ref="C840:G840"/>
    <mergeCell ref="C841:G841"/>
    <mergeCell ref="C845:G845"/>
    <mergeCell ref="C846:G846"/>
    <mergeCell ref="C849:G849"/>
    <mergeCell ref="C807:G807"/>
    <mergeCell ref="C825:G825"/>
    <mergeCell ref="C826:G826"/>
    <mergeCell ref="C830:G830"/>
    <mergeCell ref="C831:G831"/>
    <mergeCell ref="C835:G835"/>
    <mergeCell ref="C870:G870"/>
    <mergeCell ref="C950:G950"/>
    <mergeCell ref="C951:G951"/>
    <mergeCell ref="C968:G968"/>
    <mergeCell ref="C969:G969"/>
    <mergeCell ref="C976:G976"/>
    <mergeCell ref="C850:G850"/>
    <mergeCell ref="C855:G855"/>
    <mergeCell ref="C856:G856"/>
    <mergeCell ref="C864:G864"/>
    <mergeCell ref="C865:G865"/>
    <mergeCell ref="C869:G869"/>
    <mergeCell ref="C990:G990"/>
    <mergeCell ref="C991:G991"/>
    <mergeCell ref="C994:G994"/>
    <mergeCell ref="C1001:G1001"/>
    <mergeCell ref="C1035:G1035"/>
    <mergeCell ref="C1050:G1050"/>
    <mergeCell ref="C977:G977"/>
    <mergeCell ref="C980:G980"/>
    <mergeCell ref="C981:G981"/>
    <mergeCell ref="C983:G983"/>
    <mergeCell ref="C984:G984"/>
    <mergeCell ref="C989:G989"/>
    <mergeCell ref="C1150:G1150"/>
    <mergeCell ref="C1154:G1154"/>
    <mergeCell ref="C1180:G1180"/>
    <mergeCell ref="C1185:G1185"/>
    <mergeCell ref="C1186:G1186"/>
    <mergeCell ref="C1194:G1194"/>
    <mergeCell ref="C1075:G1075"/>
    <mergeCell ref="C1085:G1085"/>
    <mergeCell ref="C1135:G1135"/>
    <mergeCell ref="C1140:G1140"/>
    <mergeCell ref="C1145:G1145"/>
    <mergeCell ref="C1146:G1146"/>
    <mergeCell ref="C1423:G1423"/>
    <mergeCell ref="C1430:G1430"/>
    <mergeCell ref="C1458:G1458"/>
    <mergeCell ref="C1459:G1459"/>
    <mergeCell ref="C1462:G1462"/>
    <mergeCell ref="C1483:G1483"/>
    <mergeCell ref="C1195:G1195"/>
    <mergeCell ref="C1224:G1224"/>
    <mergeCell ref="C1278:G1278"/>
    <mergeCell ref="C1343:G1343"/>
    <mergeCell ref="C1405:G1405"/>
    <mergeCell ref="C1409:G1409"/>
    <mergeCell ref="C1558:G1558"/>
    <mergeCell ref="C1560:G1560"/>
    <mergeCell ref="C1562:G1562"/>
    <mergeCell ref="C1564:G1564"/>
    <mergeCell ref="C1484:G1484"/>
    <mergeCell ref="C1536:G1536"/>
    <mergeCell ref="C1541:G1541"/>
    <mergeCell ref="C1555:G1555"/>
    <mergeCell ref="C1556:G1556"/>
    <mergeCell ref="C1557:G155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BH5002"/>
  <sheetViews>
    <sheetView workbookViewId="0">
      <pane ySplit="7" topLeftCell="A76" activePane="bottomLeft" state="frozen"/>
      <selection pane="bottomLeft" activeCell="AD91" sqref="AD91"/>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8" t="s">
        <v>261</v>
      </c>
      <c r="B1" s="278"/>
      <c r="C1" s="278"/>
      <c r="D1" s="278"/>
      <c r="E1" s="278"/>
      <c r="F1" s="278"/>
      <c r="G1" s="278"/>
      <c r="AG1" t="s">
        <v>262</v>
      </c>
    </row>
    <row r="2" spans="1:60" ht="25" customHeight="1" x14ac:dyDescent="0.25">
      <c r="A2" s="140" t="s">
        <v>7</v>
      </c>
      <c r="B2" s="49" t="s">
        <v>43</v>
      </c>
      <c r="C2" s="279" t="s">
        <v>44</v>
      </c>
      <c r="D2" s="280"/>
      <c r="E2" s="280"/>
      <c r="F2" s="280"/>
      <c r="G2" s="281"/>
      <c r="AG2" t="s">
        <v>263</v>
      </c>
    </row>
    <row r="3" spans="1:60" ht="25" customHeight="1" x14ac:dyDescent="0.25">
      <c r="A3" s="140" t="s">
        <v>8</v>
      </c>
      <c r="B3" s="49" t="s">
        <v>47</v>
      </c>
      <c r="C3" s="279" t="s">
        <v>48</v>
      </c>
      <c r="D3" s="280"/>
      <c r="E3" s="280"/>
      <c r="F3" s="280"/>
      <c r="G3" s="281"/>
      <c r="AC3" s="121" t="s">
        <v>263</v>
      </c>
      <c r="AG3" t="s">
        <v>264</v>
      </c>
    </row>
    <row r="4" spans="1:60" ht="25" customHeight="1" x14ac:dyDescent="0.25">
      <c r="A4" s="141" t="s">
        <v>9</v>
      </c>
      <c r="B4" s="142" t="s">
        <v>51</v>
      </c>
      <c r="C4" s="282" t="s">
        <v>52</v>
      </c>
      <c r="D4" s="283"/>
      <c r="E4" s="283"/>
      <c r="F4" s="283"/>
      <c r="G4" s="28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SUMIF(AG9:AG42,"&lt;&gt;NOR",G9:G42)</f>
        <v>0</v>
      </c>
      <c r="H8" s="174"/>
      <c r="I8" s="174">
        <f>SUM(I9:I42)</f>
        <v>0</v>
      </c>
      <c r="J8" s="174"/>
      <c r="K8" s="174">
        <f>SUM(K9:K42)</f>
        <v>0</v>
      </c>
      <c r="L8" s="174"/>
      <c r="M8" s="174">
        <f>SUM(M9:M42)</f>
        <v>0</v>
      </c>
      <c r="N8" s="173"/>
      <c r="O8" s="173">
        <f>SUM(O9:O42)</f>
        <v>0</v>
      </c>
      <c r="P8" s="173"/>
      <c r="Q8" s="173">
        <f>SUM(Q9:Q42)</f>
        <v>0</v>
      </c>
      <c r="R8" s="174"/>
      <c r="S8" s="174"/>
      <c r="T8" s="175"/>
      <c r="U8" s="169"/>
      <c r="V8" s="169">
        <f>SUM(V9:V42)</f>
        <v>281.39000000000004</v>
      </c>
      <c r="W8" s="169"/>
      <c r="X8" s="169"/>
      <c r="Y8" s="169"/>
      <c r="AG8" t="s">
        <v>289</v>
      </c>
    </row>
    <row r="9" spans="1:60" outlineLevel="1" x14ac:dyDescent="0.25">
      <c r="A9" s="177">
        <v>1</v>
      </c>
      <c r="B9" s="178" t="s">
        <v>1890</v>
      </c>
      <c r="C9" s="194" t="s">
        <v>1891</v>
      </c>
      <c r="D9" s="179" t="s">
        <v>338</v>
      </c>
      <c r="E9" s="180">
        <v>608.17999999999995</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0.223</v>
      </c>
      <c r="V9" s="159">
        <f>ROUND(E9*U9,2)</f>
        <v>135.62</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5">
      <c r="A10" s="155"/>
      <c r="B10" s="156"/>
      <c r="C10" s="276" t="s">
        <v>1892</v>
      </c>
      <c r="D10" s="277"/>
      <c r="E10" s="277"/>
      <c r="F10" s="277"/>
      <c r="G10" s="27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přemístěním výkopku v příčných profilech na vzdálenost do 15 m nebo s naložením na dopravní prostředek.</v>
      </c>
      <c r="BB10" s="148"/>
      <c r="BC10" s="148"/>
      <c r="BD10" s="148"/>
      <c r="BE10" s="148"/>
      <c r="BF10" s="148"/>
      <c r="BG10" s="148"/>
      <c r="BH10" s="148"/>
    </row>
    <row r="11" spans="1:60" outlineLevel="2" x14ac:dyDescent="0.25">
      <c r="A11" s="155"/>
      <c r="B11" s="156"/>
      <c r="C11" s="270" t="s">
        <v>1892</v>
      </c>
      <c r="D11" s="271"/>
      <c r="E11" s="271"/>
      <c r="F11" s="271"/>
      <c r="G11" s="271"/>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s přemístěním výkopku v příčných profilech na vzdálenost do 15 m nebo s naložením na dopravní prostředek.</v>
      </c>
      <c r="BB11" s="148"/>
      <c r="BC11" s="148"/>
      <c r="BD11" s="148"/>
      <c r="BE11" s="148"/>
      <c r="BF11" s="148"/>
      <c r="BG11" s="148"/>
      <c r="BH11" s="148"/>
    </row>
    <row r="12" spans="1:60" outlineLevel="2" x14ac:dyDescent="0.25">
      <c r="A12" s="155"/>
      <c r="B12" s="156"/>
      <c r="C12" s="195" t="s">
        <v>1893</v>
      </c>
      <c r="D12" s="161"/>
      <c r="E12" s="162">
        <v>128.18</v>
      </c>
      <c r="F12" s="159"/>
      <c r="G12" s="159"/>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314</v>
      </c>
      <c r="AH12" s="148">
        <v>0</v>
      </c>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3" x14ac:dyDescent="0.25">
      <c r="A13" s="155"/>
      <c r="B13" s="156"/>
      <c r="C13" s="195" t="s">
        <v>1894</v>
      </c>
      <c r="D13" s="161"/>
      <c r="E13" s="162">
        <v>183.6</v>
      </c>
      <c r="F13" s="159"/>
      <c r="G13" s="159"/>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314</v>
      </c>
      <c r="AH13" s="148">
        <v>0</v>
      </c>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3" x14ac:dyDescent="0.25">
      <c r="A14" s="155"/>
      <c r="B14" s="156"/>
      <c r="C14" s="195" t="s">
        <v>1895</v>
      </c>
      <c r="D14" s="161"/>
      <c r="E14" s="162">
        <v>291.2</v>
      </c>
      <c r="F14" s="159"/>
      <c r="G14" s="159"/>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314</v>
      </c>
      <c r="AH14" s="148">
        <v>0</v>
      </c>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3" x14ac:dyDescent="0.25">
      <c r="A15" s="155"/>
      <c r="B15" s="156"/>
      <c r="C15" s="195" t="s">
        <v>1896</v>
      </c>
      <c r="D15" s="161"/>
      <c r="E15" s="162">
        <v>5.2</v>
      </c>
      <c r="F15" s="159"/>
      <c r="G15" s="159"/>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314</v>
      </c>
      <c r="AH15" s="148">
        <v>0</v>
      </c>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77">
        <v>2</v>
      </c>
      <c r="B16" s="178" t="s">
        <v>1897</v>
      </c>
      <c r="C16" s="194" t="s">
        <v>1898</v>
      </c>
      <c r="D16" s="179" t="s">
        <v>338</v>
      </c>
      <c r="E16" s="180">
        <v>608.17999999999995</v>
      </c>
      <c r="F16" s="181"/>
      <c r="G16" s="182">
        <f>ROUND(E16*F16,2)</f>
        <v>0</v>
      </c>
      <c r="H16" s="181"/>
      <c r="I16" s="182">
        <f>ROUND(E16*H16,2)</f>
        <v>0</v>
      </c>
      <c r="J16" s="181"/>
      <c r="K16" s="182">
        <f>ROUND(E16*J16,2)</f>
        <v>0</v>
      </c>
      <c r="L16" s="182">
        <v>21</v>
      </c>
      <c r="M16" s="182">
        <f>G16*(1+L16/100)</f>
        <v>0</v>
      </c>
      <c r="N16" s="180">
        <v>0</v>
      </c>
      <c r="O16" s="180">
        <f>ROUND(E16*N16,2)</f>
        <v>0</v>
      </c>
      <c r="P16" s="180">
        <v>0</v>
      </c>
      <c r="Q16" s="180">
        <f>ROUND(E16*P16,2)</f>
        <v>0</v>
      </c>
      <c r="R16" s="182" t="s">
        <v>293</v>
      </c>
      <c r="S16" s="182" t="s">
        <v>294</v>
      </c>
      <c r="T16" s="183" t="s">
        <v>294</v>
      </c>
      <c r="U16" s="159">
        <v>8.7999999999999995E-2</v>
      </c>
      <c r="V16" s="159">
        <f>ROUND(E16*U16,2)</f>
        <v>53.52</v>
      </c>
      <c r="W16" s="159"/>
      <c r="X16" s="159" t="s">
        <v>295</v>
      </c>
      <c r="Y16" s="159" t="s">
        <v>296</v>
      </c>
      <c r="Z16" s="148"/>
      <c r="AA16" s="148"/>
      <c r="AB16" s="148"/>
      <c r="AC16" s="148"/>
      <c r="AD16" s="148"/>
      <c r="AE16" s="148"/>
      <c r="AF16" s="148"/>
      <c r="AG16" s="148" t="s">
        <v>297</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2" x14ac:dyDescent="0.25">
      <c r="A17" s="155"/>
      <c r="B17" s="156"/>
      <c r="C17" s="276" t="s">
        <v>1892</v>
      </c>
      <c r="D17" s="277"/>
      <c r="E17" s="277"/>
      <c r="F17" s="277"/>
      <c r="G17" s="277"/>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299</v>
      </c>
      <c r="AH17" s="148"/>
      <c r="AI17" s="148"/>
      <c r="AJ17" s="148"/>
      <c r="AK17" s="148"/>
      <c r="AL17" s="148"/>
      <c r="AM17" s="148"/>
      <c r="AN17" s="148"/>
      <c r="AO17" s="148"/>
      <c r="AP17" s="148"/>
      <c r="AQ17" s="148"/>
      <c r="AR17" s="148"/>
      <c r="AS17" s="148"/>
      <c r="AT17" s="148"/>
      <c r="AU17" s="148"/>
      <c r="AV17" s="148"/>
      <c r="AW17" s="148"/>
      <c r="AX17" s="148"/>
      <c r="AY17" s="148"/>
      <c r="AZ17" s="148"/>
      <c r="BA17" s="184" t="str">
        <f>C17</f>
        <v>s přemístěním výkopku v příčných profilech na vzdálenost do 15 m nebo s naložením na dopravní prostředek.</v>
      </c>
      <c r="BB17" s="148"/>
      <c r="BC17" s="148"/>
      <c r="BD17" s="148"/>
      <c r="BE17" s="148"/>
      <c r="BF17" s="148"/>
      <c r="BG17" s="148"/>
      <c r="BH17" s="148"/>
    </row>
    <row r="18" spans="1:60" outlineLevel="2" x14ac:dyDescent="0.25">
      <c r="A18" s="155"/>
      <c r="B18" s="156"/>
      <c r="C18" s="270" t="s">
        <v>1892</v>
      </c>
      <c r="D18" s="271"/>
      <c r="E18" s="271"/>
      <c r="F18" s="271"/>
      <c r="G18" s="271"/>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300</v>
      </c>
      <c r="AH18" s="148"/>
      <c r="AI18" s="148"/>
      <c r="AJ18" s="148"/>
      <c r="AK18" s="148"/>
      <c r="AL18" s="148"/>
      <c r="AM18" s="148"/>
      <c r="AN18" s="148"/>
      <c r="AO18" s="148"/>
      <c r="AP18" s="148"/>
      <c r="AQ18" s="148"/>
      <c r="AR18" s="148"/>
      <c r="AS18" s="148"/>
      <c r="AT18" s="148"/>
      <c r="AU18" s="148"/>
      <c r="AV18" s="148"/>
      <c r="AW18" s="148"/>
      <c r="AX18" s="148"/>
      <c r="AY18" s="148"/>
      <c r="AZ18" s="148"/>
      <c r="BA18" s="184" t="str">
        <f>C18</f>
        <v>s přemístěním výkopku v příčných profilech na vzdálenost do 15 m nebo s naložením na dopravní prostředek.</v>
      </c>
      <c r="BB18" s="148"/>
      <c r="BC18" s="148"/>
      <c r="BD18" s="148"/>
      <c r="BE18" s="148"/>
      <c r="BF18" s="148"/>
      <c r="BG18" s="148"/>
      <c r="BH18" s="148"/>
    </row>
    <row r="19" spans="1:60" outlineLevel="2" x14ac:dyDescent="0.25">
      <c r="A19" s="155"/>
      <c r="B19" s="156"/>
      <c r="C19" s="195" t="s">
        <v>1899</v>
      </c>
      <c r="D19" s="161"/>
      <c r="E19" s="162">
        <v>608.17999999999995</v>
      </c>
      <c r="F19" s="159"/>
      <c r="G19" s="159"/>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314</v>
      </c>
      <c r="AH19" s="148">
        <v>0</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77">
        <v>3</v>
      </c>
      <c r="B20" s="178" t="s">
        <v>1900</v>
      </c>
      <c r="C20" s="194" t="s">
        <v>1901</v>
      </c>
      <c r="D20" s="179" t="s">
        <v>338</v>
      </c>
      <c r="E20" s="180">
        <v>4.5</v>
      </c>
      <c r="F20" s="181"/>
      <c r="G20" s="182">
        <f>ROUND(E20*F20,2)</f>
        <v>0</v>
      </c>
      <c r="H20" s="181"/>
      <c r="I20" s="182">
        <f>ROUND(E20*H20,2)</f>
        <v>0</v>
      </c>
      <c r="J20" s="181"/>
      <c r="K20" s="182">
        <f>ROUND(E20*J20,2)</f>
        <v>0</v>
      </c>
      <c r="L20" s="182">
        <v>21</v>
      </c>
      <c r="M20" s="182">
        <f>G20*(1+L20/100)</f>
        <v>0</v>
      </c>
      <c r="N20" s="180">
        <v>0</v>
      </c>
      <c r="O20" s="180">
        <f>ROUND(E20*N20,2)</f>
        <v>0</v>
      </c>
      <c r="P20" s="180">
        <v>0</v>
      </c>
      <c r="Q20" s="180">
        <f>ROUND(E20*P20,2)</f>
        <v>0</v>
      </c>
      <c r="R20" s="182" t="s">
        <v>293</v>
      </c>
      <c r="S20" s="182" t="s">
        <v>294</v>
      </c>
      <c r="T20" s="183" t="s">
        <v>294</v>
      </c>
      <c r="U20" s="159">
        <v>3.5329999999999999</v>
      </c>
      <c r="V20" s="159">
        <f>ROUND(E20*U20,2)</f>
        <v>15.9</v>
      </c>
      <c r="W20" s="159"/>
      <c r="X20" s="159" t="s">
        <v>295</v>
      </c>
      <c r="Y20" s="159" t="s">
        <v>296</v>
      </c>
      <c r="Z20" s="148"/>
      <c r="AA20" s="148"/>
      <c r="AB20" s="148"/>
      <c r="AC20" s="148"/>
      <c r="AD20" s="148"/>
      <c r="AE20" s="148"/>
      <c r="AF20" s="148"/>
      <c r="AG20" s="148" t="s">
        <v>297</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5">
      <c r="A21" s="155"/>
      <c r="B21" s="156"/>
      <c r="C21" s="276" t="s">
        <v>367</v>
      </c>
      <c r="D21" s="277"/>
      <c r="E21" s="277"/>
      <c r="F21" s="277"/>
      <c r="G21" s="277"/>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299</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5">
      <c r="A22" s="155"/>
      <c r="B22" s="156"/>
      <c r="C22" s="270" t="s">
        <v>367</v>
      </c>
      <c r="D22" s="271"/>
      <c r="E22" s="271"/>
      <c r="F22" s="271"/>
      <c r="G22" s="271"/>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300</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5">
      <c r="A23" s="155"/>
      <c r="B23" s="156"/>
      <c r="C23" s="195" t="s">
        <v>1902</v>
      </c>
      <c r="D23" s="161"/>
      <c r="E23" s="162">
        <v>4.5</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314</v>
      </c>
      <c r="AH23" s="148">
        <v>0</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77">
        <v>4</v>
      </c>
      <c r="B24" s="178" t="s">
        <v>373</v>
      </c>
      <c r="C24" s="194" t="s">
        <v>374</v>
      </c>
      <c r="D24" s="179" t="s">
        <v>338</v>
      </c>
      <c r="E24" s="180">
        <v>428.18</v>
      </c>
      <c r="F24" s="181"/>
      <c r="G24" s="182">
        <f>ROUND(E24*F24,2)</f>
        <v>0</v>
      </c>
      <c r="H24" s="181"/>
      <c r="I24" s="182">
        <f>ROUND(E24*H24,2)</f>
        <v>0</v>
      </c>
      <c r="J24" s="181"/>
      <c r="K24" s="182">
        <f>ROUND(E24*J24,2)</f>
        <v>0</v>
      </c>
      <c r="L24" s="182">
        <v>21</v>
      </c>
      <c r="M24" s="182">
        <f>G24*(1+L24/100)</f>
        <v>0</v>
      </c>
      <c r="N24" s="180">
        <v>0</v>
      </c>
      <c r="O24" s="180">
        <f>ROUND(E24*N24,2)</f>
        <v>0</v>
      </c>
      <c r="P24" s="180">
        <v>0</v>
      </c>
      <c r="Q24" s="180">
        <f>ROUND(E24*P24,2)</f>
        <v>0</v>
      </c>
      <c r="R24" s="182" t="s">
        <v>293</v>
      </c>
      <c r="S24" s="182" t="s">
        <v>294</v>
      </c>
      <c r="T24" s="183" t="s">
        <v>294</v>
      </c>
      <c r="U24" s="159">
        <v>1.0999999999999999E-2</v>
      </c>
      <c r="V24" s="159">
        <f>ROUND(E24*U24,2)</f>
        <v>4.71</v>
      </c>
      <c r="W24" s="159"/>
      <c r="X24" s="159" t="s">
        <v>295</v>
      </c>
      <c r="Y24" s="159" t="s">
        <v>296</v>
      </c>
      <c r="Z24" s="148"/>
      <c r="AA24" s="148"/>
      <c r="AB24" s="148"/>
      <c r="AC24" s="148"/>
      <c r="AD24" s="148"/>
      <c r="AE24" s="148"/>
      <c r="AF24" s="148"/>
      <c r="AG24" s="148" t="s">
        <v>297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76" t="s">
        <v>375</v>
      </c>
      <c r="D25" s="277"/>
      <c r="E25" s="277"/>
      <c r="F25" s="277"/>
      <c r="G25" s="277"/>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5">
      <c r="A26" s="155"/>
      <c r="B26" s="156"/>
      <c r="C26" s="270" t="s">
        <v>375</v>
      </c>
      <c r="D26" s="271"/>
      <c r="E26" s="271"/>
      <c r="F26" s="271"/>
      <c r="G26" s="271"/>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300</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5">
      <c r="A27" s="155"/>
      <c r="B27" s="156"/>
      <c r="C27" s="195" t="s">
        <v>1899</v>
      </c>
      <c r="D27" s="161"/>
      <c r="E27" s="162">
        <v>608.17999999999995</v>
      </c>
      <c r="F27" s="159"/>
      <c r="G27" s="159"/>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314</v>
      </c>
      <c r="AH27" s="148">
        <v>0</v>
      </c>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3" x14ac:dyDescent="0.25">
      <c r="A28" s="155"/>
      <c r="B28" s="156"/>
      <c r="C28" s="195" t="s">
        <v>1903</v>
      </c>
      <c r="D28" s="161"/>
      <c r="E28" s="162">
        <v>-180</v>
      </c>
      <c r="F28" s="159"/>
      <c r="G28" s="159"/>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314</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0" outlineLevel="1" x14ac:dyDescent="0.25">
      <c r="A29" s="177">
        <v>5</v>
      </c>
      <c r="B29" s="178" t="s">
        <v>379</v>
      </c>
      <c r="C29" s="194" t="s">
        <v>380</v>
      </c>
      <c r="D29" s="179" t="s">
        <v>338</v>
      </c>
      <c r="E29" s="180">
        <v>428.18</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t="s">
        <v>293</v>
      </c>
      <c r="S29" s="182" t="s">
        <v>294</v>
      </c>
      <c r="T29" s="183" t="s">
        <v>294</v>
      </c>
      <c r="U29" s="159">
        <v>8.9999999999999993E-3</v>
      </c>
      <c r="V29" s="159">
        <f>ROUND(E29*U29,2)</f>
        <v>3.85</v>
      </c>
      <c r="W29" s="159"/>
      <c r="X29" s="159" t="s">
        <v>295</v>
      </c>
      <c r="Y29" s="159" t="s">
        <v>296</v>
      </c>
      <c r="Z29" s="148"/>
      <c r="AA29" s="148"/>
      <c r="AB29" s="148"/>
      <c r="AC29" s="148"/>
      <c r="AD29" s="148"/>
      <c r="AE29" s="148"/>
      <c r="AF29" s="148"/>
      <c r="AG29" s="148" t="s">
        <v>297</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195" t="s">
        <v>1904</v>
      </c>
      <c r="D30" s="161"/>
      <c r="E30" s="162">
        <v>428.18</v>
      </c>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314</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77">
        <v>6</v>
      </c>
      <c r="B31" s="178" t="s">
        <v>1905</v>
      </c>
      <c r="C31" s="194" t="s">
        <v>1906</v>
      </c>
      <c r="D31" s="179" t="s">
        <v>310</v>
      </c>
      <c r="E31" s="180">
        <v>600</v>
      </c>
      <c r="F31" s="181"/>
      <c r="G31" s="182">
        <f>ROUND(E31*F31,2)</f>
        <v>0</v>
      </c>
      <c r="H31" s="181"/>
      <c r="I31" s="182">
        <f>ROUND(E31*H31,2)</f>
        <v>0</v>
      </c>
      <c r="J31" s="181"/>
      <c r="K31" s="182">
        <f>ROUND(E31*J31,2)</f>
        <v>0</v>
      </c>
      <c r="L31" s="182">
        <v>21</v>
      </c>
      <c r="M31" s="182">
        <f>G31*(1+L31/100)</f>
        <v>0</v>
      </c>
      <c r="N31" s="180">
        <v>0</v>
      </c>
      <c r="O31" s="180">
        <f>ROUND(E31*N31,2)</f>
        <v>0</v>
      </c>
      <c r="P31" s="180">
        <v>0</v>
      </c>
      <c r="Q31" s="180">
        <f>ROUND(E31*P31,2)</f>
        <v>0</v>
      </c>
      <c r="R31" s="182" t="s">
        <v>1907</v>
      </c>
      <c r="S31" s="182" t="s">
        <v>294</v>
      </c>
      <c r="T31" s="183" t="s">
        <v>294</v>
      </c>
      <c r="U31" s="159">
        <v>0.06</v>
      </c>
      <c r="V31" s="159">
        <f>ROUND(E31*U31,2)</f>
        <v>36</v>
      </c>
      <c r="W31" s="159"/>
      <c r="X31" s="159" t="s">
        <v>295</v>
      </c>
      <c r="Y31" s="159" t="s">
        <v>296</v>
      </c>
      <c r="Z31" s="148"/>
      <c r="AA31" s="148"/>
      <c r="AB31" s="148"/>
      <c r="AC31" s="148"/>
      <c r="AD31" s="148"/>
      <c r="AE31" s="148"/>
      <c r="AF31" s="148"/>
      <c r="AG31" s="148" t="s">
        <v>297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5">
      <c r="A32" s="155"/>
      <c r="B32" s="156"/>
      <c r="C32" s="276" t="s">
        <v>1908</v>
      </c>
      <c r="D32" s="277"/>
      <c r="E32" s="277"/>
      <c r="F32" s="277"/>
      <c r="G32" s="277"/>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299</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5">
      <c r="A33" s="155"/>
      <c r="B33" s="156"/>
      <c r="C33" s="270" t="s">
        <v>1908</v>
      </c>
      <c r="D33" s="271"/>
      <c r="E33" s="271"/>
      <c r="F33" s="271"/>
      <c r="G33" s="271"/>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300</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77">
        <v>7</v>
      </c>
      <c r="B34" s="178" t="s">
        <v>1909</v>
      </c>
      <c r="C34" s="194" t="s">
        <v>1910</v>
      </c>
      <c r="D34" s="179" t="s">
        <v>310</v>
      </c>
      <c r="E34" s="180">
        <v>600</v>
      </c>
      <c r="F34" s="181"/>
      <c r="G34" s="182">
        <f>ROUND(E34*F34,2)</f>
        <v>0</v>
      </c>
      <c r="H34" s="181"/>
      <c r="I34" s="182">
        <f>ROUND(E34*H34,2)</f>
        <v>0</v>
      </c>
      <c r="J34" s="181"/>
      <c r="K34" s="182">
        <f>ROUND(E34*J34,2)</f>
        <v>0</v>
      </c>
      <c r="L34" s="182">
        <v>21</v>
      </c>
      <c r="M34" s="182">
        <f>G34*(1+L34/100)</f>
        <v>0</v>
      </c>
      <c r="N34" s="180">
        <v>0</v>
      </c>
      <c r="O34" s="180">
        <f>ROUND(E34*N34,2)</f>
        <v>0</v>
      </c>
      <c r="P34" s="180">
        <v>0</v>
      </c>
      <c r="Q34" s="180">
        <f>ROUND(E34*P34,2)</f>
        <v>0</v>
      </c>
      <c r="R34" s="182" t="s">
        <v>303</v>
      </c>
      <c r="S34" s="182" t="s">
        <v>294</v>
      </c>
      <c r="T34" s="183" t="s">
        <v>294</v>
      </c>
      <c r="U34" s="159">
        <v>0.01</v>
      </c>
      <c r="V34" s="159">
        <f>ROUND(E34*U34,2)</f>
        <v>6</v>
      </c>
      <c r="W34" s="159"/>
      <c r="X34" s="159" t="s">
        <v>295</v>
      </c>
      <c r="Y34" s="159" t="s">
        <v>296</v>
      </c>
      <c r="Z34" s="148"/>
      <c r="AA34" s="148"/>
      <c r="AB34" s="148"/>
      <c r="AC34" s="148"/>
      <c r="AD34" s="148"/>
      <c r="AE34" s="148"/>
      <c r="AF34" s="148"/>
      <c r="AG34" s="148" t="s">
        <v>297</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5">
      <c r="A35" s="155"/>
      <c r="B35" s="156"/>
      <c r="C35" s="276" t="s">
        <v>1911</v>
      </c>
      <c r="D35" s="277"/>
      <c r="E35" s="277"/>
      <c r="F35" s="277"/>
      <c r="G35" s="277"/>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299</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5">
      <c r="A36" s="155"/>
      <c r="B36" s="156"/>
      <c r="C36" s="270" t="s">
        <v>1911</v>
      </c>
      <c r="D36" s="271"/>
      <c r="E36" s="271"/>
      <c r="F36" s="271"/>
      <c r="G36" s="271"/>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300</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77">
        <v>8</v>
      </c>
      <c r="B37" s="178" t="s">
        <v>387</v>
      </c>
      <c r="C37" s="194" t="s">
        <v>388</v>
      </c>
      <c r="D37" s="179" t="s">
        <v>310</v>
      </c>
      <c r="E37" s="180">
        <v>1433</v>
      </c>
      <c r="F37" s="181"/>
      <c r="G37" s="182">
        <f>ROUND(E37*F37,2)</f>
        <v>0</v>
      </c>
      <c r="H37" s="181"/>
      <c r="I37" s="182">
        <f>ROUND(E37*H37,2)</f>
        <v>0</v>
      </c>
      <c r="J37" s="181"/>
      <c r="K37" s="182">
        <f>ROUND(E37*J37,2)</f>
        <v>0</v>
      </c>
      <c r="L37" s="182">
        <v>21</v>
      </c>
      <c r="M37" s="182">
        <f>G37*(1+L37/100)</f>
        <v>0</v>
      </c>
      <c r="N37" s="180">
        <v>0</v>
      </c>
      <c r="O37" s="180">
        <f>ROUND(E37*N37,2)</f>
        <v>0</v>
      </c>
      <c r="P37" s="180">
        <v>0</v>
      </c>
      <c r="Q37" s="180">
        <f>ROUND(E37*P37,2)</f>
        <v>0</v>
      </c>
      <c r="R37" s="182" t="s">
        <v>293</v>
      </c>
      <c r="S37" s="182" t="s">
        <v>294</v>
      </c>
      <c r="T37" s="183" t="s">
        <v>294</v>
      </c>
      <c r="U37" s="159">
        <v>1.7999999999999999E-2</v>
      </c>
      <c r="V37" s="159">
        <f>ROUND(E37*U37,2)</f>
        <v>25.79</v>
      </c>
      <c r="W37" s="159"/>
      <c r="X37" s="159" t="s">
        <v>295</v>
      </c>
      <c r="Y37" s="159" t="s">
        <v>296</v>
      </c>
      <c r="Z37" s="148"/>
      <c r="AA37" s="148"/>
      <c r="AB37" s="148"/>
      <c r="AC37" s="148"/>
      <c r="AD37" s="148"/>
      <c r="AE37" s="148"/>
      <c r="AF37" s="148"/>
      <c r="AG37" s="148" t="s">
        <v>297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5">
      <c r="A38" s="155"/>
      <c r="B38" s="156"/>
      <c r="C38" s="276" t="s">
        <v>389</v>
      </c>
      <c r="D38" s="277"/>
      <c r="E38" s="277"/>
      <c r="F38" s="277"/>
      <c r="G38" s="277"/>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299</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5">
      <c r="A39" s="155"/>
      <c r="B39" s="156"/>
      <c r="C39" s="270" t="s">
        <v>389</v>
      </c>
      <c r="D39" s="271"/>
      <c r="E39" s="271"/>
      <c r="F39" s="271"/>
      <c r="G39" s="271"/>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5">
      <c r="A40" s="155"/>
      <c r="B40" s="156"/>
      <c r="C40" s="195" t="s">
        <v>1912</v>
      </c>
      <c r="D40" s="161"/>
      <c r="E40" s="162">
        <v>513</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314</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5">
      <c r="A41" s="155"/>
      <c r="B41" s="156"/>
      <c r="C41" s="195" t="s">
        <v>1913</v>
      </c>
      <c r="D41" s="161"/>
      <c r="E41" s="162">
        <v>360</v>
      </c>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314</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3" x14ac:dyDescent="0.25">
      <c r="A42" s="155"/>
      <c r="B42" s="156"/>
      <c r="C42" s="195" t="s">
        <v>1914</v>
      </c>
      <c r="D42" s="161"/>
      <c r="E42" s="162">
        <v>560</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314</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t="13" x14ac:dyDescent="0.25">
      <c r="A43" s="170" t="s">
        <v>288</v>
      </c>
      <c r="B43" s="171" t="s">
        <v>257</v>
      </c>
      <c r="C43" s="193" t="s">
        <v>171</v>
      </c>
      <c r="D43" s="172"/>
      <c r="E43" s="173"/>
      <c r="F43" s="174"/>
      <c r="G43" s="174">
        <f>SUMIF(AG44:AG48,"&lt;&gt;NOR",G44:G48)</f>
        <v>0</v>
      </c>
      <c r="H43" s="174"/>
      <c r="I43" s="174">
        <f>SUM(I44:I48)</f>
        <v>0</v>
      </c>
      <c r="J43" s="174"/>
      <c r="K43" s="174">
        <f>SUM(K44:K48)</f>
        <v>0</v>
      </c>
      <c r="L43" s="174"/>
      <c r="M43" s="174">
        <f>SUM(M44:M48)</f>
        <v>0</v>
      </c>
      <c r="N43" s="173"/>
      <c r="O43" s="173">
        <f>SUM(O44:O48)</f>
        <v>0</v>
      </c>
      <c r="P43" s="173"/>
      <c r="Q43" s="173">
        <f>SUM(Q44:Q48)</f>
        <v>0</v>
      </c>
      <c r="R43" s="174"/>
      <c r="S43" s="174"/>
      <c r="T43" s="175"/>
      <c r="U43" s="169"/>
      <c r="V43" s="169">
        <f>SUM(V44:V48)</f>
        <v>62.08</v>
      </c>
      <c r="W43" s="169"/>
      <c r="X43" s="169"/>
      <c r="Y43" s="169"/>
      <c r="AG43" t="s">
        <v>289</v>
      </c>
    </row>
    <row r="44" spans="1:60" ht="20" outlineLevel="1" x14ac:dyDescent="0.25">
      <c r="A44" s="177">
        <v>9</v>
      </c>
      <c r="B44" s="178" t="s">
        <v>1843</v>
      </c>
      <c r="C44" s="194" t="s">
        <v>1844</v>
      </c>
      <c r="D44" s="179" t="s">
        <v>424</v>
      </c>
      <c r="E44" s="180">
        <v>80.94</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c r="S44" s="182" t="s">
        <v>878</v>
      </c>
      <c r="T44" s="183" t="s">
        <v>879</v>
      </c>
      <c r="U44" s="159">
        <v>0.27700000000000002</v>
      </c>
      <c r="V44" s="159">
        <f>ROUND(E44*U44,2)</f>
        <v>22.42</v>
      </c>
      <c r="W44" s="159"/>
      <c r="X44" s="159" t="s">
        <v>295</v>
      </c>
      <c r="Y44" s="159" t="s">
        <v>296</v>
      </c>
      <c r="Z44" s="148"/>
      <c r="AA44" s="148"/>
      <c r="AB44" s="148"/>
      <c r="AC44" s="148"/>
      <c r="AD44" s="148"/>
      <c r="AE44" s="148"/>
      <c r="AF44" s="148"/>
      <c r="AG44" s="148" t="s">
        <v>1845</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5">
      <c r="A45" s="155"/>
      <c r="B45" s="156"/>
      <c r="C45" s="272" t="s">
        <v>1846</v>
      </c>
      <c r="D45" s="273"/>
      <c r="E45" s="273"/>
      <c r="F45" s="273"/>
      <c r="G45" s="273"/>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10</v>
      </c>
      <c r="B46" s="186" t="s">
        <v>1849</v>
      </c>
      <c r="C46" s="198" t="s">
        <v>1850</v>
      </c>
      <c r="D46" s="187" t="s">
        <v>424</v>
      </c>
      <c r="E46" s="188">
        <v>80.94</v>
      </c>
      <c r="F46" s="189"/>
      <c r="G46" s="190">
        <f>ROUND(E46*F46,2)</f>
        <v>0</v>
      </c>
      <c r="H46" s="189"/>
      <c r="I46" s="190">
        <f>ROUND(E46*H46,2)</f>
        <v>0</v>
      </c>
      <c r="J46" s="189"/>
      <c r="K46" s="190">
        <f>ROUND(E46*J46,2)</f>
        <v>0</v>
      </c>
      <c r="L46" s="190">
        <v>21</v>
      </c>
      <c r="M46" s="190">
        <f>G46*(1+L46/100)</f>
        <v>0</v>
      </c>
      <c r="N46" s="188">
        <v>0</v>
      </c>
      <c r="O46" s="188">
        <f>ROUND(E46*N46,2)</f>
        <v>0</v>
      </c>
      <c r="P46" s="188">
        <v>0</v>
      </c>
      <c r="Q46" s="188">
        <f>ROUND(E46*P46,2)</f>
        <v>0</v>
      </c>
      <c r="R46" s="190" t="s">
        <v>1023</v>
      </c>
      <c r="S46" s="190" t="s">
        <v>294</v>
      </c>
      <c r="T46" s="191" t="s">
        <v>294</v>
      </c>
      <c r="U46" s="159">
        <v>0.49</v>
      </c>
      <c r="V46" s="159">
        <f>ROUND(E46*U46,2)</f>
        <v>39.659999999999997</v>
      </c>
      <c r="W46" s="159"/>
      <c r="X46" s="159" t="s">
        <v>295</v>
      </c>
      <c r="Y46" s="159" t="s">
        <v>296</v>
      </c>
      <c r="Z46" s="148"/>
      <c r="AA46" s="148"/>
      <c r="AB46" s="148"/>
      <c r="AC46" s="148"/>
      <c r="AD46" s="148"/>
      <c r="AE46" s="148"/>
      <c r="AF46" s="148"/>
      <c r="AG46" s="148" t="s">
        <v>1845</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t="20" outlineLevel="1" x14ac:dyDescent="0.25">
      <c r="A47" s="185">
        <v>11</v>
      </c>
      <c r="B47" s="186" t="s">
        <v>1915</v>
      </c>
      <c r="C47" s="198" t="s">
        <v>1916</v>
      </c>
      <c r="D47" s="187" t="s">
        <v>424</v>
      </c>
      <c r="E47" s="188">
        <v>80.94</v>
      </c>
      <c r="F47" s="189"/>
      <c r="G47" s="190">
        <f>ROUND(E47*F47,2)</f>
        <v>0</v>
      </c>
      <c r="H47" s="189"/>
      <c r="I47" s="190">
        <f>ROUND(E47*H47,2)</f>
        <v>0</v>
      </c>
      <c r="J47" s="189"/>
      <c r="K47" s="190">
        <f>ROUND(E47*J47,2)</f>
        <v>0</v>
      </c>
      <c r="L47" s="190">
        <v>21</v>
      </c>
      <c r="M47" s="190">
        <f>G47*(1+L47/100)</f>
        <v>0</v>
      </c>
      <c r="N47" s="188">
        <v>0</v>
      </c>
      <c r="O47" s="188">
        <f>ROUND(E47*N47,2)</f>
        <v>0</v>
      </c>
      <c r="P47" s="188">
        <v>0</v>
      </c>
      <c r="Q47" s="188">
        <f>ROUND(E47*P47,2)</f>
        <v>0</v>
      </c>
      <c r="R47" s="190" t="s">
        <v>1023</v>
      </c>
      <c r="S47" s="190" t="s">
        <v>294</v>
      </c>
      <c r="T47" s="191" t="s">
        <v>294</v>
      </c>
      <c r="U47" s="159">
        <v>0</v>
      </c>
      <c r="V47" s="159">
        <f>ROUND(E47*U47,2)</f>
        <v>0</v>
      </c>
      <c r="W47" s="159"/>
      <c r="X47" s="159" t="s">
        <v>295</v>
      </c>
      <c r="Y47" s="159" t="s">
        <v>296</v>
      </c>
      <c r="Z47" s="148"/>
      <c r="AA47" s="148"/>
      <c r="AB47" s="148"/>
      <c r="AC47" s="148"/>
      <c r="AD47" s="148"/>
      <c r="AE47" s="148"/>
      <c r="AF47" s="148"/>
      <c r="AG47" s="148" t="s">
        <v>297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12</v>
      </c>
      <c r="B48" s="186" t="s">
        <v>1851</v>
      </c>
      <c r="C48" s="198" t="s">
        <v>1852</v>
      </c>
      <c r="D48" s="187" t="s">
        <v>424</v>
      </c>
      <c r="E48" s="188">
        <v>809.4</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t="s">
        <v>1023</v>
      </c>
      <c r="S48" s="190" t="s">
        <v>294</v>
      </c>
      <c r="T48" s="191" t="s">
        <v>294</v>
      </c>
      <c r="U48" s="159">
        <v>0</v>
      </c>
      <c r="V48" s="159">
        <f>ROUND(E48*U48,2)</f>
        <v>0</v>
      </c>
      <c r="W48" s="159"/>
      <c r="X48" s="159" t="s">
        <v>295</v>
      </c>
      <c r="Y48" s="159" t="s">
        <v>296</v>
      </c>
      <c r="Z48" s="148"/>
      <c r="AA48" s="148"/>
      <c r="AB48" s="148"/>
      <c r="AC48" s="148"/>
      <c r="AD48" s="148"/>
      <c r="AE48" s="148"/>
      <c r="AF48" s="148"/>
      <c r="AG48" s="148" t="s">
        <v>1845</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ht="13" x14ac:dyDescent="0.25">
      <c r="A49" s="170" t="s">
        <v>288</v>
      </c>
      <c r="B49" s="171" t="s">
        <v>136</v>
      </c>
      <c r="C49" s="193" t="s">
        <v>137</v>
      </c>
      <c r="D49" s="172"/>
      <c r="E49" s="173"/>
      <c r="F49" s="174"/>
      <c r="G49" s="174">
        <f>SUMIF(AG50:AG63,"&lt;&gt;NOR",G50:G63)</f>
        <v>0</v>
      </c>
      <c r="H49" s="174"/>
      <c r="I49" s="174">
        <f>SUM(I50:I63)</f>
        <v>0</v>
      </c>
      <c r="J49" s="174"/>
      <c r="K49" s="174">
        <f>SUM(K50:K63)</f>
        <v>0</v>
      </c>
      <c r="L49" s="174"/>
      <c r="M49" s="174">
        <f>SUM(M50:M63)</f>
        <v>0</v>
      </c>
      <c r="N49" s="173"/>
      <c r="O49" s="173">
        <f>SUM(O50:O63)</f>
        <v>0.01</v>
      </c>
      <c r="P49" s="173"/>
      <c r="Q49" s="173">
        <f>SUM(Q50:Q63)</f>
        <v>80.94</v>
      </c>
      <c r="R49" s="174"/>
      <c r="S49" s="174"/>
      <c r="T49" s="175"/>
      <c r="U49" s="169"/>
      <c r="V49" s="169">
        <f>SUM(V50:V63)</f>
        <v>62.370000000000005</v>
      </c>
      <c r="W49" s="169"/>
      <c r="X49" s="169"/>
      <c r="Y49" s="169"/>
      <c r="AG49" t="s">
        <v>289</v>
      </c>
    </row>
    <row r="50" spans="1:60" outlineLevel="1" x14ac:dyDescent="0.25">
      <c r="A50" s="185">
        <v>13</v>
      </c>
      <c r="B50" s="186" t="s">
        <v>1917</v>
      </c>
      <c r="C50" s="198" t="s">
        <v>1918</v>
      </c>
      <c r="D50" s="187" t="s">
        <v>310</v>
      </c>
      <c r="E50" s="188">
        <v>600</v>
      </c>
      <c r="F50" s="189"/>
      <c r="G50" s="190">
        <f>ROUND(E50*F50,2)</f>
        <v>0</v>
      </c>
      <c r="H50" s="189"/>
      <c r="I50" s="190">
        <f>ROUND(E50*H50,2)</f>
        <v>0</v>
      </c>
      <c r="J50" s="189"/>
      <c r="K50" s="190">
        <f>ROUND(E50*J50,2)</f>
        <v>0</v>
      </c>
      <c r="L50" s="190">
        <v>21</v>
      </c>
      <c r="M50" s="190">
        <f>G50*(1+L50/100)</f>
        <v>0</v>
      </c>
      <c r="N50" s="188">
        <v>0</v>
      </c>
      <c r="O50" s="188">
        <f>ROUND(E50*N50,2)</f>
        <v>0</v>
      </c>
      <c r="P50" s="188">
        <v>0</v>
      </c>
      <c r="Q50" s="188">
        <f>ROUND(E50*P50,2)</f>
        <v>0</v>
      </c>
      <c r="R50" s="190" t="s">
        <v>1907</v>
      </c>
      <c r="S50" s="190" t="s">
        <v>294</v>
      </c>
      <c r="T50" s="191" t="s">
        <v>294</v>
      </c>
      <c r="U50" s="159">
        <v>1E-3</v>
      </c>
      <c r="V50" s="159">
        <f>ROUND(E50*U50,2)</f>
        <v>0.6</v>
      </c>
      <c r="W50" s="159"/>
      <c r="X50" s="159" t="s">
        <v>295</v>
      </c>
      <c r="Y50" s="159" t="s">
        <v>296</v>
      </c>
      <c r="Z50" s="148"/>
      <c r="AA50" s="148"/>
      <c r="AB50" s="148"/>
      <c r="AC50" s="148"/>
      <c r="AD50" s="148"/>
      <c r="AE50" s="148"/>
      <c r="AF50" s="148"/>
      <c r="AG50" s="148" t="s">
        <v>297</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77">
        <v>14</v>
      </c>
      <c r="B51" s="178" t="s">
        <v>1919</v>
      </c>
      <c r="C51" s="194" t="s">
        <v>1920</v>
      </c>
      <c r="D51" s="179" t="s">
        <v>292</v>
      </c>
      <c r="E51" s="180">
        <v>9</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t="s">
        <v>1907</v>
      </c>
      <c r="S51" s="182" t="s">
        <v>294</v>
      </c>
      <c r="T51" s="183" t="s">
        <v>294</v>
      </c>
      <c r="U51" s="159">
        <v>3.0920000000000001</v>
      </c>
      <c r="V51" s="159">
        <f>ROUND(E51*U51,2)</f>
        <v>27.83</v>
      </c>
      <c r="W51" s="159"/>
      <c r="X51" s="159" t="s">
        <v>295</v>
      </c>
      <c r="Y51" s="159" t="s">
        <v>296</v>
      </c>
      <c r="Z51" s="148"/>
      <c r="AA51" s="148"/>
      <c r="AB51" s="148"/>
      <c r="AC51" s="148"/>
      <c r="AD51" s="148"/>
      <c r="AE51" s="148"/>
      <c r="AF51" s="148"/>
      <c r="AG51" s="148" t="s">
        <v>297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5">
      <c r="A52" s="155"/>
      <c r="B52" s="156"/>
      <c r="C52" s="276" t="s">
        <v>1921</v>
      </c>
      <c r="D52" s="277"/>
      <c r="E52" s="277"/>
      <c r="F52" s="277"/>
      <c r="G52" s="277"/>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299</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2" x14ac:dyDescent="0.25">
      <c r="A53" s="155"/>
      <c r="B53" s="156"/>
      <c r="C53" s="270" t="s">
        <v>1921</v>
      </c>
      <c r="D53" s="271"/>
      <c r="E53" s="271"/>
      <c r="F53" s="271"/>
      <c r="G53" s="271"/>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300</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77">
        <v>15</v>
      </c>
      <c r="B54" s="178" t="s">
        <v>1922</v>
      </c>
      <c r="C54" s="194" t="s">
        <v>1923</v>
      </c>
      <c r="D54" s="179" t="s">
        <v>310</v>
      </c>
      <c r="E54" s="180">
        <v>1800</v>
      </c>
      <c r="F54" s="181"/>
      <c r="G54" s="182">
        <f>ROUND(E54*F54,2)</f>
        <v>0</v>
      </c>
      <c r="H54" s="181"/>
      <c r="I54" s="182">
        <f>ROUND(E54*H54,2)</f>
        <v>0</v>
      </c>
      <c r="J54" s="181"/>
      <c r="K54" s="182">
        <f>ROUND(E54*J54,2)</f>
        <v>0</v>
      </c>
      <c r="L54" s="182">
        <v>21</v>
      </c>
      <c r="M54" s="182">
        <f>G54*(1+L54/100)</f>
        <v>0</v>
      </c>
      <c r="N54" s="180">
        <v>0</v>
      </c>
      <c r="O54" s="180">
        <f>ROUND(E54*N54,2)</f>
        <v>0</v>
      </c>
      <c r="P54" s="180">
        <v>0</v>
      </c>
      <c r="Q54" s="180">
        <f>ROUND(E54*P54,2)</f>
        <v>0</v>
      </c>
      <c r="R54" s="182" t="s">
        <v>1907</v>
      </c>
      <c r="S54" s="182" t="s">
        <v>294</v>
      </c>
      <c r="T54" s="183" t="s">
        <v>294</v>
      </c>
      <c r="U54" s="159">
        <v>1.0999999999999999E-2</v>
      </c>
      <c r="V54" s="159">
        <f>ROUND(E54*U54,2)</f>
        <v>19.8</v>
      </c>
      <c r="W54" s="159"/>
      <c r="X54" s="159" t="s">
        <v>295</v>
      </c>
      <c r="Y54" s="159" t="s">
        <v>296</v>
      </c>
      <c r="Z54" s="148"/>
      <c r="AA54" s="148"/>
      <c r="AB54" s="148"/>
      <c r="AC54" s="148"/>
      <c r="AD54" s="148"/>
      <c r="AE54" s="148"/>
      <c r="AF54" s="148"/>
      <c r="AG54" s="148" t="s">
        <v>297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2" x14ac:dyDescent="0.25">
      <c r="A55" s="155"/>
      <c r="B55" s="156"/>
      <c r="C55" s="276" t="s">
        <v>1924</v>
      </c>
      <c r="D55" s="277"/>
      <c r="E55" s="277"/>
      <c r="F55" s="277"/>
      <c r="G55" s="277"/>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299</v>
      </c>
      <c r="AH55" s="148"/>
      <c r="AI55" s="148"/>
      <c r="AJ55" s="148"/>
      <c r="AK55" s="148"/>
      <c r="AL55" s="148"/>
      <c r="AM55" s="148"/>
      <c r="AN55" s="148"/>
      <c r="AO55" s="148"/>
      <c r="AP55" s="148"/>
      <c r="AQ55" s="148"/>
      <c r="AR55" s="148"/>
      <c r="AS55" s="148"/>
      <c r="AT55" s="148"/>
      <c r="AU55" s="148"/>
      <c r="AV55" s="148"/>
      <c r="AW55" s="148"/>
      <c r="AX55" s="148"/>
      <c r="AY55" s="148"/>
      <c r="AZ55" s="148"/>
      <c r="BA55" s="184" t="str">
        <f>C55</f>
        <v>bez ohledu na způsob založení, tj. pokosení se shrabáním, naložením shrabků na dopravní prostředek s odvezením do 20 km a se složením,</v>
      </c>
      <c r="BB55" s="148"/>
      <c r="BC55" s="148"/>
      <c r="BD55" s="148"/>
      <c r="BE55" s="148"/>
      <c r="BF55" s="148"/>
      <c r="BG55" s="148"/>
      <c r="BH55" s="148"/>
    </row>
    <row r="56" spans="1:60" outlineLevel="2" x14ac:dyDescent="0.25">
      <c r="A56" s="155"/>
      <c r="B56" s="156"/>
      <c r="C56" s="270" t="s">
        <v>1924</v>
      </c>
      <c r="D56" s="271"/>
      <c r="E56" s="271"/>
      <c r="F56" s="271"/>
      <c r="G56" s="271"/>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300</v>
      </c>
      <c r="AH56" s="148"/>
      <c r="AI56" s="148"/>
      <c r="AJ56" s="148"/>
      <c r="AK56" s="148"/>
      <c r="AL56" s="148"/>
      <c r="AM56" s="148"/>
      <c r="AN56" s="148"/>
      <c r="AO56" s="148"/>
      <c r="AP56" s="148"/>
      <c r="AQ56" s="148"/>
      <c r="AR56" s="148"/>
      <c r="AS56" s="148"/>
      <c r="AT56" s="148"/>
      <c r="AU56" s="148"/>
      <c r="AV56" s="148"/>
      <c r="AW56" s="148"/>
      <c r="AX56" s="148"/>
      <c r="AY56" s="148"/>
      <c r="AZ56" s="148"/>
      <c r="BA56" s="184" t="str">
        <f>C56</f>
        <v>bez ohledu na způsob založení, tj. pokosení se shrabáním, naložením shrabků na dopravní prostředek s odvezením do 20 km a se složením,</v>
      </c>
      <c r="BB56" s="148"/>
      <c r="BC56" s="148"/>
      <c r="BD56" s="148"/>
      <c r="BE56" s="148"/>
      <c r="BF56" s="148"/>
      <c r="BG56" s="148"/>
      <c r="BH56" s="148"/>
    </row>
    <row r="57" spans="1:60" outlineLevel="1" x14ac:dyDescent="0.25">
      <c r="A57" s="177">
        <v>16</v>
      </c>
      <c r="B57" s="178" t="s">
        <v>324</v>
      </c>
      <c r="C57" s="194" t="s">
        <v>325</v>
      </c>
      <c r="D57" s="179" t="s">
        <v>310</v>
      </c>
      <c r="E57" s="180">
        <v>228</v>
      </c>
      <c r="F57" s="181"/>
      <c r="G57" s="182">
        <f>ROUND(E57*F57,2)</f>
        <v>0</v>
      </c>
      <c r="H57" s="181"/>
      <c r="I57" s="182">
        <f>ROUND(E57*H57,2)</f>
        <v>0</v>
      </c>
      <c r="J57" s="181"/>
      <c r="K57" s="182">
        <f>ROUND(E57*J57,2)</f>
        <v>0</v>
      </c>
      <c r="L57" s="182">
        <v>21</v>
      </c>
      <c r="M57" s="182">
        <f>G57*(1+L57/100)</f>
        <v>0</v>
      </c>
      <c r="N57" s="180">
        <v>0</v>
      </c>
      <c r="O57" s="180">
        <f>ROUND(E57*N57,2)</f>
        <v>0</v>
      </c>
      <c r="P57" s="180">
        <v>0.35499999999999998</v>
      </c>
      <c r="Q57" s="180">
        <f>ROUND(E57*P57,2)</f>
        <v>80.94</v>
      </c>
      <c r="R57" s="182" t="s">
        <v>326</v>
      </c>
      <c r="S57" s="182" t="s">
        <v>294</v>
      </c>
      <c r="T57" s="183" t="s">
        <v>294</v>
      </c>
      <c r="U57" s="159">
        <v>6.2E-2</v>
      </c>
      <c r="V57" s="159">
        <f>ROUND(E57*U57,2)</f>
        <v>14.14</v>
      </c>
      <c r="W57" s="159"/>
      <c r="X57" s="159" t="s">
        <v>295</v>
      </c>
      <c r="Y57" s="159" t="s">
        <v>296</v>
      </c>
      <c r="Z57" s="148"/>
      <c r="AA57" s="148"/>
      <c r="AB57" s="148"/>
      <c r="AC57" s="148"/>
      <c r="AD57" s="148"/>
      <c r="AE57" s="148"/>
      <c r="AF57" s="148"/>
      <c r="AG57" s="148" t="s">
        <v>297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5">
      <c r="A58" s="155"/>
      <c r="B58" s="156"/>
      <c r="C58" s="276" t="s">
        <v>327</v>
      </c>
      <c r="D58" s="277"/>
      <c r="E58" s="277"/>
      <c r="F58" s="277"/>
      <c r="G58" s="277"/>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299</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5">
      <c r="A59" s="155"/>
      <c r="B59" s="156"/>
      <c r="C59" s="195" t="s">
        <v>1925</v>
      </c>
      <c r="D59" s="161"/>
      <c r="E59" s="162">
        <v>228</v>
      </c>
      <c r="F59" s="159"/>
      <c r="G59" s="159"/>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314</v>
      </c>
      <c r="AH59" s="148">
        <v>0</v>
      </c>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77">
        <v>17</v>
      </c>
      <c r="B60" s="178" t="s">
        <v>391</v>
      </c>
      <c r="C60" s="194" t="s">
        <v>392</v>
      </c>
      <c r="D60" s="179" t="s">
        <v>338</v>
      </c>
      <c r="E60" s="180">
        <v>428.18</v>
      </c>
      <c r="F60" s="181"/>
      <c r="G60" s="182">
        <f>ROUND(E60*F60,2)</f>
        <v>0</v>
      </c>
      <c r="H60" s="181"/>
      <c r="I60" s="182">
        <f>ROUND(E60*H60,2)</f>
        <v>0</v>
      </c>
      <c r="J60" s="181"/>
      <c r="K60" s="182">
        <f>ROUND(E60*J60,2)</f>
        <v>0</v>
      </c>
      <c r="L60" s="182">
        <v>21</v>
      </c>
      <c r="M60" s="182">
        <f>G60*(1+L60/100)</f>
        <v>0</v>
      </c>
      <c r="N60" s="180">
        <v>0</v>
      </c>
      <c r="O60" s="180">
        <f>ROUND(E60*N60,2)</f>
        <v>0</v>
      </c>
      <c r="P60" s="180">
        <v>0</v>
      </c>
      <c r="Q60" s="180">
        <f>ROUND(E60*P60,2)</f>
        <v>0</v>
      </c>
      <c r="R60" s="182" t="s">
        <v>293</v>
      </c>
      <c r="S60" s="182" t="s">
        <v>294</v>
      </c>
      <c r="T60" s="183" t="s">
        <v>294</v>
      </c>
      <c r="U60" s="159">
        <v>0</v>
      </c>
      <c r="V60" s="159">
        <f>ROUND(E60*U60,2)</f>
        <v>0</v>
      </c>
      <c r="W60" s="159"/>
      <c r="X60" s="159" t="s">
        <v>295</v>
      </c>
      <c r="Y60" s="159" t="s">
        <v>296</v>
      </c>
      <c r="Z60" s="148"/>
      <c r="AA60" s="148"/>
      <c r="AB60" s="148"/>
      <c r="AC60" s="148"/>
      <c r="AD60" s="148"/>
      <c r="AE60" s="148"/>
      <c r="AF60" s="148"/>
      <c r="AG60" s="148" t="s">
        <v>297</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2" x14ac:dyDescent="0.25">
      <c r="A61" s="155"/>
      <c r="B61" s="156"/>
      <c r="C61" s="195" t="s">
        <v>1904</v>
      </c>
      <c r="D61" s="161"/>
      <c r="E61" s="162">
        <v>428.18</v>
      </c>
      <c r="F61" s="159"/>
      <c r="G61" s="159"/>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314</v>
      </c>
      <c r="AH61" s="148">
        <v>0</v>
      </c>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18</v>
      </c>
      <c r="B62" s="186" t="s">
        <v>1926</v>
      </c>
      <c r="C62" s="198" t="s">
        <v>1927</v>
      </c>
      <c r="D62" s="187" t="s">
        <v>1668</v>
      </c>
      <c r="E62" s="188">
        <v>13</v>
      </c>
      <c r="F62" s="189"/>
      <c r="G62" s="190">
        <f>ROUND(E62*F62,2)</f>
        <v>0</v>
      </c>
      <c r="H62" s="189"/>
      <c r="I62" s="190">
        <f>ROUND(E62*H62,2)</f>
        <v>0</v>
      </c>
      <c r="J62" s="189"/>
      <c r="K62" s="190">
        <f>ROUND(E62*J62,2)</f>
        <v>0</v>
      </c>
      <c r="L62" s="190">
        <v>21</v>
      </c>
      <c r="M62" s="190">
        <f>G62*(1+L62/100)</f>
        <v>0</v>
      </c>
      <c r="N62" s="188">
        <v>1E-3</v>
      </c>
      <c r="O62" s="188">
        <f>ROUND(E62*N62,2)</f>
        <v>0.01</v>
      </c>
      <c r="P62" s="188">
        <v>0</v>
      </c>
      <c r="Q62" s="188">
        <f>ROUND(E62*P62,2)</f>
        <v>0</v>
      </c>
      <c r="R62" s="190" t="s">
        <v>621</v>
      </c>
      <c r="S62" s="190" t="s">
        <v>294</v>
      </c>
      <c r="T62" s="191" t="s">
        <v>294</v>
      </c>
      <c r="U62" s="159">
        <v>0</v>
      </c>
      <c r="V62" s="159">
        <f>ROUND(E62*U62,2)</f>
        <v>0</v>
      </c>
      <c r="W62" s="159"/>
      <c r="X62" s="159" t="s">
        <v>622</v>
      </c>
      <c r="Y62" s="159" t="s">
        <v>296</v>
      </c>
      <c r="Z62" s="148"/>
      <c r="AA62" s="148"/>
      <c r="AB62" s="148"/>
      <c r="AC62" s="148"/>
      <c r="AD62" s="148"/>
      <c r="AE62" s="148"/>
      <c r="AF62" s="148"/>
      <c r="AG62" s="148" t="s">
        <v>623</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19</v>
      </c>
      <c r="B63" s="186" t="s">
        <v>1928</v>
      </c>
      <c r="C63" s="198" t="s">
        <v>1929</v>
      </c>
      <c r="D63" s="187" t="s">
        <v>292</v>
      </c>
      <c r="E63" s="188">
        <v>9</v>
      </c>
      <c r="F63" s="189"/>
      <c r="G63" s="190">
        <f>ROUND(E63*F63,2)</f>
        <v>0</v>
      </c>
      <c r="H63" s="189"/>
      <c r="I63" s="190">
        <f>ROUND(E63*H63,2)</f>
        <v>0</v>
      </c>
      <c r="J63" s="189"/>
      <c r="K63" s="190">
        <f>ROUND(E63*J63,2)</f>
        <v>0</v>
      </c>
      <c r="L63" s="190">
        <v>21</v>
      </c>
      <c r="M63" s="190">
        <f>G63*(1+L63/100)</f>
        <v>0</v>
      </c>
      <c r="N63" s="188">
        <v>0</v>
      </c>
      <c r="O63" s="188">
        <f>ROUND(E63*N63,2)</f>
        <v>0</v>
      </c>
      <c r="P63" s="188">
        <v>0</v>
      </c>
      <c r="Q63" s="188">
        <f>ROUND(E63*P63,2)</f>
        <v>0</v>
      </c>
      <c r="R63" s="190"/>
      <c r="S63" s="190" t="s">
        <v>878</v>
      </c>
      <c r="T63" s="191" t="s">
        <v>879</v>
      </c>
      <c r="U63" s="159">
        <v>0</v>
      </c>
      <c r="V63" s="159">
        <f>ROUND(E63*U63,2)</f>
        <v>0</v>
      </c>
      <c r="W63" s="159"/>
      <c r="X63" s="159" t="s">
        <v>622</v>
      </c>
      <c r="Y63" s="159" t="s">
        <v>296</v>
      </c>
      <c r="Z63" s="148"/>
      <c r="AA63" s="148"/>
      <c r="AB63" s="148"/>
      <c r="AC63" s="148"/>
      <c r="AD63" s="148"/>
      <c r="AE63" s="148"/>
      <c r="AF63" s="148"/>
      <c r="AG63" s="148" t="s">
        <v>623</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ht="13" x14ac:dyDescent="0.25">
      <c r="A64" s="170" t="s">
        <v>288</v>
      </c>
      <c r="B64" s="171" t="s">
        <v>146</v>
      </c>
      <c r="C64" s="193" t="s">
        <v>147</v>
      </c>
      <c r="D64" s="172"/>
      <c r="E64" s="173"/>
      <c r="F64" s="174"/>
      <c r="G64" s="174">
        <f>SUMIF(AG65:AG111,"&lt;&gt;NOR",G65:G111)</f>
        <v>0</v>
      </c>
      <c r="H64" s="174"/>
      <c r="I64" s="174">
        <f>SUM(I65:I111)</f>
        <v>0</v>
      </c>
      <c r="J64" s="174"/>
      <c r="K64" s="174">
        <f>SUM(K65:K111)</f>
        <v>0</v>
      </c>
      <c r="L64" s="174"/>
      <c r="M64" s="174">
        <f>SUM(M65:M111)</f>
        <v>0</v>
      </c>
      <c r="N64" s="173"/>
      <c r="O64" s="173">
        <f>SUM(O65:O111)</f>
        <v>1297.2099999999998</v>
      </c>
      <c r="P64" s="173"/>
      <c r="Q64" s="173">
        <f>SUM(Q65:Q111)</f>
        <v>0</v>
      </c>
      <c r="R64" s="174"/>
      <c r="S64" s="174"/>
      <c r="T64" s="175"/>
      <c r="U64" s="169"/>
      <c r="V64" s="169">
        <f>SUM(V65:V111)</f>
        <v>837.08</v>
      </c>
      <c r="W64" s="169"/>
      <c r="X64" s="169"/>
      <c r="Y64" s="169"/>
      <c r="AG64" t="s">
        <v>289</v>
      </c>
    </row>
    <row r="65" spans="1:60" outlineLevel="1" x14ac:dyDescent="0.25">
      <c r="A65" s="177">
        <v>20</v>
      </c>
      <c r="B65" s="178" t="s">
        <v>1930</v>
      </c>
      <c r="C65" s="194" t="s">
        <v>1931</v>
      </c>
      <c r="D65" s="179" t="s">
        <v>310</v>
      </c>
      <c r="E65" s="180">
        <v>821.3</v>
      </c>
      <c r="F65" s="181"/>
      <c r="G65" s="182">
        <f>ROUND(E65*F65,2)</f>
        <v>0</v>
      </c>
      <c r="H65" s="181"/>
      <c r="I65" s="182">
        <f>ROUND(E65*H65,2)</f>
        <v>0</v>
      </c>
      <c r="J65" s="181"/>
      <c r="K65" s="182">
        <f>ROUND(E65*J65,2)</f>
        <v>0</v>
      </c>
      <c r="L65" s="182">
        <v>21</v>
      </c>
      <c r="M65" s="182">
        <f>G65*(1+L65/100)</f>
        <v>0</v>
      </c>
      <c r="N65" s="180">
        <v>0.2024</v>
      </c>
      <c r="O65" s="180">
        <f>ROUND(E65*N65,2)</f>
        <v>166.23</v>
      </c>
      <c r="P65" s="180">
        <v>0</v>
      </c>
      <c r="Q65" s="180">
        <f>ROUND(E65*P65,2)</f>
        <v>0</v>
      </c>
      <c r="R65" s="182" t="s">
        <v>311</v>
      </c>
      <c r="S65" s="182" t="s">
        <v>294</v>
      </c>
      <c r="T65" s="183" t="s">
        <v>294</v>
      </c>
      <c r="U65" s="159">
        <v>2.5999999999999999E-2</v>
      </c>
      <c r="V65" s="159">
        <f>ROUND(E65*U65,2)</f>
        <v>21.35</v>
      </c>
      <c r="W65" s="159"/>
      <c r="X65" s="159" t="s">
        <v>295</v>
      </c>
      <c r="Y65" s="159" t="s">
        <v>296</v>
      </c>
      <c r="Z65" s="148"/>
      <c r="AA65" s="148"/>
      <c r="AB65" s="148"/>
      <c r="AC65" s="148"/>
      <c r="AD65" s="148"/>
      <c r="AE65" s="148"/>
      <c r="AF65" s="148"/>
      <c r="AG65" s="148" t="s">
        <v>297</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2" x14ac:dyDescent="0.25">
      <c r="A66" s="155"/>
      <c r="B66" s="156"/>
      <c r="C66" s="276" t="s">
        <v>1932</v>
      </c>
      <c r="D66" s="277"/>
      <c r="E66" s="277"/>
      <c r="F66" s="277"/>
      <c r="G66" s="277"/>
      <c r="H66" s="159"/>
      <c r="I66" s="159"/>
      <c r="J66" s="159"/>
      <c r="K66" s="159"/>
      <c r="L66" s="159"/>
      <c r="M66" s="159"/>
      <c r="N66" s="158"/>
      <c r="O66" s="158"/>
      <c r="P66" s="158"/>
      <c r="Q66" s="158"/>
      <c r="R66" s="159"/>
      <c r="S66" s="159"/>
      <c r="T66" s="159"/>
      <c r="U66" s="159"/>
      <c r="V66" s="159"/>
      <c r="W66" s="159"/>
      <c r="X66" s="159"/>
      <c r="Y66" s="159"/>
      <c r="Z66" s="148"/>
      <c r="AA66" s="148"/>
      <c r="AB66" s="148"/>
      <c r="AC66" s="148"/>
      <c r="AD66" s="148"/>
      <c r="AE66" s="148"/>
      <c r="AF66" s="148"/>
      <c r="AG66" s="148" t="s">
        <v>299</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5">
      <c r="A67" s="155"/>
      <c r="B67" s="156"/>
      <c r="C67" s="270" t="s">
        <v>1932</v>
      </c>
      <c r="D67" s="271"/>
      <c r="E67" s="271"/>
      <c r="F67" s="271"/>
      <c r="G67" s="271"/>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300</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2" x14ac:dyDescent="0.25">
      <c r="A68" s="155"/>
      <c r="B68" s="156"/>
      <c r="C68" s="195" t="s">
        <v>1933</v>
      </c>
      <c r="D68" s="161"/>
      <c r="E68" s="162">
        <v>821.3</v>
      </c>
      <c r="F68" s="159"/>
      <c r="G68" s="159"/>
      <c r="H68" s="159"/>
      <c r="I68" s="159"/>
      <c r="J68" s="159"/>
      <c r="K68" s="159"/>
      <c r="L68" s="159"/>
      <c r="M68" s="159"/>
      <c r="N68" s="158"/>
      <c r="O68" s="158"/>
      <c r="P68" s="158"/>
      <c r="Q68" s="158"/>
      <c r="R68" s="159"/>
      <c r="S68" s="159"/>
      <c r="T68" s="159"/>
      <c r="U68" s="159"/>
      <c r="V68" s="159"/>
      <c r="W68" s="159"/>
      <c r="X68" s="159"/>
      <c r="Y68" s="159"/>
      <c r="Z68" s="148"/>
      <c r="AA68" s="148"/>
      <c r="AB68" s="148"/>
      <c r="AC68" s="148"/>
      <c r="AD68" s="148"/>
      <c r="AE68" s="148"/>
      <c r="AF68" s="148"/>
      <c r="AG68" s="148" t="s">
        <v>314</v>
      </c>
      <c r="AH68" s="148">
        <v>0</v>
      </c>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5">
      <c r="A69" s="177">
        <v>21</v>
      </c>
      <c r="B69" s="178" t="s">
        <v>1934</v>
      </c>
      <c r="C69" s="194" t="s">
        <v>1935</v>
      </c>
      <c r="D69" s="179" t="s">
        <v>310</v>
      </c>
      <c r="E69" s="180">
        <v>821.3</v>
      </c>
      <c r="F69" s="181"/>
      <c r="G69" s="182">
        <f>ROUND(E69*F69,2)</f>
        <v>0</v>
      </c>
      <c r="H69" s="181"/>
      <c r="I69" s="182">
        <f>ROUND(E69*H69,2)</f>
        <v>0</v>
      </c>
      <c r="J69" s="181"/>
      <c r="K69" s="182">
        <f>ROUND(E69*J69,2)</f>
        <v>0</v>
      </c>
      <c r="L69" s="182">
        <v>21</v>
      </c>
      <c r="M69" s="182">
        <f>G69*(1+L69/100)</f>
        <v>0</v>
      </c>
      <c r="N69" s="180">
        <v>0.23</v>
      </c>
      <c r="O69" s="180">
        <f>ROUND(E69*N69,2)</f>
        <v>188.9</v>
      </c>
      <c r="P69" s="180">
        <v>0</v>
      </c>
      <c r="Q69" s="180">
        <f>ROUND(E69*P69,2)</f>
        <v>0</v>
      </c>
      <c r="R69" s="182" t="s">
        <v>311</v>
      </c>
      <c r="S69" s="182" t="s">
        <v>294</v>
      </c>
      <c r="T69" s="183" t="s">
        <v>294</v>
      </c>
      <c r="U69" s="159">
        <v>2.3E-2</v>
      </c>
      <c r="V69" s="159">
        <f>ROUND(E69*U69,2)</f>
        <v>18.89</v>
      </c>
      <c r="W69" s="159"/>
      <c r="X69" s="159" t="s">
        <v>295</v>
      </c>
      <c r="Y69" s="159" t="s">
        <v>296</v>
      </c>
      <c r="Z69" s="148"/>
      <c r="AA69" s="148"/>
      <c r="AB69" s="148"/>
      <c r="AC69" s="148"/>
      <c r="AD69" s="148"/>
      <c r="AE69" s="148"/>
      <c r="AF69" s="148"/>
      <c r="AG69" s="148" t="s">
        <v>297</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2" x14ac:dyDescent="0.25">
      <c r="A70" s="155"/>
      <c r="B70" s="156"/>
      <c r="C70" s="195" t="s">
        <v>1936</v>
      </c>
      <c r="D70" s="161"/>
      <c r="E70" s="162">
        <v>821.3</v>
      </c>
      <c r="F70" s="159"/>
      <c r="G70" s="159"/>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314</v>
      </c>
      <c r="AH70" s="148">
        <v>0</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5">
      <c r="A71" s="177">
        <v>22</v>
      </c>
      <c r="B71" s="178" t="s">
        <v>1937</v>
      </c>
      <c r="C71" s="194" t="s">
        <v>1938</v>
      </c>
      <c r="D71" s="179" t="s">
        <v>310</v>
      </c>
      <c r="E71" s="180">
        <v>439.6</v>
      </c>
      <c r="F71" s="181"/>
      <c r="G71" s="182">
        <f>ROUND(E71*F71,2)</f>
        <v>0</v>
      </c>
      <c r="H71" s="181"/>
      <c r="I71" s="182">
        <f>ROUND(E71*H71,2)</f>
        <v>0</v>
      </c>
      <c r="J71" s="181"/>
      <c r="K71" s="182">
        <f>ROUND(E71*J71,2)</f>
        <v>0</v>
      </c>
      <c r="L71" s="182">
        <v>21</v>
      </c>
      <c r="M71" s="182">
        <f>G71*(1+L71/100)</f>
        <v>0</v>
      </c>
      <c r="N71" s="180">
        <v>0.34499999999999997</v>
      </c>
      <c r="O71" s="180">
        <f>ROUND(E71*N71,2)</f>
        <v>151.66</v>
      </c>
      <c r="P71" s="180">
        <v>0</v>
      </c>
      <c r="Q71" s="180">
        <f>ROUND(E71*P71,2)</f>
        <v>0</v>
      </c>
      <c r="R71" s="182" t="s">
        <v>311</v>
      </c>
      <c r="S71" s="182" t="s">
        <v>294</v>
      </c>
      <c r="T71" s="183" t="s">
        <v>294</v>
      </c>
      <c r="U71" s="159">
        <v>2.5999999999999999E-2</v>
      </c>
      <c r="V71" s="159">
        <f>ROUND(E71*U71,2)</f>
        <v>11.43</v>
      </c>
      <c r="W71" s="159"/>
      <c r="X71" s="159" t="s">
        <v>295</v>
      </c>
      <c r="Y71" s="159" t="s">
        <v>296</v>
      </c>
      <c r="Z71" s="148"/>
      <c r="AA71" s="148"/>
      <c r="AB71" s="148"/>
      <c r="AC71" s="148"/>
      <c r="AD71" s="148"/>
      <c r="AE71" s="148"/>
      <c r="AF71" s="148"/>
      <c r="AG71" s="148" t="s">
        <v>297</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2" x14ac:dyDescent="0.25">
      <c r="A72" s="155"/>
      <c r="B72" s="156"/>
      <c r="C72" s="195" t="s">
        <v>1939</v>
      </c>
      <c r="D72" s="161"/>
      <c r="E72" s="162">
        <v>421.6</v>
      </c>
      <c r="F72" s="159"/>
      <c r="G72" s="159"/>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314</v>
      </c>
      <c r="AH72" s="148">
        <v>0</v>
      </c>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3" x14ac:dyDescent="0.25">
      <c r="A73" s="155"/>
      <c r="B73" s="156"/>
      <c r="C73" s="195" t="s">
        <v>1940</v>
      </c>
      <c r="D73" s="161"/>
      <c r="E73" s="162">
        <v>18</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314</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77">
        <v>23</v>
      </c>
      <c r="B74" s="178" t="s">
        <v>1941</v>
      </c>
      <c r="C74" s="194" t="s">
        <v>1942</v>
      </c>
      <c r="D74" s="179" t="s">
        <v>310</v>
      </c>
      <c r="E74" s="180">
        <v>821.3</v>
      </c>
      <c r="F74" s="181"/>
      <c r="G74" s="182">
        <f>ROUND(E74*F74,2)</f>
        <v>0</v>
      </c>
      <c r="H74" s="181"/>
      <c r="I74" s="182">
        <f>ROUND(E74*H74,2)</f>
        <v>0</v>
      </c>
      <c r="J74" s="181"/>
      <c r="K74" s="182">
        <f>ROUND(E74*J74,2)</f>
        <v>0</v>
      </c>
      <c r="L74" s="182">
        <v>21</v>
      </c>
      <c r="M74" s="182">
        <f>G74*(1+L74/100)</f>
        <v>0</v>
      </c>
      <c r="N74" s="180">
        <v>0.46</v>
      </c>
      <c r="O74" s="180">
        <f>ROUND(E74*N74,2)</f>
        <v>377.8</v>
      </c>
      <c r="P74" s="180">
        <v>0</v>
      </c>
      <c r="Q74" s="180">
        <f>ROUND(E74*P74,2)</f>
        <v>0</v>
      </c>
      <c r="R74" s="182" t="s">
        <v>311</v>
      </c>
      <c r="S74" s="182" t="s">
        <v>294</v>
      </c>
      <c r="T74" s="183" t="s">
        <v>294</v>
      </c>
      <c r="U74" s="159">
        <v>2.9000000000000001E-2</v>
      </c>
      <c r="V74" s="159">
        <f>ROUND(E74*U74,2)</f>
        <v>23.82</v>
      </c>
      <c r="W74" s="159"/>
      <c r="X74" s="159" t="s">
        <v>295</v>
      </c>
      <c r="Y74" s="159" t="s">
        <v>296</v>
      </c>
      <c r="Z74" s="148"/>
      <c r="AA74" s="148"/>
      <c r="AB74" s="148"/>
      <c r="AC74" s="148"/>
      <c r="AD74" s="148"/>
      <c r="AE74" s="148"/>
      <c r="AF74" s="148"/>
      <c r="AG74" s="148" t="s">
        <v>297</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2" x14ac:dyDescent="0.25">
      <c r="A75" s="155"/>
      <c r="B75" s="156"/>
      <c r="C75" s="195" t="s">
        <v>1933</v>
      </c>
      <c r="D75" s="161"/>
      <c r="E75" s="162">
        <v>821.3</v>
      </c>
      <c r="F75" s="159"/>
      <c r="G75" s="159"/>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314</v>
      </c>
      <c r="AH75" s="148">
        <v>0</v>
      </c>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77">
        <v>24</v>
      </c>
      <c r="B76" s="178" t="s">
        <v>1943</v>
      </c>
      <c r="C76" s="194" t="s">
        <v>1944</v>
      </c>
      <c r="D76" s="179" t="s">
        <v>310</v>
      </c>
      <c r="E76" s="180">
        <v>107.765</v>
      </c>
      <c r="F76" s="181"/>
      <c r="G76" s="182">
        <f>ROUND(E76*F76,2)</f>
        <v>0</v>
      </c>
      <c r="H76" s="181"/>
      <c r="I76" s="182">
        <f>ROUND(E76*H76,2)</f>
        <v>0</v>
      </c>
      <c r="J76" s="181"/>
      <c r="K76" s="182">
        <f>ROUND(E76*J76,2)</f>
        <v>0</v>
      </c>
      <c r="L76" s="182">
        <v>21</v>
      </c>
      <c r="M76" s="182">
        <f>G76*(1+L76/100)</f>
        <v>0</v>
      </c>
      <c r="N76" s="180">
        <v>0.38041999999999998</v>
      </c>
      <c r="O76" s="180">
        <f>ROUND(E76*N76,2)</f>
        <v>41</v>
      </c>
      <c r="P76" s="180">
        <v>0</v>
      </c>
      <c r="Q76" s="180">
        <f>ROUND(E76*P76,2)</f>
        <v>0</v>
      </c>
      <c r="R76" s="182" t="s">
        <v>311</v>
      </c>
      <c r="S76" s="182" t="s">
        <v>294</v>
      </c>
      <c r="T76" s="183" t="s">
        <v>294</v>
      </c>
      <c r="U76" s="159">
        <v>0.151</v>
      </c>
      <c r="V76" s="159">
        <f>ROUND(E76*U76,2)</f>
        <v>16.27</v>
      </c>
      <c r="W76" s="159"/>
      <c r="X76" s="159" t="s">
        <v>295</v>
      </c>
      <c r="Y76" s="159" t="s">
        <v>296</v>
      </c>
      <c r="Z76" s="148"/>
      <c r="AA76" s="148"/>
      <c r="AB76" s="148"/>
      <c r="AC76" s="148"/>
      <c r="AD76" s="148"/>
      <c r="AE76" s="148"/>
      <c r="AF76" s="148"/>
      <c r="AG76" s="148" t="s">
        <v>297</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5">
      <c r="A77" s="155"/>
      <c r="B77" s="156"/>
      <c r="C77" s="195" t="s">
        <v>1945</v>
      </c>
      <c r="D77" s="161"/>
      <c r="E77" s="162">
        <v>57.05</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314</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3" x14ac:dyDescent="0.25">
      <c r="A78" s="155"/>
      <c r="B78" s="156"/>
      <c r="C78" s="195" t="s">
        <v>1946</v>
      </c>
      <c r="D78" s="161"/>
      <c r="E78" s="162">
        <v>44.88</v>
      </c>
      <c r="F78" s="159"/>
      <c r="G78" s="159"/>
      <c r="H78" s="159"/>
      <c r="I78" s="159"/>
      <c r="J78" s="159"/>
      <c r="K78" s="159"/>
      <c r="L78" s="159"/>
      <c r="M78" s="159"/>
      <c r="N78" s="158"/>
      <c r="O78" s="158"/>
      <c r="P78" s="158"/>
      <c r="Q78" s="158"/>
      <c r="R78" s="159"/>
      <c r="S78" s="159"/>
      <c r="T78" s="159"/>
      <c r="U78" s="159"/>
      <c r="V78" s="159"/>
      <c r="W78" s="159"/>
      <c r="X78" s="159"/>
      <c r="Y78" s="159"/>
      <c r="Z78" s="148"/>
      <c r="AA78" s="148"/>
      <c r="AB78" s="148"/>
      <c r="AC78" s="148"/>
      <c r="AD78" s="148"/>
      <c r="AE78" s="148"/>
      <c r="AF78" s="148"/>
      <c r="AG78" s="148" t="s">
        <v>314</v>
      </c>
      <c r="AH78" s="148">
        <v>0</v>
      </c>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3" x14ac:dyDescent="0.25">
      <c r="A79" s="155"/>
      <c r="B79" s="156"/>
      <c r="C79" s="195" t="s">
        <v>1947</v>
      </c>
      <c r="D79" s="161"/>
      <c r="E79" s="162">
        <v>5.83</v>
      </c>
      <c r="F79" s="159"/>
      <c r="G79" s="159"/>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314</v>
      </c>
      <c r="AH79" s="148">
        <v>0</v>
      </c>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77">
        <v>25</v>
      </c>
      <c r="B80" s="178" t="s">
        <v>1948</v>
      </c>
      <c r="C80" s="194" t="s">
        <v>1949</v>
      </c>
      <c r="D80" s="179" t="s">
        <v>310</v>
      </c>
      <c r="E80" s="180">
        <v>839.3</v>
      </c>
      <c r="F80" s="181"/>
      <c r="G80" s="182">
        <f>ROUND(E80*F80,2)</f>
        <v>0</v>
      </c>
      <c r="H80" s="181"/>
      <c r="I80" s="182">
        <f>ROUND(E80*H80,2)</f>
        <v>0</v>
      </c>
      <c r="J80" s="181"/>
      <c r="K80" s="182">
        <f>ROUND(E80*J80,2)</f>
        <v>0</v>
      </c>
      <c r="L80" s="182">
        <v>21</v>
      </c>
      <c r="M80" s="182">
        <f>G80*(1+L80/100)</f>
        <v>0</v>
      </c>
      <c r="N80" s="180">
        <v>9.2799999999999994E-2</v>
      </c>
      <c r="O80" s="180">
        <f>ROUND(E80*N80,2)</f>
        <v>77.89</v>
      </c>
      <c r="P80" s="180">
        <v>0</v>
      </c>
      <c r="Q80" s="180">
        <f>ROUND(E80*P80,2)</f>
        <v>0</v>
      </c>
      <c r="R80" s="182" t="s">
        <v>311</v>
      </c>
      <c r="S80" s="182" t="s">
        <v>294</v>
      </c>
      <c r="T80" s="183" t="s">
        <v>294</v>
      </c>
      <c r="U80" s="159">
        <v>0.47799999999999998</v>
      </c>
      <c r="V80" s="159">
        <f>ROUND(E80*U80,2)</f>
        <v>401.19</v>
      </c>
      <c r="W80" s="159"/>
      <c r="X80" s="159" t="s">
        <v>295</v>
      </c>
      <c r="Y80" s="159" t="s">
        <v>296</v>
      </c>
      <c r="Z80" s="148"/>
      <c r="AA80" s="148"/>
      <c r="AB80" s="148"/>
      <c r="AC80" s="148"/>
      <c r="AD80" s="148"/>
      <c r="AE80" s="148"/>
      <c r="AF80" s="148"/>
      <c r="AG80" s="148" t="s">
        <v>297</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20.5" outlineLevel="2" x14ac:dyDescent="0.25">
      <c r="A81" s="155"/>
      <c r="B81" s="156"/>
      <c r="C81" s="276" t="s">
        <v>703</v>
      </c>
      <c r="D81" s="277"/>
      <c r="E81" s="277"/>
      <c r="F81" s="277"/>
      <c r="G81" s="277"/>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299</v>
      </c>
      <c r="AH81" s="148"/>
      <c r="AI81" s="148"/>
      <c r="AJ81" s="148"/>
      <c r="AK81" s="148"/>
      <c r="AL81" s="148"/>
      <c r="AM81" s="148"/>
      <c r="AN81" s="148"/>
      <c r="AO81" s="148"/>
      <c r="AP81" s="148"/>
      <c r="AQ81" s="148"/>
      <c r="AR81" s="148"/>
      <c r="AS81" s="148"/>
      <c r="AT81" s="148"/>
      <c r="AU81" s="148"/>
      <c r="AV81" s="148"/>
      <c r="AW81" s="148"/>
      <c r="AX81" s="148"/>
      <c r="AY81" s="148"/>
      <c r="AZ81" s="148"/>
      <c r="BA81" s="184" t="str">
        <f>C81</f>
        <v>s provedením lože z kameniva drceného, s vyplněním spár, s dvojitým hutněním a se smetením přebytečného materiálu na krajnici. S dodáním hmot pro lože a výplň spár.</v>
      </c>
      <c r="BB81" s="148"/>
      <c r="BC81" s="148"/>
      <c r="BD81" s="148"/>
      <c r="BE81" s="148"/>
      <c r="BF81" s="148"/>
      <c r="BG81" s="148"/>
      <c r="BH81" s="148"/>
    </row>
    <row r="82" spans="1:60" ht="20.5" outlineLevel="2" x14ac:dyDescent="0.25">
      <c r="A82" s="155"/>
      <c r="B82" s="156"/>
      <c r="C82" s="270" t="s">
        <v>703</v>
      </c>
      <c r="D82" s="271"/>
      <c r="E82" s="271"/>
      <c r="F82" s="271"/>
      <c r="G82" s="271"/>
      <c r="H82" s="159"/>
      <c r="I82" s="159"/>
      <c r="J82" s="159"/>
      <c r="K82" s="159"/>
      <c r="L82" s="159"/>
      <c r="M82" s="159"/>
      <c r="N82" s="158"/>
      <c r="O82" s="158"/>
      <c r="P82" s="158"/>
      <c r="Q82" s="158"/>
      <c r="R82" s="159"/>
      <c r="S82" s="159"/>
      <c r="T82" s="159"/>
      <c r="U82" s="159"/>
      <c r="V82" s="159"/>
      <c r="W82" s="159"/>
      <c r="X82" s="159"/>
      <c r="Y82" s="159"/>
      <c r="Z82" s="148"/>
      <c r="AA82" s="148"/>
      <c r="AB82" s="148"/>
      <c r="AC82" s="148"/>
      <c r="AD82" s="148"/>
      <c r="AE82" s="148"/>
      <c r="AF82" s="148"/>
      <c r="AG82" s="148" t="s">
        <v>300</v>
      </c>
      <c r="AH82" s="148"/>
      <c r="AI82" s="148"/>
      <c r="AJ82" s="148"/>
      <c r="AK82" s="148"/>
      <c r="AL82" s="148"/>
      <c r="AM82" s="148"/>
      <c r="AN82" s="148"/>
      <c r="AO82" s="148"/>
      <c r="AP82" s="148"/>
      <c r="AQ82" s="148"/>
      <c r="AR82" s="148"/>
      <c r="AS82" s="148"/>
      <c r="AT82" s="148"/>
      <c r="AU82" s="148"/>
      <c r="AV82" s="148"/>
      <c r="AW82" s="148"/>
      <c r="AX82" s="148"/>
      <c r="AY82" s="148"/>
      <c r="AZ82" s="148"/>
      <c r="BA82" s="184" t="str">
        <f>C82</f>
        <v>s provedením lože z kameniva drceného, s vyplněním spár, s dvojitým hutněním a se smetením přebytečného materiálu na krajnici. S dodáním hmot pro lože a výplň spár.</v>
      </c>
      <c r="BB82" s="148"/>
      <c r="BC82" s="148"/>
      <c r="BD82" s="148"/>
      <c r="BE82" s="148"/>
      <c r="BF82" s="148"/>
      <c r="BG82" s="148"/>
      <c r="BH82" s="148"/>
    </row>
    <row r="83" spans="1:60" outlineLevel="2" x14ac:dyDescent="0.25">
      <c r="A83" s="155"/>
      <c r="B83" s="156"/>
      <c r="C83" s="195" t="s">
        <v>1950</v>
      </c>
      <c r="D83" s="161"/>
      <c r="E83" s="162">
        <v>324.8</v>
      </c>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314</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5">
      <c r="A84" s="155"/>
      <c r="B84" s="156"/>
      <c r="C84" s="195" t="s">
        <v>1951</v>
      </c>
      <c r="D84" s="161"/>
      <c r="E84" s="162">
        <v>496.5</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314</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5">
      <c r="A85" s="155"/>
      <c r="B85" s="156"/>
      <c r="C85" s="195" t="s">
        <v>1952</v>
      </c>
      <c r="D85" s="161"/>
      <c r="E85" s="162">
        <v>18</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314</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77">
        <v>26</v>
      </c>
      <c r="B86" s="178" t="s">
        <v>3829</v>
      </c>
      <c r="C86" s="194" t="s">
        <v>3830</v>
      </c>
      <c r="D86" s="179" t="s">
        <v>331</v>
      </c>
      <c r="E86" s="180">
        <v>226</v>
      </c>
      <c r="F86" s="181"/>
      <c r="G86" s="182">
        <f>ROUND(E86*F86,2)</f>
        <v>0</v>
      </c>
      <c r="H86" s="181"/>
      <c r="I86" s="182">
        <f>ROUND(E86*H86,2)</f>
        <v>0</v>
      </c>
      <c r="J86" s="181"/>
      <c r="K86" s="182">
        <f>ROUND(E86*J86,2)</f>
        <v>0</v>
      </c>
      <c r="L86" s="182">
        <v>21</v>
      </c>
      <c r="M86" s="182">
        <f>G86*(1+L86/100)</f>
        <v>0</v>
      </c>
      <c r="N86" s="180">
        <v>7.3899999999999993E-2</v>
      </c>
      <c r="O86" s="180">
        <f>ROUND(E86*N86,2)</f>
        <v>16.7</v>
      </c>
      <c r="P86" s="180">
        <v>0</v>
      </c>
      <c r="Q86" s="180">
        <f>ROUND(E86*P86,2)</f>
        <v>0</v>
      </c>
      <c r="R86" s="182" t="s">
        <v>311</v>
      </c>
      <c r="S86" s="182" t="s">
        <v>294</v>
      </c>
      <c r="T86" s="183" t="s">
        <v>879</v>
      </c>
      <c r="U86" s="159">
        <v>0.45200000000000001</v>
      </c>
      <c r="V86" s="159">
        <f>ROUND(E86*U86,2)</f>
        <v>102.15</v>
      </c>
      <c r="W86" s="159"/>
      <c r="X86" s="159" t="s">
        <v>295</v>
      </c>
      <c r="Y86" s="159" t="s">
        <v>296</v>
      </c>
      <c r="Z86" s="148"/>
      <c r="AA86" s="148"/>
      <c r="AB86" s="148"/>
      <c r="AC86" s="148"/>
      <c r="AD86" s="148"/>
      <c r="AE86" s="148"/>
      <c r="AF86" s="148"/>
      <c r="AG86" s="148" t="s">
        <v>297</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77">
        <v>26</v>
      </c>
      <c r="B87" s="178" t="s">
        <v>3831</v>
      </c>
      <c r="C87" s="194" t="s">
        <v>3832</v>
      </c>
      <c r="D87" s="179" t="s">
        <v>331</v>
      </c>
      <c r="E87" s="180">
        <v>98</v>
      </c>
      <c r="F87" s="181"/>
      <c r="G87" s="182">
        <f>ROUND(E87*F87,2)</f>
        <v>0</v>
      </c>
      <c r="H87" s="181"/>
      <c r="I87" s="182">
        <f>ROUND(E87*H87,2)</f>
        <v>0</v>
      </c>
      <c r="J87" s="181"/>
      <c r="K87" s="182">
        <f>ROUND(E87*J87,2)</f>
        <v>0</v>
      </c>
      <c r="L87" s="182">
        <v>21</v>
      </c>
      <c r="M87" s="182">
        <f>G87*(1+L87/100)</f>
        <v>0</v>
      </c>
      <c r="N87" s="180">
        <v>7.3899999999999993E-2</v>
      </c>
      <c r="O87" s="180">
        <f>ROUND(E87*N87,2)</f>
        <v>7.24</v>
      </c>
      <c r="P87" s="180">
        <v>0</v>
      </c>
      <c r="Q87" s="180">
        <f>ROUND(E87*P87,2)</f>
        <v>0</v>
      </c>
      <c r="R87" s="182" t="s">
        <v>311</v>
      </c>
      <c r="S87" s="182" t="s">
        <v>294</v>
      </c>
      <c r="T87" s="183" t="s">
        <v>879</v>
      </c>
      <c r="U87" s="159">
        <v>0.45200000000000001</v>
      </c>
      <c r="V87" s="159">
        <f>ROUND(E87*U87,2)</f>
        <v>44.3</v>
      </c>
      <c r="W87" s="159"/>
      <c r="X87" s="159" t="s">
        <v>295</v>
      </c>
      <c r="Y87" s="159" t="s">
        <v>296</v>
      </c>
      <c r="Z87" s="148"/>
      <c r="AA87" s="148"/>
      <c r="AB87" s="148"/>
      <c r="AC87" s="148"/>
      <c r="AD87" s="148"/>
      <c r="AE87" s="148"/>
      <c r="AF87" s="148"/>
      <c r="AG87" s="148" t="s">
        <v>297</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77">
        <v>26</v>
      </c>
      <c r="B88" s="178" t="s">
        <v>1953</v>
      </c>
      <c r="C88" s="194" t="s">
        <v>1954</v>
      </c>
      <c r="D88" s="179" t="s">
        <v>310</v>
      </c>
      <c r="E88" s="180">
        <v>421.6</v>
      </c>
      <c r="F88" s="181"/>
      <c r="G88" s="182">
        <f>ROUND(E88*F88,2)</f>
        <v>0</v>
      </c>
      <c r="H88" s="181"/>
      <c r="I88" s="182">
        <f>ROUND(E88*H88,2)</f>
        <v>0</v>
      </c>
      <c r="J88" s="181"/>
      <c r="K88" s="182">
        <f>ROUND(E88*J88,2)</f>
        <v>0</v>
      </c>
      <c r="L88" s="182">
        <v>21</v>
      </c>
      <c r="M88" s="182">
        <f>G88*(1+L88/100)</f>
        <v>0</v>
      </c>
      <c r="N88" s="180">
        <v>7.3899999999999993E-2</v>
      </c>
      <c r="O88" s="180">
        <f>ROUND(E88*N88,2)</f>
        <v>31.16</v>
      </c>
      <c r="P88" s="180">
        <v>0</v>
      </c>
      <c r="Q88" s="180">
        <f>ROUND(E88*P88,2)</f>
        <v>0</v>
      </c>
      <c r="R88" s="182"/>
      <c r="S88" s="182" t="s">
        <v>878</v>
      </c>
      <c r="T88" s="183" t="s">
        <v>879</v>
      </c>
      <c r="U88" s="159">
        <v>0.45200000000000001</v>
      </c>
      <c r="V88" s="159">
        <f>ROUND(E88*U88,2)</f>
        <v>190.56</v>
      </c>
      <c r="W88" s="159"/>
      <c r="X88" s="159" t="s">
        <v>295</v>
      </c>
      <c r="Y88" s="159" t="s">
        <v>296</v>
      </c>
      <c r="Z88" s="148"/>
      <c r="AA88" s="148"/>
      <c r="AB88" s="148"/>
      <c r="AC88" s="148"/>
      <c r="AD88" s="148"/>
      <c r="AE88" s="148"/>
      <c r="AF88" s="148"/>
      <c r="AG88" s="148" t="s">
        <v>297</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2" x14ac:dyDescent="0.25">
      <c r="A89" s="155"/>
      <c r="B89" s="156"/>
      <c r="C89" s="195" t="s">
        <v>1939</v>
      </c>
      <c r="D89" s="161"/>
      <c r="E89" s="162">
        <v>421.6</v>
      </c>
      <c r="F89" s="159"/>
      <c r="G89" s="159"/>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314</v>
      </c>
      <c r="AH89" s="148">
        <v>0</v>
      </c>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ht="30" outlineLevel="1" x14ac:dyDescent="0.25">
      <c r="A90" s="177">
        <v>27</v>
      </c>
      <c r="B90" s="178" t="s">
        <v>1955</v>
      </c>
      <c r="C90" s="194" t="s">
        <v>1956</v>
      </c>
      <c r="D90" s="179" t="s">
        <v>331</v>
      </c>
      <c r="E90" s="180">
        <v>9.5</v>
      </c>
      <c r="F90" s="181"/>
      <c r="G90" s="182">
        <f>ROUND(E90*F90,2)</f>
        <v>0</v>
      </c>
      <c r="H90" s="181"/>
      <c r="I90" s="182">
        <f>ROUND(E90*H90,2)</f>
        <v>0</v>
      </c>
      <c r="J90" s="181"/>
      <c r="K90" s="182">
        <f>ROUND(E90*J90,2)</f>
        <v>0</v>
      </c>
      <c r="L90" s="182">
        <v>21</v>
      </c>
      <c r="M90" s="182">
        <f>G90*(1+L90/100)</f>
        <v>0</v>
      </c>
      <c r="N90" s="180">
        <v>0.27551999999999999</v>
      </c>
      <c r="O90" s="180">
        <f>ROUND(E90*N90,2)</f>
        <v>2.62</v>
      </c>
      <c r="P90" s="180">
        <v>0</v>
      </c>
      <c r="Q90" s="180">
        <f>ROUND(E90*P90,2)</f>
        <v>0</v>
      </c>
      <c r="R90" s="182" t="s">
        <v>674</v>
      </c>
      <c r="S90" s="182" t="s">
        <v>294</v>
      </c>
      <c r="T90" s="183" t="s">
        <v>294</v>
      </c>
      <c r="U90" s="159">
        <v>0.74904999999999999</v>
      </c>
      <c r="V90" s="159">
        <f>ROUND(E90*U90,2)</f>
        <v>7.12</v>
      </c>
      <c r="W90" s="159"/>
      <c r="X90" s="159" t="s">
        <v>675</v>
      </c>
      <c r="Y90" s="159" t="s">
        <v>296</v>
      </c>
      <c r="Z90" s="148"/>
      <c r="AA90" s="148"/>
      <c r="AB90" s="148"/>
      <c r="AC90" s="148"/>
      <c r="AD90" s="148"/>
      <c r="AE90" s="148"/>
      <c r="AF90" s="148"/>
      <c r="AG90" s="148" t="s">
        <v>676</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2" x14ac:dyDescent="0.25">
      <c r="A91" s="155"/>
      <c r="B91" s="156"/>
      <c r="C91" s="276" t="s">
        <v>1957</v>
      </c>
      <c r="D91" s="277"/>
      <c r="E91" s="277"/>
      <c r="F91" s="277"/>
      <c r="G91" s="277"/>
      <c r="H91" s="159"/>
      <c r="I91" s="159"/>
      <c r="J91" s="159"/>
      <c r="K91" s="159"/>
      <c r="L91" s="159"/>
      <c r="M91" s="159"/>
      <c r="N91" s="158"/>
      <c r="O91" s="158"/>
      <c r="P91" s="158"/>
      <c r="Q91" s="158"/>
      <c r="R91" s="159"/>
      <c r="S91" s="159"/>
      <c r="T91" s="159"/>
      <c r="U91" s="159"/>
      <c r="V91" s="159"/>
      <c r="W91" s="159"/>
      <c r="X91" s="159"/>
      <c r="Y91" s="159"/>
      <c r="Z91" s="148"/>
      <c r="AA91" s="148"/>
      <c r="AB91" s="148"/>
      <c r="AC91" s="148"/>
      <c r="AD91" s="148"/>
      <c r="AE91" s="148"/>
      <c r="AF91" s="148"/>
      <c r="AG91" s="148" t="s">
        <v>299</v>
      </c>
      <c r="AH91" s="148"/>
      <c r="AI91" s="148"/>
      <c r="AJ91" s="148"/>
      <c r="AK91" s="148"/>
      <c r="AL91" s="148"/>
      <c r="AM91" s="148"/>
      <c r="AN91" s="148"/>
      <c r="AO91" s="148"/>
      <c r="AP91" s="148"/>
      <c r="AQ91" s="148"/>
      <c r="AR91" s="148"/>
      <c r="AS91" s="148"/>
      <c r="AT91" s="148"/>
      <c r="AU91" s="148"/>
      <c r="AV91" s="148"/>
      <c r="AW91" s="148"/>
      <c r="AX91" s="148"/>
      <c r="AY91" s="148"/>
      <c r="AZ91" s="148"/>
      <c r="BA91" s="184" t="str">
        <f>C91</f>
        <v>montáž odvodňovacích žlabů a vpustí k odvodňovacím žlabům z polymerbetonu, včetně betonového lože popř. obetonování, s dodávkou žlabů a vpustí.</v>
      </c>
      <c r="BB91" s="148"/>
      <c r="BC91" s="148"/>
      <c r="BD91" s="148"/>
      <c r="BE91" s="148"/>
      <c r="BF91" s="148"/>
      <c r="BG91" s="148"/>
      <c r="BH91" s="148"/>
    </row>
    <row r="92" spans="1:60" outlineLevel="2" x14ac:dyDescent="0.25">
      <c r="A92" s="155"/>
      <c r="B92" s="156"/>
      <c r="C92" s="270" t="s">
        <v>1957</v>
      </c>
      <c r="D92" s="271"/>
      <c r="E92" s="271"/>
      <c r="F92" s="271"/>
      <c r="G92" s="271"/>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300</v>
      </c>
      <c r="AH92" s="148"/>
      <c r="AI92" s="148"/>
      <c r="AJ92" s="148"/>
      <c r="AK92" s="148"/>
      <c r="AL92" s="148"/>
      <c r="AM92" s="148"/>
      <c r="AN92" s="148"/>
      <c r="AO92" s="148"/>
      <c r="AP92" s="148"/>
      <c r="AQ92" s="148"/>
      <c r="AR92" s="148"/>
      <c r="AS92" s="148"/>
      <c r="AT92" s="148"/>
      <c r="AU92" s="148"/>
      <c r="AV92" s="148"/>
      <c r="AW92" s="148"/>
      <c r="AX92" s="148"/>
      <c r="AY92" s="148"/>
      <c r="AZ92" s="148"/>
      <c r="BA92" s="184" t="str">
        <f>C92</f>
        <v>montáž odvodňovacích žlabů a vpustí k odvodňovacím žlabům z polymerbetonu, včetně betonového lože popř. obetonování, s dodávkou žlabů a vpustí.</v>
      </c>
      <c r="BB92" s="148"/>
      <c r="BC92" s="148"/>
      <c r="BD92" s="148"/>
      <c r="BE92" s="148"/>
      <c r="BF92" s="148"/>
      <c r="BG92" s="148"/>
      <c r="BH92" s="148"/>
    </row>
    <row r="93" spans="1:60" outlineLevel="2" x14ac:dyDescent="0.25">
      <c r="A93" s="155"/>
      <c r="B93" s="156"/>
      <c r="C93" s="195" t="s">
        <v>1958</v>
      </c>
      <c r="D93" s="161"/>
      <c r="E93" s="162">
        <v>9.5</v>
      </c>
      <c r="F93" s="159"/>
      <c r="G93" s="159"/>
      <c r="H93" s="159"/>
      <c r="I93" s="159"/>
      <c r="J93" s="159"/>
      <c r="K93" s="159"/>
      <c r="L93" s="159"/>
      <c r="M93" s="159"/>
      <c r="N93" s="158"/>
      <c r="O93" s="158"/>
      <c r="P93" s="158"/>
      <c r="Q93" s="158"/>
      <c r="R93" s="159"/>
      <c r="S93" s="159"/>
      <c r="T93" s="159"/>
      <c r="U93" s="159"/>
      <c r="V93" s="159"/>
      <c r="W93" s="159"/>
      <c r="X93" s="159"/>
      <c r="Y93" s="159"/>
      <c r="Z93" s="148"/>
      <c r="AA93" s="148"/>
      <c r="AB93" s="148"/>
      <c r="AC93" s="148"/>
      <c r="AD93" s="148"/>
      <c r="AE93" s="148"/>
      <c r="AF93" s="148"/>
      <c r="AG93" s="148" t="s">
        <v>314</v>
      </c>
      <c r="AH93" s="148">
        <v>0</v>
      </c>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ht="20" outlineLevel="1" x14ac:dyDescent="0.25">
      <c r="A94" s="177">
        <v>28</v>
      </c>
      <c r="B94" s="178" t="s">
        <v>1959</v>
      </c>
      <c r="C94" s="194" t="s">
        <v>1960</v>
      </c>
      <c r="D94" s="179" t="s">
        <v>310</v>
      </c>
      <c r="E94" s="180">
        <v>5.1660000000000004</v>
      </c>
      <c r="F94" s="181"/>
      <c r="G94" s="182">
        <f>ROUND(E94*F94,2)</f>
        <v>0</v>
      </c>
      <c r="H94" s="181"/>
      <c r="I94" s="182">
        <f>ROUND(E94*H94,2)</f>
        <v>0</v>
      </c>
      <c r="J94" s="181"/>
      <c r="K94" s="182">
        <f>ROUND(E94*J94,2)</f>
        <v>0</v>
      </c>
      <c r="L94" s="182">
        <v>21</v>
      </c>
      <c r="M94" s="182">
        <f>G94*(1+L94/100)</f>
        <v>0</v>
      </c>
      <c r="N94" s="180">
        <v>0.13150000000000001</v>
      </c>
      <c r="O94" s="180">
        <f>ROUND(E94*N94,2)</f>
        <v>0.68</v>
      </c>
      <c r="P94" s="180">
        <v>0</v>
      </c>
      <c r="Q94" s="180">
        <f>ROUND(E94*P94,2)</f>
        <v>0</v>
      </c>
      <c r="R94" s="182" t="s">
        <v>621</v>
      </c>
      <c r="S94" s="182" t="s">
        <v>294</v>
      </c>
      <c r="T94" s="183" t="s">
        <v>294</v>
      </c>
      <c r="U94" s="159">
        <v>0</v>
      </c>
      <c r="V94" s="159">
        <f>ROUND(E94*U94,2)</f>
        <v>0</v>
      </c>
      <c r="W94" s="159"/>
      <c r="X94" s="159" t="s">
        <v>622</v>
      </c>
      <c r="Y94" s="159" t="s">
        <v>296</v>
      </c>
      <c r="Z94" s="148"/>
      <c r="AA94" s="148"/>
      <c r="AB94" s="148"/>
      <c r="AC94" s="148"/>
      <c r="AD94" s="148"/>
      <c r="AE94" s="148"/>
      <c r="AF94" s="148"/>
      <c r="AG94" s="148" t="s">
        <v>623</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5">
      <c r="A95" s="155"/>
      <c r="B95" s="156"/>
      <c r="C95" s="195" t="s">
        <v>1961</v>
      </c>
      <c r="D95" s="161"/>
      <c r="E95" s="162">
        <v>4.92</v>
      </c>
      <c r="F95" s="159"/>
      <c r="G95" s="159"/>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314</v>
      </c>
      <c r="AH95" s="148">
        <v>0</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3" x14ac:dyDescent="0.25">
      <c r="A96" s="155"/>
      <c r="B96" s="156"/>
      <c r="C96" s="197" t="s">
        <v>1396</v>
      </c>
      <c r="D96" s="165"/>
      <c r="E96" s="166">
        <v>0.25</v>
      </c>
      <c r="F96" s="159"/>
      <c r="G96" s="159"/>
      <c r="H96" s="159"/>
      <c r="I96" s="159"/>
      <c r="J96" s="159"/>
      <c r="K96" s="159"/>
      <c r="L96" s="159"/>
      <c r="M96" s="159"/>
      <c r="N96" s="158"/>
      <c r="O96" s="158"/>
      <c r="P96" s="158"/>
      <c r="Q96" s="158"/>
      <c r="R96" s="159"/>
      <c r="S96" s="159"/>
      <c r="T96" s="159"/>
      <c r="U96" s="159"/>
      <c r="V96" s="159"/>
      <c r="W96" s="159"/>
      <c r="X96" s="159"/>
      <c r="Y96" s="159"/>
      <c r="Z96" s="148"/>
      <c r="AA96" s="148"/>
      <c r="AB96" s="148"/>
      <c r="AC96" s="148"/>
      <c r="AD96" s="148"/>
      <c r="AE96" s="148"/>
      <c r="AF96" s="148"/>
      <c r="AG96" s="148" t="s">
        <v>314</v>
      </c>
      <c r="AH96" s="148">
        <v>4</v>
      </c>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5">
      <c r="A97" s="177">
        <v>29</v>
      </c>
      <c r="B97" s="178" t="s">
        <v>1962</v>
      </c>
      <c r="C97" s="194" t="s">
        <v>1963</v>
      </c>
      <c r="D97" s="179" t="s">
        <v>310</v>
      </c>
      <c r="E97" s="180">
        <v>456.41399999999999</v>
      </c>
      <c r="F97" s="181"/>
      <c r="G97" s="182">
        <f>ROUND(E97*F97,2)</f>
        <v>0</v>
      </c>
      <c r="H97" s="181"/>
      <c r="I97" s="182">
        <f>ROUND(E97*H97,2)</f>
        <v>0</v>
      </c>
      <c r="J97" s="181"/>
      <c r="K97" s="182">
        <f>ROUND(E97*J97,2)</f>
        <v>0</v>
      </c>
      <c r="L97" s="182">
        <v>21</v>
      </c>
      <c r="M97" s="182">
        <f>G97*(1+L97/100)</f>
        <v>0</v>
      </c>
      <c r="N97" s="180">
        <v>0.13100000000000001</v>
      </c>
      <c r="O97" s="180">
        <f>ROUND(E97*N97,2)</f>
        <v>59.79</v>
      </c>
      <c r="P97" s="180">
        <v>0</v>
      </c>
      <c r="Q97" s="180">
        <f>ROUND(E97*P97,2)</f>
        <v>0</v>
      </c>
      <c r="R97" s="182" t="s">
        <v>621</v>
      </c>
      <c r="S97" s="182" t="s">
        <v>294</v>
      </c>
      <c r="T97" s="183" t="s">
        <v>294</v>
      </c>
      <c r="U97" s="159">
        <v>0</v>
      </c>
      <c r="V97" s="159">
        <f>ROUND(E97*U97,2)</f>
        <v>0</v>
      </c>
      <c r="W97" s="159"/>
      <c r="X97" s="159" t="s">
        <v>622</v>
      </c>
      <c r="Y97" s="159" t="s">
        <v>296</v>
      </c>
      <c r="Z97" s="148"/>
      <c r="AA97" s="148"/>
      <c r="AB97" s="148"/>
      <c r="AC97" s="148"/>
      <c r="AD97" s="148"/>
      <c r="AE97" s="148"/>
      <c r="AF97" s="148"/>
      <c r="AG97" s="148" t="s">
        <v>623</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2" x14ac:dyDescent="0.25">
      <c r="A98" s="155"/>
      <c r="B98" s="156"/>
      <c r="C98" s="195" t="s">
        <v>1964</v>
      </c>
      <c r="D98" s="161"/>
      <c r="E98" s="162">
        <v>434.68</v>
      </c>
      <c r="F98" s="159"/>
      <c r="G98" s="159"/>
      <c r="H98" s="159"/>
      <c r="I98" s="159"/>
      <c r="J98" s="159"/>
      <c r="K98" s="159"/>
      <c r="L98" s="159"/>
      <c r="M98" s="159"/>
      <c r="N98" s="158"/>
      <c r="O98" s="158"/>
      <c r="P98" s="158"/>
      <c r="Q98" s="158"/>
      <c r="R98" s="159"/>
      <c r="S98" s="159"/>
      <c r="T98" s="159"/>
      <c r="U98" s="159"/>
      <c r="V98" s="159"/>
      <c r="W98" s="159"/>
      <c r="X98" s="159"/>
      <c r="Y98" s="159"/>
      <c r="Z98" s="148"/>
      <c r="AA98" s="148"/>
      <c r="AB98" s="148"/>
      <c r="AC98" s="148"/>
      <c r="AD98" s="148"/>
      <c r="AE98" s="148"/>
      <c r="AF98" s="148"/>
      <c r="AG98" s="148" t="s">
        <v>314</v>
      </c>
      <c r="AH98" s="148">
        <v>0</v>
      </c>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3" x14ac:dyDescent="0.25">
      <c r="A99" s="155"/>
      <c r="B99" s="156"/>
      <c r="C99" s="197" t="s">
        <v>1396</v>
      </c>
      <c r="D99" s="165"/>
      <c r="E99" s="166">
        <v>21.73</v>
      </c>
      <c r="F99" s="159"/>
      <c r="G99" s="159"/>
      <c r="H99" s="159"/>
      <c r="I99" s="159"/>
      <c r="J99" s="159"/>
      <c r="K99" s="159"/>
      <c r="L99" s="159"/>
      <c r="M99" s="159"/>
      <c r="N99" s="158"/>
      <c r="O99" s="158"/>
      <c r="P99" s="158"/>
      <c r="Q99" s="158"/>
      <c r="R99" s="159"/>
      <c r="S99" s="159"/>
      <c r="T99" s="159"/>
      <c r="U99" s="159"/>
      <c r="V99" s="159"/>
      <c r="W99" s="159"/>
      <c r="X99" s="159"/>
      <c r="Y99" s="159"/>
      <c r="Z99" s="148"/>
      <c r="AA99" s="148"/>
      <c r="AB99" s="148"/>
      <c r="AC99" s="148"/>
      <c r="AD99" s="148"/>
      <c r="AE99" s="148"/>
      <c r="AF99" s="148"/>
      <c r="AG99" s="148" t="s">
        <v>314</v>
      </c>
      <c r="AH99" s="148">
        <v>4</v>
      </c>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5">
      <c r="A100" s="177">
        <v>30</v>
      </c>
      <c r="B100" s="178" t="s">
        <v>1965</v>
      </c>
      <c r="C100" s="194" t="s">
        <v>1966</v>
      </c>
      <c r="D100" s="179" t="s">
        <v>310</v>
      </c>
      <c r="E100" s="180">
        <v>511.39499999999998</v>
      </c>
      <c r="F100" s="181"/>
      <c r="G100" s="182">
        <f>ROUND(E100*F100,2)</f>
        <v>0</v>
      </c>
      <c r="H100" s="181"/>
      <c r="I100" s="182">
        <f>ROUND(E100*H100,2)</f>
        <v>0</v>
      </c>
      <c r="J100" s="181"/>
      <c r="K100" s="182">
        <f>ROUND(E100*J100,2)</f>
        <v>0</v>
      </c>
      <c r="L100" s="182">
        <v>21</v>
      </c>
      <c r="M100" s="182">
        <f>G100*(1+L100/100)</f>
        <v>0</v>
      </c>
      <c r="N100" s="180">
        <v>0.17499999999999999</v>
      </c>
      <c r="O100" s="180">
        <f>ROUND(E100*N100,2)</f>
        <v>89.49</v>
      </c>
      <c r="P100" s="180">
        <v>0</v>
      </c>
      <c r="Q100" s="180">
        <f>ROUND(E100*P100,2)</f>
        <v>0</v>
      </c>
      <c r="R100" s="182" t="s">
        <v>621</v>
      </c>
      <c r="S100" s="182" t="s">
        <v>294</v>
      </c>
      <c r="T100" s="183" t="s">
        <v>294</v>
      </c>
      <c r="U100" s="159">
        <v>0</v>
      </c>
      <c r="V100" s="159">
        <f>ROUND(E100*U100,2)</f>
        <v>0</v>
      </c>
      <c r="W100" s="159"/>
      <c r="X100" s="159" t="s">
        <v>622</v>
      </c>
      <c r="Y100" s="159" t="s">
        <v>296</v>
      </c>
      <c r="Z100" s="148"/>
      <c r="AA100" s="148"/>
      <c r="AB100" s="148"/>
      <c r="AC100" s="148"/>
      <c r="AD100" s="148"/>
      <c r="AE100" s="148"/>
      <c r="AF100" s="148"/>
      <c r="AG100" s="148" t="s">
        <v>623</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2" x14ac:dyDescent="0.25">
      <c r="A101" s="155"/>
      <c r="B101" s="156"/>
      <c r="C101" s="195" t="s">
        <v>1951</v>
      </c>
      <c r="D101" s="161"/>
      <c r="E101" s="162">
        <v>496.5</v>
      </c>
      <c r="F101" s="159"/>
      <c r="G101" s="159"/>
      <c r="H101" s="159"/>
      <c r="I101" s="159"/>
      <c r="J101" s="159"/>
      <c r="K101" s="159"/>
      <c r="L101" s="159"/>
      <c r="M101" s="159"/>
      <c r="N101" s="158"/>
      <c r="O101" s="158"/>
      <c r="P101" s="158"/>
      <c r="Q101" s="158"/>
      <c r="R101" s="159"/>
      <c r="S101" s="159"/>
      <c r="T101" s="159"/>
      <c r="U101" s="159"/>
      <c r="V101" s="159"/>
      <c r="W101" s="159"/>
      <c r="X101" s="159"/>
      <c r="Y101" s="159"/>
      <c r="Z101" s="148"/>
      <c r="AA101" s="148"/>
      <c r="AB101" s="148"/>
      <c r="AC101" s="148"/>
      <c r="AD101" s="148"/>
      <c r="AE101" s="148"/>
      <c r="AF101" s="148"/>
      <c r="AG101" s="148" t="s">
        <v>314</v>
      </c>
      <c r="AH101" s="148">
        <v>0</v>
      </c>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3" x14ac:dyDescent="0.25">
      <c r="A102" s="155"/>
      <c r="B102" s="156"/>
      <c r="C102" s="197" t="s">
        <v>1392</v>
      </c>
      <c r="D102" s="165"/>
      <c r="E102" s="166">
        <v>14.89</v>
      </c>
      <c r="F102" s="159"/>
      <c r="G102" s="159"/>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314</v>
      </c>
      <c r="AH102" s="148">
        <v>4</v>
      </c>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ht="20" outlineLevel="1" x14ac:dyDescent="0.25">
      <c r="A103" s="177">
        <v>31</v>
      </c>
      <c r="B103" s="178" t="s">
        <v>1967</v>
      </c>
      <c r="C103" s="194" t="s">
        <v>1968</v>
      </c>
      <c r="D103" s="179" t="s">
        <v>310</v>
      </c>
      <c r="E103" s="180">
        <v>18.899999999999999</v>
      </c>
      <c r="F103" s="181"/>
      <c r="G103" s="182">
        <f>ROUND(E103*F103,2)</f>
        <v>0</v>
      </c>
      <c r="H103" s="181"/>
      <c r="I103" s="182">
        <f>ROUND(E103*H103,2)</f>
        <v>0</v>
      </c>
      <c r="J103" s="181"/>
      <c r="K103" s="182">
        <f>ROUND(E103*J103,2)</f>
        <v>0</v>
      </c>
      <c r="L103" s="182">
        <v>21</v>
      </c>
      <c r="M103" s="182">
        <f>G103*(1+L103/100)</f>
        <v>0</v>
      </c>
      <c r="N103" s="180">
        <v>0.17599999999999999</v>
      </c>
      <c r="O103" s="180">
        <f>ROUND(E103*N103,2)</f>
        <v>3.33</v>
      </c>
      <c r="P103" s="180">
        <v>0</v>
      </c>
      <c r="Q103" s="180">
        <f>ROUND(E103*P103,2)</f>
        <v>0</v>
      </c>
      <c r="R103" s="182" t="s">
        <v>621</v>
      </c>
      <c r="S103" s="182" t="s">
        <v>294</v>
      </c>
      <c r="T103" s="183" t="s">
        <v>294</v>
      </c>
      <c r="U103" s="159">
        <v>0</v>
      </c>
      <c r="V103" s="159">
        <f>ROUND(E103*U103,2)</f>
        <v>0</v>
      </c>
      <c r="W103" s="159"/>
      <c r="X103" s="159" t="s">
        <v>622</v>
      </c>
      <c r="Y103" s="159" t="s">
        <v>296</v>
      </c>
      <c r="Z103" s="148"/>
      <c r="AA103" s="148"/>
      <c r="AB103" s="148"/>
      <c r="AC103" s="148"/>
      <c r="AD103" s="148"/>
      <c r="AE103" s="148"/>
      <c r="AF103" s="148"/>
      <c r="AG103" s="148" t="s">
        <v>623</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2" x14ac:dyDescent="0.25">
      <c r="A104" s="155"/>
      <c r="B104" s="156"/>
      <c r="C104" s="195" t="s">
        <v>1940</v>
      </c>
      <c r="D104" s="161"/>
      <c r="E104" s="162">
        <v>18</v>
      </c>
      <c r="F104" s="159"/>
      <c r="G104" s="159"/>
      <c r="H104" s="159"/>
      <c r="I104" s="159"/>
      <c r="J104" s="159"/>
      <c r="K104" s="159"/>
      <c r="L104" s="159"/>
      <c r="M104" s="159"/>
      <c r="N104" s="158"/>
      <c r="O104" s="158"/>
      <c r="P104" s="158"/>
      <c r="Q104" s="158"/>
      <c r="R104" s="159"/>
      <c r="S104" s="159"/>
      <c r="T104" s="159"/>
      <c r="U104" s="159"/>
      <c r="V104" s="159"/>
      <c r="W104" s="159"/>
      <c r="X104" s="159"/>
      <c r="Y104" s="159"/>
      <c r="Z104" s="148"/>
      <c r="AA104" s="148"/>
      <c r="AB104" s="148"/>
      <c r="AC104" s="148"/>
      <c r="AD104" s="148"/>
      <c r="AE104" s="148"/>
      <c r="AF104" s="148"/>
      <c r="AG104" s="148" t="s">
        <v>314</v>
      </c>
      <c r="AH104" s="148">
        <v>0</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3" x14ac:dyDescent="0.25">
      <c r="A105" s="155"/>
      <c r="B105" s="156"/>
      <c r="C105" s="197" t="s">
        <v>1396</v>
      </c>
      <c r="D105" s="165"/>
      <c r="E105" s="166">
        <v>0.9</v>
      </c>
      <c r="F105" s="159"/>
      <c r="G105" s="159"/>
      <c r="H105" s="159"/>
      <c r="I105" s="159"/>
      <c r="J105" s="159"/>
      <c r="K105" s="159"/>
      <c r="L105" s="159"/>
      <c r="M105" s="159"/>
      <c r="N105" s="158"/>
      <c r="O105" s="158"/>
      <c r="P105" s="158"/>
      <c r="Q105" s="158"/>
      <c r="R105" s="159"/>
      <c r="S105" s="159"/>
      <c r="T105" s="159"/>
      <c r="U105" s="159"/>
      <c r="V105" s="159"/>
      <c r="W105" s="159"/>
      <c r="X105" s="159"/>
      <c r="Y105" s="159"/>
      <c r="Z105" s="148"/>
      <c r="AA105" s="148"/>
      <c r="AB105" s="148"/>
      <c r="AC105" s="148"/>
      <c r="AD105" s="148"/>
      <c r="AE105" s="148"/>
      <c r="AF105" s="148"/>
      <c r="AG105" s="148" t="s">
        <v>314</v>
      </c>
      <c r="AH105" s="148">
        <v>4</v>
      </c>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5">
      <c r="A106" s="177">
        <v>32</v>
      </c>
      <c r="B106" s="178" t="s">
        <v>1969</v>
      </c>
      <c r="C106" s="194" t="s">
        <v>1970</v>
      </c>
      <c r="D106" s="179" t="s">
        <v>310</v>
      </c>
      <c r="E106" s="180">
        <v>480.91534000000001</v>
      </c>
      <c r="F106" s="181"/>
      <c r="G106" s="182">
        <f>ROUND(E106*F106,2)</f>
        <v>0</v>
      </c>
      <c r="H106" s="181"/>
      <c r="I106" s="182">
        <f>ROUND(E106*H106,2)</f>
        <v>0</v>
      </c>
      <c r="J106" s="181"/>
      <c r="K106" s="182">
        <f>ROUND(E106*J106,2)</f>
        <v>0</v>
      </c>
      <c r="L106" s="182">
        <v>21</v>
      </c>
      <c r="M106" s="182">
        <f>G106*(1+L106/100)</f>
        <v>0</v>
      </c>
      <c r="N106" s="180">
        <v>0.17199999999999999</v>
      </c>
      <c r="O106" s="180">
        <f>ROUND(E106*N106,2)</f>
        <v>82.72</v>
      </c>
      <c r="P106" s="180">
        <v>0</v>
      </c>
      <c r="Q106" s="180">
        <f>ROUND(E106*P106,2)</f>
        <v>0</v>
      </c>
      <c r="R106" s="182"/>
      <c r="S106" s="182" t="s">
        <v>878</v>
      </c>
      <c r="T106" s="183" t="s">
        <v>879</v>
      </c>
      <c r="U106" s="159">
        <v>0</v>
      </c>
      <c r="V106" s="159">
        <f>ROUND(E106*U106,2)</f>
        <v>0</v>
      </c>
      <c r="W106" s="159"/>
      <c r="X106" s="159" t="s">
        <v>622</v>
      </c>
      <c r="Y106" s="159" t="s">
        <v>296</v>
      </c>
      <c r="Z106" s="148"/>
      <c r="AA106" s="148"/>
      <c r="AB106" s="148"/>
      <c r="AC106" s="148"/>
      <c r="AD106" s="148"/>
      <c r="AE106" s="148"/>
      <c r="AF106" s="148"/>
      <c r="AG106" s="148" t="s">
        <v>623</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2" x14ac:dyDescent="0.25">
      <c r="A107" s="155"/>
      <c r="B107" s="156"/>
      <c r="C107" s="195" t="s">
        <v>1971</v>
      </c>
      <c r="D107" s="161"/>
      <c r="E107" s="162">
        <v>466.91</v>
      </c>
      <c r="F107" s="159"/>
      <c r="G107" s="159"/>
      <c r="H107" s="159"/>
      <c r="I107" s="159"/>
      <c r="J107" s="159"/>
      <c r="K107" s="159"/>
      <c r="L107" s="159"/>
      <c r="M107" s="159"/>
      <c r="N107" s="158"/>
      <c r="O107" s="158"/>
      <c r="P107" s="158"/>
      <c r="Q107" s="158"/>
      <c r="R107" s="159"/>
      <c r="S107" s="159"/>
      <c r="T107" s="159"/>
      <c r="U107" s="159"/>
      <c r="V107" s="159"/>
      <c r="W107" s="159"/>
      <c r="X107" s="159"/>
      <c r="Y107" s="159"/>
      <c r="Z107" s="148"/>
      <c r="AA107" s="148"/>
      <c r="AB107" s="148"/>
      <c r="AC107" s="148"/>
      <c r="AD107" s="148"/>
      <c r="AE107" s="148"/>
      <c r="AF107" s="148"/>
      <c r="AG107" s="148" t="s">
        <v>314</v>
      </c>
      <c r="AH107" s="148">
        <v>0</v>
      </c>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3" x14ac:dyDescent="0.25">
      <c r="A108" s="155"/>
      <c r="B108" s="156"/>
      <c r="C108" s="197" t="s">
        <v>1392</v>
      </c>
      <c r="D108" s="165"/>
      <c r="E108" s="166">
        <v>14.01</v>
      </c>
      <c r="F108" s="159"/>
      <c r="G108" s="159"/>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314</v>
      </c>
      <c r="AH108" s="148">
        <v>4</v>
      </c>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77">
        <v>33</v>
      </c>
      <c r="B109" s="178" t="s">
        <v>1972</v>
      </c>
      <c r="C109" s="194" t="s">
        <v>1973</v>
      </c>
      <c r="D109" s="179" t="s">
        <v>310</v>
      </c>
      <c r="E109" s="180">
        <v>36.554699999999997</v>
      </c>
      <c r="F109" s="181"/>
      <c r="G109" s="182">
        <f>ROUND(E109*F109,2)</f>
        <v>0</v>
      </c>
      <c r="H109" s="181"/>
      <c r="I109" s="182">
        <f>ROUND(E109*H109,2)</f>
        <v>0</v>
      </c>
      <c r="J109" s="181"/>
      <c r="K109" s="182">
        <f>ROUND(E109*J109,2)</f>
        <v>0</v>
      </c>
      <c r="L109" s="182">
        <v>21</v>
      </c>
      <c r="M109" s="182">
        <f>G109*(1+L109/100)</f>
        <v>0</v>
      </c>
      <c r="N109" s="180">
        <v>0</v>
      </c>
      <c r="O109" s="180">
        <f>ROUND(E109*N109,2)</f>
        <v>0</v>
      </c>
      <c r="P109" s="180">
        <v>0</v>
      </c>
      <c r="Q109" s="180">
        <f>ROUND(E109*P109,2)</f>
        <v>0</v>
      </c>
      <c r="R109" s="182"/>
      <c r="S109" s="182" t="s">
        <v>878</v>
      </c>
      <c r="T109" s="183" t="s">
        <v>879</v>
      </c>
      <c r="U109" s="159">
        <v>0</v>
      </c>
      <c r="V109" s="159">
        <f>ROUND(E109*U109,2)</f>
        <v>0</v>
      </c>
      <c r="W109" s="159"/>
      <c r="X109" s="159" t="s">
        <v>622</v>
      </c>
      <c r="Y109" s="159" t="s">
        <v>296</v>
      </c>
      <c r="Z109" s="148"/>
      <c r="AA109" s="148"/>
      <c r="AB109" s="148"/>
      <c r="AC109" s="148"/>
      <c r="AD109" s="148"/>
      <c r="AE109" s="148"/>
      <c r="AF109" s="148"/>
      <c r="AG109" s="148" t="s">
        <v>623</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2" x14ac:dyDescent="0.25">
      <c r="A110" s="155"/>
      <c r="B110" s="156"/>
      <c r="C110" s="195" t="s">
        <v>1974</v>
      </c>
      <c r="D110" s="161"/>
      <c r="E110" s="162">
        <v>34.81</v>
      </c>
      <c r="F110" s="159"/>
      <c r="G110" s="159"/>
      <c r="H110" s="159"/>
      <c r="I110" s="159"/>
      <c r="J110" s="159"/>
      <c r="K110" s="159"/>
      <c r="L110" s="159"/>
      <c r="M110" s="159"/>
      <c r="N110" s="158"/>
      <c r="O110" s="158"/>
      <c r="P110" s="158"/>
      <c r="Q110" s="158"/>
      <c r="R110" s="159"/>
      <c r="S110" s="159"/>
      <c r="T110" s="159"/>
      <c r="U110" s="159"/>
      <c r="V110" s="159"/>
      <c r="W110" s="159"/>
      <c r="X110" s="159"/>
      <c r="Y110" s="159"/>
      <c r="Z110" s="148"/>
      <c r="AA110" s="148"/>
      <c r="AB110" s="148"/>
      <c r="AC110" s="148"/>
      <c r="AD110" s="148"/>
      <c r="AE110" s="148"/>
      <c r="AF110" s="148"/>
      <c r="AG110" s="148" t="s">
        <v>314</v>
      </c>
      <c r="AH110" s="148">
        <v>0</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3" x14ac:dyDescent="0.25">
      <c r="A111" s="155"/>
      <c r="B111" s="156"/>
      <c r="C111" s="197" t="s">
        <v>1396</v>
      </c>
      <c r="D111" s="165"/>
      <c r="E111" s="166">
        <v>1.74</v>
      </c>
      <c r="F111" s="159"/>
      <c r="G111" s="159"/>
      <c r="H111" s="159"/>
      <c r="I111" s="159"/>
      <c r="J111" s="159"/>
      <c r="K111" s="159"/>
      <c r="L111" s="159"/>
      <c r="M111" s="159"/>
      <c r="N111" s="158"/>
      <c r="O111" s="158"/>
      <c r="P111" s="158"/>
      <c r="Q111" s="158"/>
      <c r="R111" s="159"/>
      <c r="S111" s="159"/>
      <c r="T111" s="159"/>
      <c r="U111" s="159"/>
      <c r="V111" s="159"/>
      <c r="W111" s="159"/>
      <c r="X111" s="159"/>
      <c r="Y111" s="159"/>
      <c r="Z111" s="148"/>
      <c r="AA111" s="148"/>
      <c r="AB111" s="148"/>
      <c r="AC111" s="148"/>
      <c r="AD111" s="148"/>
      <c r="AE111" s="148"/>
      <c r="AF111" s="148"/>
      <c r="AG111" s="148" t="s">
        <v>314</v>
      </c>
      <c r="AH111" s="148">
        <v>4</v>
      </c>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ht="13" x14ac:dyDescent="0.25">
      <c r="A112" s="170" t="s">
        <v>288</v>
      </c>
      <c r="B112" s="171" t="s">
        <v>162</v>
      </c>
      <c r="C112" s="193" t="s">
        <v>163</v>
      </c>
      <c r="D112" s="172"/>
      <c r="E112" s="173"/>
      <c r="F112" s="174"/>
      <c r="G112" s="174">
        <f>SUMIF(AG113:AG132,"&lt;&gt;NOR",G113:G132)</f>
        <v>0</v>
      </c>
      <c r="H112" s="174"/>
      <c r="I112" s="174">
        <f>SUM(I113:I132)</f>
        <v>0</v>
      </c>
      <c r="J112" s="174"/>
      <c r="K112" s="174">
        <f>SUM(K113:K132)</f>
        <v>0</v>
      </c>
      <c r="L112" s="174"/>
      <c r="M112" s="174">
        <f>SUM(M113:M132)</f>
        <v>0</v>
      </c>
      <c r="N112" s="173"/>
      <c r="O112" s="173">
        <f>SUM(O113:O132)</f>
        <v>94.52</v>
      </c>
      <c r="P112" s="173"/>
      <c r="Q112" s="173">
        <f>SUM(Q113:Q132)</f>
        <v>0</v>
      </c>
      <c r="R112" s="174"/>
      <c r="S112" s="174"/>
      <c r="T112" s="175"/>
      <c r="U112" s="169"/>
      <c r="V112" s="169">
        <f>SUM(V113:V132)</f>
        <v>108.05</v>
      </c>
      <c r="W112" s="169"/>
      <c r="X112" s="169"/>
      <c r="Y112" s="169"/>
      <c r="AG112" t="s">
        <v>289</v>
      </c>
    </row>
    <row r="113" spans="1:60" ht="30" outlineLevel="1" x14ac:dyDescent="0.25">
      <c r="A113" s="177">
        <v>34</v>
      </c>
      <c r="B113" s="178" t="s">
        <v>1975</v>
      </c>
      <c r="C113" s="194" t="s">
        <v>1976</v>
      </c>
      <c r="D113" s="179" t="s">
        <v>331</v>
      </c>
      <c r="E113" s="180">
        <v>228.2</v>
      </c>
      <c r="F113" s="181"/>
      <c r="G113" s="182">
        <f>ROUND(E113*F113,2)</f>
        <v>0</v>
      </c>
      <c r="H113" s="181"/>
      <c r="I113" s="182">
        <f>ROUND(E113*H113,2)</f>
        <v>0</v>
      </c>
      <c r="J113" s="181"/>
      <c r="K113" s="182">
        <f>ROUND(E113*J113,2)</f>
        <v>0</v>
      </c>
      <c r="L113" s="182">
        <v>21</v>
      </c>
      <c r="M113" s="182">
        <f>G113*(1+L113/100)</f>
        <v>0</v>
      </c>
      <c r="N113" s="180">
        <v>0.22133</v>
      </c>
      <c r="O113" s="180">
        <f>ROUND(E113*N113,2)</f>
        <v>50.51</v>
      </c>
      <c r="P113" s="180">
        <v>0</v>
      </c>
      <c r="Q113" s="180">
        <f>ROUND(E113*P113,2)</f>
        <v>0</v>
      </c>
      <c r="R113" s="182" t="s">
        <v>311</v>
      </c>
      <c r="S113" s="182" t="s">
        <v>294</v>
      </c>
      <c r="T113" s="183" t="s">
        <v>294</v>
      </c>
      <c r="U113" s="159">
        <v>0.27200000000000002</v>
      </c>
      <c r="V113" s="159">
        <f>ROUND(E113*U113,2)</f>
        <v>62.07</v>
      </c>
      <c r="W113" s="159"/>
      <c r="X113" s="159" t="s">
        <v>295</v>
      </c>
      <c r="Y113" s="159" t="s">
        <v>296</v>
      </c>
      <c r="Z113" s="148"/>
      <c r="AA113" s="148"/>
      <c r="AB113" s="148"/>
      <c r="AC113" s="148"/>
      <c r="AD113" s="148"/>
      <c r="AE113" s="148"/>
      <c r="AF113" s="148"/>
      <c r="AG113" s="148" t="s">
        <v>297</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2" x14ac:dyDescent="0.25">
      <c r="A114" s="155"/>
      <c r="B114" s="156"/>
      <c r="C114" s="276" t="s">
        <v>1977</v>
      </c>
      <c r="D114" s="277"/>
      <c r="E114" s="277"/>
      <c r="F114" s="277"/>
      <c r="G114" s="277"/>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299</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5">
      <c r="A115" s="155"/>
      <c r="B115" s="156"/>
      <c r="C115" s="270" t="s">
        <v>1977</v>
      </c>
      <c r="D115" s="271"/>
      <c r="E115" s="271"/>
      <c r="F115" s="271"/>
      <c r="G115" s="271"/>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300</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5">
      <c r="A116" s="155"/>
      <c r="B116" s="156"/>
      <c r="C116" s="270" t="s">
        <v>1978</v>
      </c>
      <c r="D116" s="271"/>
      <c r="E116" s="271"/>
      <c r="F116" s="271"/>
      <c r="G116" s="271"/>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300</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2" x14ac:dyDescent="0.25">
      <c r="A117" s="155"/>
      <c r="B117" s="156"/>
      <c r="C117" s="195" t="s">
        <v>1979</v>
      </c>
      <c r="D117" s="161"/>
      <c r="E117" s="162">
        <v>228.2</v>
      </c>
      <c r="F117" s="159"/>
      <c r="G117" s="159"/>
      <c r="H117" s="159"/>
      <c r="I117" s="159"/>
      <c r="J117" s="159"/>
      <c r="K117" s="159"/>
      <c r="L117" s="159"/>
      <c r="M117" s="159"/>
      <c r="N117" s="158"/>
      <c r="O117" s="158"/>
      <c r="P117" s="158"/>
      <c r="Q117" s="158"/>
      <c r="R117" s="159"/>
      <c r="S117" s="159"/>
      <c r="T117" s="159"/>
      <c r="U117" s="159"/>
      <c r="V117" s="159"/>
      <c r="W117" s="159"/>
      <c r="X117" s="159"/>
      <c r="Y117" s="159"/>
      <c r="Z117" s="148"/>
      <c r="AA117" s="148"/>
      <c r="AB117" s="148"/>
      <c r="AC117" s="148"/>
      <c r="AD117" s="148"/>
      <c r="AE117" s="148"/>
      <c r="AF117" s="148"/>
      <c r="AG117" s="148" t="s">
        <v>314</v>
      </c>
      <c r="AH117" s="148">
        <v>0</v>
      </c>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ht="30" outlineLevel="1" x14ac:dyDescent="0.25">
      <c r="A118" s="177">
        <v>35</v>
      </c>
      <c r="B118" s="178" t="s">
        <v>1980</v>
      </c>
      <c r="C118" s="194" t="s">
        <v>1981</v>
      </c>
      <c r="D118" s="179" t="s">
        <v>331</v>
      </c>
      <c r="E118" s="180">
        <v>149.6</v>
      </c>
      <c r="F118" s="181"/>
      <c r="G118" s="182">
        <f>ROUND(E118*F118,2)</f>
        <v>0</v>
      </c>
      <c r="H118" s="181"/>
      <c r="I118" s="182">
        <f>ROUND(E118*H118,2)</f>
        <v>0</v>
      </c>
      <c r="J118" s="181"/>
      <c r="K118" s="182">
        <f>ROUND(E118*J118,2)</f>
        <v>0</v>
      </c>
      <c r="L118" s="182">
        <v>21</v>
      </c>
      <c r="M118" s="182">
        <f>G118*(1+L118/100)</f>
        <v>0</v>
      </c>
      <c r="N118" s="180">
        <v>0.26879999999999998</v>
      </c>
      <c r="O118" s="180">
        <f>ROUND(E118*N118,2)</f>
        <v>40.21</v>
      </c>
      <c r="P118" s="180">
        <v>0</v>
      </c>
      <c r="Q118" s="180">
        <f>ROUND(E118*P118,2)</f>
        <v>0</v>
      </c>
      <c r="R118" s="182" t="s">
        <v>311</v>
      </c>
      <c r="S118" s="182" t="s">
        <v>294</v>
      </c>
      <c r="T118" s="183" t="s">
        <v>294</v>
      </c>
      <c r="U118" s="159">
        <v>0.27200000000000002</v>
      </c>
      <c r="V118" s="159">
        <f>ROUND(E118*U118,2)</f>
        <v>40.69</v>
      </c>
      <c r="W118" s="159"/>
      <c r="X118" s="159" t="s">
        <v>295</v>
      </c>
      <c r="Y118" s="159" t="s">
        <v>296</v>
      </c>
      <c r="Z118" s="148"/>
      <c r="AA118" s="148"/>
      <c r="AB118" s="148"/>
      <c r="AC118" s="148"/>
      <c r="AD118" s="148"/>
      <c r="AE118" s="148"/>
      <c r="AF118" s="148"/>
      <c r="AG118" s="148" t="s">
        <v>297</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2" x14ac:dyDescent="0.25">
      <c r="A119" s="155"/>
      <c r="B119" s="156"/>
      <c r="C119" s="276" t="s">
        <v>1977</v>
      </c>
      <c r="D119" s="277"/>
      <c r="E119" s="277"/>
      <c r="F119" s="277"/>
      <c r="G119" s="277"/>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299</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2" x14ac:dyDescent="0.25">
      <c r="A120" s="155"/>
      <c r="B120" s="156"/>
      <c r="C120" s="270" t="s">
        <v>1977</v>
      </c>
      <c r="D120" s="271"/>
      <c r="E120" s="271"/>
      <c r="F120" s="271"/>
      <c r="G120" s="271"/>
      <c r="H120" s="159"/>
      <c r="I120" s="159"/>
      <c r="J120" s="159"/>
      <c r="K120" s="159"/>
      <c r="L120" s="159"/>
      <c r="M120" s="159"/>
      <c r="N120" s="158"/>
      <c r="O120" s="158"/>
      <c r="P120" s="158"/>
      <c r="Q120" s="158"/>
      <c r="R120" s="159"/>
      <c r="S120" s="159"/>
      <c r="T120" s="159"/>
      <c r="U120" s="159"/>
      <c r="V120" s="159"/>
      <c r="W120" s="159"/>
      <c r="X120" s="159"/>
      <c r="Y120" s="159"/>
      <c r="Z120" s="148"/>
      <c r="AA120" s="148"/>
      <c r="AB120" s="148"/>
      <c r="AC120" s="148"/>
      <c r="AD120" s="148"/>
      <c r="AE120" s="148"/>
      <c r="AF120" s="148"/>
      <c r="AG120" s="148" t="s">
        <v>300</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3" x14ac:dyDescent="0.25">
      <c r="A121" s="155"/>
      <c r="B121" s="156"/>
      <c r="C121" s="270" t="s">
        <v>1978</v>
      </c>
      <c r="D121" s="271"/>
      <c r="E121" s="271"/>
      <c r="F121" s="271"/>
      <c r="G121" s="271"/>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300</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2" x14ac:dyDescent="0.25">
      <c r="A122" s="155"/>
      <c r="B122" s="156"/>
      <c r="C122" s="195" t="s">
        <v>1982</v>
      </c>
      <c r="D122" s="161"/>
      <c r="E122" s="162">
        <v>149.6</v>
      </c>
      <c r="F122" s="159"/>
      <c r="G122" s="159"/>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314</v>
      </c>
      <c r="AH122" s="148">
        <v>0</v>
      </c>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ht="30" outlineLevel="1" x14ac:dyDescent="0.25">
      <c r="A123" s="177">
        <v>36</v>
      </c>
      <c r="B123" s="178" t="s">
        <v>1983</v>
      </c>
      <c r="C123" s="194" t="s">
        <v>1984</v>
      </c>
      <c r="D123" s="179" t="s">
        <v>331</v>
      </c>
      <c r="E123" s="180">
        <v>19.45</v>
      </c>
      <c r="F123" s="181"/>
      <c r="G123" s="182">
        <f>ROUND(E123*F123,2)</f>
        <v>0</v>
      </c>
      <c r="H123" s="181"/>
      <c r="I123" s="182">
        <f>ROUND(E123*H123,2)</f>
        <v>0</v>
      </c>
      <c r="J123" s="181"/>
      <c r="K123" s="182">
        <f>ROUND(E123*J123,2)</f>
        <v>0</v>
      </c>
      <c r="L123" s="182">
        <v>21</v>
      </c>
      <c r="M123" s="182">
        <f>G123*(1+L123/100)</f>
        <v>0</v>
      </c>
      <c r="N123" s="180">
        <v>0.19520000000000001</v>
      </c>
      <c r="O123" s="180">
        <f>ROUND(E123*N123,2)</f>
        <v>3.8</v>
      </c>
      <c r="P123" s="180">
        <v>0</v>
      </c>
      <c r="Q123" s="180">
        <f>ROUND(E123*P123,2)</f>
        <v>0</v>
      </c>
      <c r="R123" s="182" t="s">
        <v>311</v>
      </c>
      <c r="S123" s="182" t="s">
        <v>294</v>
      </c>
      <c r="T123" s="183" t="s">
        <v>294</v>
      </c>
      <c r="U123" s="159">
        <v>0.27200000000000002</v>
      </c>
      <c r="V123" s="159">
        <f>ROUND(E123*U123,2)</f>
        <v>5.29</v>
      </c>
      <c r="W123" s="159"/>
      <c r="X123" s="159" t="s">
        <v>295</v>
      </c>
      <c r="Y123" s="159" t="s">
        <v>296</v>
      </c>
      <c r="Z123" s="148"/>
      <c r="AA123" s="148"/>
      <c r="AB123" s="148"/>
      <c r="AC123" s="148"/>
      <c r="AD123" s="148"/>
      <c r="AE123" s="148"/>
      <c r="AF123" s="148"/>
      <c r="AG123" s="148" t="s">
        <v>297</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2" x14ac:dyDescent="0.25">
      <c r="A124" s="155"/>
      <c r="B124" s="156"/>
      <c r="C124" s="276" t="s">
        <v>1977</v>
      </c>
      <c r="D124" s="277"/>
      <c r="E124" s="277"/>
      <c r="F124" s="277"/>
      <c r="G124" s="277"/>
      <c r="H124" s="159"/>
      <c r="I124" s="159"/>
      <c r="J124" s="159"/>
      <c r="K124" s="159"/>
      <c r="L124" s="159"/>
      <c r="M124" s="159"/>
      <c r="N124" s="158"/>
      <c r="O124" s="158"/>
      <c r="P124" s="158"/>
      <c r="Q124" s="158"/>
      <c r="R124" s="159"/>
      <c r="S124" s="159"/>
      <c r="T124" s="159"/>
      <c r="U124" s="159"/>
      <c r="V124" s="159"/>
      <c r="W124" s="159"/>
      <c r="X124" s="159"/>
      <c r="Y124" s="159"/>
      <c r="Z124" s="148"/>
      <c r="AA124" s="148"/>
      <c r="AB124" s="148"/>
      <c r="AC124" s="148"/>
      <c r="AD124" s="148"/>
      <c r="AE124" s="148"/>
      <c r="AF124" s="148"/>
      <c r="AG124" s="148" t="s">
        <v>299</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2" x14ac:dyDescent="0.25">
      <c r="A125" s="155"/>
      <c r="B125" s="156"/>
      <c r="C125" s="270" t="s">
        <v>1977</v>
      </c>
      <c r="D125" s="271"/>
      <c r="E125" s="271"/>
      <c r="F125" s="271"/>
      <c r="G125" s="271"/>
      <c r="H125" s="159"/>
      <c r="I125" s="159"/>
      <c r="J125" s="159"/>
      <c r="K125" s="159"/>
      <c r="L125" s="159"/>
      <c r="M125" s="159"/>
      <c r="N125" s="158"/>
      <c r="O125" s="158"/>
      <c r="P125" s="158"/>
      <c r="Q125" s="158"/>
      <c r="R125" s="159"/>
      <c r="S125" s="159"/>
      <c r="T125" s="159"/>
      <c r="U125" s="159"/>
      <c r="V125" s="159"/>
      <c r="W125" s="159"/>
      <c r="X125" s="159"/>
      <c r="Y125" s="159"/>
      <c r="Z125" s="148"/>
      <c r="AA125" s="148"/>
      <c r="AB125" s="148"/>
      <c r="AC125" s="148"/>
      <c r="AD125" s="148"/>
      <c r="AE125" s="148"/>
      <c r="AF125" s="148"/>
      <c r="AG125" s="148" t="s">
        <v>300</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3" x14ac:dyDescent="0.25">
      <c r="A126" s="155"/>
      <c r="B126" s="156"/>
      <c r="C126" s="270" t="s">
        <v>1985</v>
      </c>
      <c r="D126" s="271"/>
      <c r="E126" s="271"/>
      <c r="F126" s="271"/>
      <c r="G126" s="271"/>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300</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2" x14ac:dyDescent="0.25">
      <c r="A127" s="155"/>
      <c r="B127" s="156"/>
      <c r="C127" s="195" t="s">
        <v>1986</v>
      </c>
      <c r="D127" s="161"/>
      <c r="E127" s="162">
        <v>19.45</v>
      </c>
      <c r="F127" s="159"/>
      <c r="G127" s="159"/>
      <c r="H127" s="159"/>
      <c r="I127" s="159"/>
      <c r="J127" s="159"/>
      <c r="K127" s="159"/>
      <c r="L127" s="159"/>
      <c r="M127" s="159"/>
      <c r="N127" s="158"/>
      <c r="O127" s="158"/>
      <c r="P127" s="158"/>
      <c r="Q127" s="158"/>
      <c r="R127" s="159"/>
      <c r="S127" s="159"/>
      <c r="T127" s="159"/>
      <c r="U127" s="159"/>
      <c r="V127" s="159"/>
      <c r="W127" s="159"/>
      <c r="X127" s="159"/>
      <c r="Y127" s="159"/>
      <c r="Z127" s="148"/>
      <c r="AA127" s="148"/>
      <c r="AB127" s="148"/>
      <c r="AC127" s="148"/>
      <c r="AD127" s="148"/>
      <c r="AE127" s="148"/>
      <c r="AF127" s="148"/>
      <c r="AG127" s="148" t="s">
        <v>314</v>
      </c>
      <c r="AH127" s="148">
        <v>0</v>
      </c>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1" x14ac:dyDescent="0.25">
      <c r="A128" s="185">
        <v>37</v>
      </c>
      <c r="B128" s="186" t="s">
        <v>1987</v>
      </c>
      <c r="C128" s="198" t="s">
        <v>1988</v>
      </c>
      <c r="D128" s="187" t="s">
        <v>292</v>
      </c>
      <c r="E128" s="188">
        <v>2</v>
      </c>
      <c r="F128" s="189"/>
      <c r="G128" s="190">
        <f>ROUND(E128*F128,2)</f>
        <v>0</v>
      </c>
      <c r="H128" s="189"/>
      <c r="I128" s="190">
        <f>ROUND(E128*H128,2)</f>
        <v>0</v>
      </c>
      <c r="J128" s="189"/>
      <c r="K128" s="190">
        <f>ROUND(E128*J128,2)</f>
        <v>0</v>
      </c>
      <c r="L128" s="190">
        <v>21</v>
      </c>
      <c r="M128" s="190">
        <f>G128*(1+L128/100)</f>
        <v>0</v>
      </c>
      <c r="N128" s="188">
        <v>0</v>
      </c>
      <c r="O128" s="188">
        <f>ROUND(E128*N128,2)</f>
        <v>0</v>
      </c>
      <c r="P128" s="188">
        <v>0</v>
      </c>
      <c r="Q128" s="188">
        <f>ROUND(E128*P128,2)</f>
        <v>0</v>
      </c>
      <c r="R128" s="190"/>
      <c r="S128" s="190" t="s">
        <v>878</v>
      </c>
      <c r="T128" s="191" t="s">
        <v>879</v>
      </c>
      <c r="U128" s="159">
        <v>0</v>
      </c>
      <c r="V128" s="159">
        <f>ROUND(E128*U128,2)</f>
        <v>0</v>
      </c>
      <c r="W128" s="159"/>
      <c r="X128" s="159" t="s">
        <v>295</v>
      </c>
      <c r="Y128" s="159" t="s">
        <v>296</v>
      </c>
      <c r="Z128" s="148"/>
      <c r="AA128" s="148"/>
      <c r="AB128" s="148"/>
      <c r="AC128" s="148"/>
      <c r="AD128" s="148"/>
      <c r="AE128" s="148"/>
      <c r="AF128" s="148"/>
      <c r="AG128" s="148" t="s">
        <v>297</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5">
      <c r="A129" s="185">
        <v>38</v>
      </c>
      <c r="B129" s="186" t="s">
        <v>1989</v>
      </c>
      <c r="C129" s="198" t="s">
        <v>1990</v>
      </c>
      <c r="D129" s="187" t="s">
        <v>1991</v>
      </c>
      <c r="E129" s="188">
        <v>6</v>
      </c>
      <c r="F129" s="189"/>
      <c r="G129" s="190">
        <f>ROUND(E129*F129,2)</f>
        <v>0</v>
      </c>
      <c r="H129" s="189"/>
      <c r="I129" s="190">
        <f>ROUND(E129*H129,2)</f>
        <v>0</v>
      </c>
      <c r="J129" s="189"/>
      <c r="K129" s="190">
        <f>ROUND(E129*J129,2)</f>
        <v>0</v>
      </c>
      <c r="L129" s="190">
        <v>21</v>
      </c>
      <c r="M129" s="190">
        <f>G129*(1+L129/100)</f>
        <v>0</v>
      </c>
      <c r="N129" s="188">
        <v>0</v>
      </c>
      <c r="O129" s="188">
        <f>ROUND(E129*N129,2)</f>
        <v>0</v>
      </c>
      <c r="P129" s="188">
        <v>0</v>
      </c>
      <c r="Q129" s="188">
        <f>ROUND(E129*P129,2)</f>
        <v>0</v>
      </c>
      <c r="R129" s="190"/>
      <c r="S129" s="190" t="s">
        <v>878</v>
      </c>
      <c r="T129" s="191" t="s">
        <v>879</v>
      </c>
      <c r="U129" s="159">
        <v>0</v>
      </c>
      <c r="V129" s="159">
        <f>ROUND(E129*U129,2)</f>
        <v>0</v>
      </c>
      <c r="W129" s="159"/>
      <c r="X129" s="159" t="s">
        <v>295</v>
      </c>
      <c r="Y129" s="159" t="s">
        <v>296</v>
      </c>
      <c r="Z129" s="148"/>
      <c r="AA129" s="148"/>
      <c r="AB129" s="148"/>
      <c r="AC129" s="148"/>
      <c r="AD129" s="148"/>
      <c r="AE129" s="148"/>
      <c r="AF129" s="148"/>
      <c r="AG129" s="148" t="s">
        <v>297</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5">
      <c r="A130" s="177">
        <v>39</v>
      </c>
      <c r="B130" s="178" t="s">
        <v>1992</v>
      </c>
      <c r="C130" s="194" t="s">
        <v>1993</v>
      </c>
      <c r="D130" s="179" t="s">
        <v>292</v>
      </c>
      <c r="E130" s="180">
        <v>29</v>
      </c>
      <c r="F130" s="181"/>
      <c r="G130" s="182">
        <f>ROUND(E130*F130,2)</f>
        <v>0</v>
      </c>
      <c r="H130" s="181"/>
      <c r="I130" s="182">
        <f>ROUND(E130*H130,2)</f>
        <v>0</v>
      </c>
      <c r="J130" s="181"/>
      <c r="K130" s="182">
        <f>ROUND(E130*J130,2)</f>
        <v>0</v>
      </c>
      <c r="L130" s="182">
        <v>21</v>
      </c>
      <c r="M130" s="182">
        <f>G130*(1+L130/100)</f>
        <v>0</v>
      </c>
      <c r="N130" s="180">
        <v>0</v>
      </c>
      <c r="O130" s="180">
        <f>ROUND(E130*N130,2)</f>
        <v>0</v>
      </c>
      <c r="P130" s="180">
        <v>0</v>
      </c>
      <c r="Q130" s="180">
        <f>ROUND(E130*P130,2)</f>
        <v>0</v>
      </c>
      <c r="R130" s="182"/>
      <c r="S130" s="182" t="s">
        <v>878</v>
      </c>
      <c r="T130" s="183" t="s">
        <v>879</v>
      </c>
      <c r="U130" s="159">
        <v>0</v>
      </c>
      <c r="V130" s="159">
        <f>ROUND(E130*U130,2)</f>
        <v>0</v>
      </c>
      <c r="W130" s="159"/>
      <c r="X130" s="159" t="s">
        <v>295</v>
      </c>
      <c r="Y130" s="159" t="s">
        <v>296</v>
      </c>
      <c r="Z130" s="148"/>
      <c r="AA130" s="148"/>
      <c r="AB130" s="148"/>
      <c r="AC130" s="148"/>
      <c r="AD130" s="148"/>
      <c r="AE130" s="148"/>
      <c r="AF130" s="148"/>
      <c r="AG130" s="148" t="s">
        <v>297</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2" x14ac:dyDescent="0.25">
      <c r="A131" s="155"/>
      <c r="B131" s="156"/>
      <c r="C131" s="195" t="s">
        <v>1994</v>
      </c>
      <c r="D131" s="161"/>
      <c r="E131" s="162">
        <v>4</v>
      </c>
      <c r="F131" s="159"/>
      <c r="G131" s="159"/>
      <c r="H131" s="159"/>
      <c r="I131" s="159"/>
      <c r="J131" s="159"/>
      <c r="K131" s="159"/>
      <c r="L131" s="159"/>
      <c r="M131" s="159"/>
      <c r="N131" s="158"/>
      <c r="O131" s="158"/>
      <c r="P131" s="158"/>
      <c r="Q131" s="158"/>
      <c r="R131" s="159"/>
      <c r="S131" s="159"/>
      <c r="T131" s="159"/>
      <c r="U131" s="159"/>
      <c r="V131" s="159"/>
      <c r="W131" s="159"/>
      <c r="X131" s="159"/>
      <c r="Y131" s="159"/>
      <c r="Z131" s="148"/>
      <c r="AA131" s="148"/>
      <c r="AB131" s="148"/>
      <c r="AC131" s="148"/>
      <c r="AD131" s="148"/>
      <c r="AE131" s="148"/>
      <c r="AF131" s="148"/>
      <c r="AG131" s="148" t="s">
        <v>314</v>
      </c>
      <c r="AH131" s="148">
        <v>0</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3" x14ac:dyDescent="0.25">
      <c r="A132" s="155"/>
      <c r="B132" s="156"/>
      <c r="C132" s="195" t="s">
        <v>1995</v>
      </c>
      <c r="D132" s="161"/>
      <c r="E132" s="162">
        <v>25</v>
      </c>
      <c r="F132" s="159"/>
      <c r="G132" s="159"/>
      <c r="H132" s="159"/>
      <c r="I132" s="159"/>
      <c r="J132" s="159"/>
      <c r="K132" s="159"/>
      <c r="L132" s="159"/>
      <c r="M132" s="159"/>
      <c r="N132" s="158"/>
      <c r="O132" s="158"/>
      <c r="P132" s="158"/>
      <c r="Q132" s="158"/>
      <c r="R132" s="159"/>
      <c r="S132" s="159"/>
      <c r="T132" s="159"/>
      <c r="U132" s="159"/>
      <c r="V132" s="159"/>
      <c r="W132" s="159"/>
      <c r="X132" s="159"/>
      <c r="Y132" s="159"/>
      <c r="Z132" s="148"/>
      <c r="AA132" s="148"/>
      <c r="AB132" s="148"/>
      <c r="AC132" s="148"/>
      <c r="AD132" s="148"/>
      <c r="AE132" s="148"/>
      <c r="AF132" s="148"/>
      <c r="AG132" s="148" t="s">
        <v>314</v>
      </c>
      <c r="AH132" s="148">
        <v>0</v>
      </c>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ht="13" x14ac:dyDescent="0.25">
      <c r="A133" s="170" t="s">
        <v>288</v>
      </c>
      <c r="B133" s="171" t="s">
        <v>172</v>
      </c>
      <c r="C133" s="193" t="s">
        <v>173</v>
      </c>
      <c r="D133" s="172"/>
      <c r="E133" s="173"/>
      <c r="F133" s="174"/>
      <c r="G133" s="174">
        <f>SUMIF(AG134:AG135,"&lt;&gt;NOR",G134:G135)</f>
        <v>0</v>
      </c>
      <c r="H133" s="174"/>
      <c r="I133" s="174">
        <f>SUM(I134:I135)</f>
        <v>0</v>
      </c>
      <c r="J133" s="174"/>
      <c r="K133" s="174">
        <f>SUM(K134:K135)</f>
        <v>0</v>
      </c>
      <c r="L133" s="174"/>
      <c r="M133" s="174">
        <f>SUM(M134:M135)</f>
        <v>0</v>
      </c>
      <c r="N133" s="173"/>
      <c r="O133" s="173">
        <f>SUM(O134:O135)</f>
        <v>0</v>
      </c>
      <c r="P133" s="173"/>
      <c r="Q133" s="173">
        <f>SUM(Q134:Q135)</f>
        <v>0</v>
      </c>
      <c r="R133" s="174"/>
      <c r="S133" s="174"/>
      <c r="T133" s="175"/>
      <c r="U133" s="169"/>
      <c r="V133" s="169">
        <f>SUM(V134:V135)</f>
        <v>532.41</v>
      </c>
      <c r="W133" s="169"/>
      <c r="X133" s="169"/>
      <c r="Y133" s="169"/>
      <c r="AG133" t="s">
        <v>289</v>
      </c>
    </row>
    <row r="134" spans="1:60" outlineLevel="1" x14ac:dyDescent="0.25">
      <c r="A134" s="177">
        <v>40</v>
      </c>
      <c r="B134" s="178" t="s">
        <v>1996</v>
      </c>
      <c r="C134" s="194" t="s">
        <v>1997</v>
      </c>
      <c r="D134" s="179" t="s">
        <v>424</v>
      </c>
      <c r="E134" s="180">
        <v>1365.16651</v>
      </c>
      <c r="F134" s="181"/>
      <c r="G134" s="182">
        <f>ROUND(E134*F134,2)</f>
        <v>0</v>
      </c>
      <c r="H134" s="181"/>
      <c r="I134" s="182">
        <f>ROUND(E134*H134,2)</f>
        <v>0</v>
      </c>
      <c r="J134" s="181"/>
      <c r="K134" s="182">
        <f>ROUND(E134*J134,2)</f>
        <v>0</v>
      </c>
      <c r="L134" s="182">
        <v>21</v>
      </c>
      <c r="M134" s="182">
        <f>G134*(1+L134/100)</f>
        <v>0</v>
      </c>
      <c r="N134" s="180">
        <v>0</v>
      </c>
      <c r="O134" s="180">
        <f>ROUND(E134*N134,2)</f>
        <v>0</v>
      </c>
      <c r="P134" s="180">
        <v>0</v>
      </c>
      <c r="Q134" s="180">
        <f>ROUND(E134*P134,2)</f>
        <v>0</v>
      </c>
      <c r="R134" s="182" t="s">
        <v>311</v>
      </c>
      <c r="S134" s="182" t="s">
        <v>294</v>
      </c>
      <c r="T134" s="183" t="s">
        <v>294</v>
      </c>
      <c r="U134" s="159">
        <v>0.39</v>
      </c>
      <c r="V134" s="159">
        <f>ROUND(E134*U134,2)</f>
        <v>532.41</v>
      </c>
      <c r="W134" s="159"/>
      <c r="X134" s="159" t="s">
        <v>1258</v>
      </c>
      <c r="Y134" s="159" t="s">
        <v>296</v>
      </c>
      <c r="Z134" s="148"/>
      <c r="AA134" s="148"/>
      <c r="AB134" s="148"/>
      <c r="AC134" s="148"/>
      <c r="AD134" s="148"/>
      <c r="AE134" s="148"/>
      <c r="AF134" s="148"/>
      <c r="AG134" s="148" t="s">
        <v>1259</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2" x14ac:dyDescent="0.25">
      <c r="A135" s="155"/>
      <c r="B135" s="156"/>
      <c r="C135" s="276" t="s">
        <v>1998</v>
      </c>
      <c r="D135" s="277"/>
      <c r="E135" s="277"/>
      <c r="F135" s="277"/>
      <c r="G135" s="277"/>
      <c r="H135" s="159"/>
      <c r="I135" s="159"/>
      <c r="J135" s="159"/>
      <c r="K135" s="159"/>
      <c r="L135" s="159"/>
      <c r="M135" s="159"/>
      <c r="N135" s="158"/>
      <c r="O135" s="158"/>
      <c r="P135" s="158"/>
      <c r="Q135" s="158"/>
      <c r="R135" s="159"/>
      <c r="S135" s="159"/>
      <c r="T135" s="159"/>
      <c r="U135" s="159"/>
      <c r="V135" s="159"/>
      <c r="W135" s="159"/>
      <c r="X135" s="159"/>
      <c r="Y135" s="159"/>
      <c r="Z135" s="148"/>
      <c r="AA135" s="148"/>
      <c r="AB135" s="148"/>
      <c r="AC135" s="148"/>
      <c r="AD135" s="148"/>
      <c r="AE135" s="148"/>
      <c r="AF135" s="148"/>
      <c r="AG135" s="148" t="s">
        <v>299</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ht="13" x14ac:dyDescent="0.25">
      <c r="A136" s="170" t="s">
        <v>288</v>
      </c>
      <c r="B136" s="171" t="s">
        <v>260</v>
      </c>
      <c r="C136" s="193" t="s">
        <v>28</v>
      </c>
      <c r="D136" s="172"/>
      <c r="E136" s="173"/>
      <c r="F136" s="174"/>
      <c r="G136" s="174">
        <f>SUMIF(AG137:AG149,"&lt;&gt;NOR",G137:G149)</f>
        <v>0</v>
      </c>
      <c r="H136" s="174"/>
      <c r="I136" s="174">
        <f>SUM(I137:I149)</f>
        <v>0</v>
      </c>
      <c r="J136" s="174"/>
      <c r="K136" s="174">
        <f>SUM(K137:K149)</f>
        <v>0</v>
      </c>
      <c r="L136" s="174"/>
      <c r="M136" s="174">
        <f>SUM(M137:M149)</f>
        <v>0</v>
      </c>
      <c r="N136" s="173"/>
      <c r="O136" s="173">
        <f>SUM(O137:O149)</f>
        <v>0</v>
      </c>
      <c r="P136" s="173"/>
      <c r="Q136" s="173">
        <f>SUM(Q137:Q149)</f>
        <v>0</v>
      </c>
      <c r="R136" s="174"/>
      <c r="S136" s="174"/>
      <c r="T136" s="175"/>
      <c r="U136" s="169"/>
      <c r="V136" s="169">
        <f>SUM(V137:V149)</f>
        <v>0</v>
      </c>
      <c r="W136" s="169"/>
      <c r="X136" s="169"/>
      <c r="Y136" s="169"/>
      <c r="AG136" t="s">
        <v>289</v>
      </c>
    </row>
    <row r="137" spans="1:60" outlineLevel="1" x14ac:dyDescent="0.25">
      <c r="A137" s="177">
        <v>41</v>
      </c>
      <c r="B137" s="178" t="s">
        <v>1999</v>
      </c>
      <c r="C137" s="194" t="s">
        <v>2000</v>
      </c>
      <c r="D137" s="179" t="s">
        <v>1872</v>
      </c>
      <c r="E137" s="180">
        <v>1</v>
      </c>
      <c r="F137" s="181"/>
      <c r="G137" s="182">
        <f>ROUND(E137*F137,2)</f>
        <v>0</v>
      </c>
      <c r="H137" s="181"/>
      <c r="I137" s="182">
        <f>ROUND(E137*H137,2)</f>
        <v>0</v>
      </c>
      <c r="J137" s="181"/>
      <c r="K137" s="182">
        <f>ROUND(E137*J137,2)</f>
        <v>0</v>
      </c>
      <c r="L137" s="182">
        <v>21</v>
      </c>
      <c r="M137" s="182">
        <f>G137*(1+L137/100)</f>
        <v>0</v>
      </c>
      <c r="N137" s="180">
        <v>0</v>
      </c>
      <c r="O137" s="180">
        <f>ROUND(E137*N137,2)</f>
        <v>0</v>
      </c>
      <c r="P137" s="180">
        <v>0</v>
      </c>
      <c r="Q137" s="180">
        <f>ROUND(E137*P137,2)</f>
        <v>0</v>
      </c>
      <c r="R137" s="182"/>
      <c r="S137" s="182" t="s">
        <v>878</v>
      </c>
      <c r="T137" s="183" t="s">
        <v>879</v>
      </c>
      <c r="U137" s="159">
        <v>0</v>
      </c>
      <c r="V137" s="159">
        <f>ROUND(E137*U137,2)</f>
        <v>0</v>
      </c>
      <c r="W137" s="159"/>
      <c r="X137" s="159" t="s">
        <v>1873</v>
      </c>
      <c r="Y137" s="159" t="s">
        <v>296</v>
      </c>
      <c r="Z137" s="148"/>
      <c r="AA137" s="148"/>
      <c r="AB137" s="148"/>
      <c r="AC137" s="148"/>
      <c r="AD137" s="148"/>
      <c r="AE137" s="148"/>
      <c r="AF137" s="148"/>
      <c r="AG137" s="148" t="s">
        <v>1874</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2" x14ac:dyDescent="0.25">
      <c r="A138" s="155"/>
      <c r="B138" s="156"/>
      <c r="C138" s="272" t="s">
        <v>1881</v>
      </c>
      <c r="D138" s="273"/>
      <c r="E138" s="273"/>
      <c r="F138" s="273"/>
      <c r="G138" s="273"/>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300</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3" x14ac:dyDescent="0.25">
      <c r="A139" s="155"/>
      <c r="B139" s="156"/>
      <c r="C139" s="270" t="s">
        <v>2001</v>
      </c>
      <c r="D139" s="271"/>
      <c r="E139" s="271"/>
      <c r="F139" s="271"/>
      <c r="G139" s="271"/>
      <c r="H139" s="159"/>
      <c r="I139" s="159"/>
      <c r="J139" s="159"/>
      <c r="K139" s="159"/>
      <c r="L139" s="159"/>
      <c r="M139" s="159"/>
      <c r="N139" s="158"/>
      <c r="O139" s="158"/>
      <c r="P139" s="158"/>
      <c r="Q139" s="158"/>
      <c r="R139" s="159"/>
      <c r="S139" s="159"/>
      <c r="T139" s="159"/>
      <c r="U139" s="159"/>
      <c r="V139" s="159"/>
      <c r="W139" s="159"/>
      <c r="X139" s="159"/>
      <c r="Y139" s="159"/>
      <c r="Z139" s="148"/>
      <c r="AA139" s="148"/>
      <c r="AB139" s="148"/>
      <c r="AC139" s="148"/>
      <c r="AD139" s="148"/>
      <c r="AE139" s="148"/>
      <c r="AF139" s="148"/>
      <c r="AG139" s="148" t="s">
        <v>300</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3" x14ac:dyDescent="0.25">
      <c r="A140" s="155"/>
      <c r="B140" s="156"/>
      <c r="C140" s="270" t="s">
        <v>2002</v>
      </c>
      <c r="D140" s="271"/>
      <c r="E140" s="271"/>
      <c r="F140" s="271"/>
      <c r="G140" s="271"/>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300</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1" x14ac:dyDescent="0.25">
      <c r="A141" s="177">
        <v>42</v>
      </c>
      <c r="B141" s="178" t="s">
        <v>1870</v>
      </c>
      <c r="C141" s="194" t="s">
        <v>1871</v>
      </c>
      <c r="D141" s="179" t="s">
        <v>1872</v>
      </c>
      <c r="E141" s="180">
        <v>1</v>
      </c>
      <c r="F141" s="181"/>
      <c r="G141" s="182">
        <f>ROUND(E141*F141,2)</f>
        <v>0</v>
      </c>
      <c r="H141" s="181"/>
      <c r="I141" s="182">
        <f>ROUND(E141*H141,2)</f>
        <v>0</v>
      </c>
      <c r="J141" s="181"/>
      <c r="K141" s="182">
        <f>ROUND(E141*J141,2)</f>
        <v>0</v>
      </c>
      <c r="L141" s="182">
        <v>21</v>
      </c>
      <c r="M141" s="182">
        <f>G141*(1+L141/100)</f>
        <v>0</v>
      </c>
      <c r="N141" s="180">
        <v>0</v>
      </c>
      <c r="O141" s="180">
        <f>ROUND(E141*N141,2)</f>
        <v>0</v>
      </c>
      <c r="P141" s="180">
        <v>0</v>
      </c>
      <c r="Q141" s="180">
        <f>ROUND(E141*P141,2)</f>
        <v>0</v>
      </c>
      <c r="R141" s="182"/>
      <c r="S141" s="182" t="s">
        <v>878</v>
      </c>
      <c r="T141" s="183" t="s">
        <v>879</v>
      </c>
      <c r="U141" s="159">
        <v>0</v>
      </c>
      <c r="V141" s="159">
        <f>ROUND(E141*U141,2)</f>
        <v>0</v>
      </c>
      <c r="W141" s="159"/>
      <c r="X141" s="159" t="s">
        <v>1873</v>
      </c>
      <c r="Y141" s="159" t="s">
        <v>296</v>
      </c>
      <c r="Z141" s="148"/>
      <c r="AA141" s="148"/>
      <c r="AB141" s="148"/>
      <c r="AC141" s="148"/>
      <c r="AD141" s="148"/>
      <c r="AE141" s="148"/>
      <c r="AF141" s="148"/>
      <c r="AG141" s="148" t="s">
        <v>1874</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5">
      <c r="A142" s="155"/>
      <c r="B142" s="156"/>
      <c r="C142" s="272" t="s">
        <v>1875</v>
      </c>
      <c r="D142" s="273"/>
      <c r="E142" s="273"/>
      <c r="F142" s="273"/>
      <c r="G142" s="273"/>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300</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5">
      <c r="A143" s="155"/>
      <c r="B143" s="156"/>
      <c r="C143" s="270" t="s">
        <v>1876</v>
      </c>
      <c r="D143" s="271"/>
      <c r="E143" s="271"/>
      <c r="F143" s="271"/>
      <c r="G143" s="271"/>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300</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3" x14ac:dyDescent="0.25">
      <c r="A144" s="155"/>
      <c r="B144" s="156"/>
      <c r="C144" s="270" t="s">
        <v>1877</v>
      </c>
      <c r="D144" s="271"/>
      <c r="E144" s="271"/>
      <c r="F144" s="271"/>
      <c r="G144" s="271"/>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300</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3" x14ac:dyDescent="0.25">
      <c r="A145" s="155"/>
      <c r="B145" s="156"/>
      <c r="C145" s="270" t="s">
        <v>1878</v>
      </c>
      <c r="D145" s="271"/>
      <c r="E145" s="271"/>
      <c r="F145" s="271"/>
      <c r="G145" s="271"/>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300</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5">
      <c r="A146" s="177">
        <v>43</v>
      </c>
      <c r="B146" s="178" t="s">
        <v>1879</v>
      </c>
      <c r="C146" s="194" t="s">
        <v>1880</v>
      </c>
      <c r="D146" s="179" t="s">
        <v>1872</v>
      </c>
      <c r="E146" s="180">
        <v>1</v>
      </c>
      <c r="F146" s="181"/>
      <c r="G146" s="182">
        <f>ROUND(E146*F146,2)</f>
        <v>0</v>
      </c>
      <c r="H146" s="181"/>
      <c r="I146" s="182">
        <f>ROUND(E146*H146,2)</f>
        <v>0</v>
      </c>
      <c r="J146" s="181"/>
      <c r="K146" s="182">
        <f>ROUND(E146*J146,2)</f>
        <v>0</v>
      </c>
      <c r="L146" s="182">
        <v>21</v>
      </c>
      <c r="M146" s="182">
        <f>G146*(1+L146/100)</f>
        <v>0</v>
      </c>
      <c r="N146" s="180">
        <v>0</v>
      </c>
      <c r="O146" s="180">
        <f>ROUND(E146*N146,2)</f>
        <v>0</v>
      </c>
      <c r="P146" s="180">
        <v>0</v>
      </c>
      <c r="Q146" s="180">
        <f>ROUND(E146*P146,2)</f>
        <v>0</v>
      </c>
      <c r="R146" s="182"/>
      <c r="S146" s="182" t="s">
        <v>878</v>
      </c>
      <c r="T146" s="183" t="s">
        <v>879</v>
      </c>
      <c r="U146" s="159">
        <v>0</v>
      </c>
      <c r="V146" s="159">
        <f>ROUND(E146*U146,2)</f>
        <v>0</v>
      </c>
      <c r="W146" s="159"/>
      <c r="X146" s="159" t="s">
        <v>1873</v>
      </c>
      <c r="Y146" s="159" t="s">
        <v>296</v>
      </c>
      <c r="Z146" s="148"/>
      <c r="AA146" s="148"/>
      <c r="AB146" s="148"/>
      <c r="AC146" s="148"/>
      <c r="AD146" s="148"/>
      <c r="AE146" s="148"/>
      <c r="AF146" s="148"/>
      <c r="AG146" s="148" t="s">
        <v>1874</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2" x14ac:dyDescent="0.25">
      <c r="A147" s="155"/>
      <c r="B147" s="156"/>
      <c r="C147" s="272" t="s">
        <v>1881</v>
      </c>
      <c r="D147" s="273"/>
      <c r="E147" s="273"/>
      <c r="F147" s="273"/>
      <c r="G147" s="273"/>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300</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5">
      <c r="A148" s="177">
        <v>44</v>
      </c>
      <c r="B148" s="178" t="s">
        <v>1885</v>
      </c>
      <c r="C148" s="194" t="s">
        <v>1886</v>
      </c>
      <c r="D148" s="179" t="s">
        <v>1872</v>
      </c>
      <c r="E148" s="180">
        <v>1</v>
      </c>
      <c r="F148" s="181"/>
      <c r="G148" s="182">
        <f>ROUND(E148*F148,2)</f>
        <v>0</v>
      </c>
      <c r="H148" s="181"/>
      <c r="I148" s="182">
        <f>ROUND(E148*H148,2)</f>
        <v>0</v>
      </c>
      <c r="J148" s="181"/>
      <c r="K148" s="182">
        <f>ROUND(E148*J148,2)</f>
        <v>0</v>
      </c>
      <c r="L148" s="182">
        <v>21</v>
      </c>
      <c r="M148" s="182">
        <f>G148*(1+L148/100)</f>
        <v>0</v>
      </c>
      <c r="N148" s="180">
        <v>0</v>
      </c>
      <c r="O148" s="180">
        <f>ROUND(E148*N148,2)</f>
        <v>0</v>
      </c>
      <c r="P148" s="180">
        <v>0</v>
      </c>
      <c r="Q148" s="180">
        <f>ROUND(E148*P148,2)</f>
        <v>0</v>
      </c>
      <c r="R148" s="182"/>
      <c r="S148" s="182" t="s">
        <v>294</v>
      </c>
      <c r="T148" s="183" t="s">
        <v>879</v>
      </c>
      <c r="U148" s="159">
        <v>0</v>
      </c>
      <c r="V148" s="159">
        <f>ROUND(E148*U148,2)</f>
        <v>0</v>
      </c>
      <c r="W148" s="159"/>
      <c r="X148" s="159" t="s">
        <v>1873</v>
      </c>
      <c r="Y148" s="159" t="s">
        <v>296</v>
      </c>
      <c r="Z148" s="148"/>
      <c r="AA148" s="148"/>
      <c r="AB148" s="148"/>
      <c r="AC148" s="148"/>
      <c r="AD148" s="148"/>
      <c r="AE148" s="148"/>
      <c r="AF148" s="148"/>
      <c r="AG148" s="148" t="s">
        <v>1874</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2" x14ac:dyDescent="0.25">
      <c r="A149" s="155"/>
      <c r="B149" s="156"/>
      <c r="C149" s="272" t="s">
        <v>1887</v>
      </c>
      <c r="D149" s="273"/>
      <c r="E149" s="273"/>
      <c r="F149" s="273"/>
      <c r="G149" s="273"/>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300</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x14ac:dyDescent="0.25">
      <c r="A150" s="3"/>
      <c r="B150" s="4"/>
      <c r="C150" s="202"/>
      <c r="D150" s="6"/>
      <c r="E150" s="3"/>
      <c r="F150" s="3"/>
      <c r="G150" s="3"/>
      <c r="H150" s="3"/>
      <c r="I150" s="3"/>
      <c r="J150" s="3"/>
      <c r="K150" s="3"/>
      <c r="L150" s="3"/>
      <c r="M150" s="3"/>
      <c r="N150" s="3"/>
      <c r="O150" s="3"/>
      <c r="P150" s="3"/>
      <c r="Q150" s="3"/>
      <c r="R150" s="3"/>
      <c r="S150" s="3"/>
      <c r="T150" s="3"/>
      <c r="U150" s="3"/>
      <c r="V150" s="3"/>
      <c r="W150" s="3"/>
      <c r="X150" s="3"/>
      <c r="Y150" s="3"/>
      <c r="AE150">
        <v>12</v>
      </c>
      <c r="AF150">
        <v>21</v>
      </c>
      <c r="AG150" t="s">
        <v>274</v>
      </c>
    </row>
    <row r="151" spans="1:60" ht="13" x14ac:dyDescent="0.25">
      <c r="A151" s="151"/>
      <c r="B151" s="152" t="s">
        <v>29</v>
      </c>
      <c r="C151" s="203"/>
      <c r="D151" s="153"/>
      <c r="E151" s="154"/>
      <c r="F151" s="154"/>
      <c r="G151" s="176">
        <f>G8+G43+G49+G64+G112+G133+G136</f>
        <v>0</v>
      </c>
      <c r="H151" s="3"/>
      <c r="I151" s="3"/>
      <c r="J151" s="3"/>
      <c r="K151" s="3"/>
      <c r="L151" s="3"/>
      <c r="M151" s="3"/>
      <c r="N151" s="3"/>
      <c r="O151" s="3"/>
      <c r="P151" s="3"/>
      <c r="Q151" s="3"/>
      <c r="R151" s="3"/>
      <c r="S151" s="3"/>
      <c r="T151" s="3"/>
      <c r="U151" s="3"/>
      <c r="V151" s="3"/>
      <c r="W151" s="3"/>
      <c r="X151" s="3"/>
      <c r="Y151" s="3"/>
      <c r="AE151">
        <f>SUMIF(L7:L149,AE150,G7:G149)</f>
        <v>0</v>
      </c>
      <c r="AF151">
        <f>SUMIF(L7:L149,AF150,G7:G149)</f>
        <v>0</v>
      </c>
      <c r="AG151" t="s">
        <v>1888</v>
      </c>
    </row>
    <row r="152" spans="1:60" x14ac:dyDescent="0.25">
      <c r="C152" s="204"/>
      <c r="D152" s="10"/>
      <c r="AG152" t="s">
        <v>1889</v>
      </c>
    </row>
    <row r="153" spans="1:60" x14ac:dyDescent="0.25">
      <c r="D153" s="10"/>
    </row>
    <row r="154" spans="1:60" x14ac:dyDescent="0.25">
      <c r="D154" s="10"/>
    </row>
    <row r="155" spans="1:60" x14ac:dyDescent="0.25">
      <c r="D155" s="10"/>
    </row>
    <row r="156" spans="1:60" x14ac:dyDescent="0.25">
      <c r="D156" s="10"/>
    </row>
    <row r="157" spans="1:60" x14ac:dyDescent="0.25">
      <c r="D157" s="10"/>
    </row>
    <row r="158" spans="1:60" x14ac:dyDescent="0.25">
      <c r="D158" s="10"/>
    </row>
    <row r="159" spans="1:60" x14ac:dyDescent="0.25">
      <c r="D159" s="10"/>
    </row>
    <row r="160" spans="1:60"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row r="5001" spans="4:4" x14ac:dyDescent="0.25">
      <c r="D5001" s="10"/>
    </row>
    <row r="5002" spans="4:4" x14ac:dyDescent="0.25">
      <c r="D5002" s="10"/>
    </row>
  </sheetData>
  <sheetProtection algorithmName="SHA-512" hashValue="A1Q3iDCLhEk88nKGgVpR7P3prXjj/uxcdNHKzax0PLcscvy5GkP8ZvKwy+vCRHf3E3iwFHVPwT9HV+taaBaVHw==" saltValue="PhebYEmvQKUGbprYUv9v1w==" spinCount="100000" sheet="1" formatRows="0"/>
  <mergeCells count="49">
    <mergeCell ref="C11:G11"/>
    <mergeCell ref="A1:G1"/>
    <mergeCell ref="C2:G2"/>
    <mergeCell ref="C3:G3"/>
    <mergeCell ref="C4:G4"/>
    <mergeCell ref="C10:G10"/>
    <mergeCell ref="C39:G39"/>
    <mergeCell ref="C17:G17"/>
    <mergeCell ref="C18:G18"/>
    <mergeCell ref="C21:G21"/>
    <mergeCell ref="C22:G22"/>
    <mergeCell ref="C25:G25"/>
    <mergeCell ref="C26:G26"/>
    <mergeCell ref="C32:G32"/>
    <mergeCell ref="C33:G33"/>
    <mergeCell ref="C35:G35"/>
    <mergeCell ref="C36:G36"/>
    <mergeCell ref="C38:G38"/>
    <mergeCell ref="C92:G92"/>
    <mergeCell ref="C45:G45"/>
    <mergeCell ref="C52:G52"/>
    <mergeCell ref="C53:G53"/>
    <mergeCell ref="C55:G55"/>
    <mergeCell ref="C56:G56"/>
    <mergeCell ref="C58:G58"/>
    <mergeCell ref="C66:G66"/>
    <mergeCell ref="C67:G67"/>
    <mergeCell ref="C81:G81"/>
    <mergeCell ref="C82:G82"/>
    <mergeCell ref="C91:G91"/>
    <mergeCell ref="C139:G139"/>
    <mergeCell ref="C114:G114"/>
    <mergeCell ref="C115:G115"/>
    <mergeCell ref="C116:G116"/>
    <mergeCell ref="C119:G119"/>
    <mergeCell ref="C120:G120"/>
    <mergeCell ref="C121:G121"/>
    <mergeCell ref="C124:G124"/>
    <mergeCell ref="C125:G125"/>
    <mergeCell ref="C126:G126"/>
    <mergeCell ref="C135:G135"/>
    <mergeCell ref="C138:G138"/>
    <mergeCell ref="C149:G149"/>
    <mergeCell ref="C140:G140"/>
    <mergeCell ref="C142:G142"/>
    <mergeCell ref="C143:G143"/>
    <mergeCell ref="C144:G144"/>
    <mergeCell ref="C145:G145"/>
    <mergeCell ref="C147:G14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BH5000"/>
  <sheetViews>
    <sheetView workbookViewId="0">
      <pane ySplit="7" topLeftCell="A8" activePane="bottomLeft" state="frozen"/>
      <selection pane="bottomLeft" sqref="A1:G1"/>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8" t="s">
        <v>261</v>
      </c>
      <c r="B1" s="278"/>
      <c r="C1" s="278"/>
      <c r="D1" s="278"/>
      <c r="E1" s="278"/>
      <c r="F1" s="278"/>
      <c r="G1" s="278"/>
      <c r="AG1" t="s">
        <v>262</v>
      </c>
    </row>
    <row r="2" spans="1:60" ht="25" customHeight="1" x14ac:dyDescent="0.25">
      <c r="A2" s="140" t="s">
        <v>7</v>
      </c>
      <c r="B2" s="49" t="s">
        <v>43</v>
      </c>
      <c r="C2" s="279" t="s">
        <v>44</v>
      </c>
      <c r="D2" s="280"/>
      <c r="E2" s="280"/>
      <c r="F2" s="280"/>
      <c r="G2" s="281"/>
      <c r="AG2" t="s">
        <v>263</v>
      </c>
    </row>
    <row r="3" spans="1:60" ht="25" customHeight="1" x14ac:dyDescent="0.25">
      <c r="A3" s="140" t="s">
        <v>8</v>
      </c>
      <c r="B3" s="49" t="s">
        <v>47</v>
      </c>
      <c r="C3" s="279" t="s">
        <v>48</v>
      </c>
      <c r="D3" s="280"/>
      <c r="E3" s="280"/>
      <c r="F3" s="280"/>
      <c r="G3" s="281"/>
      <c r="AC3" s="121" t="s">
        <v>263</v>
      </c>
      <c r="AG3" t="s">
        <v>264</v>
      </c>
    </row>
    <row r="4" spans="1:60" ht="25" customHeight="1" x14ac:dyDescent="0.25">
      <c r="A4" s="141" t="s">
        <v>9</v>
      </c>
      <c r="B4" s="142" t="s">
        <v>53</v>
      </c>
      <c r="C4" s="282" t="s">
        <v>54</v>
      </c>
      <c r="D4" s="283"/>
      <c r="E4" s="283"/>
      <c r="F4" s="283"/>
      <c r="G4" s="28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SUMIF(AG9:AG24,"&lt;&gt;NOR",G9:G24)</f>
        <v>0</v>
      </c>
      <c r="H8" s="174"/>
      <c r="I8" s="174">
        <f>SUM(I9:I24)</f>
        <v>0</v>
      </c>
      <c r="J8" s="174"/>
      <c r="K8" s="174">
        <f>SUM(K9:K24)</f>
        <v>0</v>
      </c>
      <c r="L8" s="174"/>
      <c r="M8" s="174">
        <f>SUM(M9:M24)</f>
        <v>0</v>
      </c>
      <c r="N8" s="173"/>
      <c r="O8" s="173">
        <f>SUM(O9:O24)</f>
        <v>13.54</v>
      </c>
      <c r="P8" s="173"/>
      <c r="Q8" s="173">
        <f>SUM(Q9:Q24)</f>
        <v>0</v>
      </c>
      <c r="R8" s="174"/>
      <c r="S8" s="174"/>
      <c r="T8" s="175"/>
      <c r="U8" s="169"/>
      <c r="V8" s="169">
        <f>SUM(V9:V24)</f>
        <v>213.66999999999996</v>
      </c>
      <c r="W8" s="169"/>
      <c r="X8" s="169"/>
      <c r="Y8" s="169"/>
      <c r="AG8" t="s">
        <v>289</v>
      </c>
    </row>
    <row r="9" spans="1:60" outlineLevel="1" x14ac:dyDescent="0.25">
      <c r="A9" s="177">
        <v>1</v>
      </c>
      <c r="B9" s="178" t="s">
        <v>2003</v>
      </c>
      <c r="C9" s="194" t="s">
        <v>2004</v>
      </c>
      <c r="D9" s="179" t="s">
        <v>338</v>
      </c>
      <c r="E9" s="180">
        <v>16.64</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0.2</v>
      </c>
      <c r="V9" s="159">
        <f>ROUND(E9*U9,2)</f>
        <v>3.33</v>
      </c>
      <c r="W9" s="159"/>
      <c r="X9" s="159" t="s">
        <v>295</v>
      </c>
      <c r="Y9" s="159" t="s">
        <v>296</v>
      </c>
      <c r="Z9" s="148"/>
      <c r="AA9" s="148"/>
      <c r="AB9" s="148"/>
      <c r="AC9" s="148"/>
      <c r="AD9" s="148"/>
      <c r="AE9" s="148"/>
      <c r="AF9" s="148"/>
      <c r="AG9" s="148" t="s">
        <v>2005</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5" outlineLevel="2" x14ac:dyDescent="0.25">
      <c r="A10" s="155"/>
      <c r="B10" s="156"/>
      <c r="C10" s="276" t="s">
        <v>353</v>
      </c>
      <c r="D10" s="277"/>
      <c r="E10" s="277"/>
      <c r="F10" s="277"/>
      <c r="G10" s="27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1" x14ac:dyDescent="0.25">
      <c r="A11" s="177">
        <v>2</v>
      </c>
      <c r="B11" s="178" t="s">
        <v>356</v>
      </c>
      <c r="C11" s="194" t="s">
        <v>357</v>
      </c>
      <c r="D11" s="179" t="s">
        <v>338</v>
      </c>
      <c r="E11" s="180">
        <v>16.64</v>
      </c>
      <c r="F11" s="181"/>
      <c r="G11" s="182">
        <f>ROUND(E11*F11,2)</f>
        <v>0</v>
      </c>
      <c r="H11" s="181"/>
      <c r="I11" s="182">
        <f>ROUND(E11*H11,2)</f>
        <v>0</v>
      </c>
      <c r="J11" s="181"/>
      <c r="K11" s="182">
        <f>ROUND(E11*J11,2)</f>
        <v>0</v>
      </c>
      <c r="L11" s="182">
        <v>21</v>
      </c>
      <c r="M11" s="182">
        <f>G11*(1+L11/100)</f>
        <v>0</v>
      </c>
      <c r="N11" s="180">
        <v>0</v>
      </c>
      <c r="O11" s="180">
        <f>ROUND(E11*N11,2)</f>
        <v>0</v>
      </c>
      <c r="P11" s="180">
        <v>0</v>
      </c>
      <c r="Q11" s="180">
        <f>ROUND(E11*P11,2)</f>
        <v>0</v>
      </c>
      <c r="R11" s="182" t="s">
        <v>293</v>
      </c>
      <c r="S11" s="182" t="s">
        <v>294</v>
      </c>
      <c r="T11" s="183" t="s">
        <v>294</v>
      </c>
      <c r="U11" s="159">
        <v>8.4000000000000005E-2</v>
      </c>
      <c r="V11" s="159">
        <f>ROUND(E11*U11,2)</f>
        <v>1.4</v>
      </c>
      <c r="W11" s="159"/>
      <c r="X11" s="159" t="s">
        <v>295</v>
      </c>
      <c r="Y11" s="159" t="s">
        <v>296</v>
      </c>
      <c r="Z11" s="148"/>
      <c r="AA11" s="148"/>
      <c r="AB11" s="148"/>
      <c r="AC11" s="148"/>
      <c r="AD11" s="148"/>
      <c r="AE11" s="148"/>
      <c r="AF11" s="148"/>
      <c r="AG11" s="148" t="s">
        <v>2005</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0.5" outlineLevel="2" x14ac:dyDescent="0.25">
      <c r="A12" s="155"/>
      <c r="B12" s="156"/>
      <c r="C12" s="276" t="s">
        <v>353</v>
      </c>
      <c r="D12" s="277"/>
      <c r="E12" s="277"/>
      <c r="F12" s="277"/>
      <c r="G12" s="277"/>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84" t="str">
        <f>C12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2" s="148"/>
      <c r="BC12" s="148"/>
      <c r="BD12" s="148"/>
      <c r="BE12" s="148"/>
      <c r="BF12" s="148"/>
      <c r="BG12" s="148"/>
      <c r="BH12" s="148"/>
    </row>
    <row r="13" spans="1:60" outlineLevel="1" x14ac:dyDescent="0.25">
      <c r="A13" s="177">
        <v>3</v>
      </c>
      <c r="B13" s="178" t="s">
        <v>1900</v>
      </c>
      <c r="C13" s="194" t="s">
        <v>1901</v>
      </c>
      <c r="D13" s="179" t="s">
        <v>338</v>
      </c>
      <c r="E13" s="180">
        <v>41.16</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3.5329999999999999</v>
      </c>
      <c r="V13" s="159">
        <f>ROUND(E13*U13,2)</f>
        <v>145.41999999999999</v>
      </c>
      <c r="W13" s="159"/>
      <c r="X13" s="159" t="s">
        <v>295</v>
      </c>
      <c r="Y13" s="159" t="s">
        <v>296</v>
      </c>
      <c r="Z13" s="148"/>
      <c r="AA13" s="148"/>
      <c r="AB13" s="148"/>
      <c r="AC13" s="148"/>
      <c r="AD13" s="148"/>
      <c r="AE13" s="148"/>
      <c r="AF13" s="148"/>
      <c r="AG13" s="148" t="s">
        <v>2005</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5">
      <c r="A14" s="155"/>
      <c r="B14" s="156"/>
      <c r="C14" s="276" t="s">
        <v>367</v>
      </c>
      <c r="D14" s="277"/>
      <c r="E14" s="277"/>
      <c r="F14" s="277"/>
      <c r="G14" s="277"/>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77">
        <v>4</v>
      </c>
      <c r="B15" s="178" t="s">
        <v>2006</v>
      </c>
      <c r="C15" s="194" t="s">
        <v>2007</v>
      </c>
      <c r="D15" s="179" t="s">
        <v>338</v>
      </c>
      <c r="E15" s="180">
        <v>7.16</v>
      </c>
      <c r="F15" s="181"/>
      <c r="G15" s="182">
        <f>ROUND(E15*F15,2)</f>
        <v>0</v>
      </c>
      <c r="H15" s="181"/>
      <c r="I15" s="182">
        <f>ROUND(E15*H15,2)</f>
        <v>0</v>
      </c>
      <c r="J15" s="181"/>
      <c r="K15" s="182">
        <f>ROUND(E15*J15,2)</f>
        <v>0</v>
      </c>
      <c r="L15" s="182">
        <v>21</v>
      </c>
      <c r="M15" s="182">
        <f>G15*(1+L15/100)</f>
        <v>0</v>
      </c>
      <c r="N15" s="180">
        <v>1.8907700000000001</v>
      </c>
      <c r="O15" s="180">
        <f>ROUND(E15*N15,2)</f>
        <v>13.54</v>
      </c>
      <c r="P15" s="180">
        <v>0</v>
      </c>
      <c r="Q15" s="180">
        <f>ROUND(E15*P15,2)</f>
        <v>0</v>
      </c>
      <c r="R15" s="182" t="s">
        <v>2008</v>
      </c>
      <c r="S15" s="182" t="s">
        <v>294</v>
      </c>
      <c r="T15" s="183" t="s">
        <v>294</v>
      </c>
      <c r="U15" s="159">
        <v>1.3169999999999999</v>
      </c>
      <c r="V15" s="159">
        <f>ROUND(E15*U15,2)</f>
        <v>9.43</v>
      </c>
      <c r="W15" s="159"/>
      <c r="X15" s="159" t="s">
        <v>295</v>
      </c>
      <c r="Y15" s="159" t="s">
        <v>296</v>
      </c>
      <c r="Z15" s="148"/>
      <c r="AA15" s="148"/>
      <c r="AB15" s="148"/>
      <c r="AC15" s="148"/>
      <c r="AD15" s="148"/>
      <c r="AE15" s="148"/>
      <c r="AF15" s="148"/>
      <c r="AG15" s="148" t="s">
        <v>2005</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2" x14ac:dyDescent="0.25">
      <c r="A16" s="155"/>
      <c r="B16" s="156"/>
      <c r="C16" s="276" t="s">
        <v>2009</v>
      </c>
      <c r="D16" s="277"/>
      <c r="E16" s="277"/>
      <c r="F16" s="277"/>
      <c r="G16" s="277"/>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77">
        <v>5</v>
      </c>
      <c r="B17" s="178" t="s">
        <v>2010</v>
      </c>
      <c r="C17" s="194" t="s">
        <v>2011</v>
      </c>
      <c r="D17" s="179" t="s">
        <v>338</v>
      </c>
      <c r="E17" s="180">
        <v>30.53</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879</v>
      </c>
      <c r="U17" s="159">
        <v>1.587</v>
      </c>
      <c r="V17" s="159">
        <f>ROUND(E17*U17,2)</f>
        <v>48.45</v>
      </c>
      <c r="W17" s="159"/>
      <c r="X17" s="159" t="s">
        <v>295</v>
      </c>
      <c r="Y17" s="159" t="s">
        <v>296</v>
      </c>
      <c r="Z17" s="148"/>
      <c r="AA17" s="148"/>
      <c r="AB17" s="148"/>
      <c r="AC17" s="148"/>
      <c r="AD17" s="148"/>
      <c r="AE17" s="148"/>
      <c r="AF17" s="148"/>
      <c r="AG17" s="148" t="s">
        <v>2005</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t="20.5" outlineLevel="2" x14ac:dyDescent="0.25">
      <c r="A18" s="155"/>
      <c r="B18" s="156"/>
      <c r="C18" s="276" t="s">
        <v>2012</v>
      </c>
      <c r="D18" s="277"/>
      <c r="E18" s="277"/>
      <c r="F18" s="277"/>
      <c r="G18" s="277"/>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84" t="str">
        <f>C18</f>
        <v>sypaninou z vhodných hornin tř. 1 - 4 nebo materiálem připraveným podél výkopu ve vzdálenosti do 3 m od jeho kraje, pro jakoukoliv hloubku výkopu a jakoukoliv míru zhutnění,</v>
      </c>
      <c r="BB18" s="148"/>
      <c r="BC18" s="148"/>
      <c r="BD18" s="148"/>
      <c r="BE18" s="148"/>
      <c r="BF18" s="148"/>
      <c r="BG18" s="148"/>
      <c r="BH18" s="148"/>
    </row>
    <row r="19" spans="1:60" outlineLevel="1" x14ac:dyDescent="0.25">
      <c r="A19" s="177">
        <v>6</v>
      </c>
      <c r="B19" s="178" t="s">
        <v>382</v>
      </c>
      <c r="C19" s="194" t="s">
        <v>383</v>
      </c>
      <c r="D19" s="179" t="s">
        <v>338</v>
      </c>
      <c r="E19" s="180">
        <v>20.11</v>
      </c>
      <c r="F19" s="181"/>
      <c r="G19" s="182">
        <f>ROUND(E19*F19,2)</f>
        <v>0</v>
      </c>
      <c r="H19" s="181"/>
      <c r="I19" s="182">
        <f>ROUND(E19*H19,2)</f>
        <v>0</v>
      </c>
      <c r="J19" s="181"/>
      <c r="K19" s="182">
        <f>ROUND(E19*J19,2)</f>
        <v>0</v>
      </c>
      <c r="L19" s="182">
        <v>21</v>
      </c>
      <c r="M19" s="182">
        <f>G19*(1+L19/100)</f>
        <v>0</v>
      </c>
      <c r="N19" s="180">
        <v>0</v>
      </c>
      <c r="O19" s="180">
        <f>ROUND(E19*N19,2)</f>
        <v>0</v>
      </c>
      <c r="P19" s="180">
        <v>0</v>
      </c>
      <c r="Q19" s="180">
        <f>ROUND(E19*P19,2)</f>
        <v>0</v>
      </c>
      <c r="R19" s="182" t="s">
        <v>293</v>
      </c>
      <c r="S19" s="182" t="s">
        <v>294</v>
      </c>
      <c r="T19" s="183" t="s">
        <v>294</v>
      </c>
      <c r="U19" s="159">
        <v>0.20200000000000001</v>
      </c>
      <c r="V19" s="159">
        <f>ROUND(E19*U19,2)</f>
        <v>4.0599999999999996</v>
      </c>
      <c r="W19" s="159"/>
      <c r="X19" s="159" t="s">
        <v>295</v>
      </c>
      <c r="Y19" s="159" t="s">
        <v>296</v>
      </c>
      <c r="Z19" s="148"/>
      <c r="AA19" s="148"/>
      <c r="AB19" s="148"/>
      <c r="AC19" s="148"/>
      <c r="AD19" s="148"/>
      <c r="AE19" s="148"/>
      <c r="AF19" s="148"/>
      <c r="AG19" s="148" t="s">
        <v>2005</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5">
      <c r="A20" s="155"/>
      <c r="B20" s="156"/>
      <c r="C20" s="276" t="s">
        <v>384</v>
      </c>
      <c r="D20" s="277"/>
      <c r="E20" s="277"/>
      <c r="F20" s="277"/>
      <c r="G20" s="277"/>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299</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77">
        <v>7</v>
      </c>
      <c r="B21" s="178" t="s">
        <v>373</v>
      </c>
      <c r="C21" s="194" t="s">
        <v>374</v>
      </c>
      <c r="D21" s="179" t="s">
        <v>338</v>
      </c>
      <c r="E21" s="180">
        <v>37.69</v>
      </c>
      <c r="F21" s="181"/>
      <c r="G21" s="182">
        <f>ROUND(E21*F21,2)</f>
        <v>0</v>
      </c>
      <c r="H21" s="181"/>
      <c r="I21" s="182">
        <f>ROUND(E21*H21,2)</f>
        <v>0</v>
      </c>
      <c r="J21" s="181"/>
      <c r="K21" s="182">
        <f>ROUND(E21*J21,2)</f>
        <v>0</v>
      </c>
      <c r="L21" s="182">
        <v>21</v>
      </c>
      <c r="M21" s="182">
        <f>G21*(1+L21/100)</f>
        <v>0</v>
      </c>
      <c r="N21" s="180">
        <v>0</v>
      </c>
      <c r="O21" s="180">
        <f>ROUND(E21*N21,2)</f>
        <v>0</v>
      </c>
      <c r="P21" s="180">
        <v>0</v>
      </c>
      <c r="Q21" s="180">
        <f>ROUND(E21*P21,2)</f>
        <v>0</v>
      </c>
      <c r="R21" s="182" t="s">
        <v>293</v>
      </c>
      <c r="S21" s="182" t="s">
        <v>294</v>
      </c>
      <c r="T21" s="183" t="s">
        <v>294</v>
      </c>
      <c r="U21" s="159">
        <v>1.0999999999999999E-2</v>
      </c>
      <c r="V21" s="159">
        <f>ROUND(E21*U21,2)</f>
        <v>0.41</v>
      </c>
      <c r="W21" s="159"/>
      <c r="X21" s="159" t="s">
        <v>295</v>
      </c>
      <c r="Y21" s="159" t="s">
        <v>296</v>
      </c>
      <c r="Z21" s="148"/>
      <c r="AA21" s="148"/>
      <c r="AB21" s="148"/>
      <c r="AC21" s="148"/>
      <c r="AD21" s="148"/>
      <c r="AE21" s="148"/>
      <c r="AF21" s="148"/>
      <c r="AG21" s="148" t="s">
        <v>2005</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5">
      <c r="A22" s="155"/>
      <c r="B22" s="156"/>
      <c r="C22" s="276" t="s">
        <v>375</v>
      </c>
      <c r="D22" s="277"/>
      <c r="E22" s="277"/>
      <c r="F22" s="277"/>
      <c r="G22" s="277"/>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299</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8</v>
      </c>
      <c r="B23" s="186" t="s">
        <v>2013</v>
      </c>
      <c r="C23" s="198" t="s">
        <v>2014</v>
      </c>
      <c r="D23" s="187" t="s">
        <v>338</v>
      </c>
      <c r="E23" s="188">
        <v>37.69</v>
      </c>
      <c r="F23" s="189"/>
      <c r="G23" s="190">
        <f>ROUND(E23*F23,2)</f>
        <v>0</v>
      </c>
      <c r="H23" s="189"/>
      <c r="I23" s="190">
        <f>ROUND(E23*H23,2)</f>
        <v>0</v>
      </c>
      <c r="J23" s="189"/>
      <c r="K23" s="190">
        <f>ROUND(E23*J23,2)</f>
        <v>0</v>
      </c>
      <c r="L23" s="190">
        <v>21</v>
      </c>
      <c r="M23" s="190">
        <f>G23*(1+L23/100)</f>
        <v>0</v>
      </c>
      <c r="N23" s="188">
        <v>0</v>
      </c>
      <c r="O23" s="188">
        <f>ROUND(E23*N23,2)</f>
        <v>0</v>
      </c>
      <c r="P23" s="188">
        <v>0</v>
      </c>
      <c r="Q23" s="188">
        <f>ROUND(E23*P23,2)</f>
        <v>0</v>
      </c>
      <c r="R23" s="190" t="s">
        <v>293</v>
      </c>
      <c r="S23" s="190" t="s">
        <v>294</v>
      </c>
      <c r="T23" s="191" t="s">
        <v>294</v>
      </c>
      <c r="U23" s="159">
        <v>3.1E-2</v>
      </c>
      <c r="V23" s="159">
        <f>ROUND(E23*U23,2)</f>
        <v>1.17</v>
      </c>
      <c r="W23" s="159"/>
      <c r="X23" s="159" t="s">
        <v>295</v>
      </c>
      <c r="Y23" s="159" t="s">
        <v>296</v>
      </c>
      <c r="Z23" s="148"/>
      <c r="AA23" s="148"/>
      <c r="AB23" s="148"/>
      <c r="AC23" s="148"/>
      <c r="AD23" s="148"/>
      <c r="AE23" s="148"/>
      <c r="AF23" s="148"/>
      <c r="AG23" s="148" t="s">
        <v>2005</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5">
        <v>9</v>
      </c>
      <c r="B24" s="186" t="s">
        <v>391</v>
      </c>
      <c r="C24" s="198" t="s">
        <v>392</v>
      </c>
      <c r="D24" s="187" t="s">
        <v>338</v>
      </c>
      <c r="E24" s="188">
        <v>37.69</v>
      </c>
      <c r="F24" s="189"/>
      <c r="G24" s="190">
        <f>ROUND(E24*F24,2)</f>
        <v>0</v>
      </c>
      <c r="H24" s="189"/>
      <c r="I24" s="190">
        <f>ROUND(E24*H24,2)</f>
        <v>0</v>
      </c>
      <c r="J24" s="189"/>
      <c r="K24" s="190">
        <f>ROUND(E24*J24,2)</f>
        <v>0</v>
      </c>
      <c r="L24" s="190">
        <v>21</v>
      </c>
      <c r="M24" s="190">
        <f>G24*(1+L24/100)</f>
        <v>0</v>
      </c>
      <c r="N24" s="188">
        <v>0</v>
      </c>
      <c r="O24" s="188">
        <f>ROUND(E24*N24,2)</f>
        <v>0</v>
      </c>
      <c r="P24" s="188">
        <v>0</v>
      </c>
      <c r="Q24" s="188">
        <f>ROUND(E24*P24,2)</f>
        <v>0</v>
      </c>
      <c r="R24" s="190" t="s">
        <v>293</v>
      </c>
      <c r="S24" s="190" t="s">
        <v>294</v>
      </c>
      <c r="T24" s="191" t="s">
        <v>294</v>
      </c>
      <c r="U24" s="159">
        <v>0</v>
      </c>
      <c r="V24" s="159">
        <f>ROUND(E24*U24,2)</f>
        <v>0</v>
      </c>
      <c r="W24" s="159"/>
      <c r="X24" s="159" t="s">
        <v>295</v>
      </c>
      <c r="Y24" s="159" t="s">
        <v>296</v>
      </c>
      <c r="Z24" s="148"/>
      <c r="AA24" s="148"/>
      <c r="AB24" s="148"/>
      <c r="AC24" s="148"/>
      <c r="AD24" s="148"/>
      <c r="AE24" s="148"/>
      <c r="AF24" s="148"/>
      <c r="AG24" s="148" t="s">
        <v>2005</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t="13" x14ac:dyDescent="0.25">
      <c r="A25" s="170" t="s">
        <v>288</v>
      </c>
      <c r="B25" s="171" t="s">
        <v>170</v>
      </c>
      <c r="C25" s="193" t="s">
        <v>171</v>
      </c>
      <c r="D25" s="172"/>
      <c r="E25" s="173"/>
      <c r="F25" s="174"/>
      <c r="G25" s="174">
        <f>SUMIF(AG26:AG33,"&lt;&gt;NOR",G26:G33)</f>
        <v>0</v>
      </c>
      <c r="H25" s="174"/>
      <c r="I25" s="174">
        <f>SUM(I26:I33)</f>
        <v>0</v>
      </c>
      <c r="J25" s="174"/>
      <c r="K25" s="174">
        <f>SUM(K26:K33)</f>
        <v>0</v>
      </c>
      <c r="L25" s="174"/>
      <c r="M25" s="174">
        <f>SUM(M26:M33)</f>
        <v>0</v>
      </c>
      <c r="N25" s="173"/>
      <c r="O25" s="173">
        <f>SUM(O26:O33)</f>
        <v>0.01</v>
      </c>
      <c r="P25" s="173"/>
      <c r="Q25" s="173">
        <f>SUM(Q26:Q33)</f>
        <v>0.33</v>
      </c>
      <c r="R25" s="174"/>
      <c r="S25" s="174"/>
      <c r="T25" s="175"/>
      <c r="U25" s="169"/>
      <c r="V25" s="169">
        <f>SUM(V26:V33)</f>
        <v>32.749999999999993</v>
      </c>
      <c r="W25" s="169"/>
      <c r="X25" s="169"/>
      <c r="Y25" s="169"/>
      <c r="AG25" t="s">
        <v>289</v>
      </c>
    </row>
    <row r="26" spans="1:60" outlineLevel="1" x14ac:dyDescent="0.25">
      <c r="A26" s="185">
        <v>10</v>
      </c>
      <c r="B26" s="186" t="s">
        <v>2015</v>
      </c>
      <c r="C26" s="198" t="s">
        <v>2016</v>
      </c>
      <c r="D26" s="187" t="s">
        <v>331</v>
      </c>
      <c r="E26" s="188">
        <v>2</v>
      </c>
      <c r="F26" s="189"/>
      <c r="G26" s="190">
        <f>ROUND(E26*F26,2)</f>
        <v>0</v>
      </c>
      <c r="H26" s="189"/>
      <c r="I26" s="190">
        <f>ROUND(E26*H26,2)</f>
        <v>0</v>
      </c>
      <c r="J26" s="189"/>
      <c r="K26" s="190">
        <f>ROUND(E26*J26,2)</f>
        <v>0</v>
      </c>
      <c r="L26" s="190">
        <v>21</v>
      </c>
      <c r="M26" s="190">
        <f>G26*(1+L26/100)</f>
        <v>0</v>
      </c>
      <c r="N26" s="188">
        <v>1.58E-3</v>
      </c>
      <c r="O26" s="188">
        <f>ROUND(E26*N26,2)</f>
        <v>0</v>
      </c>
      <c r="P26" s="188">
        <v>1.256E-2</v>
      </c>
      <c r="Q26" s="188">
        <f>ROUND(E26*P26,2)</f>
        <v>0.03</v>
      </c>
      <c r="R26" s="190" t="s">
        <v>1023</v>
      </c>
      <c r="S26" s="190" t="s">
        <v>294</v>
      </c>
      <c r="T26" s="191" t="s">
        <v>294</v>
      </c>
      <c r="U26" s="159">
        <v>2.7</v>
      </c>
      <c r="V26" s="159">
        <f>ROUND(E26*U26,2)</f>
        <v>5.4</v>
      </c>
      <c r="W26" s="159"/>
      <c r="X26" s="159" t="s">
        <v>295</v>
      </c>
      <c r="Y26" s="159" t="s">
        <v>296</v>
      </c>
      <c r="Z26" s="148"/>
      <c r="AA26" s="148"/>
      <c r="AB26" s="148"/>
      <c r="AC26" s="148"/>
      <c r="AD26" s="148"/>
      <c r="AE26" s="148"/>
      <c r="AF26" s="148"/>
      <c r="AG26" s="148" t="s">
        <v>2005</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5">
        <v>11</v>
      </c>
      <c r="B27" s="186" t="s">
        <v>2017</v>
      </c>
      <c r="C27" s="198" t="s">
        <v>2018</v>
      </c>
      <c r="D27" s="187" t="s">
        <v>331</v>
      </c>
      <c r="E27" s="188">
        <v>2.5</v>
      </c>
      <c r="F27" s="189"/>
      <c r="G27" s="190">
        <f>ROUND(E27*F27,2)</f>
        <v>0</v>
      </c>
      <c r="H27" s="189"/>
      <c r="I27" s="190">
        <f>ROUND(E27*H27,2)</f>
        <v>0</v>
      </c>
      <c r="J27" s="189"/>
      <c r="K27" s="190">
        <f>ROUND(E27*J27,2)</f>
        <v>0</v>
      </c>
      <c r="L27" s="190">
        <v>21</v>
      </c>
      <c r="M27" s="190">
        <f>G27*(1+L27/100)</f>
        <v>0</v>
      </c>
      <c r="N27" s="188">
        <v>1.92E-3</v>
      </c>
      <c r="O27" s="188">
        <f>ROUND(E27*N27,2)</f>
        <v>0</v>
      </c>
      <c r="P27" s="188">
        <v>3.3169999999999998E-2</v>
      </c>
      <c r="Q27" s="188">
        <f>ROUND(E27*P27,2)</f>
        <v>0.08</v>
      </c>
      <c r="R27" s="190" t="s">
        <v>1023</v>
      </c>
      <c r="S27" s="190" t="s">
        <v>294</v>
      </c>
      <c r="T27" s="191" t="s">
        <v>294</v>
      </c>
      <c r="U27" s="159">
        <v>3.9</v>
      </c>
      <c r="V27" s="159">
        <f>ROUND(E27*U27,2)</f>
        <v>9.75</v>
      </c>
      <c r="W27" s="159"/>
      <c r="X27" s="159" t="s">
        <v>295</v>
      </c>
      <c r="Y27" s="159" t="s">
        <v>296</v>
      </c>
      <c r="Z27" s="148"/>
      <c r="AA27" s="148"/>
      <c r="AB27" s="148"/>
      <c r="AC27" s="148"/>
      <c r="AD27" s="148"/>
      <c r="AE27" s="148"/>
      <c r="AF27" s="148"/>
      <c r="AG27" s="148" t="s">
        <v>2005</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12</v>
      </c>
      <c r="B28" s="186" t="s">
        <v>2019</v>
      </c>
      <c r="C28" s="198" t="s">
        <v>2020</v>
      </c>
      <c r="D28" s="187" t="s">
        <v>331</v>
      </c>
      <c r="E28" s="188">
        <v>2.8</v>
      </c>
      <c r="F28" s="189"/>
      <c r="G28" s="190">
        <f>ROUND(E28*F28,2)</f>
        <v>0</v>
      </c>
      <c r="H28" s="189"/>
      <c r="I28" s="190">
        <f>ROUND(E28*H28,2)</f>
        <v>0</v>
      </c>
      <c r="J28" s="189"/>
      <c r="K28" s="190">
        <f>ROUND(E28*J28,2)</f>
        <v>0</v>
      </c>
      <c r="L28" s="190">
        <v>21</v>
      </c>
      <c r="M28" s="190">
        <f>G28*(1+L28/100)</f>
        <v>0</v>
      </c>
      <c r="N28" s="188">
        <v>3.3300000000000001E-3</v>
      </c>
      <c r="O28" s="188">
        <f>ROUND(E28*N28,2)</f>
        <v>0.01</v>
      </c>
      <c r="P28" s="188">
        <v>7.85E-2</v>
      </c>
      <c r="Q28" s="188">
        <f>ROUND(E28*P28,2)</f>
        <v>0.22</v>
      </c>
      <c r="R28" s="190" t="s">
        <v>1023</v>
      </c>
      <c r="S28" s="190" t="s">
        <v>294</v>
      </c>
      <c r="T28" s="191" t="s">
        <v>294</v>
      </c>
      <c r="U28" s="159">
        <v>6.2</v>
      </c>
      <c r="V28" s="159">
        <f>ROUND(E28*U28,2)</f>
        <v>17.36</v>
      </c>
      <c r="W28" s="159"/>
      <c r="X28" s="159" t="s">
        <v>295</v>
      </c>
      <c r="Y28" s="159" t="s">
        <v>296</v>
      </c>
      <c r="Z28" s="148"/>
      <c r="AA28" s="148"/>
      <c r="AB28" s="148"/>
      <c r="AC28" s="148"/>
      <c r="AD28" s="148"/>
      <c r="AE28" s="148"/>
      <c r="AF28" s="148"/>
      <c r="AG28" s="148" t="s">
        <v>2005</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0" outlineLevel="1" x14ac:dyDescent="0.25">
      <c r="A29" s="177">
        <v>13</v>
      </c>
      <c r="B29" s="178" t="s">
        <v>1256</v>
      </c>
      <c r="C29" s="194" t="s">
        <v>1257</v>
      </c>
      <c r="D29" s="179" t="s">
        <v>424</v>
      </c>
      <c r="E29" s="180">
        <v>0.1</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t="s">
        <v>550</v>
      </c>
      <c r="S29" s="182" t="s">
        <v>294</v>
      </c>
      <c r="T29" s="183" t="s">
        <v>294</v>
      </c>
      <c r="U29" s="159">
        <v>1.8919999999999999</v>
      </c>
      <c r="V29" s="159">
        <f>ROUND(E29*U29,2)</f>
        <v>0.19</v>
      </c>
      <c r="W29" s="159"/>
      <c r="X29" s="159" t="s">
        <v>295</v>
      </c>
      <c r="Y29" s="159" t="s">
        <v>296</v>
      </c>
      <c r="Z29" s="148"/>
      <c r="AA29" s="148"/>
      <c r="AB29" s="148"/>
      <c r="AC29" s="148"/>
      <c r="AD29" s="148"/>
      <c r="AE29" s="148"/>
      <c r="AF29" s="148"/>
      <c r="AG29" s="148" t="s">
        <v>2005</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276" t="s">
        <v>1260</v>
      </c>
      <c r="D30" s="277"/>
      <c r="E30" s="277"/>
      <c r="F30" s="277"/>
      <c r="G30" s="277"/>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299</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14</v>
      </c>
      <c r="B31" s="186" t="s">
        <v>1849</v>
      </c>
      <c r="C31" s="198" t="s">
        <v>1850</v>
      </c>
      <c r="D31" s="187" t="s">
        <v>424</v>
      </c>
      <c r="E31" s="188">
        <v>0.1</v>
      </c>
      <c r="F31" s="189"/>
      <c r="G31" s="190">
        <f>ROUND(E31*F31,2)</f>
        <v>0</v>
      </c>
      <c r="H31" s="189"/>
      <c r="I31" s="190">
        <f>ROUND(E31*H31,2)</f>
        <v>0</v>
      </c>
      <c r="J31" s="189"/>
      <c r="K31" s="190">
        <f>ROUND(E31*J31,2)</f>
        <v>0</v>
      </c>
      <c r="L31" s="190">
        <v>21</v>
      </c>
      <c r="M31" s="190">
        <f>G31*(1+L31/100)</f>
        <v>0</v>
      </c>
      <c r="N31" s="188">
        <v>0</v>
      </c>
      <c r="O31" s="188">
        <f>ROUND(E31*N31,2)</f>
        <v>0</v>
      </c>
      <c r="P31" s="188">
        <v>0</v>
      </c>
      <c r="Q31" s="188">
        <f>ROUND(E31*P31,2)</f>
        <v>0</v>
      </c>
      <c r="R31" s="190" t="s">
        <v>1023</v>
      </c>
      <c r="S31" s="190" t="s">
        <v>294</v>
      </c>
      <c r="T31" s="191" t="s">
        <v>294</v>
      </c>
      <c r="U31" s="159">
        <v>0.49</v>
      </c>
      <c r="V31" s="159">
        <f>ROUND(E31*U31,2)</f>
        <v>0.05</v>
      </c>
      <c r="W31" s="159"/>
      <c r="X31" s="159" t="s">
        <v>295</v>
      </c>
      <c r="Y31" s="159" t="s">
        <v>296</v>
      </c>
      <c r="Z31" s="148"/>
      <c r="AA31" s="148"/>
      <c r="AB31" s="148"/>
      <c r="AC31" s="148"/>
      <c r="AD31" s="148"/>
      <c r="AE31" s="148"/>
      <c r="AF31" s="148"/>
      <c r="AG31" s="148" t="s">
        <v>2005</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15</v>
      </c>
      <c r="B32" s="186" t="s">
        <v>1851</v>
      </c>
      <c r="C32" s="198" t="s">
        <v>1852</v>
      </c>
      <c r="D32" s="187" t="s">
        <v>424</v>
      </c>
      <c r="E32" s="188">
        <v>0.9</v>
      </c>
      <c r="F32" s="189"/>
      <c r="G32" s="190">
        <f>ROUND(E32*F32,2)</f>
        <v>0</v>
      </c>
      <c r="H32" s="189"/>
      <c r="I32" s="190">
        <f>ROUND(E32*H32,2)</f>
        <v>0</v>
      </c>
      <c r="J32" s="189"/>
      <c r="K32" s="190">
        <f>ROUND(E32*J32,2)</f>
        <v>0</v>
      </c>
      <c r="L32" s="190">
        <v>21</v>
      </c>
      <c r="M32" s="190">
        <f>G32*(1+L32/100)</f>
        <v>0</v>
      </c>
      <c r="N32" s="188">
        <v>0</v>
      </c>
      <c r="O32" s="188">
        <f>ROUND(E32*N32,2)</f>
        <v>0</v>
      </c>
      <c r="P32" s="188">
        <v>0</v>
      </c>
      <c r="Q32" s="188">
        <f>ROUND(E32*P32,2)</f>
        <v>0</v>
      </c>
      <c r="R32" s="190" t="s">
        <v>1023</v>
      </c>
      <c r="S32" s="190" t="s">
        <v>294</v>
      </c>
      <c r="T32" s="191" t="s">
        <v>294</v>
      </c>
      <c r="U32" s="159">
        <v>0</v>
      </c>
      <c r="V32" s="159">
        <f>ROUND(E32*U32,2)</f>
        <v>0</v>
      </c>
      <c r="W32" s="159"/>
      <c r="X32" s="159" t="s">
        <v>295</v>
      </c>
      <c r="Y32" s="159" t="s">
        <v>296</v>
      </c>
      <c r="Z32" s="148"/>
      <c r="AA32" s="148"/>
      <c r="AB32" s="148"/>
      <c r="AC32" s="148"/>
      <c r="AD32" s="148"/>
      <c r="AE32" s="148"/>
      <c r="AF32" s="148"/>
      <c r="AG32" s="148" t="s">
        <v>2005</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16</v>
      </c>
      <c r="B33" s="186" t="s">
        <v>1857</v>
      </c>
      <c r="C33" s="198" t="s">
        <v>1858</v>
      </c>
      <c r="D33" s="187" t="s">
        <v>424</v>
      </c>
      <c r="E33" s="188">
        <v>0.1</v>
      </c>
      <c r="F33" s="189"/>
      <c r="G33" s="190">
        <f>ROUND(E33*F33,2)</f>
        <v>0</v>
      </c>
      <c r="H33" s="189"/>
      <c r="I33" s="190">
        <f>ROUND(E33*H33,2)</f>
        <v>0</v>
      </c>
      <c r="J33" s="189"/>
      <c r="K33" s="190">
        <f>ROUND(E33*J33,2)</f>
        <v>0</v>
      </c>
      <c r="L33" s="190">
        <v>21</v>
      </c>
      <c r="M33" s="190">
        <f>G33*(1+L33/100)</f>
        <v>0</v>
      </c>
      <c r="N33" s="188">
        <v>0</v>
      </c>
      <c r="O33" s="188">
        <f>ROUND(E33*N33,2)</f>
        <v>0</v>
      </c>
      <c r="P33" s="188">
        <v>0</v>
      </c>
      <c r="Q33" s="188">
        <f>ROUND(E33*P33,2)</f>
        <v>0</v>
      </c>
      <c r="R33" s="190" t="s">
        <v>1023</v>
      </c>
      <c r="S33" s="190" t="s">
        <v>1859</v>
      </c>
      <c r="T33" s="191" t="s">
        <v>879</v>
      </c>
      <c r="U33" s="159">
        <v>0</v>
      </c>
      <c r="V33" s="159">
        <f>ROUND(E33*U33,2)</f>
        <v>0</v>
      </c>
      <c r="W33" s="159"/>
      <c r="X33" s="159" t="s">
        <v>295</v>
      </c>
      <c r="Y33" s="159" t="s">
        <v>296</v>
      </c>
      <c r="Z33" s="148"/>
      <c r="AA33" s="148"/>
      <c r="AB33" s="148"/>
      <c r="AC33" s="148"/>
      <c r="AD33" s="148"/>
      <c r="AE33" s="148"/>
      <c r="AF33" s="148"/>
      <c r="AG33" s="148" t="s">
        <v>2005</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13" x14ac:dyDescent="0.25">
      <c r="A34" s="170" t="s">
        <v>288</v>
      </c>
      <c r="B34" s="171" t="s">
        <v>114</v>
      </c>
      <c r="C34" s="193" t="s">
        <v>191</v>
      </c>
      <c r="D34" s="172"/>
      <c r="E34" s="173"/>
      <c r="F34" s="174"/>
      <c r="G34" s="174">
        <f>SUMIF(AG35:AG51,"&lt;&gt;NOR",G35:G51)</f>
        <v>0</v>
      </c>
      <c r="H34" s="174"/>
      <c r="I34" s="174">
        <f>SUM(I35:I51)</f>
        <v>0</v>
      </c>
      <c r="J34" s="174"/>
      <c r="K34" s="174">
        <f>SUM(K35:K51)</f>
        <v>0</v>
      </c>
      <c r="L34" s="174"/>
      <c r="M34" s="174">
        <f>SUM(M35:M51)</f>
        <v>0</v>
      </c>
      <c r="N34" s="173"/>
      <c r="O34" s="173">
        <f>SUM(O35:O51)</f>
        <v>0.1</v>
      </c>
      <c r="P34" s="173"/>
      <c r="Q34" s="173">
        <f>SUM(Q35:Q51)</f>
        <v>0</v>
      </c>
      <c r="R34" s="174"/>
      <c r="S34" s="174"/>
      <c r="T34" s="175"/>
      <c r="U34" s="169"/>
      <c r="V34" s="169">
        <f>SUM(V35:V51)</f>
        <v>22.529999999999998</v>
      </c>
      <c r="W34" s="169"/>
      <c r="X34" s="169"/>
      <c r="Y34" s="169"/>
      <c r="AG34" t="s">
        <v>289</v>
      </c>
    </row>
    <row r="35" spans="1:60" outlineLevel="1" x14ac:dyDescent="0.25">
      <c r="A35" s="185">
        <v>17</v>
      </c>
      <c r="B35" s="186" t="s">
        <v>2021</v>
      </c>
      <c r="C35" s="198" t="s">
        <v>2022</v>
      </c>
      <c r="D35" s="187" t="s">
        <v>331</v>
      </c>
      <c r="E35" s="188">
        <v>38</v>
      </c>
      <c r="F35" s="189"/>
      <c r="G35" s="190">
        <f>ROUND(E35*F35,2)</f>
        <v>0</v>
      </c>
      <c r="H35" s="189"/>
      <c r="I35" s="190">
        <f>ROUND(E35*H35,2)</f>
        <v>0</v>
      </c>
      <c r="J35" s="189"/>
      <c r="K35" s="190">
        <f>ROUND(E35*J35,2)</f>
        <v>0</v>
      </c>
      <c r="L35" s="190">
        <v>21</v>
      </c>
      <c r="M35" s="190">
        <f>G35*(1+L35/100)</f>
        <v>0</v>
      </c>
      <c r="N35" s="188">
        <v>0</v>
      </c>
      <c r="O35" s="188">
        <f>ROUND(E35*N35,2)</f>
        <v>0</v>
      </c>
      <c r="P35" s="188">
        <v>0</v>
      </c>
      <c r="Q35" s="188">
        <f>ROUND(E35*P35,2)</f>
        <v>0</v>
      </c>
      <c r="R35" s="190"/>
      <c r="S35" s="190" t="s">
        <v>878</v>
      </c>
      <c r="T35" s="191" t="s">
        <v>879</v>
      </c>
      <c r="U35" s="159">
        <v>0</v>
      </c>
      <c r="V35" s="159">
        <f>ROUND(E35*U35,2)</f>
        <v>0</v>
      </c>
      <c r="W35" s="159"/>
      <c r="X35" s="159" t="s">
        <v>295</v>
      </c>
      <c r="Y35" s="159" t="s">
        <v>296</v>
      </c>
      <c r="Z35" s="148"/>
      <c r="AA35" s="148"/>
      <c r="AB35" s="148"/>
      <c r="AC35" s="148"/>
      <c r="AD35" s="148"/>
      <c r="AE35" s="148"/>
      <c r="AF35" s="148"/>
      <c r="AG35" s="148" t="s">
        <v>2005</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77">
        <v>18</v>
      </c>
      <c r="B36" s="178" t="s">
        <v>2023</v>
      </c>
      <c r="C36" s="194" t="s">
        <v>2024</v>
      </c>
      <c r="D36" s="179" t="s">
        <v>331</v>
      </c>
      <c r="E36" s="180">
        <v>10</v>
      </c>
      <c r="F36" s="181"/>
      <c r="G36" s="182">
        <f>ROUND(E36*F36,2)</f>
        <v>0</v>
      </c>
      <c r="H36" s="181"/>
      <c r="I36" s="182">
        <f>ROUND(E36*H36,2)</f>
        <v>0</v>
      </c>
      <c r="J36" s="181"/>
      <c r="K36" s="182">
        <f>ROUND(E36*J36,2)</f>
        <v>0</v>
      </c>
      <c r="L36" s="182">
        <v>21</v>
      </c>
      <c r="M36" s="182">
        <f>G36*(1+L36/100)</f>
        <v>0</v>
      </c>
      <c r="N36" s="180">
        <v>3.5699999999999998E-3</v>
      </c>
      <c r="O36" s="180">
        <f>ROUND(E36*N36,2)</f>
        <v>0.04</v>
      </c>
      <c r="P36" s="180">
        <v>0</v>
      </c>
      <c r="Q36" s="180">
        <f>ROUND(E36*P36,2)</f>
        <v>0</v>
      </c>
      <c r="R36" s="182" t="s">
        <v>1425</v>
      </c>
      <c r="S36" s="182" t="s">
        <v>294</v>
      </c>
      <c r="T36" s="183" t="s">
        <v>294</v>
      </c>
      <c r="U36" s="159">
        <v>0.55000000000000004</v>
      </c>
      <c r="V36" s="159">
        <f>ROUND(E36*U36,2)</f>
        <v>5.5</v>
      </c>
      <c r="W36" s="159"/>
      <c r="X36" s="159" t="s">
        <v>295</v>
      </c>
      <c r="Y36" s="159" t="s">
        <v>296</v>
      </c>
      <c r="Z36" s="148"/>
      <c r="AA36" s="148"/>
      <c r="AB36" s="148"/>
      <c r="AC36" s="148"/>
      <c r="AD36" s="148"/>
      <c r="AE36" s="148"/>
      <c r="AF36" s="148"/>
      <c r="AG36" s="148" t="s">
        <v>2005</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5">
      <c r="A37" s="155"/>
      <c r="B37" s="156"/>
      <c r="C37" s="276" t="s">
        <v>2025</v>
      </c>
      <c r="D37" s="277"/>
      <c r="E37" s="277"/>
      <c r="F37" s="277"/>
      <c r="G37" s="277"/>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77">
        <v>19</v>
      </c>
      <c r="B38" s="178" t="s">
        <v>2026</v>
      </c>
      <c r="C38" s="194" t="s">
        <v>2027</v>
      </c>
      <c r="D38" s="179" t="s">
        <v>331</v>
      </c>
      <c r="E38" s="180">
        <v>14</v>
      </c>
      <c r="F38" s="181"/>
      <c r="G38" s="182">
        <f>ROUND(E38*F38,2)</f>
        <v>0</v>
      </c>
      <c r="H38" s="181"/>
      <c r="I38" s="182">
        <f>ROUND(E38*H38,2)</f>
        <v>0</v>
      </c>
      <c r="J38" s="181"/>
      <c r="K38" s="182">
        <f>ROUND(E38*J38,2)</f>
        <v>0</v>
      </c>
      <c r="L38" s="182">
        <v>21</v>
      </c>
      <c r="M38" s="182">
        <f>G38*(1+L38/100)</f>
        <v>0</v>
      </c>
      <c r="N38" s="180">
        <v>2.0300000000000001E-3</v>
      </c>
      <c r="O38" s="180">
        <f>ROUND(E38*N38,2)</f>
        <v>0.03</v>
      </c>
      <c r="P38" s="180">
        <v>0</v>
      </c>
      <c r="Q38" s="180">
        <f>ROUND(E38*P38,2)</f>
        <v>0</v>
      </c>
      <c r="R38" s="182" t="s">
        <v>1425</v>
      </c>
      <c r="S38" s="182" t="s">
        <v>294</v>
      </c>
      <c r="T38" s="183" t="s">
        <v>294</v>
      </c>
      <c r="U38" s="159">
        <v>0.43933</v>
      </c>
      <c r="V38" s="159">
        <f>ROUND(E38*U38,2)</f>
        <v>6.15</v>
      </c>
      <c r="W38" s="159"/>
      <c r="X38" s="159" t="s">
        <v>295</v>
      </c>
      <c r="Y38" s="159" t="s">
        <v>296</v>
      </c>
      <c r="Z38" s="148"/>
      <c r="AA38" s="148"/>
      <c r="AB38" s="148"/>
      <c r="AC38" s="148"/>
      <c r="AD38" s="148"/>
      <c r="AE38" s="148"/>
      <c r="AF38" s="148"/>
      <c r="AG38" s="148" t="s">
        <v>2005</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5">
      <c r="A39" s="155"/>
      <c r="B39" s="156"/>
      <c r="C39" s="276" t="s">
        <v>2028</v>
      </c>
      <c r="D39" s="277"/>
      <c r="E39" s="277"/>
      <c r="F39" s="277"/>
      <c r="G39" s="277"/>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299</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77">
        <v>20</v>
      </c>
      <c r="B40" s="178" t="s">
        <v>2029</v>
      </c>
      <c r="C40" s="194" t="s">
        <v>2030</v>
      </c>
      <c r="D40" s="179" t="s">
        <v>331</v>
      </c>
      <c r="E40" s="180">
        <v>16</v>
      </c>
      <c r="F40" s="181"/>
      <c r="G40" s="182">
        <f>ROUND(E40*F40,2)</f>
        <v>0</v>
      </c>
      <c r="H40" s="181"/>
      <c r="I40" s="182">
        <f>ROUND(E40*H40,2)</f>
        <v>0</v>
      </c>
      <c r="J40" s="181"/>
      <c r="K40" s="182">
        <f>ROUND(E40*J40,2)</f>
        <v>0</v>
      </c>
      <c r="L40" s="182">
        <v>21</v>
      </c>
      <c r="M40" s="182">
        <f>G40*(1+L40/100)</f>
        <v>0</v>
      </c>
      <c r="N40" s="180">
        <v>2E-3</v>
      </c>
      <c r="O40" s="180">
        <f>ROUND(E40*N40,2)</f>
        <v>0.03</v>
      </c>
      <c r="P40" s="180">
        <v>0</v>
      </c>
      <c r="Q40" s="180">
        <f>ROUND(E40*P40,2)</f>
        <v>0</v>
      </c>
      <c r="R40" s="182" t="s">
        <v>1425</v>
      </c>
      <c r="S40" s="182" t="s">
        <v>294</v>
      </c>
      <c r="T40" s="183" t="s">
        <v>294</v>
      </c>
      <c r="U40" s="159">
        <v>0.43933</v>
      </c>
      <c r="V40" s="159">
        <f>ROUND(E40*U40,2)</f>
        <v>7.03</v>
      </c>
      <c r="W40" s="159"/>
      <c r="X40" s="159" t="s">
        <v>295</v>
      </c>
      <c r="Y40" s="159" t="s">
        <v>296</v>
      </c>
      <c r="Z40" s="148"/>
      <c r="AA40" s="148"/>
      <c r="AB40" s="148"/>
      <c r="AC40" s="148"/>
      <c r="AD40" s="148"/>
      <c r="AE40" s="148"/>
      <c r="AF40" s="148"/>
      <c r="AG40" s="148" t="s">
        <v>2005</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2" x14ac:dyDescent="0.25">
      <c r="A41" s="155"/>
      <c r="B41" s="156"/>
      <c r="C41" s="276" t="s">
        <v>2028</v>
      </c>
      <c r="D41" s="277"/>
      <c r="E41" s="277"/>
      <c r="F41" s="277"/>
      <c r="G41" s="277"/>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299</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21</v>
      </c>
      <c r="B42" s="186" t="s">
        <v>2031</v>
      </c>
      <c r="C42" s="198" t="s">
        <v>2032</v>
      </c>
      <c r="D42" s="187" t="s">
        <v>331</v>
      </c>
      <c r="E42" s="188">
        <v>68</v>
      </c>
      <c r="F42" s="189"/>
      <c r="G42" s="190">
        <f>ROUND(E42*F42,2)</f>
        <v>0</v>
      </c>
      <c r="H42" s="189"/>
      <c r="I42" s="190">
        <f>ROUND(E42*H42,2)</f>
        <v>0</v>
      </c>
      <c r="J42" s="189"/>
      <c r="K42" s="190">
        <f>ROUND(E42*J42,2)</f>
        <v>0</v>
      </c>
      <c r="L42" s="190">
        <v>21</v>
      </c>
      <c r="M42" s="190">
        <f>G42*(1+L42/100)</f>
        <v>0</v>
      </c>
      <c r="N42" s="188">
        <v>0</v>
      </c>
      <c r="O42" s="188">
        <f>ROUND(E42*N42,2)</f>
        <v>0</v>
      </c>
      <c r="P42" s="188">
        <v>0</v>
      </c>
      <c r="Q42" s="188">
        <f>ROUND(E42*P42,2)</f>
        <v>0</v>
      </c>
      <c r="R42" s="190" t="s">
        <v>1425</v>
      </c>
      <c r="S42" s="190" t="s">
        <v>294</v>
      </c>
      <c r="T42" s="191" t="s">
        <v>294</v>
      </c>
      <c r="U42" s="159">
        <v>4.8000000000000001E-2</v>
      </c>
      <c r="V42" s="159">
        <f>ROUND(E42*U42,2)</f>
        <v>3.26</v>
      </c>
      <c r="W42" s="159"/>
      <c r="X42" s="159" t="s">
        <v>295</v>
      </c>
      <c r="Y42" s="159" t="s">
        <v>296</v>
      </c>
      <c r="Z42" s="148"/>
      <c r="AA42" s="148"/>
      <c r="AB42" s="148"/>
      <c r="AC42" s="148"/>
      <c r="AD42" s="148"/>
      <c r="AE42" s="148"/>
      <c r="AF42" s="148"/>
      <c r="AG42" s="148" t="s">
        <v>2005</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85">
        <v>22</v>
      </c>
      <c r="B43" s="186" t="s">
        <v>2033</v>
      </c>
      <c r="C43" s="198" t="s">
        <v>2034</v>
      </c>
      <c r="D43" s="187" t="s">
        <v>331</v>
      </c>
      <c r="E43" s="188">
        <v>10</v>
      </c>
      <c r="F43" s="189"/>
      <c r="G43" s="190">
        <f>ROUND(E43*F43,2)</f>
        <v>0</v>
      </c>
      <c r="H43" s="189"/>
      <c r="I43" s="190">
        <f>ROUND(E43*H43,2)</f>
        <v>0</v>
      </c>
      <c r="J43" s="189"/>
      <c r="K43" s="190">
        <f>ROUND(E43*J43,2)</f>
        <v>0</v>
      </c>
      <c r="L43" s="190">
        <v>21</v>
      </c>
      <c r="M43" s="190">
        <f>G43*(1+L43/100)</f>
        <v>0</v>
      </c>
      <c r="N43" s="188">
        <v>0</v>
      </c>
      <c r="O43" s="188">
        <f>ROUND(E43*N43,2)</f>
        <v>0</v>
      </c>
      <c r="P43" s="188">
        <v>0</v>
      </c>
      <c r="Q43" s="188">
        <f>ROUND(E43*P43,2)</f>
        <v>0</v>
      </c>
      <c r="R43" s="190" t="s">
        <v>1425</v>
      </c>
      <c r="S43" s="190" t="s">
        <v>294</v>
      </c>
      <c r="T43" s="191" t="s">
        <v>294</v>
      </c>
      <c r="U43" s="159">
        <v>5.8999999999999997E-2</v>
      </c>
      <c r="V43" s="159">
        <f>ROUND(E43*U43,2)</f>
        <v>0.59</v>
      </c>
      <c r="W43" s="159"/>
      <c r="X43" s="159" t="s">
        <v>295</v>
      </c>
      <c r="Y43" s="159" t="s">
        <v>296</v>
      </c>
      <c r="Z43" s="148"/>
      <c r="AA43" s="148"/>
      <c r="AB43" s="148"/>
      <c r="AC43" s="148"/>
      <c r="AD43" s="148"/>
      <c r="AE43" s="148"/>
      <c r="AF43" s="148"/>
      <c r="AG43" s="148" t="s">
        <v>2005</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30" outlineLevel="1" x14ac:dyDescent="0.25">
      <c r="A44" s="177">
        <v>23</v>
      </c>
      <c r="B44" s="178" t="s">
        <v>2035</v>
      </c>
      <c r="C44" s="194" t="s">
        <v>2036</v>
      </c>
      <c r="D44" s="179" t="s">
        <v>2037</v>
      </c>
      <c r="E44" s="180">
        <v>5</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c r="S44" s="182" t="s">
        <v>878</v>
      </c>
      <c r="T44" s="183" t="s">
        <v>879</v>
      </c>
      <c r="U44" s="159">
        <v>0</v>
      </c>
      <c r="V44" s="159">
        <f>ROUND(E44*U44,2)</f>
        <v>0</v>
      </c>
      <c r="W44" s="159"/>
      <c r="X44" s="159" t="s">
        <v>295</v>
      </c>
      <c r="Y44" s="159" t="s">
        <v>296</v>
      </c>
      <c r="Z44" s="148"/>
      <c r="AA44" s="148"/>
      <c r="AB44" s="148"/>
      <c r="AC44" s="148"/>
      <c r="AD44" s="148"/>
      <c r="AE44" s="148"/>
      <c r="AF44" s="148"/>
      <c r="AG44" s="148" t="s">
        <v>2005</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5">
      <c r="A45" s="155"/>
      <c r="B45" s="156"/>
      <c r="C45" s="272" t="s">
        <v>2038</v>
      </c>
      <c r="D45" s="273"/>
      <c r="E45" s="273"/>
      <c r="F45" s="273"/>
      <c r="G45" s="273"/>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24</v>
      </c>
      <c r="B46" s="186" t="s">
        <v>2039</v>
      </c>
      <c r="C46" s="198" t="s">
        <v>2040</v>
      </c>
      <c r="D46" s="187" t="s">
        <v>2037</v>
      </c>
      <c r="E46" s="188">
        <v>5</v>
      </c>
      <c r="F46" s="189"/>
      <c r="G46" s="190">
        <f>ROUND(E46*F46,2)</f>
        <v>0</v>
      </c>
      <c r="H46" s="189"/>
      <c r="I46" s="190">
        <f>ROUND(E46*H46,2)</f>
        <v>0</v>
      </c>
      <c r="J46" s="189"/>
      <c r="K46" s="190">
        <f>ROUND(E46*J46,2)</f>
        <v>0</v>
      </c>
      <c r="L46" s="190">
        <v>21</v>
      </c>
      <c r="M46" s="190">
        <f>G46*(1+L46/100)</f>
        <v>0</v>
      </c>
      <c r="N46" s="188">
        <v>0</v>
      </c>
      <c r="O46" s="188">
        <f>ROUND(E46*N46,2)</f>
        <v>0</v>
      </c>
      <c r="P46" s="188">
        <v>0</v>
      </c>
      <c r="Q46" s="188">
        <f>ROUND(E46*P46,2)</f>
        <v>0</v>
      </c>
      <c r="R46" s="190"/>
      <c r="S46" s="190" t="s">
        <v>878</v>
      </c>
      <c r="T46" s="191" t="s">
        <v>879</v>
      </c>
      <c r="U46" s="159">
        <v>0</v>
      </c>
      <c r="V46" s="159">
        <f>ROUND(E46*U46,2)</f>
        <v>0</v>
      </c>
      <c r="W46" s="159"/>
      <c r="X46" s="159" t="s">
        <v>295</v>
      </c>
      <c r="Y46" s="159" t="s">
        <v>296</v>
      </c>
      <c r="Z46" s="148"/>
      <c r="AA46" s="148"/>
      <c r="AB46" s="148"/>
      <c r="AC46" s="148"/>
      <c r="AD46" s="148"/>
      <c r="AE46" s="148"/>
      <c r="AF46" s="148"/>
      <c r="AG46" s="148" t="s">
        <v>2005</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85">
        <v>25</v>
      </c>
      <c r="B47" s="186" t="s">
        <v>2041</v>
      </c>
      <c r="C47" s="198" t="s">
        <v>2042</v>
      </c>
      <c r="D47" s="187" t="s">
        <v>2037</v>
      </c>
      <c r="E47" s="188">
        <v>5</v>
      </c>
      <c r="F47" s="189"/>
      <c r="G47" s="190">
        <f>ROUND(E47*F47,2)</f>
        <v>0</v>
      </c>
      <c r="H47" s="189"/>
      <c r="I47" s="190">
        <f>ROUND(E47*H47,2)</f>
        <v>0</v>
      </c>
      <c r="J47" s="189"/>
      <c r="K47" s="190">
        <f>ROUND(E47*J47,2)</f>
        <v>0</v>
      </c>
      <c r="L47" s="190">
        <v>21</v>
      </c>
      <c r="M47" s="190">
        <f>G47*(1+L47/100)</f>
        <v>0</v>
      </c>
      <c r="N47" s="188">
        <v>0</v>
      </c>
      <c r="O47" s="188">
        <f>ROUND(E47*N47,2)</f>
        <v>0</v>
      </c>
      <c r="P47" s="188">
        <v>0</v>
      </c>
      <c r="Q47" s="188">
        <f>ROUND(E47*P47,2)</f>
        <v>0</v>
      </c>
      <c r="R47" s="190"/>
      <c r="S47" s="190" t="s">
        <v>878</v>
      </c>
      <c r="T47" s="191" t="s">
        <v>879</v>
      </c>
      <c r="U47" s="159">
        <v>0</v>
      </c>
      <c r="V47" s="159">
        <f>ROUND(E47*U47,2)</f>
        <v>0</v>
      </c>
      <c r="W47" s="159"/>
      <c r="X47" s="159" t="s">
        <v>295</v>
      </c>
      <c r="Y47" s="159" t="s">
        <v>296</v>
      </c>
      <c r="Z47" s="148"/>
      <c r="AA47" s="148"/>
      <c r="AB47" s="148"/>
      <c r="AC47" s="148"/>
      <c r="AD47" s="148"/>
      <c r="AE47" s="148"/>
      <c r="AF47" s="148"/>
      <c r="AG47" s="148" t="s">
        <v>2005</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26</v>
      </c>
      <c r="B48" s="186" t="s">
        <v>2043</v>
      </c>
      <c r="C48" s="198" t="s">
        <v>2044</v>
      </c>
      <c r="D48" s="187" t="s">
        <v>2037</v>
      </c>
      <c r="E48" s="188">
        <v>5</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c r="S48" s="190" t="s">
        <v>878</v>
      </c>
      <c r="T48" s="191" t="s">
        <v>879</v>
      </c>
      <c r="U48" s="159">
        <v>0</v>
      </c>
      <c r="V48" s="159">
        <f>ROUND(E48*U48,2)</f>
        <v>0</v>
      </c>
      <c r="W48" s="159"/>
      <c r="X48" s="159" t="s">
        <v>295</v>
      </c>
      <c r="Y48" s="159" t="s">
        <v>296</v>
      </c>
      <c r="Z48" s="148"/>
      <c r="AA48" s="148"/>
      <c r="AB48" s="148"/>
      <c r="AC48" s="148"/>
      <c r="AD48" s="148"/>
      <c r="AE48" s="148"/>
      <c r="AF48" s="148"/>
      <c r="AG48" s="148" t="s">
        <v>2005</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27</v>
      </c>
      <c r="B49" s="186" t="s">
        <v>2045</v>
      </c>
      <c r="C49" s="198" t="s">
        <v>2046</v>
      </c>
      <c r="D49" s="187" t="s">
        <v>2047</v>
      </c>
      <c r="E49" s="188">
        <v>10</v>
      </c>
      <c r="F49" s="189"/>
      <c r="G49" s="190">
        <f>ROUND(E49*F49,2)</f>
        <v>0</v>
      </c>
      <c r="H49" s="189"/>
      <c r="I49" s="190">
        <f>ROUND(E49*H49,2)</f>
        <v>0</v>
      </c>
      <c r="J49" s="189"/>
      <c r="K49" s="190">
        <f>ROUND(E49*J49,2)</f>
        <v>0</v>
      </c>
      <c r="L49" s="190">
        <v>21</v>
      </c>
      <c r="M49" s="190">
        <f>G49*(1+L49/100)</f>
        <v>0</v>
      </c>
      <c r="N49" s="188">
        <v>0</v>
      </c>
      <c r="O49" s="188">
        <f>ROUND(E49*N49,2)</f>
        <v>0</v>
      </c>
      <c r="P49" s="188">
        <v>0</v>
      </c>
      <c r="Q49" s="188">
        <f>ROUND(E49*P49,2)</f>
        <v>0</v>
      </c>
      <c r="R49" s="190"/>
      <c r="S49" s="190" t="s">
        <v>878</v>
      </c>
      <c r="T49" s="191" t="s">
        <v>879</v>
      </c>
      <c r="U49" s="159">
        <v>0</v>
      </c>
      <c r="V49" s="159">
        <f>ROUND(E49*U49,2)</f>
        <v>0</v>
      </c>
      <c r="W49" s="159"/>
      <c r="X49" s="159" t="s">
        <v>295</v>
      </c>
      <c r="Y49" s="159" t="s">
        <v>296</v>
      </c>
      <c r="Z49" s="148"/>
      <c r="AA49" s="148"/>
      <c r="AB49" s="148"/>
      <c r="AC49" s="148"/>
      <c r="AD49" s="148"/>
      <c r="AE49" s="148"/>
      <c r="AF49" s="148"/>
      <c r="AG49" s="148" t="s">
        <v>2005</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77">
        <v>28</v>
      </c>
      <c r="B50" s="178" t="s">
        <v>2048</v>
      </c>
      <c r="C50" s="194" t="s">
        <v>2049</v>
      </c>
      <c r="D50" s="179" t="s">
        <v>0</v>
      </c>
      <c r="E50" s="180">
        <v>2.4500000000000002</v>
      </c>
      <c r="F50" s="181"/>
      <c r="G50" s="182">
        <f>ROUND(E50*F50,2)</f>
        <v>0</v>
      </c>
      <c r="H50" s="181"/>
      <c r="I50" s="182">
        <f>ROUND(E50*H50,2)</f>
        <v>0</v>
      </c>
      <c r="J50" s="181"/>
      <c r="K50" s="182">
        <f>ROUND(E50*J50,2)</f>
        <v>0</v>
      </c>
      <c r="L50" s="182">
        <v>21</v>
      </c>
      <c r="M50" s="182">
        <f>G50*(1+L50/100)</f>
        <v>0</v>
      </c>
      <c r="N50" s="180">
        <v>0</v>
      </c>
      <c r="O50" s="180">
        <f>ROUND(E50*N50,2)</f>
        <v>0</v>
      </c>
      <c r="P50" s="180">
        <v>0</v>
      </c>
      <c r="Q50" s="180">
        <f>ROUND(E50*P50,2)</f>
        <v>0</v>
      </c>
      <c r="R50" s="182" t="s">
        <v>1425</v>
      </c>
      <c r="S50" s="182" t="s">
        <v>294</v>
      </c>
      <c r="T50" s="183" t="s">
        <v>879</v>
      </c>
      <c r="U50" s="159">
        <v>0</v>
      </c>
      <c r="V50" s="159">
        <f>ROUND(E50*U50,2)</f>
        <v>0</v>
      </c>
      <c r="W50" s="159"/>
      <c r="X50" s="159" t="s">
        <v>295</v>
      </c>
      <c r="Y50" s="159" t="s">
        <v>296</v>
      </c>
      <c r="Z50" s="148"/>
      <c r="AA50" s="148"/>
      <c r="AB50" s="148"/>
      <c r="AC50" s="148"/>
      <c r="AD50" s="148"/>
      <c r="AE50" s="148"/>
      <c r="AF50" s="148"/>
      <c r="AG50" s="148" t="s">
        <v>2005</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5">
      <c r="A51" s="155"/>
      <c r="B51" s="156"/>
      <c r="C51" s="276" t="s">
        <v>2050</v>
      </c>
      <c r="D51" s="277"/>
      <c r="E51" s="277"/>
      <c r="F51" s="277"/>
      <c r="G51" s="277"/>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299</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t="13" x14ac:dyDescent="0.25">
      <c r="A52" s="170" t="s">
        <v>288</v>
      </c>
      <c r="B52" s="171" t="s">
        <v>200</v>
      </c>
      <c r="C52" s="193" t="s">
        <v>201</v>
      </c>
      <c r="D52" s="172"/>
      <c r="E52" s="173"/>
      <c r="F52" s="174"/>
      <c r="G52" s="174">
        <f>SUMIF(AG53:AG89,"&lt;&gt;NOR",G53:G89)</f>
        <v>0</v>
      </c>
      <c r="H52" s="174"/>
      <c r="I52" s="174">
        <f>SUM(I53:I89)</f>
        <v>0</v>
      </c>
      <c r="J52" s="174"/>
      <c r="K52" s="174">
        <f>SUM(K53:K89)</f>
        <v>0</v>
      </c>
      <c r="L52" s="174"/>
      <c r="M52" s="174">
        <f>SUM(M53:M89)</f>
        <v>0</v>
      </c>
      <c r="N52" s="173"/>
      <c r="O52" s="173">
        <f>SUM(O53:O89)</f>
        <v>0.28000000000000003</v>
      </c>
      <c r="P52" s="173"/>
      <c r="Q52" s="173">
        <f>SUM(Q53:Q89)</f>
        <v>0</v>
      </c>
      <c r="R52" s="174"/>
      <c r="S52" s="174"/>
      <c r="T52" s="175"/>
      <c r="U52" s="169"/>
      <c r="V52" s="169">
        <f>SUM(V53:V89)</f>
        <v>165.14</v>
      </c>
      <c r="W52" s="169"/>
      <c r="X52" s="169"/>
      <c r="Y52" s="169"/>
      <c r="AG52" t="s">
        <v>289</v>
      </c>
    </row>
    <row r="53" spans="1:60" outlineLevel="1" x14ac:dyDescent="0.25">
      <c r="A53" s="177">
        <v>29</v>
      </c>
      <c r="B53" s="178" t="s">
        <v>2051</v>
      </c>
      <c r="C53" s="194" t="s">
        <v>2052</v>
      </c>
      <c r="D53" s="179" t="s">
        <v>331</v>
      </c>
      <c r="E53" s="180">
        <v>70</v>
      </c>
      <c r="F53" s="181"/>
      <c r="G53" s="182">
        <f>ROUND(E53*F53,2)</f>
        <v>0</v>
      </c>
      <c r="H53" s="181"/>
      <c r="I53" s="182">
        <f>ROUND(E53*H53,2)</f>
        <v>0</v>
      </c>
      <c r="J53" s="181"/>
      <c r="K53" s="182">
        <f>ROUND(E53*J53,2)</f>
        <v>0</v>
      </c>
      <c r="L53" s="182">
        <v>21</v>
      </c>
      <c r="M53" s="182">
        <f>G53*(1+L53/100)</f>
        <v>0</v>
      </c>
      <c r="N53" s="180">
        <v>2.0999999999999999E-3</v>
      </c>
      <c r="O53" s="180">
        <f>ROUND(E53*N53,2)</f>
        <v>0.15</v>
      </c>
      <c r="P53" s="180">
        <v>0</v>
      </c>
      <c r="Q53" s="180">
        <f>ROUND(E53*P53,2)</f>
        <v>0</v>
      </c>
      <c r="R53" s="182" t="s">
        <v>1425</v>
      </c>
      <c r="S53" s="182" t="s">
        <v>294</v>
      </c>
      <c r="T53" s="183" t="s">
        <v>294</v>
      </c>
      <c r="U53" s="159">
        <v>0.8</v>
      </c>
      <c r="V53" s="159">
        <f>ROUND(E53*U53,2)</f>
        <v>56</v>
      </c>
      <c r="W53" s="159"/>
      <c r="X53" s="159" t="s">
        <v>295</v>
      </c>
      <c r="Y53" s="159" t="s">
        <v>296</v>
      </c>
      <c r="Z53" s="148"/>
      <c r="AA53" s="148"/>
      <c r="AB53" s="148"/>
      <c r="AC53" s="148"/>
      <c r="AD53" s="148"/>
      <c r="AE53" s="148"/>
      <c r="AF53" s="148"/>
      <c r="AG53" s="148" t="s">
        <v>2005</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5">
      <c r="A54" s="155"/>
      <c r="B54" s="156"/>
      <c r="C54" s="276" t="s">
        <v>2025</v>
      </c>
      <c r="D54" s="277"/>
      <c r="E54" s="277"/>
      <c r="F54" s="277"/>
      <c r="G54" s="277"/>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299</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30</v>
      </c>
      <c r="B55" s="186" t="s">
        <v>2021</v>
      </c>
      <c r="C55" s="198" t="s">
        <v>2022</v>
      </c>
      <c r="D55" s="187" t="s">
        <v>331</v>
      </c>
      <c r="E55" s="188">
        <v>61</v>
      </c>
      <c r="F55" s="189"/>
      <c r="G55" s="190">
        <f>ROUND(E55*F55,2)</f>
        <v>0</v>
      </c>
      <c r="H55" s="189"/>
      <c r="I55" s="190">
        <f>ROUND(E55*H55,2)</f>
        <v>0</v>
      </c>
      <c r="J55" s="189"/>
      <c r="K55" s="190">
        <f>ROUND(E55*J55,2)</f>
        <v>0</v>
      </c>
      <c r="L55" s="190">
        <v>21</v>
      </c>
      <c r="M55" s="190">
        <f>G55*(1+L55/100)</f>
        <v>0</v>
      </c>
      <c r="N55" s="188">
        <v>0</v>
      </c>
      <c r="O55" s="188">
        <f>ROUND(E55*N55,2)</f>
        <v>0</v>
      </c>
      <c r="P55" s="188">
        <v>0</v>
      </c>
      <c r="Q55" s="188">
        <f>ROUND(E55*P55,2)</f>
        <v>0</v>
      </c>
      <c r="R55" s="190"/>
      <c r="S55" s="190" t="s">
        <v>878</v>
      </c>
      <c r="T55" s="191" t="s">
        <v>879</v>
      </c>
      <c r="U55" s="159">
        <v>0</v>
      </c>
      <c r="V55" s="159">
        <f>ROUND(E55*U55,2)</f>
        <v>0</v>
      </c>
      <c r="W55" s="159"/>
      <c r="X55" s="159" t="s">
        <v>295</v>
      </c>
      <c r="Y55" s="159" t="s">
        <v>296</v>
      </c>
      <c r="Z55" s="148"/>
      <c r="AA55" s="148"/>
      <c r="AB55" s="148"/>
      <c r="AC55" s="148"/>
      <c r="AD55" s="148"/>
      <c r="AE55" s="148"/>
      <c r="AF55" s="148"/>
      <c r="AG55" s="148" t="s">
        <v>2005</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77">
        <v>31</v>
      </c>
      <c r="B56" s="178" t="s">
        <v>2023</v>
      </c>
      <c r="C56" s="194" t="s">
        <v>2024</v>
      </c>
      <c r="D56" s="179" t="s">
        <v>331</v>
      </c>
      <c r="E56" s="180">
        <v>4</v>
      </c>
      <c r="F56" s="181"/>
      <c r="G56" s="182">
        <f>ROUND(E56*F56,2)</f>
        <v>0</v>
      </c>
      <c r="H56" s="181"/>
      <c r="I56" s="182">
        <f>ROUND(E56*H56,2)</f>
        <v>0</v>
      </c>
      <c r="J56" s="181"/>
      <c r="K56" s="182">
        <f>ROUND(E56*J56,2)</f>
        <v>0</v>
      </c>
      <c r="L56" s="182">
        <v>21</v>
      </c>
      <c r="M56" s="182">
        <f>G56*(1+L56/100)</f>
        <v>0</v>
      </c>
      <c r="N56" s="180">
        <v>3.5699999999999998E-3</v>
      </c>
      <c r="O56" s="180">
        <f>ROUND(E56*N56,2)</f>
        <v>0.01</v>
      </c>
      <c r="P56" s="180">
        <v>0</v>
      </c>
      <c r="Q56" s="180">
        <f>ROUND(E56*P56,2)</f>
        <v>0</v>
      </c>
      <c r="R56" s="182" t="s">
        <v>1425</v>
      </c>
      <c r="S56" s="182" t="s">
        <v>294</v>
      </c>
      <c r="T56" s="183" t="s">
        <v>294</v>
      </c>
      <c r="U56" s="159">
        <v>0.55000000000000004</v>
      </c>
      <c r="V56" s="159">
        <f>ROUND(E56*U56,2)</f>
        <v>2.2000000000000002</v>
      </c>
      <c r="W56" s="159"/>
      <c r="X56" s="159" t="s">
        <v>295</v>
      </c>
      <c r="Y56" s="159" t="s">
        <v>296</v>
      </c>
      <c r="Z56" s="148"/>
      <c r="AA56" s="148"/>
      <c r="AB56" s="148"/>
      <c r="AC56" s="148"/>
      <c r="AD56" s="148"/>
      <c r="AE56" s="148"/>
      <c r="AF56" s="148"/>
      <c r="AG56" s="148" t="s">
        <v>2005</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2" x14ac:dyDescent="0.25">
      <c r="A57" s="155"/>
      <c r="B57" s="156"/>
      <c r="C57" s="276" t="s">
        <v>2025</v>
      </c>
      <c r="D57" s="277"/>
      <c r="E57" s="277"/>
      <c r="F57" s="277"/>
      <c r="G57" s="277"/>
      <c r="H57" s="159"/>
      <c r="I57" s="159"/>
      <c r="J57" s="159"/>
      <c r="K57" s="159"/>
      <c r="L57" s="159"/>
      <c r="M57" s="159"/>
      <c r="N57" s="158"/>
      <c r="O57" s="158"/>
      <c r="P57" s="158"/>
      <c r="Q57" s="158"/>
      <c r="R57" s="159"/>
      <c r="S57" s="159"/>
      <c r="T57" s="159"/>
      <c r="U57" s="159"/>
      <c r="V57" s="159"/>
      <c r="W57" s="159"/>
      <c r="X57" s="159"/>
      <c r="Y57" s="159"/>
      <c r="Z57" s="148"/>
      <c r="AA57" s="148"/>
      <c r="AB57" s="148"/>
      <c r="AC57" s="148"/>
      <c r="AD57" s="148"/>
      <c r="AE57" s="148"/>
      <c r="AF57" s="148"/>
      <c r="AG57" s="148" t="s">
        <v>299</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77">
        <v>32</v>
      </c>
      <c r="B58" s="178" t="s">
        <v>2053</v>
      </c>
      <c r="C58" s="194" t="s">
        <v>2054</v>
      </c>
      <c r="D58" s="179" t="s">
        <v>331</v>
      </c>
      <c r="E58" s="180">
        <v>26</v>
      </c>
      <c r="F58" s="181"/>
      <c r="G58" s="182">
        <f>ROUND(E58*F58,2)</f>
        <v>0</v>
      </c>
      <c r="H58" s="181"/>
      <c r="I58" s="182">
        <f>ROUND(E58*H58,2)</f>
        <v>0</v>
      </c>
      <c r="J58" s="181"/>
      <c r="K58" s="182">
        <f>ROUND(E58*J58,2)</f>
        <v>0</v>
      </c>
      <c r="L58" s="182">
        <v>21</v>
      </c>
      <c r="M58" s="182">
        <f>G58*(1+L58/100)</f>
        <v>0</v>
      </c>
      <c r="N58" s="180">
        <v>3.8000000000000002E-4</v>
      </c>
      <c r="O58" s="180">
        <f>ROUND(E58*N58,2)</f>
        <v>0.01</v>
      </c>
      <c r="P58" s="180">
        <v>0</v>
      </c>
      <c r="Q58" s="180">
        <f>ROUND(E58*P58,2)</f>
        <v>0</v>
      </c>
      <c r="R58" s="182" t="s">
        <v>1425</v>
      </c>
      <c r="S58" s="182" t="s">
        <v>294</v>
      </c>
      <c r="T58" s="183" t="s">
        <v>294</v>
      </c>
      <c r="U58" s="159">
        <v>0.32</v>
      </c>
      <c r="V58" s="159">
        <f>ROUND(E58*U58,2)</f>
        <v>8.32</v>
      </c>
      <c r="W58" s="159"/>
      <c r="X58" s="159" t="s">
        <v>295</v>
      </c>
      <c r="Y58" s="159" t="s">
        <v>296</v>
      </c>
      <c r="Z58" s="148"/>
      <c r="AA58" s="148"/>
      <c r="AB58" s="148"/>
      <c r="AC58" s="148"/>
      <c r="AD58" s="148"/>
      <c r="AE58" s="148"/>
      <c r="AF58" s="148"/>
      <c r="AG58" s="148" t="s">
        <v>2005</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5">
      <c r="A59" s="155"/>
      <c r="B59" s="156"/>
      <c r="C59" s="276" t="s">
        <v>2025</v>
      </c>
      <c r="D59" s="277"/>
      <c r="E59" s="277"/>
      <c r="F59" s="277"/>
      <c r="G59" s="277"/>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299</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77">
        <v>33</v>
      </c>
      <c r="B60" s="178" t="s">
        <v>2055</v>
      </c>
      <c r="C60" s="194" t="s">
        <v>2056</v>
      </c>
      <c r="D60" s="179" t="s">
        <v>331</v>
      </c>
      <c r="E60" s="180">
        <v>19</v>
      </c>
      <c r="F60" s="181"/>
      <c r="G60" s="182">
        <f>ROUND(E60*F60,2)</f>
        <v>0</v>
      </c>
      <c r="H60" s="181"/>
      <c r="I60" s="182">
        <f>ROUND(E60*H60,2)</f>
        <v>0</v>
      </c>
      <c r="J60" s="181"/>
      <c r="K60" s="182">
        <f>ROUND(E60*J60,2)</f>
        <v>0</v>
      </c>
      <c r="L60" s="182">
        <v>21</v>
      </c>
      <c r="M60" s="182">
        <f>G60*(1+L60/100)</f>
        <v>0</v>
      </c>
      <c r="N60" s="180">
        <v>4.6999999999999999E-4</v>
      </c>
      <c r="O60" s="180">
        <f>ROUND(E60*N60,2)</f>
        <v>0.01</v>
      </c>
      <c r="P60" s="180">
        <v>0</v>
      </c>
      <c r="Q60" s="180">
        <f>ROUND(E60*P60,2)</f>
        <v>0</v>
      </c>
      <c r="R60" s="182" t="s">
        <v>1425</v>
      </c>
      <c r="S60" s="182" t="s">
        <v>294</v>
      </c>
      <c r="T60" s="183" t="s">
        <v>294</v>
      </c>
      <c r="U60" s="159">
        <v>0.35899999999999999</v>
      </c>
      <c r="V60" s="159">
        <f>ROUND(E60*U60,2)</f>
        <v>6.82</v>
      </c>
      <c r="W60" s="159"/>
      <c r="X60" s="159" t="s">
        <v>295</v>
      </c>
      <c r="Y60" s="159" t="s">
        <v>296</v>
      </c>
      <c r="Z60" s="148"/>
      <c r="AA60" s="148"/>
      <c r="AB60" s="148"/>
      <c r="AC60" s="148"/>
      <c r="AD60" s="148"/>
      <c r="AE60" s="148"/>
      <c r="AF60" s="148"/>
      <c r="AG60" s="148" t="s">
        <v>2005</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2" x14ac:dyDescent="0.25">
      <c r="A61" s="155"/>
      <c r="B61" s="156"/>
      <c r="C61" s="276" t="s">
        <v>2025</v>
      </c>
      <c r="D61" s="277"/>
      <c r="E61" s="277"/>
      <c r="F61" s="277"/>
      <c r="G61" s="277"/>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299</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77">
        <v>34</v>
      </c>
      <c r="B62" s="178" t="s">
        <v>2057</v>
      </c>
      <c r="C62" s="194" t="s">
        <v>2058</v>
      </c>
      <c r="D62" s="179" t="s">
        <v>331</v>
      </c>
      <c r="E62" s="180">
        <v>4</v>
      </c>
      <c r="F62" s="181"/>
      <c r="G62" s="182">
        <f>ROUND(E62*F62,2)</f>
        <v>0</v>
      </c>
      <c r="H62" s="181"/>
      <c r="I62" s="182">
        <f>ROUND(E62*H62,2)</f>
        <v>0</v>
      </c>
      <c r="J62" s="181"/>
      <c r="K62" s="182">
        <f>ROUND(E62*J62,2)</f>
        <v>0</v>
      </c>
      <c r="L62" s="182">
        <v>21</v>
      </c>
      <c r="M62" s="182">
        <f>G62*(1+L62/100)</f>
        <v>0</v>
      </c>
      <c r="N62" s="180">
        <v>6.9999999999999999E-4</v>
      </c>
      <c r="O62" s="180">
        <f>ROUND(E62*N62,2)</f>
        <v>0</v>
      </c>
      <c r="P62" s="180">
        <v>0</v>
      </c>
      <c r="Q62" s="180">
        <f>ROUND(E62*P62,2)</f>
        <v>0</v>
      </c>
      <c r="R62" s="182" t="s">
        <v>1425</v>
      </c>
      <c r="S62" s="182" t="s">
        <v>294</v>
      </c>
      <c r="T62" s="183" t="s">
        <v>294</v>
      </c>
      <c r="U62" s="159">
        <v>0.45200000000000001</v>
      </c>
      <c r="V62" s="159">
        <f>ROUND(E62*U62,2)</f>
        <v>1.81</v>
      </c>
      <c r="W62" s="159"/>
      <c r="X62" s="159" t="s">
        <v>295</v>
      </c>
      <c r="Y62" s="159" t="s">
        <v>296</v>
      </c>
      <c r="Z62" s="148"/>
      <c r="AA62" s="148"/>
      <c r="AB62" s="148"/>
      <c r="AC62" s="148"/>
      <c r="AD62" s="148"/>
      <c r="AE62" s="148"/>
      <c r="AF62" s="148"/>
      <c r="AG62" s="148" t="s">
        <v>2005</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2" x14ac:dyDescent="0.25">
      <c r="A63" s="155"/>
      <c r="B63" s="156"/>
      <c r="C63" s="276" t="s">
        <v>2025</v>
      </c>
      <c r="D63" s="277"/>
      <c r="E63" s="277"/>
      <c r="F63" s="277"/>
      <c r="G63" s="277"/>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299</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77">
        <v>35</v>
      </c>
      <c r="B64" s="178" t="s">
        <v>2059</v>
      </c>
      <c r="C64" s="194" t="s">
        <v>2060</v>
      </c>
      <c r="D64" s="179" t="s">
        <v>331</v>
      </c>
      <c r="E64" s="180">
        <v>14</v>
      </c>
      <c r="F64" s="181"/>
      <c r="G64" s="182">
        <f>ROUND(E64*F64,2)</f>
        <v>0</v>
      </c>
      <c r="H64" s="181"/>
      <c r="I64" s="182">
        <f>ROUND(E64*H64,2)</f>
        <v>0</v>
      </c>
      <c r="J64" s="181"/>
      <c r="K64" s="182">
        <f>ROUND(E64*J64,2)</f>
        <v>0</v>
      </c>
      <c r="L64" s="182">
        <v>21</v>
      </c>
      <c r="M64" s="182">
        <f>G64*(1+L64/100)</f>
        <v>0</v>
      </c>
      <c r="N64" s="180">
        <v>1.5200000000000001E-3</v>
      </c>
      <c r="O64" s="180">
        <f>ROUND(E64*N64,2)</f>
        <v>0.02</v>
      </c>
      <c r="P64" s="180">
        <v>0</v>
      </c>
      <c r="Q64" s="180">
        <f>ROUND(E64*P64,2)</f>
        <v>0</v>
      </c>
      <c r="R64" s="182" t="s">
        <v>1425</v>
      </c>
      <c r="S64" s="182" t="s">
        <v>294</v>
      </c>
      <c r="T64" s="183" t="s">
        <v>294</v>
      </c>
      <c r="U64" s="159">
        <v>1.173</v>
      </c>
      <c r="V64" s="159">
        <f>ROUND(E64*U64,2)</f>
        <v>16.420000000000002</v>
      </c>
      <c r="W64" s="159"/>
      <c r="X64" s="159" t="s">
        <v>295</v>
      </c>
      <c r="Y64" s="159" t="s">
        <v>296</v>
      </c>
      <c r="Z64" s="148"/>
      <c r="AA64" s="148"/>
      <c r="AB64" s="148"/>
      <c r="AC64" s="148"/>
      <c r="AD64" s="148"/>
      <c r="AE64" s="148"/>
      <c r="AF64" s="148"/>
      <c r="AG64" s="148" t="s">
        <v>2005</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2" x14ac:dyDescent="0.25">
      <c r="A65" s="155"/>
      <c r="B65" s="156"/>
      <c r="C65" s="276" t="s">
        <v>2025</v>
      </c>
      <c r="D65" s="277"/>
      <c r="E65" s="277"/>
      <c r="F65" s="277"/>
      <c r="G65" s="277"/>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299</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77">
        <v>36</v>
      </c>
      <c r="B66" s="178" t="s">
        <v>2061</v>
      </c>
      <c r="C66" s="194" t="s">
        <v>2062</v>
      </c>
      <c r="D66" s="179" t="s">
        <v>331</v>
      </c>
      <c r="E66" s="180">
        <v>36</v>
      </c>
      <c r="F66" s="181"/>
      <c r="G66" s="182">
        <f>ROUND(E66*F66,2)</f>
        <v>0</v>
      </c>
      <c r="H66" s="181"/>
      <c r="I66" s="182">
        <f>ROUND(E66*H66,2)</f>
        <v>0</v>
      </c>
      <c r="J66" s="181"/>
      <c r="K66" s="182">
        <f>ROUND(E66*J66,2)</f>
        <v>0</v>
      </c>
      <c r="L66" s="182">
        <v>21</v>
      </c>
      <c r="M66" s="182">
        <f>G66*(1+L66/100)</f>
        <v>0</v>
      </c>
      <c r="N66" s="180">
        <v>8.7000000000000001E-4</v>
      </c>
      <c r="O66" s="180">
        <f>ROUND(E66*N66,2)</f>
        <v>0.03</v>
      </c>
      <c r="P66" s="180">
        <v>0</v>
      </c>
      <c r="Q66" s="180">
        <f>ROUND(E66*P66,2)</f>
        <v>0</v>
      </c>
      <c r="R66" s="182" t="s">
        <v>1425</v>
      </c>
      <c r="S66" s="182" t="s">
        <v>294</v>
      </c>
      <c r="T66" s="183" t="s">
        <v>294</v>
      </c>
      <c r="U66" s="159">
        <v>0.81899999999999995</v>
      </c>
      <c r="V66" s="159">
        <f>ROUND(E66*U66,2)</f>
        <v>29.48</v>
      </c>
      <c r="W66" s="159"/>
      <c r="X66" s="159" t="s">
        <v>295</v>
      </c>
      <c r="Y66" s="159" t="s">
        <v>296</v>
      </c>
      <c r="Z66" s="148"/>
      <c r="AA66" s="148"/>
      <c r="AB66" s="148"/>
      <c r="AC66" s="148"/>
      <c r="AD66" s="148"/>
      <c r="AE66" s="148"/>
      <c r="AF66" s="148"/>
      <c r="AG66" s="148" t="s">
        <v>2005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5">
      <c r="A67" s="155"/>
      <c r="B67" s="156"/>
      <c r="C67" s="276" t="s">
        <v>2025</v>
      </c>
      <c r="D67" s="277"/>
      <c r="E67" s="277"/>
      <c r="F67" s="277"/>
      <c r="G67" s="277"/>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299</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77">
        <v>37</v>
      </c>
      <c r="B68" s="178" t="s">
        <v>2063</v>
      </c>
      <c r="C68" s="194" t="s">
        <v>2064</v>
      </c>
      <c r="D68" s="179" t="s">
        <v>331</v>
      </c>
      <c r="E68" s="180">
        <v>27</v>
      </c>
      <c r="F68" s="181"/>
      <c r="G68" s="182">
        <f>ROUND(E68*F68,2)</f>
        <v>0</v>
      </c>
      <c r="H68" s="181"/>
      <c r="I68" s="182">
        <f>ROUND(E68*H68,2)</f>
        <v>0</v>
      </c>
      <c r="J68" s="181"/>
      <c r="K68" s="182">
        <f>ROUND(E68*J68,2)</f>
        <v>0</v>
      </c>
      <c r="L68" s="182">
        <v>21</v>
      </c>
      <c r="M68" s="182">
        <f>G68*(1+L68/100)</f>
        <v>0</v>
      </c>
      <c r="N68" s="180">
        <v>1.73E-3</v>
      </c>
      <c r="O68" s="180">
        <f>ROUND(E68*N68,2)</f>
        <v>0.05</v>
      </c>
      <c r="P68" s="180">
        <v>0</v>
      </c>
      <c r="Q68" s="180">
        <f>ROUND(E68*P68,2)</f>
        <v>0</v>
      </c>
      <c r="R68" s="182" t="s">
        <v>1425</v>
      </c>
      <c r="S68" s="182" t="s">
        <v>294</v>
      </c>
      <c r="T68" s="183" t="s">
        <v>294</v>
      </c>
      <c r="U68" s="159">
        <v>0.73899999999999999</v>
      </c>
      <c r="V68" s="159">
        <f>ROUND(E68*U68,2)</f>
        <v>19.95</v>
      </c>
      <c r="W68" s="159"/>
      <c r="X68" s="159" t="s">
        <v>295</v>
      </c>
      <c r="Y68" s="159" t="s">
        <v>296</v>
      </c>
      <c r="Z68" s="148"/>
      <c r="AA68" s="148"/>
      <c r="AB68" s="148"/>
      <c r="AC68" s="148"/>
      <c r="AD68" s="148"/>
      <c r="AE68" s="148"/>
      <c r="AF68" s="148"/>
      <c r="AG68" s="148" t="s">
        <v>2005</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5">
      <c r="A69" s="155"/>
      <c r="B69" s="156"/>
      <c r="C69" s="276" t="s">
        <v>2025</v>
      </c>
      <c r="D69" s="277"/>
      <c r="E69" s="277"/>
      <c r="F69" s="277"/>
      <c r="G69" s="277"/>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5">
      <c r="A70" s="185">
        <v>38</v>
      </c>
      <c r="B70" s="186" t="s">
        <v>2031</v>
      </c>
      <c r="C70" s="198" t="s">
        <v>2032</v>
      </c>
      <c r="D70" s="187" t="s">
        <v>331</v>
      </c>
      <c r="E70" s="188">
        <v>257</v>
      </c>
      <c r="F70" s="189"/>
      <c r="G70" s="190">
        <f>ROUND(E70*F70,2)</f>
        <v>0</v>
      </c>
      <c r="H70" s="189"/>
      <c r="I70" s="190">
        <f>ROUND(E70*H70,2)</f>
        <v>0</v>
      </c>
      <c r="J70" s="189"/>
      <c r="K70" s="190">
        <f>ROUND(E70*J70,2)</f>
        <v>0</v>
      </c>
      <c r="L70" s="190">
        <v>21</v>
      </c>
      <c r="M70" s="190">
        <f>G70*(1+L70/100)</f>
        <v>0</v>
      </c>
      <c r="N70" s="188">
        <v>0</v>
      </c>
      <c r="O70" s="188">
        <f>ROUND(E70*N70,2)</f>
        <v>0</v>
      </c>
      <c r="P70" s="188">
        <v>0</v>
      </c>
      <c r="Q70" s="188">
        <f>ROUND(E70*P70,2)</f>
        <v>0</v>
      </c>
      <c r="R70" s="190" t="s">
        <v>1425</v>
      </c>
      <c r="S70" s="190" t="s">
        <v>294</v>
      </c>
      <c r="T70" s="191" t="s">
        <v>294</v>
      </c>
      <c r="U70" s="159">
        <v>4.8000000000000001E-2</v>
      </c>
      <c r="V70" s="159">
        <f>ROUND(E70*U70,2)</f>
        <v>12.34</v>
      </c>
      <c r="W70" s="159"/>
      <c r="X70" s="159" t="s">
        <v>295</v>
      </c>
      <c r="Y70" s="159" t="s">
        <v>296</v>
      </c>
      <c r="Z70" s="148"/>
      <c r="AA70" s="148"/>
      <c r="AB70" s="148"/>
      <c r="AC70" s="148"/>
      <c r="AD70" s="148"/>
      <c r="AE70" s="148"/>
      <c r="AF70" s="148"/>
      <c r="AG70" s="148" t="s">
        <v>2005</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5">
      <c r="A71" s="185">
        <v>39</v>
      </c>
      <c r="B71" s="186" t="s">
        <v>2033</v>
      </c>
      <c r="C71" s="198" t="s">
        <v>2034</v>
      </c>
      <c r="D71" s="187" t="s">
        <v>331</v>
      </c>
      <c r="E71" s="188">
        <v>4</v>
      </c>
      <c r="F71" s="189"/>
      <c r="G71" s="190">
        <f>ROUND(E71*F71,2)</f>
        <v>0</v>
      </c>
      <c r="H71" s="189"/>
      <c r="I71" s="190">
        <f>ROUND(E71*H71,2)</f>
        <v>0</v>
      </c>
      <c r="J71" s="189"/>
      <c r="K71" s="190">
        <f>ROUND(E71*J71,2)</f>
        <v>0</v>
      </c>
      <c r="L71" s="190">
        <v>21</v>
      </c>
      <c r="M71" s="190">
        <f>G71*(1+L71/100)</f>
        <v>0</v>
      </c>
      <c r="N71" s="188">
        <v>0</v>
      </c>
      <c r="O71" s="188">
        <f>ROUND(E71*N71,2)</f>
        <v>0</v>
      </c>
      <c r="P71" s="188">
        <v>0</v>
      </c>
      <c r="Q71" s="188">
        <f>ROUND(E71*P71,2)</f>
        <v>0</v>
      </c>
      <c r="R71" s="190" t="s">
        <v>1425</v>
      </c>
      <c r="S71" s="190" t="s">
        <v>294</v>
      </c>
      <c r="T71" s="191" t="s">
        <v>294</v>
      </c>
      <c r="U71" s="159">
        <v>5.8999999999999997E-2</v>
      </c>
      <c r="V71" s="159">
        <f>ROUND(E71*U71,2)</f>
        <v>0.24</v>
      </c>
      <c r="W71" s="159"/>
      <c r="X71" s="159" t="s">
        <v>295</v>
      </c>
      <c r="Y71" s="159" t="s">
        <v>296</v>
      </c>
      <c r="Z71" s="148"/>
      <c r="AA71" s="148"/>
      <c r="AB71" s="148"/>
      <c r="AC71" s="148"/>
      <c r="AD71" s="148"/>
      <c r="AE71" s="148"/>
      <c r="AF71" s="148"/>
      <c r="AG71" s="148" t="s">
        <v>297</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77">
        <v>40</v>
      </c>
      <c r="B72" s="178" t="s">
        <v>2065</v>
      </c>
      <c r="C72" s="194" t="s">
        <v>2066</v>
      </c>
      <c r="D72" s="179" t="s">
        <v>292</v>
      </c>
      <c r="E72" s="180">
        <v>31</v>
      </c>
      <c r="F72" s="181"/>
      <c r="G72" s="182">
        <f>ROUND(E72*F72,2)</f>
        <v>0</v>
      </c>
      <c r="H72" s="181"/>
      <c r="I72" s="182">
        <f>ROUND(E72*H72,2)</f>
        <v>0</v>
      </c>
      <c r="J72" s="181"/>
      <c r="K72" s="182">
        <f>ROUND(E72*J72,2)</f>
        <v>0</v>
      </c>
      <c r="L72" s="182">
        <v>21</v>
      </c>
      <c r="M72" s="182">
        <f>G72*(1+L72/100)</f>
        <v>0</v>
      </c>
      <c r="N72" s="180">
        <v>0</v>
      </c>
      <c r="O72" s="180">
        <f>ROUND(E72*N72,2)</f>
        <v>0</v>
      </c>
      <c r="P72" s="180">
        <v>0</v>
      </c>
      <c r="Q72" s="180">
        <f>ROUND(E72*P72,2)</f>
        <v>0</v>
      </c>
      <c r="R72" s="182" t="s">
        <v>1425</v>
      </c>
      <c r="S72" s="182" t="s">
        <v>294</v>
      </c>
      <c r="T72" s="183" t="s">
        <v>294</v>
      </c>
      <c r="U72" s="159">
        <v>0.157</v>
      </c>
      <c r="V72" s="159">
        <f>ROUND(E72*U72,2)</f>
        <v>4.87</v>
      </c>
      <c r="W72" s="159"/>
      <c r="X72" s="159" t="s">
        <v>295</v>
      </c>
      <c r="Y72" s="159" t="s">
        <v>296</v>
      </c>
      <c r="Z72" s="148"/>
      <c r="AA72" s="148"/>
      <c r="AB72" s="148"/>
      <c r="AC72" s="148"/>
      <c r="AD72" s="148"/>
      <c r="AE72" s="148"/>
      <c r="AF72" s="148"/>
      <c r="AG72" s="148" t="s">
        <v>2005</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5">
      <c r="A73" s="155"/>
      <c r="B73" s="156"/>
      <c r="C73" s="276" t="s">
        <v>2067</v>
      </c>
      <c r="D73" s="277"/>
      <c r="E73" s="277"/>
      <c r="F73" s="277"/>
      <c r="G73" s="277"/>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299</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77">
        <v>41</v>
      </c>
      <c r="B74" s="178" t="s">
        <v>2068</v>
      </c>
      <c r="C74" s="194" t="s">
        <v>2069</v>
      </c>
      <c r="D74" s="179" t="s">
        <v>292</v>
      </c>
      <c r="E74" s="180">
        <v>9</v>
      </c>
      <c r="F74" s="181"/>
      <c r="G74" s="182">
        <f>ROUND(E74*F74,2)</f>
        <v>0</v>
      </c>
      <c r="H74" s="181"/>
      <c r="I74" s="182">
        <f>ROUND(E74*H74,2)</f>
        <v>0</v>
      </c>
      <c r="J74" s="181"/>
      <c r="K74" s="182">
        <f>ROUND(E74*J74,2)</f>
        <v>0</v>
      </c>
      <c r="L74" s="182">
        <v>21</v>
      </c>
      <c r="M74" s="182">
        <f>G74*(1+L74/100)</f>
        <v>0</v>
      </c>
      <c r="N74" s="180">
        <v>0</v>
      </c>
      <c r="O74" s="180">
        <f>ROUND(E74*N74,2)</f>
        <v>0</v>
      </c>
      <c r="P74" s="180">
        <v>0</v>
      </c>
      <c r="Q74" s="180">
        <f>ROUND(E74*P74,2)</f>
        <v>0</v>
      </c>
      <c r="R74" s="182" t="s">
        <v>1425</v>
      </c>
      <c r="S74" s="182" t="s">
        <v>294</v>
      </c>
      <c r="T74" s="183" t="s">
        <v>294</v>
      </c>
      <c r="U74" s="159">
        <v>0.17399999999999999</v>
      </c>
      <c r="V74" s="159">
        <f>ROUND(E74*U74,2)</f>
        <v>1.57</v>
      </c>
      <c r="W74" s="159"/>
      <c r="X74" s="159" t="s">
        <v>295</v>
      </c>
      <c r="Y74" s="159" t="s">
        <v>296</v>
      </c>
      <c r="Z74" s="148"/>
      <c r="AA74" s="148"/>
      <c r="AB74" s="148"/>
      <c r="AC74" s="148"/>
      <c r="AD74" s="148"/>
      <c r="AE74" s="148"/>
      <c r="AF74" s="148"/>
      <c r="AG74" s="148" t="s">
        <v>2005</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2" x14ac:dyDescent="0.25">
      <c r="A75" s="155"/>
      <c r="B75" s="156"/>
      <c r="C75" s="276" t="s">
        <v>2067</v>
      </c>
      <c r="D75" s="277"/>
      <c r="E75" s="277"/>
      <c r="F75" s="277"/>
      <c r="G75" s="277"/>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299</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77">
        <v>42</v>
      </c>
      <c r="B76" s="178" t="s">
        <v>2070</v>
      </c>
      <c r="C76" s="194" t="s">
        <v>2071</v>
      </c>
      <c r="D76" s="179" t="s">
        <v>292</v>
      </c>
      <c r="E76" s="180">
        <v>15</v>
      </c>
      <c r="F76" s="181"/>
      <c r="G76" s="182">
        <f>ROUND(E76*F76,2)</f>
        <v>0</v>
      </c>
      <c r="H76" s="181"/>
      <c r="I76" s="182">
        <f>ROUND(E76*H76,2)</f>
        <v>0</v>
      </c>
      <c r="J76" s="181"/>
      <c r="K76" s="182">
        <f>ROUND(E76*J76,2)</f>
        <v>0</v>
      </c>
      <c r="L76" s="182">
        <v>21</v>
      </c>
      <c r="M76" s="182">
        <f>G76*(1+L76/100)</f>
        <v>0</v>
      </c>
      <c r="N76" s="180">
        <v>0</v>
      </c>
      <c r="O76" s="180">
        <f>ROUND(E76*N76,2)</f>
        <v>0</v>
      </c>
      <c r="P76" s="180">
        <v>0</v>
      </c>
      <c r="Q76" s="180">
        <f>ROUND(E76*P76,2)</f>
        <v>0</v>
      </c>
      <c r="R76" s="182" t="s">
        <v>1425</v>
      </c>
      <c r="S76" s="182" t="s">
        <v>294</v>
      </c>
      <c r="T76" s="183" t="s">
        <v>294</v>
      </c>
      <c r="U76" s="159">
        <v>0.25900000000000001</v>
      </c>
      <c r="V76" s="159">
        <f>ROUND(E76*U76,2)</f>
        <v>3.89</v>
      </c>
      <c r="W76" s="159"/>
      <c r="X76" s="159" t="s">
        <v>295</v>
      </c>
      <c r="Y76" s="159" t="s">
        <v>296</v>
      </c>
      <c r="Z76" s="148"/>
      <c r="AA76" s="148"/>
      <c r="AB76" s="148"/>
      <c r="AC76" s="148"/>
      <c r="AD76" s="148"/>
      <c r="AE76" s="148"/>
      <c r="AF76" s="148"/>
      <c r="AG76" s="148" t="s">
        <v>2005</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5">
      <c r="A77" s="155"/>
      <c r="B77" s="156"/>
      <c r="C77" s="276" t="s">
        <v>2067</v>
      </c>
      <c r="D77" s="277"/>
      <c r="E77" s="277"/>
      <c r="F77" s="277"/>
      <c r="G77" s="277"/>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299</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5">
      <c r="A78" s="185">
        <v>43</v>
      </c>
      <c r="B78" s="186" t="s">
        <v>2072</v>
      </c>
      <c r="C78" s="198" t="s">
        <v>2073</v>
      </c>
      <c r="D78" s="187" t="s">
        <v>2037</v>
      </c>
      <c r="E78" s="188">
        <v>3</v>
      </c>
      <c r="F78" s="189"/>
      <c r="G78" s="190">
        <f t="shared" ref="G78:G88" si="0">ROUND(E78*F78,2)</f>
        <v>0</v>
      </c>
      <c r="H78" s="189"/>
      <c r="I78" s="190">
        <f t="shared" ref="I78:I88" si="1">ROUND(E78*H78,2)</f>
        <v>0</v>
      </c>
      <c r="J78" s="189"/>
      <c r="K78" s="190">
        <f t="shared" ref="K78:K88" si="2">ROUND(E78*J78,2)</f>
        <v>0</v>
      </c>
      <c r="L78" s="190">
        <v>21</v>
      </c>
      <c r="M78" s="190">
        <f t="shared" ref="M78:M88" si="3">G78*(1+L78/100)</f>
        <v>0</v>
      </c>
      <c r="N78" s="188">
        <v>0</v>
      </c>
      <c r="O78" s="188">
        <f t="shared" ref="O78:O88" si="4">ROUND(E78*N78,2)</f>
        <v>0</v>
      </c>
      <c r="P78" s="188">
        <v>0</v>
      </c>
      <c r="Q78" s="188">
        <f t="shared" ref="Q78:Q88" si="5">ROUND(E78*P78,2)</f>
        <v>0</v>
      </c>
      <c r="R78" s="190"/>
      <c r="S78" s="190" t="s">
        <v>878</v>
      </c>
      <c r="T78" s="191" t="s">
        <v>879</v>
      </c>
      <c r="U78" s="159">
        <v>0</v>
      </c>
      <c r="V78" s="159">
        <f t="shared" ref="V78:V88" si="6">ROUND(E78*U78,2)</f>
        <v>0</v>
      </c>
      <c r="W78" s="159"/>
      <c r="X78" s="159" t="s">
        <v>295</v>
      </c>
      <c r="Y78" s="159" t="s">
        <v>296</v>
      </c>
      <c r="Z78" s="148"/>
      <c r="AA78" s="148"/>
      <c r="AB78" s="148"/>
      <c r="AC78" s="148"/>
      <c r="AD78" s="148"/>
      <c r="AE78" s="148"/>
      <c r="AF78" s="148"/>
      <c r="AG78" s="148" t="s">
        <v>2005</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85">
        <v>44</v>
      </c>
      <c r="B79" s="186" t="s">
        <v>2074</v>
      </c>
      <c r="C79" s="198" t="s">
        <v>2075</v>
      </c>
      <c r="D79" s="187" t="s">
        <v>2037</v>
      </c>
      <c r="E79" s="188">
        <v>3</v>
      </c>
      <c r="F79" s="189"/>
      <c r="G79" s="190">
        <f t="shared" si="0"/>
        <v>0</v>
      </c>
      <c r="H79" s="189"/>
      <c r="I79" s="190">
        <f t="shared" si="1"/>
        <v>0</v>
      </c>
      <c r="J79" s="189"/>
      <c r="K79" s="190">
        <f t="shared" si="2"/>
        <v>0</v>
      </c>
      <c r="L79" s="190">
        <v>21</v>
      </c>
      <c r="M79" s="190">
        <f t="shared" si="3"/>
        <v>0</v>
      </c>
      <c r="N79" s="188">
        <v>0</v>
      </c>
      <c r="O79" s="188">
        <f t="shared" si="4"/>
        <v>0</v>
      </c>
      <c r="P79" s="188">
        <v>0</v>
      </c>
      <c r="Q79" s="188">
        <f t="shared" si="5"/>
        <v>0</v>
      </c>
      <c r="R79" s="190"/>
      <c r="S79" s="190" t="s">
        <v>878</v>
      </c>
      <c r="T79" s="191" t="s">
        <v>879</v>
      </c>
      <c r="U79" s="159">
        <v>0</v>
      </c>
      <c r="V79" s="159">
        <f t="shared" si="6"/>
        <v>0</v>
      </c>
      <c r="W79" s="159"/>
      <c r="X79" s="159" t="s">
        <v>295</v>
      </c>
      <c r="Y79" s="159" t="s">
        <v>296</v>
      </c>
      <c r="Z79" s="148"/>
      <c r="AA79" s="148"/>
      <c r="AB79" s="148"/>
      <c r="AC79" s="148"/>
      <c r="AD79" s="148"/>
      <c r="AE79" s="148"/>
      <c r="AF79" s="148"/>
      <c r="AG79" s="148" t="s">
        <v>2005</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85">
        <v>45</v>
      </c>
      <c r="B80" s="186" t="s">
        <v>2076</v>
      </c>
      <c r="C80" s="198" t="s">
        <v>2077</v>
      </c>
      <c r="D80" s="187" t="s">
        <v>2037</v>
      </c>
      <c r="E80" s="188">
        <v>4</v>
      </c>
      <c r="F80" s="189"/>
      <c r="G80" s="190">
        <f t="shared" si="0"/>
        <v>0</v>
      </c>
      <c r="H80" s="189"/>
      <c r="I80" s="190">
        <f t="shared" si="1"/>
        <v>0</v>
      </c>
      <c r="J80" s="189"/>
      <c r="K80" s="190">
        <f t="shared" si="2"/>
        <v>0</v>
      </c>
      <c r="L80" s="190">
        <v>21</v>
      </c>
      <c r="M80" s="190">
        <f t="shared" si="3"/>
        <v>0</v>
      </c>
      <c r="N80" s="188">
        <v>0</v>
      </c>
      <c r="O80" s="188">
        <f t="shared" si="4"/>
        <v>0</v>
      </c>
      <c r="P80" s="188">
        <v>0</v>
      </c>
      <c r="Q80" s="188">
        <f t="shared" si="5"/>
        <v>0</v>
      </c>
      <c r="R80" s="190"/>
      <c r="S80" s="190" t="s">
        <v>878</v>
      </c>
      <c r="T80" s="191" t="s">
        <v>879</v>
      </c>
      <c r="U80" s="159">
        <v>0</v>
      </c>
      <c r="V80" s="159">
        <f t="shared" si="6"/>
        <v>0</v>
      </c>
      <c r="W80" s="159"/>
      <c r="X80" s="159" t="s">
        <v>295</v>
      </c>
      <c r="Y80" s="159" t="s">
        <v>296</v>
      </c>
      <c r="Z80" s="148"/>
      <c r="AA80" s="148"/>
      <c r="AB80" s="148"/>
      <c r="AC80" s="148"/>
      <c r="AD80" s="148"/>
      <c r="AE80" s="148"/>
      <c r="AF80" s="148"/>
      <c r="AG80" s="148" t="s">
        <v>2005</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5">
      <c r="A81" s="185">
        <v>46</v>
      </c>
      <c r="B81" s="186" t="s">
        <v>2078</v>
      </c>
      <c r="C81" s="198" t="s">
        <v>2079</v>
      </c>
      <c r="D81" s="187" t="s">
        <v>2037</v>
      </c>
      <c r="E81" s="188">
        <v>1</v>
      </c>
      <c r="F81" s="189"/>
      <c r="G81" s="190">
        <f t="shared" si="0"/>
        <v>0</v>
      </c>
      <c r="H81" s="189"/>
      <c r="I81" s="190">
        <f t="shared" si="1"/>
        <v>0</v>
      </c>
      <c r="J81" s="189"/>
      <c r="K81" s="190">
        <f t="shared" si="2"/>
        <v>0</v>
      </c>
      <c r="L81" s="190">
        <v>21</v>
      </c>
      <c r="M81" s="190">
        <f t="shared" si="3"/>
        <v>0</v>
      </c>
      <c r="N81" s="188">
        <v>0</v>
      </c>
      <c r="O81" s="188">
        <f t="shared" si="4"/>
        <v>0</v>
      </c>
      <c r="P81" s="188">
        <v>0</v>
      </c>
      <c r="Q81" s="188">
        <f t="shared" si="5"/>
        <v>0</v>
      </c>
      <c r="R81" s="190"/>
      <c r="S81" s="190" t="s">
        <v>878</v>
      </c>
      <c r="T81" s="191" t="s">
        <v>879</v>
      </c>
      <c r="U81" s="159">
        <v>0</v>
      </c>
      <c r="V81" s="159">
        <f t="shared" si="6"/>
        <v>0</v>
      </c>
      <c r="W81" s="159"/>
      <c r="X81" s="159" t="s">
        <v>295</v>
      </c>
      <c r="Y81" s="159" t="s">
        <v>296</v>
      </c>
      <c r="Z81" s="148"/>
      <c r="AA81" s="148"/>
      <c r="AB81" s="148"/>
      <c r="AC81" s="148"/>
      <c r="AD81" s="148"/>
      <c r="AE81" s="148"/>
      <c r="AF81" s="148"/>
      <c r="AG81" s="148" t="s">
        <v>2005</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5">
      <c r="A82" s="185">
        <v>47</v>
      </c>
      <c r="B82" s="186" t="s">
        <v>2080</v>
      </c>
      <c r="C82" s="198" t="s">
        <v>2081</v>
      </c>
      <c r="D82" s="187" t="s">
        <v>292</v>
      </c>
      <c r="E82" s="188">
        <v>5</v>
      </c>
      <c r="F82" s="189"/>
      <c r="G82" s="190">
        <f t="shared" si="0"/>
        <v>0</v>
      </c>
      <c r="H82" s="189"/>
      <c r="I82" s="190">
        <f t="shared" si="1"/>
        <v>0</v>
      </c>
      <c r="J82" s="189"/>
      <c r="K82" s="190">
        <f t="shared" si="2"/>
        <v>0</v>
      </c>
      <c r="L82" s="190">
        <v>21</v>
      </c>
      <c r="M82" s="190">
        <f t="shared" si="3"/>
        <v>0</v>
      </c>
      <c r="N82" s="188">
        <v>1.3999999999999999E-4</v>
      </c>
      <c r="O82" s="188">
        <f t="shared" si="4"/>
        <v>0</v>
      </c>
      <c r="P82" s="188">
        <v>0</v>
      </c>
      <c r="Q82" s="188">
        <f t="shared" si="5"/>
        <v>0</v>
      </c>
      <c r="R82" s="190" t="s">
        <v>1425</v>
      </c>
      <c r="S82" s="190" t="s">
        <v>294</v>
      </c>
      <c r="T82" s="191" t="s">
        <v>294</v>
      </c>
      <c r="U82" s="159">
        <v>0.246</v>
      </c>
      <c r="V82" s="159">
        <f t="shared" si="6"/>
        <v>1.23</v>
      </c>
      <c r="W82" s="159"/>
      <c r="X82" s="159" t="s">
        <v>295</v>
      </c>
      <c r="Y82" s="159" t="s">
        <v>296</v>
      </c>
      <c r="Z82" s="148"/>
      <c r="AA82" s="148"/>
      <c r="AB82" s="148"/>
      <c r="AC82" s="148"/>
      <c r="AD82" s="148"/>
      <c r="AE82" s="148"/>
      <c r="AF82" s="148"/>
      <c r="AG82" s="148" t="s">
        <v>2005</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5">
      <c r="A83" s="185">
        <v>48</v>
      </c>
      <c r="B83" s="186" t="s">
        <v>2082</v>
      </c>
      <c r="C83" s="198" t="s">
        <v>2083</v>
      </c>
      <c r="D83" s="187" t="s">
        <v>2037</v>
      </c>
      <c r="E83" s="188">
        <v>3</v>
      </c>
      <c r="F83" s="189"/>
      <c r="G83" s="190">
        <f t="shared" si="0"/>
        <v>0</v>
      </c>
      <c r="H83" s="189"/>
      <c r="I83" s="190">
        <f t="shared" si="1"/>
        <v>0</v>
      </c>
      <c r="J83" s="189"/>
      <c r="K83" s="190">
        <f t="shared" si="2"/>
        <v>0</v>
      </c>
      <c r="L83" s="190">
        <v>21</v>
      </c>
      <c r="M83" s="190">
        <f t="shared" si="3"/>
        <v>0</v>
      </c>
      <c r="N83" s="188">
        <v>0</v>
      </c>
      <c r="O83" s="188">
        <f t="shared" si="4"/>
        <v>0</v>
      </c>
      <c r="P83" s="188">
        <v>0</v>
      </c>
      <c r="Q83" s="188">
        <f t="shared" si="5"/>
        <v>0</v>
      </c>
      <c r="R83" s="190"/>
      <c r="S83" s="190" t="s">
        <v>878</v>
      </c>
      <c r="T83" s="191" t="s">
        <v>879</v>
      </c>
      <c r="U83" s="159">
        <v>0</v>
      </c>
      <c r="V83" s="159">
        <f t="shared" si="6"/>
        <v>0</v>
      </c>
      <c r="W83" s="159"/>
      <c r="X83" s="159" t="s">
        <v>295</v>
      </c>
      <c r="Y83" s="159" t="s">
        <v>296</v>
      </c>
      <c r="Z83" s="148"/>
      <c r="AA83" s="148"/>
      <c r="AB83" s="148"/>
      <c r="AC83" s="148"/>
      <c r="AD83" s="148"/>
      <c r="AE83" s="148"/>
      <c r="AF83" s="148"/>
      <c r="AG83" s="148" t="s">
        <v>2005</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5">
      <c r="A84" s="185">
        <v>49</v>
      </c>
      <c r="B84" s="186" t="s">
        <v>2084</v>
      </c>
      <c r="C84" s="198" t="s">
        <v>2085</v>
      </c>
      <c r="D84" s="187" t="s">
        <v>2037</v>
      </c>
      <c r="E84" s="188">
        <v>3</v>
      </c>
      <c r="F84" s="189"/>
      <c r="G84" s="190">
        <f t="shared" si="0"/>
        <v>0</v>
      </c>
      <c r="H84" s="189"/>
      <c r="I84" s="190">
        <f t="shared" si="1"/>
        <v>0</v>
      </c>
      <c r="J84" s="189"/>
      <c r="K84" s="190">
        <f t="shared" si="2"/>
        <v>0</v>
      </c>
      <c r="L84" s="190">
        <v>21</v>
      </c>
      <c r="M84" s="190">
        <f t="shared" si="3"/>
        <v>0</v>
      </c>
      <c r="N84" s="188">
        <v>0</v>
      </c>
      <c r="O84" s="188">
        <f t="shared" si="4"/>
        <v>0</v>
      </c>
      <c r="P84" s="188">
        <v>0</v>
      </c>
      <c r="Q84" s="188">
        <f t="shared" si="5"/>
        <v>0</v>
      </c>
      <c r="R84" s="190"/>
      <c r="S84" s="190" t="s">
        <v>878</v>
      </c>
      <c r="T84" s="191" t="s">
        <v>879</v>
      </c>
      <c r="U84" s="159">
        <v>0</v>
      </c>
      <c r="V84" s="159">
        <f t="shared" si="6"/>
        <v>0</v>
      </c>
      <c r="W84" s="159"/>
      <c r="X84" s="159" t="s">
        <v>295</v>
      </c>
      <c r="Y84" s="159" t="s">
        <v>296</v>
      </c>
      <c r="Z84" s="148"/>
      <c r="AA84" s="148"/>
      <c r="AB84" s="148"/>
      <c r="AC84" s="148"/>
      <c r="AD84" s="148"/>
      <c r="AE84" s="148"/>
      <c r="AF84" s="148"/>
      <c r="AG84" s="148" t="s">
        <v>2005</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5">
      <c r="A85" s="185">
        <v>50</v>
      </c>
      <c r="B85" s="186" t="s">
        <v>2086</v>
      </c>
      <c r="C85" s="198" t="s">
        <v>2087</v>
      </c>
      <c r="D85" s="187" t="s">
        <v>2037</v>
      </c>
      <c r="E85" s="188">
        <v>4</v>
      </c>
      <c r="F85" s="189"/>
      <c r="G85" s="190">
        <f t="shared" si="0"/>
        <v>0</v>
      </c>
      <c r="H85" s="189"/>
      <c r="I85" s="190">
        <f t="shared" si="1"/>
        <v>0</v>
      </c>
      <c r="J85" s="189"/>
      <c r="K85" s="190">
        <f t="shared" si="2"/>
        <v>0</v>
      </c>
      <c r="L85" s="190">
        <v>21</v>
      </c>
      <c r="M85" s="190">
        <f t="shared" si="3"/>
        <v>0</v>
      </c>
      <c r="N85" s="188">
        <v>0</v>
      </c>
      <c r="O85" s="188">
        <f t="shared" si="4"/>
        <v>0</v>
      </c>
      <c r="P85" s="188">
        <v>0</v>
      </c>
      <c r="Q85" s="188">
        <f t="shared" si="5"/>
        <v>0</v>
      </c>
      <c r="R85" s="190"/>
      <c r="S85" s="190" t="s">
        <v>878</v>
      </c>
      <c r="T85" s="191" t="s">
        <v>879</v>
      </c>
      <c r="U85" s="159">
        <v>0</v>
      </c>
      <c r="V85" s="159">
        <f t="shared" si="6"/>
        <v>0</v>
      </c>
      <c r="W85" s="159"/>
      <c r="X85" s="159" t="s">
        <v>295</v>
      </c>
      <c r="Y85" s="159" t="s">
        <v>296</v>
      </c>
      <c r="Z85" s="148"/>
      <c r="AA85" s="148"/>
      <c r="AB85" s="148"/>
      <c r="AC85" s="148"/>
      <c r="AD85" s="148"/>
      <c r="AE85" s="148"/>
      <c r="AF85" s="148"/>
      <c r="AG85" s="148" t="s">
        <v>2005</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85">
        <v>51</v>
      </c>
      <c r="B86" s="186" t="s">
        <v>2043</v>
      </c>
      <c r="C86" s="198" t="s">
        <v>2044</v>
      </c>
      <c r="D86" s="187" t="s">
        <v>2037</v>
      </c>
      <c r="E86" s="188">
        <v>4</v>
      </c>
      <c r="F86" s="189"/>
      <c r="G86" s="190">
        <f t="shared" si="0"/>
        <v>0</v>
      </c>
      <c r="H86" s="189"/>
      <c r="I86" s="190">
        <f t="shared" si="1"/>
        <v>0</v>
      </c>
      <c r="J86" s="189"/>
      <c r="K86" s="190">
        <f t="shared" si="2"/>
        <v>0</v>
      </c>
      <c r="L86" s="190">
        <v>21</v>
      </c>
      <c r="M86" s="190">
        <f t="shared" si="3"/>
        <v>0</v>
      </c>
      <c r="N86" s="188">
        <v>0</v>
      </c>
      <c r="O86" s="188">
        <f t="shared" si="4"/>
        <v>0</v>
      </c>
      <c r="P86" s="188">
        <v>0</v>
      </c>
      <c r="Q86" s="188">
        <f t="shared" si="5"/>
        <v>0</v>
      </c>
      <c r="R86" s="190"/>
      <c r="S86" s="190" t="s">
        <v>878</v>
      </c>
      <c r="T86" s="191" t="s">
        <v>879</v>
      </c>
      <c r="U86" s="159">
        <v>0</v>
      </c>
      <c r="V86" s="159">
        <f t="shared" si="6"/>
        <v>0</v>
      </c>
      <c r="W86" s="159"/>
      <c r="X86" s="159" t="s">
        <v>295</v>
      </c>
      <c r="Y86" s="159" t="s">
        <v>296</v>
      </c>
      <c r="Z86" s="148"/>
      <c r="AA86" s="148"/>
      <c r="AB86" s="148"/>
      <c r="AC86" s="148"/>
      <c r="AD86" s="148"/>
      <c r="AE86" s="148"/>
      <c r="AF86" s="148"/>
      <c r="AG86" s="148" t="s">
        <v>2005</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85">
        <v>52</v>
      </c>
      <c r="B87" s="186" t="s">
        <v>2045</v>
      </c>
      <c r="C87" s="198" t="s">
        <v>2046</v>
      </c>
      <c r="D87" s="187" t="s">
        <v>2047</v>
      </c>
      <c r="E87" s="188">
        <v>20</v>
      </c>
      <c r="F87" s="189"/>
      <c r="G87" s="190">
        <f t="shared" si="0"/>
        <v>0</v>
      </c>
      <c r="H87" s="189"/>
      <c r="I87" s="190">
        <f t="shared" si="1"/>
        <v>0</v>
      </c>
      <c r="J87" s="189"/>
      <c r="K87" s="190">
        <f t="shared" si="2"/>
        <v>0</v>
      </c>
      <c r="L87" s="190">
        <v>21</v>
      </c>
      <c r="M87" s="190">
        <f t="shared" si="3"/>
        <v>0</v>
      </c>
      <c r="N87" s="188">
        <v>0</v>
      </c>
      <c r="O87" s="188">
        <f t="shared" si="4"/>
        <v>0</v>
      </c>
      <c r="P87" s="188">
        <v>0</v>
      </c>
      <c r="Q87" s="188">
        <f t="shared" si="5"/>
        <v>0</v>
      </c>
      <c r="R87" s="190"/>
      <c r="S87" s="190" t="s">
        <v>878</v>
      </c>
      <c r="T87" s="191" t="s">
        <v>879</v>
      </c>
      <c r="U87" s="159">
        <v>0</v>
      </c>
      <c r="V87" s="159">
        <f t="shared" si="6"/>
        <v>0</v>
      </c>
      <c r="W87" s="159"/>
      <c r="X87" s="159" t="s">
        <v>295</v>
      </c>
      <c r="Y87" s="159" t="s">
        <v>296</v>
      </c>
      <c r="Z87" s="148"/>
      <c r="AA87" s="148"/>
      <c r="AB87" s="148"/>
      <c r="AC87" s="148"/>
      <c r="AD87" s="148"/>
      <c r="AE87" s="148"/>
      <c r="AF87" s="148"/>
      <c r="AG87" s="148" t="s">
        <v>2005</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77">
        <v>53</v>
      </c>
      <c r="B88" s="178" t="s">
        <v>2048</v>
      </c>
      <c r="C88" s="194" t="s">
        <v>2049</v>
      </c>
      <c r="D88" s="179" t="s">
        <v>0</v>
      </c>
      <c r="E88" s="180">
        <v>2.4500000000000002</v>
      </c>
      <c r="F88" s="181"/>
      <c r="G88" s="182">
        <f t="shared" si="0"/>
        <v>0</v>
      </c>
      <c r="H88" s="181"/>
      <c r="I88" s="182">
        <f t="shared" si="1"/>
        <v>0</v>
      </c>
      <c r="J88" s="181"/>
      <c r="K88" s="182">
        <f t="shared" si="2"/>
        <v>0</v>
      </c>
      <c r="L88" s="182">
        <v>21</v>
      </c>
      <c r="M88" s="182">
        <f t="shared" si="3"/>
        <v>0</v>
      </c>
      <c r="N88" s="180">
        <v>0</v>
      </c>
      <c r="O88" s="180">
        <f t="shared" si="4"/>
        <v>0</v>
      </c>
      <c r="P88" s="180">
        <v>0</v>
      </c>
      <c r="Q88" s="180">
        <f t="shared" si="5"/>
        <v>0</v>
      </c>
      <c r="R88" s="182" t="s">
        <v>1425</v>
      </c>
      <c r="S88" s="182" t="s">
        <v>294</v>
      </c>
      <c r="T88" s="183" t="s">
        <v>879</v>
      </c>
      <c r="U88" s="159">
        <v>0</v>
      </c>
      <c r="V88" s="159">
        <f t="shared" si="6"/>
        <v>0</v>
      </c>
      <c r="W88" s="159"/>
      <c r="X88" s="159" t="s">
        <v>295</v>
      </c>
      <c r="Y88" s="159" t="s">
        <v>296</v>
      </c>
      <c r="Z88" s="148"/>
      <c r="AA88" s="148"/>
      <c r="AB88" s="148"/>
      <c r="AC88" s="148"/>
      <c r="AD88" s="148"/>
      <c r="AE88" s="148"/>
      <c r="AF88" s="148"/>
      <c r="AG88" s="148" t="s">
        <v>2005</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2" x14ac:dyDescent="0.25">
      <c r="A89" s="155"/>
      <c r="B89" s="156"/>
      <c r="C89" s="276" t="s">
        <v>2050</v>
      </c>
      <c r="D89" s="277"/>
      <c r="E89" s="277"/>
      <c r="F89" s="277"/>
      <c r="G89" s="277"/>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299</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ht="13" x14ac:dyDescent="0.25">
      <c r="A90" s="170" t="s">
        <v>288</v>
      </c>
      <c r="B90" s="171" t="s">
        <v>202</v>
      </c>
      <c r="C90" s="193" t="s">
        <v>203</v>
      </c>
      <c r="D90" s="172"/>
      <c r="E90" s="173"/>
      <c r="F90" s="174"/>
      <c r="G90" s="174">
        <f>SUMIF(AG91:AG142,"&lt;&gt;NOR",G91:G142)</f>
        <v>0</v>
      </c>
      <c r="H90" s="174"/>
      <c r="I90" s="174">
        <f>SUM(I91:I142)</f>
        <v>0</v>
      </c>
      <c r="J90" s="174"/>
      <c r="K90" s="174">
        <f>SUM(K91:K142)</f>
        <v>0</v>
      </c>
      <c r="L90" s="174"/>
      <c r="M90" s="174">
        <f>SUM(M91:M142)</f>
        <v>0</v>
      </c>
      <c r="N90" s="173"/>
      <c r="O90" s="173">
        <f>SUM(O91:O142)</f>
        <v>0.06</v>
      </c>
      <c r="P90" s="173"/>
      <c r="Q90" s="173">
        <f>SUM(Q91:Q142)</f>
        <v>0</v>
      </c>
      <c r="R90" s="174"/>
      <c r="S90" s="174"/>
      <c r="T90" s="175"/>
      <c r="U90" s="169"/>
      <c r="V90" s="169">
        <f>SUM(V91:V142)</f>
        <v>126.47999999999999</v>
      </c>
      <c r="W90" s="169"/>
      <c r="X90" s="169"/>
      <c r="Y90" s="169"/>
      <c r="AG90" t="s">
        <v>289</v>
      </c>
    </row>
    <row r="91" spans="1:60" outlineLevel="1" x14ac:dyDescent="0.25">
      <c r="A91" s="177">
        <v>54</v>
      </c>
      <c r="B91" s="178" t="s">
        <v>2051</v>
      </c>
      <c r="C91" s="194" t="s">
        <v>2052</v>
      </c>
      <c r="D91" s="179" t="s">
        <v>331</v>
      </c>
      <c r="E91" s="180">
        <v>18</v>
      </c>
      <c r="F91" s="181"/>
      <c r="G91" s="182">
        <f>ROUND(E91*F91,2)</f>
        <v>0</v>
      </c>
      <c r="H91" s="181"/>
      <c r="I91" s="182">
        <f>ROUND(E91*H91,2)</f>
        <v>0</v>
      </c>
      <c r="J91" s="181"/>
      <c r="K91" s="182">
        <f>ROUND(E91*J91,2)</f>
        <v>0</v>
      </c>
      <c r="L91" s="182">
        <v>21</v>
      </c>
      <c r="M91" s="182">
        <f>G91*(1+L91/100)</f>
        <v>0</v>
      </c>
      <c r="N91" s="180">
        <v>2.0999999999999999E-3</v>
      </c>
      <c r="O91" s="180">
        <f>ROUND(E91*N91,2)</f>
        <v>0.04</v>
      </c>
      <c r="P91" s="180">
        <v>0</v>
      </c>
      <c r="Q91" s="180">
        <f>ROUND(E91*P91,2)</f>
        <v>0</v>
      </c>
      <c r="R91" s="182" t="s">
        <v>1425</v>
      </c>
      <c r="S91" s="182" t="s">
        <v>294</v>
      </c>
      <c r="T91" s="183" t="s">
        <v>294</v>
      </c>
      <c r="U91" s="159">
        <v>0.8</v>
      </c>
      <c r="V91" s="159">
        <f>ROUND(E91*U91,2)</f>
        <v>14.4</v>
      </c>
      <c r="W91" s="159"/>
      <c r="X91" s="159" t="s">
        <v>295</v>
      </c>
      <c r="Y91" s="159" t="s">
        <v>296</v>
      </c>
      <c r="Z91" s="148"/>
      <c r="AA91" s="148"/>
      <c r="AB91" s="148"/>
      <c r="AC91" s="148"/>
      <c r="AD91" s="148"/>
      <c r="AE91" s="148"/>
      <c r="AF91" s="148"/>
      <c r="AG91" s="148" t="s">
        <v>297</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2" x14ac:dyDescent="0.25">
      <c r="A92" s="155"/>
      <c r="B92" s="156"/>
      <c r="C92" s="276" t="s">
        <v>2025</v>
      </c>
      <c r="D92" s="277"/>
      <c r="E92" s="277"/>
      <c r="F92" s="277"/>
      <c r="G92" s="277"/>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299</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5">
      <c r="A93" s="185">
        <v>55</v>
      </c>
      <c r="B93" s="186" t="s">
        <v>2088</v>
      </c>
      <c r="C93" s="198" t="s">
        <v>2089</v>
      </c>
      <c r="D93" s="187" t="s">
        <v>331</v>
      </c>
      <c r="E93" s="188">
        <v>18</v>
      </c>
      <c r="F93" s="189"/>
      <c r="G93" s="190">
        <f t="shared" ref="G93:G124" si="7">ROUND(E93*F93,2)</f>
        <v>0</v>
      </c>
      <c r="H93" s="189"/>
      <c r="I93" s="190">
        <f t="shared" ref="I93:I124" si="8">ROUND(E93*H93,2)</f>
        <v>0</v>
      </c>
      <c r="J93" s="189"/>
      <c r="K93" s="190">
        <f t="shared" ref="K93:K124" si="9">ROUND(E93*J93,2)</f>
        <v>0</v>
      </c>
      <c r="L93" s="190">
        <v>21</v>
      </c>
      <c r="M93" s="190">
        <f t="shared" ref="M93:M124" si="10">G93*(1+L93/100)</f>
        <v>0</v>
      </c>
      <c r="N93" s="188">
        <v>0</v>
      </c>
      <c r="O93" s="188">
        <f t="shared" ref="O93:O124" si="11">ROUND(E93*N93,2)</f>
        <v>0</v>
      </c>
      <c r="P93" s="188">
        <v>0</v>
      </c>
      <c r="Q93" s="188">
        <f t="shared" ref="Q93:Q124" si="12">ROUND(E93*P93,2)</f>
        <v>0</v>
      </c>
      <c r="R93" s="190"/>
      <c r="S93" s="190" t="s">
        <v>878</v>
      </c>
      <c r="T93" s="191" t="s">
        <v>879</v>
      </c>
      <c r="U93" s="159">
        <v>0</v>
      </c>
      <c r="V93" s="159">
        <f t="shared" ref="V93:V124" si="13">ROUND(E93*U93,2)</f>
        <v>0</v>
      </c>
      <c r="W93" s="159"/>
      <c r="X93" s="159" t="s">
        <v>295</v>
      </c>
      <c r="Y93" s="159" t="s">
        <v>296</v>
      </c>
      <c r="Z93" s="148"/>
      <c r="AA93" s="148"/>
      <c r="AB93" s="148"/>
      <c r="AC93" s="148"/>
      <c r="AD93" s="148"/>
      <c r="AE93" s="148"/>
      <c r="AF93" s="148"/>
      <c r="AG93" s="148" t="s">
        <v>2005</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x14ac:dyDescent="0.25">
      <c r="A94" s="185">
        <v>56</v>
      </c>
      <c r="B94" s="186" t="s">
        <v>2090</v>
      </c>
      <c r="C94" s="198" t="s">
        <v>2091</v>
      </c>
      <c r="D94" s="187" t="s">
        <v>331</v>
      </c>
      <c r="E94" s="188">
        <v>18</v>
      </c>
      <c r="F94" s="189"/>
      <c r="G94" s="190">
        <f t="shared" si="7"/>
        <v>0</v>
      </c>
      <c r="H94" s="189"/>
      <c r="I94" s="190">
        <f t="shared" si="8"/>
        <v>0</v>
      </c>
      <c r="J94" s="189"/>
      <c r="K94" s="190">
        <f t="shared" si="9"/>
        <v>0</v>
      </c>
      <c r="L94" s="190">
        <v>21</v>
      </c>
      <c r="M94" s="190">
        <f t="shared" si="10"/>
        <v>0</v>
      </c>
      <c r="N94" s="188">
        <v>0</v>
      </c>
      <c r="O94" s="188">
        <f t="shared" si="11"/>
        <v>0</v>
      </c>
      <c r="P94" s="188">
        <v>0</v>
      </c>
      <c r="Q94" s="188">
        <f t="shared" si="12"/>
        <v>0</v>
      </c>
      <c r="R94" s="190"/>
      <c r="S94" s="190" t="s">
        <v>878</v>
      </c>
      <c r="T94" s="191" t="s">
        <v>879</v>
      </c>
      <c r="U94" s="159">
        <v>0</v>
      </c>
      <c r="V94" s="159">
        <f t="shared" si="13"/>
        <v>0</v>
      </c>
      <c r="W94" s="159"/>
      <c r="X94" s="159" t="s">
        <v>295</v>
      </c>
      <c r="Y94" s="159" t="s">
        <v>296</v>
      </c>
      <c r="Z94" s="148"/>
      <c r="AA94" s="148"/>
      <c r="AB94" s="148"/>
      <c r="AC94" s="148"/>
      <c r="AD94" s="148"/>
      <c r="AE94" s="148"/>
      <c r="AF94" s="148"/>
      <c r="AG94" s="148" t="s">
        <v>2005</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ht="20" outlineLevel="1" x14ac:dyDescent="0.25">
      <c r="A95" s="185">
        <v>57</v>
      </c>
      <c r="B95" s="186" t="s">
        <v>2092</v>
      </c>
      <c r="C95" s="198" t="s">
        <v>2093</v>
      </c>
      <c r="D95" s="187" t="s">
        <v>331</v>
      </c>
      <c r="E95" s="188">
        <v>108</v>
      </c>
      <c r="F95" s="189"/>
      <c r="G95" s="190">
        <f t="shared" si="7"/>
        <v>0</v>
      </c>
      <c r="H95" s="189"/>
      <c r="I95" s="190">
        <f t="shared" si="8"/>
        <v>0</v>
      </c>
      <c r="J95" s="189"/>
      <c r="K95" s="190">
        <f t="shared" si="9"/>
        <v>0</v>
      </c>
      <c r="L95" s="190">
        <v>21</v>
      </c>
      <c r="M95" s="190">
        <f t="shared" si="10"/>
        <v>0</v>
      </c>
      <c r="N95" s="188">
        <v>0</v>
      </c>
      <c r="O95" s="188">
        <f t="shared" si="11"/>
        <v>0</v>
      </c>
      <c r="P95" s="188">
        <v>0</v>
      </c>
      <c r="Q95" s="188">
        <f t="shared" si="12"/>
        <v>0</v>
      </c>
      <c r="R95" s="190"/>
      <c r="S95" s="190" t="s">
        <v>878</v>
      </c>
      <c r="T95" s="191" t="s">
        <v>879</v>
      </c>
      <c r="U95" s="159">
        <v>0</v>
      </c>
      <c r="V95" s="159">
        <f t="shared" si="13"/>
        <v>0</v>
      </c>
      <c r="W95" s="159"/>
      <c r="X95" s="159" t="s">
        <v>295</v>
      </c>
      <c r="Y95" s="159" t="s">
        <v>296</v>
      </c>
      <c r="Z95" s="148"/>
      <c r="AA95" s="148"/>
      <c r="AB95" s="148"/>
      <c r="AC95" s="148"/>
      <c r="AD95" s="148"/>
      <c r="AE95" s="148"/>
      <c r="AF95" s="148"/>
      <c r="AG95" s="148" t="s">
        <v>2005</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0" outlineLevel="1" x14ac:dyDescent="0.25">
      <c r="A96" s="185">
        <v>58</v>
      </c>
      <c r="B96" s="186" t="s">
        <v>2094</v>
      </c>
      <c r="C96" s="198" t="s">
        <v>2095</v>
      </c>
      <c r="D96" s="187" t="s">
        <v>331</v>
      </c>
      <c r="E96" s="188">
        <v>98</v>
      </c>
      <c r="F96" s="189"/>
      <c r="G96" s="190">
        <f t="shared" si="7"/>
        <v>0</v>
      </c>
      <c r="H96" s="189"/>
      <c r="I96" s="190">
        <f t="shared" si="8"/>
        <v>0</v>
      </c>
      <c r="J96" s="189"/>
      <c r="K96" s="190">
        <f t="shared" si="9"/>
        <v>0</v>
      </c>
      <c r="L96" s="190">
        <v>21</v>
      </c>
      <c r="M96" s="190">
        <f t="shared" si="10"/>
        <v>0</v>
      </c>
      <c r="N96" s="188">
        <v>0</v>
      </c>
      <c r="O96" s="188">
        <f t="shared" si="11"/>
        <v>0</v>
      </c>
      <c r="P96" s="188">
        <v>0</v>
      </c>
      <c r="Q96" s="188">
        <f t="shared" si="12"/>
        <v>0</v>
      </c>
      <c r="R96" s="190"/>
      <c r="S96" s="190" t="s">
        <v>878</v>
      </c>
      <c r="T96" s="191" t="s">
        <v>879</v>
      </c>
      <c r="U96" s="159">
        <v>0</v>
      </c>
      <c r="V96" s="159">
        <f t="shared" si="13"/>
        <v>0</v>
      </c>
      <c r="W96" s="159"/>
      <c r="X96" s="159" t="s">
        <v>295</v>
      </c>
      <c r="Y96" s="159" t="s">
        <v>296</v>
      </c>
      <c r="Z96" s="148"/>
      <c r="AA96" s="148"/>
      <c r="AB96" s="148"/>
      <c r="AC96" s="148"/>
      <c r="AD96" s="148"/>
      <c r="AE96" s="148"/>
      <c r="AF96" s="148"/>
      <c r="AG96" s="148" t="s">
        <v>2005</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ht="20" outlineLevel="1" x14ac:dyDescent="0.25">
      <c r="A97" s="185">
        <v>59</v>
      </c>
      <c r="B97" s="186" t="s">
        <v>2096</v>
      </c>
      <c r="C97" s="198" t="s">
        <v>2097</v>
      </c>
      <c r="D97" s="187" t="s">
        <v>331</v>
      </c>
      <c r="E97" s="188">
        <v>81</v>
      </c>
      <c r="F97" s="189"/>
      <c r="G97" s="190">
        <f t="shared" si="7"/>
        <v>0</v>
      </c>
      <c r="H97" s="189"/>
      <c r="I97" s="190">
        <f t="shared" si="8"/>
        <v>0</v>
      </c>
      <c r="J97" s="189"/>
      <c r="K97" s="190">
        <f t="shared" si="9"/>
        <v>0</v>
      </c>
      <c r="L97" s="190">
        <v>21</v>
      </c>
      <c r="M97" s="190">
        <f t="shared" si="10"/>
        <v>0</v>
      </c>
      <c r="N97" s="188">
        <v>0</v>
      </c>
      <c r="O97" s="188">
        <f t="shared" si="11"/>
        <v>0</v>
      </c>
      <c r="P97" s="188">
        <v>0</v>
      </c>
      <c r="Q97" s="188">
        <f t="shared" si="12"/>
        <v>0</v>
      </c>
      <c r="R97" s="190"/>
      <c r="S97" s="190" t="s">
        <v>878</v>
      </c>
      <c r="T97" s="191" t="s">
        <v>879</v>
      </c>
      <c r="U97" s="159">
        <v>0</v>
      </c>
      <c r="V97" s="159">
        <f t="shared" si="13"/>
        <v>0</v>
      </c>
      <c r="W97" s="159"/>
      <c r="X97" s="159" t="s">
        <v>295</v>
      </c>
      <c r="Y97" s="159" t="s">
        <v>296</v>
      </c>
      <c r="Z97" s="148"/>
      <c r="AA97" s="148"/>
      <c r="AB97" s="148"/>
      <c r="AC97" s="148"/>
      <c r="AD97" s="148"/>
      <c r="AE97" s="148"/>
      <c r="AF97" s="148"/>
      <c r="AG97" s="148" t="s">
        <v>2005</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ht="20" outlineLevel="1" x14ac:dyDescent="0.25">
      <c r="A98" s="185">
        <v>60</v>
      </c>
      <c r="B98" s="186" t="s">
        <v>2098</v>
      </c>
      <c r="C98" s="198" t="s">
        <v>2099</v>
      </c>
      <c r="D98" s="187" t="s">
        <v>331</v>
      </c>
      <c r="E98" s="188">
        <v>27</v>
      </c>
      <c r="F98" s="189"/>
      <c r="G98" s="190">
        <f t="shared" si="7"/>
        <v>0</v>
      </c>
      <c r="H98" s="189"/>
      <c r="I98" s="190">
        <f t="shared" si="8"/>
        <v>0</v>
      </c>
      <c r="J98" s="189"/>
      <c r="K98" s="190">
        <f t="shared" si="9"/>
        <v>0</v>
      </c>
      <c r="L98" s="190">
        <v>21</v>
      </c>
      <c r="M98" s="190">
        <f t="shared" si="10"/>
        <v>0</v>
      </c>
      <c r="N98" s="188">
        <v>0</v>
      </c>
      <c r="O98" s="188">
        <f t="shared" si="11"/>
        <v>0</v>
      </c>
      <c r="P98" s="188">
        <v>0</v>
      </c>
      <c r="Q98" s="188">
        <f t="shared" si="12"/>
        <v>0</v>
      </c>
      <c r="R98" s="190"/>
      <c r="S98" s="190" t="s">
        <v>878</v>
      </c>
      <c r="T98" s="191" t="s">
        <v>879</v>
      </c>
      <c r="U98" s="159">
        <v>0</v>
      </c>
      <c r="V98" s="159">
        <f t="shared" si="13"/>
        <v>0</v>
      </c>
      <c r="W98" s="159"/>
      <c r="X98" s="159" t="s">
        <v>295</v>
      </c>
      <c r="Y98" s="159" t="s">
        <v>296</v>
      </c>
      <c r="Z98" s="148"/>
      <c r="AA98" s="148"/>
      <c r="AB98" s="148"/>
      <c r="AC98" s="148"/>
      <c r="AD98" s="148"/>
      <c r="AE98" s="148"/>
      <c r="AF98" s="148"/>
      <c r="AG98" s="148" t="s">
        <v>2005</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0" outlineLevel="1" x14ac:dyDescent="0.25">
      <c r="A99" s="185">
        <v>61</v>
      </c>
      <c r="B99" s="186" t="s">
        <v>2100</v>
      </c>
      <c r="C99" s="198" t="s">
        <v>2101</v>
      </c>
      <c r="D99" s="187" t="s">
        <v>331</v>
      </c>
      <c r="E99" s="188">
        <v>39</v>
      </c>
      <c r="F99" s="189"/>
      <c r="G99" s="190">
        <f t="shared" si="7"/>
        <v>0</v>
      </c>
      <c r="H99" s="189"/>
      <c r="I99" s="190">
        <f t="shared" si="8"/>
        <v>0</v>
      </c>
      <c r="J99" s="189"/>
      <c r="K99" s="190">
        <f t="shared" si="9"/>
        <v>0</v>
      </c>
      <c r="L99" s="190">
        <v>21</v>
      </c>
      <c r="M99" s="190">
        <f t="shared" si="10"/>
        <v>0</v>
      </c>
      <c r="N99" s="188">
        <v>0</v>
      </c>
      <c r="O99" s="188">
        <f t="shared" si="11"/>
        <v>0</v>
      </c>
      <c r="P99" s="188">
        <v>0</v>
      </c>
      <c r="Q99" s="188">
        <f t="shared" si="12"/>
        <v>0</v>
      </c>
      <c r="R99" s="190"/>
      <c r="S99" s="190" t="s">
        <v>878</v>
      </c>
      <c r="T99" s="191" t="s">
        <v>879</v>
      </c>
      <c r="U99" s="159">
        <v>0</v>
      </c>
      <c r="V99" s="159">
        <f t="shared" si="13"/>
        <v>0</v>
      </c>
      <c r="W99" s="159"/>
      <c r="X99" s="159" t="s">
        <v>295</v>
      </c>
      <c r="Y99" s="159" t="s">
        <v>296</v>
      </c>
      <c r="Z99" s="148"/>
      <c r="AA99" s="148"/>
      <c r="AB99" s="148"/>
      <c r="AC99" s="148"/>
      <c r="AD99" s="148"/>
      <c r="AE99" s="148"/>
      <c r="AF99" s="148"/>
      <c r="AG99" s="148" t="s">
        <v>2005</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ht="20" outlineLevel="1" x14ac:dyDescent="0.25">
      <c r="A100" s="185">
        <v>62</v>
      </c>
      <c r="B100" s="186" t="s">
        <v>2102</v>
      </c>
      <c r="C100" s="198" t="s">
        <v>2103</v>
      </c>
      <c r="D100" s="187" t="s">
        <v>331</v>
      </c>
      <c r="E100" s="188">
        <v>65</v>
      </c>
      <c r="F100" s="189"/>
      <c r="G100" s="190">
        <f t="shared" si="7"/>
        <v>0</v>
      </c>
      <c r="H100" s="189"/>
      <c r="I100" s="190">
        <f t="shared" si="8"/>
        <v>0</v>
      </c>
      <c r="J100" s="189"/>
      <c r="K100" s="190">
        <f t="shared" si="9"/>
        <v>0</v>
      </c>
      <c r="L100" s="190">
        <v>21</v>
      </c>
      <c r="M100" s="190">
        <f t="shared" si="10"/>
        <v>0</v>
      </c>
      <c r="N100" s="188">
        <v>0</v>
      </c>
      <c r="O100" s="188">
        <f t="shared" si="11"/>
        <v>0</v>
      </c>
      <c r="P100" s="188">
        <v>0</v>
      </c>
      <c r="Q100" s="188">
        <f t="shared" si="12"/>
        <v>0</v>
      </c>
      <c r="R100" s="190"/>
      <c r="S100" s="190" t="s">
        <v>878</v>
      </c>
      <c r="T100" s="191" t="s">
        <v>879</v>
      </c>
      <c r="U100" s="159">
        <v>0</v>
      </c>
      <c r="V100" s="159">
        <f t="shared" si="13"/>
        <v>0</v>
      </c>
      <c r="W100" s="159"/>
      <c r="X100" s="159" t="s">
        <v>295</v>
      </c>
      <c r="Y100" s="159" t="s">
        <v>296</v>
      </c>
      <c r="Z100" s="148"/>
      <c r="AA100" s="148"/>
      <c r="AB100" s="148"/>
      <c r="AC100" s="148"/>
      <c r="AD100" s="148"/>
      <c r="AE100" s="148"/>
      <c r="AF100" s="148"/>
      <c r="AG100" s="148" t="s">
        <v>2005</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ht="20" outlineLevel="1" x14ac:dyDescent="0.25">
      <c r="A101" s="185">
        <v>63</v>
      </c>
      <c r="B101" s="186" t="s">
        <v>2104</v>
      </c>
      <c r="C101" s="198" t="s">
        <v>2105</v>
      </c>
      <c r="D101" s="187" t="s">
        <v>331</v>
      </c>
      <c r="E101" s="188">
        <v>20</v>
      </c>
      <c r="F101" s="189"/>
      <c r="G101" s="190">
        <f t="shared" si="7"/>
        <v>0</v>
      </c>
      <c r="H101" s="189"/>
      <c r="I101" s="190">
        <f t="shared" si="8"/>
        <v>0</v>
      </c>
      <c r="J101" s="189"/>
      <c r="K101" s="190">
        <f t="shared" si="9"/>
        <v>0</v>
      </c>
      <c r="L101" s="190">
        <v>21</v>
      </c>
      <c r="M101" s="190">
        <f t="shared" si="10"/>
        <v>0</v>
      </c>
      <c r="N101" s="188">
        <v>0</v>
      </c>
      <c r="O101" s="188">
        <f t="shared" si="11"/>
        <v>0</v>
      </c>
      <c r="P101" s="188">
        <v>0</v>
      </c>
      <c r="Q101" s="188">
        <f t="shared" si="12"/>
        <v>0</v>
      </c>
      <c r="R101" s="190"/>
      <c r="S101" s="190" t="s">
        <v>878</v>
      </c>
      <c r="T101" s="191" t="s">
        <v>879</v>
      </c>
      <c r="U101" s="159">
        <v>0</v>
      </c>
      <c r="V101" s="159">
        <f t="shared" si="13"/>
        <v>0</v>
      </c>
      <c r="W101" s="159"/>
      <c r="X101" s="159" t="s">
        <v>295</v>
      </c>
      <c r="Y101" s="159" t="s">
        <v>296</v>
      </c>
      <c r="Z101" s="148"/>
      <c r="AA101" s="148"/>
      <c r="AB101" s="148"/>
      <c r="AC101" s="148"/>
      <c r="AD101" s="148"/>
      <c r="AE101" s="148"/>
      <c r="AF101" s="148"/>
      <c r="AG101" s="148" t="s">
        <v>2005</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1" x14ac:dyDescent="0.25">
      <c r="A102" s="185">
        <v>64</v>
      </c>
      <c r="B102" s="186" t="s">
        <v>2106</v>
      </c>
      <c r="C102" s="198" t="s">
        <v>2107</v>
      </c>
      <c r="D102" s="187" t="s">
        <v>331</v>
      </c>
      <c r="E102" s="188">
        <v>456</v>
      </c>
      <c r="F102" s="189"/>
      <c r="G102" s="190">
        <f t="shared" si="7"/>
        <v>0</v>
      </c>
      <c r="H102" s="189"/>
      <c r="I102" s="190">
        <f t="shared" si="8"/>
        <v>0</v>
      </c>
      <c r="J102" s="189"/>
      <c r="K102" s="190">
        <f t="shared" si="9"/>
        <v>0</v>
      </c>
      <c r="L102" s="190">
        <v>21</v>
      </c>
      <c r="M102" s="190">
        <f t="shared" si="10"/>
        <v>0</v>
      </c>
      <c r="N102" s="188">
        <v>0</v>
      </c>
      <c r="O102" s="188">
        <f t="shared" si="11"/>
        <v>0</v>
      </c>
      <c r="P102" s="188">
        <v>0</v>
      </c>
      <c r="Q102" s="188">
        <f t="shared" si="12"/>
        <v>0</v>
      </c>
      <c r="R102" s="190" t="s">
        <v>1425</v>
      </c>
      <c r="S102" s="190" t="s">
        <v>294</v>
      </c>
      <c r="T102" s="191" t="s">
        <v>294</v>
      </c>
      <c r="U102" s="159">
        <v>2.9000000000000001E-2</v>
      </c>
      <c r="V102" s="159">
        <f t="shared" si="13"/>
        <v>13.22</v>
      </c>
      <c r="W102" s="159"/>
      <c r="X102" s="159" t="s">
        <v>295</v>
      </c>
      <c r="Y102" s="159" t="s">
        <v>296</v>
      </c>
      <c r="Z102" s="148"/>
      <c r="AA102" s="148"/>
      <c r="AB102" s="148"/>
      <c r="AC102" s="148"/>
      <c r="AD102" s="148"/>
      <c r="AE102" s="148"/>
      <c r="AF102" s="148"/>
      <c r="AG102" s="148" t="s">
        <v>2005</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5">
      <c r="A103" s="185">
        <v>65</v>
      </c>
      <c r="B103" s="186" t="s">
        <v>2108</v>
      </c>
      <c r="C103" s="198" t="s">
        <v>2109</v>
      </c>
      <c r="D103" s="187" t="s">
        <v>331</v>
      </c>
      <c r="E103" s="188">
        <v>456</v>
      </c>
      <c r="F103" s="189"/>
      <c r="G103" s="190">
        <f t="shared" si="7"/>
        <v>0</v>
      </c>
      <c r="H103" s="189"/>
      <c r="I103" s="190">
        <f t="shared" si="8"/>
        <v>0</v>
      </c>
      <c r="J103" s="189"/>
      <c r="K103" s="190">
        <f t="shared" si="9"/>
        <v>0</v>
      </c>
      <c r="L103" s="190">
        <v>21</v>
      </c>
      <c r="M103" s="190">
        <f t="shared" si="10"/>
        <v>0</v>
      </c>
      <c r="N103" s="188">
        <v>1.0000000000000001E-5</v>
      </c>
      <c r="O103" s="188">
        <f t="shared" si="11"/>
        <v>0</v>
      </c>
      <c r="P103" s="188">
        <v>0</v>
      </c>
      <c r="Q103" s="188">
        <f t="shared" si="12"/>
        <v>0</v>
      </c>
      <c r="R103" s="190" t="s">
        <v>1425</v>
      </c>
      <c r="S103" s="190" t="s">
        <v>294</v>
      </c>
      <c r="T103" s="191" t="s">
        <v>294</v>
      </c>
      <c r="U103" s="159">
        <v>6.2E-2</v>
      </c>
      <c r="V103" s="159">
        <f t="shared" si="13"/>
        <v>28.27</v>
      </c>
      <c r="W103" s="159"/>
      <c r="X103" s="159" t="s">
        <v>295</v>
      </c>
      <c r="Y103" s="159" t="s">
        <v>296</v>
      </c>
      <c r="Z103" s="148"/>
      <c r="AA103" s="148"/>
      <c r="AB103" s="148"/>
      <c r="AC103" s="148"/>
      <c r="AD103" s="148"/>
      <c r="AE103" s="148"/>
      <c r="AF103" s="148"/>
      <c r="AG103" s="148" t="s">
        <v>2005</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5">
      <c r="A104" s="185">
        <v>66</v>
      </c>
      <c r="B104" s="186" t="s">
        <v>2110</v>
      </c>
      <c r="C104" s="198" t="s">
        <v>2111</v>
      </c>
      <c r="D104" s="187" t="s">
        <v>331</v>
      </c>
      <c r="E104" s="188">
        <v>16</v>
      </c>
      <c r="F104" s="189"/>
      <c r="G104" s="190">
        <f t="shared" si="7"/>
        <v>0</v>
      </c>
      <c r="H104" s="189"/>
      <c r="I104" s="190">
        <f t="shared" si="8"/>
        <v>0</v>
      </c>
      <c r="J104" s="189"/>
      <c r="K104" s="190">
        <f t="shared" si="9"/>
        <v>0</v>
      </c>
      <c r="L104" s="190">
        <v>21</v>
      </c>
      <c r="M104" s="190">
        <f t="shared" si="10"/>
        <v>0</v>
      </c>
      <c r="N104" s="188">
        <v>0</v>
      </c>
      <c r="O104" s="188">
        <f t="shared" si="11"/>
        <v>0</v>
      </c>
      <c r="P104" s="188">
        <v>0</v>
      </c>
      <c r="Q104" s="188">
        <f t="shared" si="12"/>
        <v>0</v>
      </c>
      <c r="R104" s="190"/>
      <c r="S104" s="190" t="s">
        <v>878</v>
      </c>
      <c r="T104" s="191" t="s">
        <v>879</v>
      </c>
      <c r="U104" s="159">
        <v>0</v>
      </c>
      <c r="V104" s="159">
        <f t="shared" si="13"/>
        <v>0</v>
      </c>
      <c r="W104" s="159"/>
      <c r="X104" s="159" t="s">
        <v>295</v>
      </c>
      <c r="Y104" s="159" t="s">
        <v>296</v>
      </c>
      <c r="Z104" s="148"/>
      <c r="AA104" s="148"/>
      <c r="AB104" s="148"/>
      <c r="AC104" s="148"/>
      <c r="AD104" s="148"/>
      <c r="AE104" s="148"/>
      <c r="AF104" s="148"/>
      <c r="AG104" s="148" t="s">
        <v>2005</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5">
      <c r="A105" s="185">
        <v>67</v>
      </c>
      <c r="B105" s="186" t="s">
        <v>2112</v>
      </c>
      <c r="C105" s="198" t="s">
        <v>2113</v>
      </c>
      <c r="D105" s="187" t="s">
        <v>331</v>
      </c>
      <c r="E105" s="188">
        <v>16</v>
      </c>
      <c r="F105" s="189"/>
      <c r="G105" s="190">
        <f t="shared" si="7"/>
        <v>0</v>
      </c>
      <c r="H105" s="189"/>
      <c r="I105" s="190">
        <f t="shared" si="8"/>
        <v>0</v>
      </c>
      <c r="J105" s="189"/>
      <c r="K105" s="190">
        <f t="shared" si="9"/>
        <v>0</v>
      </c>
      <c r="L105" s="190">
        <v>21</v>
      </c>
      <c r="M105" s="190">
        <f t="shared" si="10"/>
        <v>0</v>
      </c>
      <c r="N105" s="188">
        <v>0</v>
      </c>
      <c r="O105" s="188">
        <f t="shared" si="11"/>
        <v>0</v>
      </c>
      <c r="P105" s="188">
        <v>0</v>
      </c>
      <c r="Q105" s="188">
        <f t="shared" si="12"/>
        <v>0</v>
      </c>
      <c r="R105" s="190"/>
      <c r="S105" s="190" t="s">
        <v>878</v>
      </c>
      <c r="T105" s="191" t="s">
        <v>879</v>
      </c>
      <c r="U105" s="159">
        <v>0</v>
      </c>
      <c r="V105" s="159">
        <f t="shared" si="13"/>
        <v>0</v>
      </c>
      <c r="W105" s="159"/>
      <c r="X105" s="159" t="s">
        <v>295</v>
      </c>
      <c r="Y105" s="159" t="s">
        <v>296</v>
      </c>
      <c r="Z105" s="148"/>
      <c r="AA105" s="148"/>
      <c r="AB105" s="148"/>
      <c r="AC105" s="148"/>
      <c r="AD105" s="148"/>
      <c r="AE105" s="148"/>
      <c r="AF105" s="148"/>
      <c r="AG105" s="148" t="s">
        <v>2005</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5">
      <c r="A106" s="185">
        <v>68</v>
      </c>
      <c r="B106" s="186" t="s">
        <v>2114</v>
      </c>
      <c r="C106" s="198" t="s">
        <v>2115</v>
      </c>
      <c r="D106" s="187" t="s">
        <v>292</v>
      </c>
      <c r="E106" s="188">
        <v>87</v>
      </c>
      <c r="F106" s="189"/>
      <c r="G106" s="190">
        <f t="shared" si="7"/>
        <v>0</v>
      </c>
      <c r="H106" s="189"/>
      <c r="I106" s="190">
        <f t="shared" si="8"/>
        <v>0</v>
      </c>
      <c r="J106" s="189"/>
      <c r="K106" s="190">
        <f t="shared" si="9"/>
        <v>0</v>
      </c>
      <c r="L106" s="190">
        <v>21</v>
      </c>
      <c r="M106" s="190">
        <f t="shared" si="10"/>
        <v>0</v>
      </c>
      <c r="N106" s="188">
        <v>0</v>
      </c>
      <c r="O106" s="188">
        <f t="shared" si="11"/>
        <v>0</v>
      </c>
      <c r="P106" s="188">
        <v>0</v>
      </c>
      <c r="Q106" s="188">
        <f t="shared" si="12"/>
        <v>0</v>
      </c>
      <c r="R106" s="190" t="s">
        <v>1425</v>
      </c>
      <c r="S106" s="190" t="s">
        <v>294</v>
      </c>
      <c r="T106" s="191" t="s">
        <v>294</v>
      </c>
      <c r="U106" s="159">
        <v>0.42499999999999999</v>
      </c>
      <c r="V106" s="159">
        <f t="shared" si="13"/>
        <v>36.979999999999997</v>
      </c>
      <c r="W106" s="159"/>
      <c r="X106" s="159" t="s">
        <v>295</v>
      </c>
      <c r="Y106" s="159" t="s">
        <v>296</v>
      </c>
      <c r="Z106" s="148"/>
      <c r="AA106" s="148"/>
      <c r="AB106" s="148"/>
      <c r="AC106" s="148"/>
      <c r="AD106" s="148"/>
      <c r="AE106" s="148"/>
      <c r="AF106" s="148"/>
      <c r="AG106" s="148" t="s">
        <v>2005</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85">
        <v>69</v>
      </c>
      <c r="B107" s="186" t="s">
        <v>2116</v>
      </c>
      <c r="C107" s="198" t="s">
        <v>2117</v>
      </c>
      <c r="D107" s="187" t="s">
        <v>292</v>
      </c>
      <c r="E107" s="188">
        <v>8</v>
      </c>
      <c r="F107" s="189"/>
      <c r="G107" s="190">
        <f t="shared" si="7"/>
        <v>0</v>
      </c>
      <c r="H107" s="189"/>
      <c r="I107" s="190">
        <f t="shared" si="8"/>
        <v>0</v>
      </c>
      <c r="J107" s="189"/>
      <c r="K107" s="190">
        <f t="shared" si="9"/>
        <v>0</v>
      </c>
      <c r="L107" s="190">
        <v>21</v>
      </c>
      <c r="M107" s="190">
        <f t="shared" si="10"/>
        <v>0</v>
      </c>
      <c r="N107" s="188">
        <v>0</v>
      </c>
      <c r="O107" s="188">
        <f t="shared" si="11"/>
        <v>0</v>
      </c>
      <c r="P107" s="188">
        <v>0</v>
      </c>
      <c r="Q107" s="188">
        <f t="shared" si="12"/>
        <v>0</v>
      </c>
      <c r="R107" s="190" t="s">
        <v>1425</v>
      </c>
      <c r="S107" s="190" t="s">
        <v>294</v>
      </c>
      <c r="T107" s="191" t="s">
        <v>294</v>
      </c>
      <c r="U107" s="159">
        <v>0.42499999999999999</v>
      </c>
      <c r="V107" s="159">
        <f t="shared" si="13"/>
        <v>3.4</v>
      </c>
      <c r="W107" s="159"/>
      <c r="X107" s="159" t="s">
        <v>295</v>
      </c>
      <c r="Y107" s="159" t="s">
        <v>296</v>
      </c>
      <c r="Z107" s="148"/>
      <c r="AA107" s="148"/>
      <c r="AB107" s="148"/>
      <c r="AC107" s="148"/>
      <c r="AD107" s="148"/>
      <c r="AE107" s="148"/>
      <c r="AF107" s="148"/>
      <c r="AG107" s="148" t="s">
        <v>2005</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5">
      <c r="A108" s="185">
        <v>70</v>
      </c>
      <c r="B108" s="186" t="s">
        <v>2118</v>
      </c>
      <c r="C108" s="198" t="s">
        <v>2119</v>
      </c>
      <c r="D108" s="187" t="s">
        <v>292</v>
      </c>
      <c r="E108" s="188">
        <v>87</v>
      </c>
      <c r="F108" s="189"/>
      <c r="G108" s="190">
        <f t="shared" si="7"/>
        <v>0</v>
      </c>
      <c r="H108" s="189"/>
      <c r="I108" s="190">
        <f t="shared" si="8"/>
        <v>0</v>
      </c>
      <c r="J108" s="189"/>
      <c r="K108" s="190">
        <f t="shared" si="9"/>
        <v>0</v>
      </c>
      <c r="L108" s="190">
        <v>21</v>
      </c>
      <c r="M108" s="190">
        <f t="shared" si="10"/>
        <v>0</v>
      </c>
      <c r="N108" s="188">
        <v>1.8000000000000001E-4</v>
      </c>
      <c r="O108" s="188">
        <f t="shared" si="11"/>
        <v>0.02</v>
      </c>
      <c r="P108" s="188">
        <v>0</v>
      </c>
      <c r="Q108" s="188">
        <f t="shared" si="12"/>
        <v>0</v>
      </c>
      <c r="R108" s="190" t="s">
        <v>1425</v>
      </c>
      <c r="S108" s="190" t="s">
        <v>294</v>
      </c>
      <c r="T108" s="191" t="s">
        <v>294</v>
      </c>
      <c r="U108" s="159">
        <v>0.254</v>
      </c>
      <c r="V108" s="159">
        <f t="shared" si="13"/>
        <v>22.1</v>
      </c>
      <c r="W108" s="159"/>
      <c r="X108" s="159" t="s">
        <v>295</v>
      </c>
      <c r="Y108" s="159" t="s">
        <v>296</v>
      </c>
      <c r="Z108" s="148"/>
      <c r="AA108" s="148"/>
      <c r="AB108" s="148"/>
      <c r="AC108" s="148"/>
      <c r="AD108" s="148"/>
      <c r="AE108" s="148"/>
      <c r="AF108" s="148"/>
      <c r="AG108" s="148" t="s">
        <v>2005</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85">
        <v>71</v>
      </c>
      <c r="B109" s="186" t="s">
        <v>2120</v>
      </c>
      <c r="C109" s="198" t="s">
        <v>2121</v>
      </c>
      <c r="D109" s="187" t="s">
        <v>2122</v>
      </c>
      <c r="E109" s="188">
        <v>1</v>
      </c>
      <c r="F109" s="189"/>
      <c r="G109" s="190">
        <f t="shared" si="7"/>
        <v>0</v>
      </c>
      <c r="H109" s="189"/>
      <c r="I109" s="190">
        <f t="shared" si="8"/>
        <v>0</v>
      </c>
      <c r="J109" s="189"/>
      <c r="K109" s="190">
        <f t="shared" si="9"/>
        <v>0</v>
      </c>
      <c r="L109" s="190">
        <v>21</v>
      </c>
      <c r="M109" s="190">
        <f t="shared" si="10"/>
        <v>0</v>
      </c>
      <c r="N109" s="188">
        <v>0</v>
      </c>
      <c r="O109" s="188">
        <f t="shared" si="11"/>
        <v>0</v>
      </c>
      <c r="P109" s="188">
        <v>0</v>
      </c>
      <c r="Q109" s="188">
        <f t="shared" si="12"/>
        <v>0</v>
      </c>
      <c r="R109" s="190"/>
      <c r="S109" s="190" t="s">
        <v>878</v>
      </c>
      <c r="T109" s="191" t="s">
        <v>879</v>
      </c>
      <c r="U109" s="159">
        <v>0</v>
      </c>
      <c r="V109" s="159">
        <f t="shared" si="13"/>
        <v>0</v>
      </c>
      <c r="W109" s="159"/>
      <c r="X109" s="159" t="s">
        <v>295</v>
      </c>
      <c r="Y109" s="159" t="s">
        <v>296</v>
      </c>
      <c r="Z109" s="148"/>
      <c r="AA109" s="148"/>
      <c r="AB109" s="148"/>
      <c r="AC109" s="148"/>
      <c r="AD109" s="148"/>
      <c r="AE109" s="148"/>
      <c r="AF109" s="148"/>
      <c r="AG109" s="148" t="s">
        <v>2005</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ht="20" outlineLevel="1" x14ac:dyDescent="0.25">
      <c r="A110" s="185">
        <v>72</v>
      </c>
      <c r="B110" s="186" t="s">
        <v>2123</v>
      </c>
      <c r="C110" s="198" t="s">
        <v>2124</v>
      </c>
      <c r="D110" s="187" t="s">
        <v>2037</v>
      </c>
      <c r="E110" s="188">
        <v>5</v>
      </c>
      <c r="F110" s="189"/>
      <c r="G110" s="190">
        <f t="shared" si="7"/>
        <v>0</v>
      </c>
      <c r="H110" s="189"/>
      <c r="I110" s="190">
        <f t="shared" si="8"/>
        <v>0</v>
      </c>
      <c r="J110" s="189"/>
      <c r="K110" s="190">
        <f t="shared" si="9"/>
        <v>0</v>
      </c>
      <c r="L110" s="190">
        <v>21</v>
      </c>
      <c r="M110" s="190">
        <f t="shared" si="10"/>
        <v>0</v>
      </c>
      <c r="N110" s="188">
        <v>0</v>
      </c>
      <c r="O110" s="188">
        <f t="shared" si="11"/>
        <v>0</v>
      </c>
      <c r="P110" s="188">
        <v>0</v>
      </c>
      <c r="Q110" s="188">
        <f t="shared" si="12"/>
        <v>0</v>
      </c>
      <c r="R110" s="190"/>
      <c r="S110" s="190" t="s">
        <v>878</v>
      </c>
      <c r="T110" s="191" t="s">
        <v>879</v>
      </c>
      <c r="U110" s="159">
        <v>0</v>
      </c>
      <c r="V110" s="159">
        <f t="shared" si="13"/>
        <v>0</v>
      </c>
      <c r="W110" s="159"/>
      <c r="X110" s="159" t="s">
        <v>295</v>
      </c>
      <c r="Y110" s="159" t="s">
        <v>296</v>
      </c>
      <c r="Z110" s="148"/>
      <c r="AA110" s="148"/>
      <c r="AB110" s="148"/>
      <c r="AC110" s="148"/>
      <c r="AD110" s="148"/>
      <c r="AE110" s="148"/>
      <c r="AF110" s="148"/>
      <c r="AG110" s="148" t="s">
        <v>2005</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20" outlineLevel="1" x14ac:dyDescent="0.25">
      <c r="A111" s="185">
        <v>73</v>
      </c>
      <c r="B111" s="186" t="s">
        <v>2125</v>
      </c>
      <c r="C111" s="198" t="s">
        <v>2126</v>
      </c>
      <c r="D111" s="187" t="s">
        <v>2037</v>
      </c>
      <c r="E111" s="188">
        <v>5</v>
      </c>
      <c r="F111" s="189"/>
      <c r="G111" s="190">
        <f t="shared" si="7"/>
        <v>0</v>
      </c>
      <c r="H111" s="189"/>
      <c r="I111" s="190">
        <f t="shared" si="8"/>
        <v>0</v>
      </c>
      <c r="J111" s="189"/>
      <c r="K111" s="190">
        <f t="shared" si="9"/>
        <v>0</v>
      </c>
      <c r="L111" s="190">
        <v>21</v>
      </c>
      <c r="M111" s="190">
        <f t="shared" si="10"/>
        <v>0</v>
      </c>
      <c r="N111" s="188">
        <v>0</v>
      </c>
      <c r="O111" s="188">
        <f t="shared" si="11"/>
        <v>0</v>
      </c>
      <c r="P111" s="188">
        <v>0</v>
      </c>
      <c r="Q111" s="188">
        <f t="shared" si="12"/>
        <v>0</v>
      </c>
      <c r="R111" s="190"/>
      <c r="S111" s="190" t="s">
        <v>878</v>
      </c>
      <c r="T111" s="191" t="s">
        <v>879</v>
      </c>
      <c r="U111" s="159">
        <v>0</v>
      </c>
      <c r="V111" s="159">
        <f t="shared" si="13"/>
        <v>0</v>
      </c>
      <c r="W111" s="159"/>
      <c r="X111" s="159" t="s">
        <v>295</v>
      </c>
      <c r="Y111" s="159" t="s">
        <v>296</v>
      </c>
      <c r="Z111" s="148"/>
      <c r="AA111" s="148"/>
      <c r="AB111" s="148"/>
      <c r="AC111" s="148"/>
      <c r="AD111" s="148"/>
      <c r="AE111" s="148"/>
      <c r="AF111" s="148"/>
      <c r="AG111" s="148" t="s">
        <v>2005</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ht="20" outlineLevel="1" x14ac:dyDescent="0.25">
      <c r="A112" s="185">
        <v>74</v>
      </c>
      <c r="B112" s="186" t="s">
        <v>2127</v>
      </c>
      <c r="C112" s="198" t="s">
        <v>2128</v>
      </c>
      <c r="D112" s="187" t="s">
        <v>2037</v>
      </c>
      <c r="E112" s="188">
        <v>2</v>
      </c>
      <c r="F112" s="189"/>
      <c r="G112" s="190">
        <f t="shared" si="7"/>
        <v>0</v>
      </c>
      <c r="H112" s="189"/>
      <c r="I112" s="190">
        <f t="shared" si="8"/>
        <v>0</v>
      </c>
      <c r="J112" s="189"/>
      <c r="K112" s="190">
        <f t="shared" si="9"/>
        <v>0</v>
      </c>
      <c r="L112" s="190">
        <v>21</v>
      </c>
      <c r="M112" s="190">
        <f t="shared" si="10"/>
        <v>0</v>
      </c>
      <c r="N112" s="188">
        <v>0</v>
      </c>
      <c r="O112" s="188">
        <f t="shared" si="11"/>
        <v>0</v>
      </c>
      <c r="P112" s="188">
        <v>0</v>
      </c>
      <c r="Q112" s="188">
        <f t="shared" si="12"/>
        <v>0</v>
      </c>
      <c r="R112" s="190"/>
      <c r="S112" s="190" t="s">
        <v>878</v>
      </c>
      <c r="T112" s="191" t="s">
        <v>879</v>
      </c>
      <c r="U112" s="159">
        <v>0</v>
      </c>
      <c r="V112" s="159">
        <f t="shared" si="13"/>
        <v>0</v>
      </c>
      <c r="W112" s="159"/>
      <c r="X112" s="159" t="s">
        <v>295</v>
      </c>
      <c r="Y112" s="159" t="s">
        <v>296</v>
      </c>
      <c r="Z112" s="148"/>
      <c r="AA112" s="148"/>
      <c r="AB112" s="148"/>
      <c r="AC112" s="148"/>
      <c r="AD112" s="148"/>
      <c r="AE112" s="148"/>
      <c r="AF112" s="148"/>
      <c r="AG112" s="148" t="s">
        <v>2005</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5">
      <c r="A113" s="185">
        <v>75</v>
      </c>
      <c r="B113" s="186" t="s">
        <v>2129</v>
      </c>
      <c r="C113" s="198" t="s">
        <v>2130</v>
      </c>
      <c r="D113" s="187" t="s">
        <v>292</v>
      </c>
      <c r="E113" s="188">
        <v>12</v>
      </c>
      <c r="F113" s="189"/>
      <c r="G113" s="190">
        <f t="shared" si="7"/>
        <v>0</v>
      </c>
      <c r="H113" s="189"/>
      <c r="I113" s="190">
        <f t="shared" si="8"/>
        <v>0</v>
      </c>
      <c r="J113" s="189"/>
      <c r="K113" s="190">
        <f t="shared" si="9"/>
        <v>0</v>
      </c>
      <c r="L113" s="190">
        <v>21</v>
      </c>
      <c r="M113" s="190">
        <f t="shared" si="10"/>
        <v>0</v>
      </c>
      <c r="N113" s="188">
        <v>4.0000000000000003E-5</v>
      </c>
      <c r="O113" s="188">
        <f t="shared" si="11"/>
        <v>0</v>
      </c>
      <c r="P113" s="188">
        <v>0</v>
      </c>
      <c r="Q113" s="188">
        <f t="shared" si="12"/>
        <v>0</v>
      </c>
      <c r="R113" s="190" t="s">
        <v>1425</v>
      </c>
      <c r="S113" s="190" t="s">
        <v>294</v>
      </c>
      <c r="T113" s="191" t="s">
        <v>294</v>
      </c>
      <c r="U113" s="159">
        <v>0.14499999999999999</v>
      </c>
      <c r="V113" s="159">
        <f t="shared" si="13"/>
        <v>1.74</v>
      </c>
      <c r="W113" s="159"/>
      <c r="X113" s="159" t="s">
        <v>295</v>
      </c>
      <c r="Y113" s="159" t="s">
        <v>296</v>
      </c>
      <c r="Z113" s="148"/>
      <c r="AA113" s="148"/>
      <c r="AB113" s="148"/>
      <c r="AC113" s="148"/>
      <c r="AD113" s="148"/>
      <c r="AE113" s="148"/>
      <c r="AF113" s="148"/>
      <c r="AG113" s="148" t="s">
        <v>2005</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ht="20" outlineLevel="1" x14ac:dyDescent="0.25">
      <c r="A114" s="185">
        <v>76</v>
      </c>
      <c r="B114" s="186" t="s">
        <v>2131</v>
      </c>
      <c r="C114" s="198" t="s">
        <v>2132</v>
      </c>
      <c r="D114" s="187" t="s">
        <v>2037</v>
      </c>
      <c r="E114" s="188">
        <v>1</v>
      </c>
      <c r="F114" s="189"/>
      <c r="G114" s="190">
        <f t="shared" si="7"/>
        <v>0</v>
      </c>
      <c r="H114" s="189"/>
      <c r="I114" s="190">
        <f t="shared" si="8"/>
        <v>0</v>
      </c>
      <c r="J114" s="189"/>
      <c r="K114" s="190">
        <f t="shared" si="9"/>
        <v>0</v>
      </c>
      <c r="L114" s="190">
        <v>21</v>
      </c>
      <c r="M114" s="190">
        <f t="shared" si="10"/>
        <v>0</v>
      </c>
      <c r="N114" s="188">
        <v>0</v>
      </c>
      <c r="O114" s="188">
        <f t="shared" si="11"/>
        <v>0</v>
      </c>
      <c r="P114" s="188">
        <v>0</v>
      </c>
      <c r="Q114" s="188">
        <f t="shared" si="12"/>
        <v>0</v>
      </c>
      <c r="R114" s="190"/>
      <c r="S114" s="190" t="s">
        <v>878</v>
      </c>
      <c r="T114" s="191" t="s">
        <v>879</v>
      </c>
      <c r="U114" s="159">
        <v>0</v>
      </c>
      <c r="V114" s="159">
        <f t="shared" si="13"/>
        <v>0</v>
      </c>
      <c r="W114" s="159"/>
      <c r="X114" s="159" t="s">
        <v>295</v>
      </c>
      <c r="Y114" s="159" t="s">
        <v>296</v>
      </c>
      <c r="Z114" s="148"/>
      <c r="AA114" s="148"/>
      <c r="AB114" s="148"/>
      <c r="AC114" s="148"/>
      <c r="AD114" s="148"/>
      <c r="AE114" s="148"/>
      <c r="AF114" s="148"/>
      <c r="AG114" s="148" t="s">
        <v>2005</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ht="20" outlineLevel="1" x14ac:dyDescent="0.25">
      <c r="A115" s="185">
        <v>77</v>
      </c>
      <c r="B115" s="186" t="s">
        <v>2133</v>
      </c>
      <c r="C115" s="198" t="s">
        <v>2134</v>
      </c>
      <c r="D115" s="187" t="s">
        <v>2037</v>
      </c>
      <c r="E115" s="188">
        <v>2</v>
      </c>
      <c r="F115" s="189"/>
      <c r="G115" s="190">
        <f t="shared" si="7"/>
        <v>0</v>
      </c>
      <c r="H115" s="189"/>
      <c r="I115" s="190">
        <f t="shared" si="8"/>
        <v>0</v>
      </c>
      <c r="J115" s="189"/>
      <c r="K115" s="190">
        <f t="shared" si="9"/>
        <v>0</v>
      </c>
      <c r="L115" s="190">
        <v>21</v>
      </c>
      <c r="M115" s="190">
        <f t="shared" si="10"/>
        <v>0</v>
      </c>
      <c r="N115" s="188">
        <v>0</v>
      </c>
      <c r="O115" s="188">
        <f t="shared" si="11"/>
        <v>0</v>
      </c>
      <c r="P115" s="188">
        <v>0</v>
      </c>
      <c r="Q115" s="188">
        <f t="shared" si="12"/>
        <v>0</v>
      </c>
      <c r="R115" s="190"/>
      <c r="S115" s="190" t="s">
        <v>878</v>
      </c>
      <c r="T115" s="191" t="s">
        <v>879</v>
      </c>
      <c r="U115" s="159">
        <v>0</v>
      </c>
      <c r="V115" s="159">
        <f t="shared" si="13"/>
        <v>0</v>
      </c>
      <c r="W115" s="159"/>
      <c r="X115" s="159" t="s">
        <v>295</v>
      </c>
      <c r="Y115" s="159" t="s">
        <v>296</v>
      </c>
      <c r="Z115" s="148"/>
      <c r="AA115" s="148"/>
      <c r="AB115" s="148"/>
      <c r="AC115" s="148"/>
      <c r="AD115" s="148"/>
      <c r="AE115" s="148"/>
      <c r="AF115" s="148"/>
      <c r="AG115" s="148" t="s">
        <v>2005</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ht="20" outlineLevel="1" x14ac:dyDescent="0.25">
      <c r="A116" s="185">
        <v>78</v>
      </c>
      <c r="B116" s="186" t="s">
        <v>2135</v>
      </c>
      <c r="C116" s="198" t="s">
        <v>2136</v>
      </c>
      <c r="D116" s="187" t="s">
        <v>2037</v>
      </c>
      <c r="E116" s="188">
        <v>7</v>
      </c>
      <c r="F116" s="189"/>
      <c r="G116" s="190">
        <f t="shared" si="7"/>
        <v>0</v>
      </c>
      <c r="H116" s="189"/>
      <c r="I116" s="190">
        <f t="shared" si="8"/>
        <v>0</v>
      </c>
      <c r="J116" s="189"/>
      <c r="K116" s="190">
        <f t="shared" si="9"/>
        <v>0</v>
      </c>
      <c r="L116" s="190">
        <v>21</v>
      </c>
      <c r="M116" s="190">
        <f t="shared" si="10"/>
        <v>0</v>
      </c>
      <c r="N116" s="188">
        <v>0</v>
      </c>
      <c r="O116" s="188">
        <f t="shared" si="11"/>
        <v>0</v>
      </c>
      <c r="P116" s="188">
        <v>0</v>
      </c>
      <c r="Q116" s="188">
        <f t="shared" si="12"/>
        <v>0</v>
      </c>
      <c r="R116" s="190"/>
      <c r="S116" s="190" t="s">
        <v>878</v>
      </c>
      <c r="T116" s="191" t="s">
        <v>879</v>
      </c>
      <c r="U116" s="159">
        <v>0</v>
      </c>
      <c r="V116" s="159">
        <f t="shared" si="13"/>
        <v>0</v>
      </c>
      <c r="W116" s="159"/>
      <c r="X116" s="159" t="s">
        <v>295</v>
      </c>
      <c r="Y116" s="159" t="s">
        <v>296</v>
      </c>
      <c r="Z116" s="148"/>
      <c r="AA116" s="148"/>
      <c r="AB116" s="148"/>
      <c r="AC116" s="148"/>
      <c r="AD116" s="148"/>
      <c r="AE116" s="148"/>
      <c r="AF116" s="148"/>
      <c r="AG116" s="148" t="s">
        <v>2005</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ht="20" outlineLevel="1" x14ac:dyDescent="0.25">
      <c r="A117" s="185">
        <v>79</v>
      </c>
      <c r="B117" s="186" t="s">
        <v>2137</v>
      </c>
      <c r="C117" s="198" t="s">
        <v>2138</v>
      </c>
      <c r="D117" s="187" t="s">
        <v>2037</v>
      </c>
      <c r="E117" s="188">
        <v>3</v>
      </c>
      <c r="F117" s="189"/>
      <c r="G117" s="190">
        <f t="shared" si="7"/>
        <v>0</v>
      </c>
      <c r="H117" s="189"/>
      <c r="I117" s="190">
        <f t="shared" si="8"/>
        <v>0</v>
      </c>
      <c r="J117" s="189"/>
      <c r="K117" s="190">
        <f t="shared" si="9"/>
        <v>0</v>
      </c>
      <c r="L117" s="190">
        <v>21</v>
      </c>
      <c r="M117" s="190">
        <f t="shared" si="10"/>
        <v>0</v>
      </c>
      <c r="N117" s="188">
        <v>0</v>
      </c>
      <c r="O117" s="188">
        <f t="shared" si="11"/>
        <v>0</v>
      </c>
      <c r="P117" s="188">
        <v>0</v>
      </c>
      <c r="Q117" s="188">
        <f t="shared" si="12"/>
        <v>0</v>
      </c>
      <c r="R117" s="190"/>
      <c r="S117" s="190" t="s">
        <v>878</v>
      </c>
      <c r="T117" s="191" t="s">
        <v>879</v>
      </c>
      <c r="U117" s="159">
        <v>0</v>
      </c>
      <c r="V117" s="159">
        <f t="shared" si="13"/>
        <v>0</v>
      </c>
      <c r="W117" s="159"/>
      <c r="X117" s="159" t="s">
        <v>295</v>
      </c>
      <c r="Y117" s="159" t="s">
        <v>296</v>
      </c>
      <c r="Z117" s="148"/>
      <c r="AA117" s="148"/>
      <c r="AB117" s="148"/>
      <c r="AC117" s="148"/>
      <c r="AD117" s="148"/>
      <c r="AE117" s="148"/>
      <c r="AF117" s="148"/>
      <c r="AG117" s="148" t="s">
        <v>2005</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5">
      <c r="A118" s="185">
        <v>80</v>
      </c>
      <c r="B118" s="186" t="s">
        <v>2139</v>
      </c>
      <c r="C118" s="198" t="s">
        <v>2140</v>
      </c>
      <c r="D118" s="187" t="s">
        <v>2037</v>
      </c>
      <c r="E118" s="188">
        <v>2</v>
      </c>
      <c r="F118" s="189"/>
      <c r="G118" s="190">
        <f t="shared" si="7"/>
        <v>0</v>
      </c>
      <c r="H118" s="189"/>
      <c r="I118" s="190">
        <f t="shared" si="8"/>
        <v>0</v>
      </c>
      <c r="J118" s="189"/>
      <c r="K118" s="190">
        <f t="shared" si="9"/>
        <v>0</v>
      </c>
      <c r="L118" s="190">
        <v>21</v>
      </c>
      <c r="M118" s="190">
        <f t="shared" si="10"/>
        <v>0</v>
      </c>
      <c r="N118" s="188">
        <v>0</v>
      </c>
      <c r="O118" s="188">
        <f t="shared" si="11"/>
        <v>0</v>
      </c>
      <c r="P118" s="188">
        <v>0</v>
      </c>
      <c r="Q118" s="188">
        <f t="shared" si="12"/>
        <v>0</v>
      </c>
      <c r="R118" s="190"/>
      <c r="S118" s="190" t="s">
        <v>878</v>
      </c>
      <c r="T118" s="191" t="s">
        <v>879</v>
      </c>
      <c r="U118" s="159">
        <v>0</v>
      </c>
      <c r="V118" s="159">
        <f t="shared" si="13"/>
        <v>0</v>
      </c>
      <c r="W118" s="159"/>
      <c r="X118" s="159" t="s">
        <v>295</v>
      </c>
      <c r="Y118" s="159" t="s">
        <v>296</v>
      </c>
      <c r="Z118" s="148"/>
      <c r="AA118" s="148"/>
      <c r="AB118" s="148"/>
      <c r="AC118" s="148"/>
      <c r="AD118" s="148"/>
      <c r="AE118" s="148"/>
      <c r="AF118" s="148"/>
      <c r="AG118" s="148" t="s">
        <v>2005</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5">
      <c r="A119" s="185">
        <v>81</v>
      </c>
      <c r="B119" s="186" t="s">
        <v>2141</v>
      </c>
      <c r="C119" s="198" t="s">
        <v>2142</v>
      </c>
      <c r="D119" s="187" t="s">
        <v>2037</v>
      </c>
      <c r="E119" s="188">
        <v>1</v>
      </c>
      <c r="F119" s="189"/>
      <c r="G119" s="190">
        <f t="shared" si="7"/>
        <v>0</v>
      </c>
      <c r="H119" s="189"/>
      <c r="I119" s="190">
        <f t="shared" si="8"/>
        <v>0</v>
      </c>
      <c r="J119" s="189"/>
      <c r="K119" s="190">
        <f t="shared" si="9"/>
        <v>0</v>
      </c>
      <c r="L119" s="190">
        <v>21</v>
      </c>
      <c r="M119" s="190">
        <f t="shared" si="10"/>
        <v>0</v>
      </c>
      <c r="N119" s="188">
        <v>0</v>
      </c>
      <c r="O119" s="188">
        <f t="shared" si="11"/>
        <v>0</v>
      </c>
      <c r="P119" s="188">
        <v>0</v>
      </c>
      <c r="Q119" s="188">
        <f t="shared" si="12"/>
        <v>0</v>
      </c>
      <c r="R119" s="190"/>
      <c r="S119" s="190" t="s">
        <v>878</v>
      </c>
      <c r="T119" s="191" t="s">
        <v>879</v>
      </c>
      <c r="U119" s="159">
        <v>0</v>
      </c>
      <c r="V119" s="159">
        <f t="shared" si="13"/>
        <v>0</v>
      </c>
      <c r="W119" s="159"/>
      <c r="X119" s="159" t="s">
        <v>295</v>
      </c>
      <c r="Y119" s="159" t="s">
        <v>296</v>
      </c>
      <c r="Z119" s="148"/>
      <c r="AA119" s="148"/>
      <c r="AB119" s="148"/>
      <c r="AC119" s="148"/>
      <c r="AD119" s="148"/>
      <c r="AE119" s="148"/>
      <c r="AF119" s="148"/>
      <c r="AG119" s="148" t="s">
        <v>2005</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85">
        <v>82</v>
      </c>
      <c r="B120" s="186" t="s">
        <v>2143</v>
      </c>
      <c r="C120" s="198" t="s">
        <v>2144</v>
      </c>
      <c r="D120" s="187" t="s">
        <v>2037</v>
      </c>
      <c r="E120" s="188">
        <v>1</v>
      </c>
      <c r="F120" s="189"/>
      <c r="G120" s="190">
        <f t="shared" si="7"/>
        <v>0</v>
      </c>
      <c r="H120" s="189"/>
      <c r="I120" s="190">
        <f t="shared" si="8"/>
        <v>0</v>
      </c>
      <c r="J120" s="189"/>
      <c r="K120" s="190">
        <f t="shared" si="9"/>
        <v>0</v>
      </c>
      <c r="L120" s="190">
        <v>21</v>
      </c>
      <c r="M120" s="190">
        <f t="shared" si="10"/>
        <v>0</v>
      </c>
      <c r="N120" s="188">
        <v>0</v>
      </c>
      <c r="O120" s="188">
        <f t="shared" si="11"/>
        <v>0</v>
      </c>
      <c r="P120" s="188">
        <v>0</v>
      </c>
      <c r="Q120" s="188">
        <f t="shared" si="12"/>
        <v>0</v>
      </c>
      <c r="R120" s="190"/>
      <c r="S120" s="190" t="s">
        <v>878</v>
      </c>
      <c r="T120" s="191" t="s">
        <v>879</v>
      </c>
      <c r="U120" s="159">
        <v>0</v>
      </c>
      <c r="V120" s="159">
        <f t="shared" si="13"/>
        <v>0</v>
      </c>
      <c r="W120" s="159"/>
      <c r="X120" s="159" t="s">
        <v>295</v>
      </c>
      <c r="Y120" s="159" t="s">
        <v>296</v>
      </c>
      <c r="Z120" s="148"/>
      <c r="AA120" s="148"/>
      <c r="AB120" s="148"/>
      <c r="AC120" s="148"/>
      <c r="AD120" s="148"/>
      <c r="AE120" s="148"/>
      <c r="AF120" s="148"/>
      <c r="AG120" s="148" t="s">
        <v>2005</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5">
      <c r="A121" s="185">
        <v>83</v>
      </c>
      <c r="B121" s="186" t="s">
        <v>2145</v>
      </c>
      <c r="C121" s="198" t="s">
        <v>2146</v>
      </c>
      <c r="D121" s="187" t="s">
        <v>2037</v>
      </c>
      <c r="E121" s="188">
        <v>1</v>
      </c>
      <c r="F121" s="189"/>
      <c r="G121" s="190">
        <f t="shared" si="7"/>
        <v>0</v>
      </c>
      <c r="H121" s="189"/>
      <c r="I121" s="190">
        <f t="shared" si="8"/>
        <v>0</v>
      </c>
      <c r="J121" s="189"/>
      <c r="K121" s="190">
        <f t="shared" si="9"/>
        <v>0</v>
      </c>
      <c r="L121" s="190">
        <v>21</v>
      </c>
      <c r="M121" s="190">
        <f t="shared" si="10"/>
        <v>0</v>
      </c>
      <c r="N121" s="188">
        <v>0</v>
      </c>
      <c r="O121" s="188">
        <f t="shared" si="11"/>
        <v>0</v>
      </c>
      <c r="P121" s="188">
        <v>0</v>
      </c>
      <c r="Q121" s="188">
        <f t="shared" si="12"/>
        <v>0</v>
      </c>
      <c r="R121" s="190"/>
      <c r="S121" s="190" t="s">
        <v>878</v>
      </c>
      <c r="T121" s="191" t="s">
        <v>879</v>
      </c>
      <c r="U121" s="159">
        <v>0</v>
      </c>
      <c r="V121" s="159">
        <f t="shared" si="13"/>
        <v>0</v>
      </c>
      <c r="W121" s="159"/>
      <c r="X121" s="159" t="s">
        <v>295</v>
      </c>
      <c r="Y121" s="159" t="s">
        <v>296</v>
      </c>
      <c r="Z121" s="148"/>
      <c r="AA121" s="148"/>
      <c r="AB121" s="148"/>
      <c r="AC121" s="148"/>
      <c r="AD121" s="148"/>
      <c r="AE121" s="148"/>
      <c r="AF121" s="148"/>
      <c r="AG121" s="148" t="s">
        <v>2005</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ht="20" outlineLevel="1" x14ac:dyDescent="0.25">
      <c r="A122" s="185">
        <v>84</v>
      </c>
      <c r="B122" s="186" t="s">
        <v>2147</v>
      </c>
      <c r="C122" s="198" t="s">
        <v>2148</v>
      </c>
      <c r="D122" s="187" t="s">
        <v>2037</v>
      </c>
      <c r="E122" s="188">
        <v>1</v>
      </c>
      <c r="F122" s="189"/>
      <c r="G122" s="190">
        <f t="shared" si="7"/>
        <v>0</v>
      </c>
      <c r="H122" s="189"/>
      <c r="I122" s="190">
        <f t="shared" si="8"/>
        <v>0</v>
      </c>
      <c r="J122" s="189"/>
      <c r="K122" s="190">
        <f t="shared" si="9"/>
        <v>0</v>
      </c>
      <c r="L122" s="190">
        <v>21</v>
      </c>
      <c r="M122" s="190">
        <f t="shared" si="10"/>
        <v>0</v>
      </c>
      <c r="N122" s="188">
        <v>0</v>
      </c>
      <c r="O122" s="188">
        <f t="shared" si="11"/>
        <v>0</v>
      </c>
      <c r="P122" s="188">
        <v>0</v>
      </c>
      <c r="Q122" s="188">
        <f t="shared" si="12"/>
        <v>0</v>
      </c>
      <c r="R122" s="190"/>
      <c r="S122" s="190" t="s">
        <v>878</v>
      </c>
      <c r="T122" s="191" t="s">
        <v>879</v>
      </c>
      <c r="U122" s="159">
        <v>0</v>
      </c>
      <c r="V122" s="159">
        <f t="shared" si="13"/>
        <v>0</v>
      </c>
      <c r="W122" s="159"/>
      <c r="X122" s="159" t="s">
        <v>295</v>
      </c>
      <c r="Y122" s="159" t="s">
        <v>296</v>
      </c>
      <c r="Z122" s="148"/>
      <c r="AA122" s="148"/>
      <c r="AB122" s="148"/>
      <c r="AC122" s="148"/>
      <c r="AD122" s="148"/>
      <c r="AE122" s="148"/>
      <c r="AF122" s="148"/>
      <c r="AG122" s="148" t="s">
        <v>2005</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ht="20" outlineLevel="1" x14ac:dyDescent="0.25">
      <c r="A123" s="185">
        <v>85</v>
      </c>
      <c r="B123" s="186" t="s">
        <v>2149</v>
      </c>
      <c r="C123" s="198" t="s">
        <v>2150</v>
      </c>
      <c r="D123" s="187" t="s">
        <v>2037</v>
      </c>
      <c r="E123" s="188">
        <v>1</v>
      </c>
      <c r="F123" s="189"/>
      <c r="G123" s="190">
        <f t="shared" si="7"/>
        <v>0</v>
      </c>
      <c r="H123" s="189"/>
      <c r="I123" s="190">
        <f t="shared" si="8"/>
        <v>0</v>
      </c>
      <c r="J123" s="189"/>
      <c r="K123" s="190">
        <f t="shared" si="9"/>
        <v>0</v>
      </c>
      <c r="L123" s="190">
        <v>21</v>
      </c>
      <c r="M123" s="190">
        <f t="shared" si="10"/>
        <v>0</v>
      </c>
      <c r="N123" s="188">
        <v>0</v>
      </c>
      <c r="O123" s="188">
        <f t="shared" si="11"/>
        <v>0</v>
      </c>
      <c r="P123" s="188">
        <v>0</v>
      </c>
      <c r="Q123" s="188">
        <f t="shared" si="12"/>
        <v>0</v>
      </c>
      <c r="R123" s="190"/>
      <c r="S123" s="190" t="s">
        <v>878</v>
      </c>
      <c r="T123" s="191" t="s">
        <v>879</v>
      </c>
      <c r="U123" s="159">
        <v>0</v>
      </c>
      <c r="V123" s="159">
        <f t="shared" si="13"/>
        <v>0</v>
      </c>
      <c r="W123" s="159"/>
      <c r="X123" s="159" t="s">
        <v>295</v>
      </c>
      <c r="Y123" s="159" t="s">
        <v>296</v>
      </c>
      <c r="Z123" s="148"/>
      <c r="AA123" s="148"/>
      <c r="AB123" s="148"/>
      <c r="AC123" s="148"/>
      <c r="AD123" s="148"/>
      <c r="AE123" s="148"/>
      <c r="AF123" s="148"/>
      <c r="AG123" s="148" t="s">
        <v>2005</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5">
      <c r="A124" s="185">
        <v>86</v>
      </c>
      <c r="B124" s="186" t="s">
        <v>2151</v>
      </c>
      <c r="C124" s="198" t="s">
        <v>2152</v>
      </c>
      <c r="D124" s="187" t="s">
        <v>292</v>
      </c>
      <c r="E124" s="188">
        <v>5</v>
      </c>
      <c r="F124" s="189"/>
      <c r="G124" s="190">
        <f t="shared" si="7"/>
        <v>0</v>
      </c>
      <c r="H124" s="189"/>
      <c r="I124" s="190">
        <f t="shared" si="8"/>
        <v>0</v>
      </c>
      <c r="J124" s="189"/>
      <c r="K124" s="190">
        <f t="shared" si="9"/>
        <v>0</v>
      </c>
      <c r="L124" s="190">
        <v>21</v>
      </c>
      <c r="M124" s="190">
        <f t="shared" si="10"/>
        <v>0</v>
      </c>
      <c r="N124" s="188">
        <v>0</v>
      </c>
      <c r="O124" s="188">
        <f t="shared" si="11"/>
        <v>0</v>
      </c>
      <c r="P124" s="188">
        <v>0</v>
      </c>
      <c r="Q124" s="188">
        <f t="shared" si="12"/>
        <v>0</v>
      </c>
      <c r="R124" s="190" t="s">
        <v>1425</v>
      </c>
      <c r="S124" s="190" t="s">
        <v>294</v>
      </c>
      <c r="T124" s="191" t="s">
        <v>294</v>
      </c>
      <c r="U124" s="159">
        <v>0.16500000000000001</v>
      </c>
      <c r="V124" s="159">
        <f t="shared" si="13"/>
        <v>0.83</v>
      </c>
      <c r="W124" s="159"/>
      <c r="X124" s="159" t="s">
        <v>295</v>
      </c>
      <c r="Y124" s="159" t="s">
        <v>296</v>
      </c>
      <c r="Z124" s="148"/>
      <c r="AA124" s="148"/>
      <c r="AB124" s="148"/>
      <c r="AC124" s="148"/>
      <c r="AD124" s="148"/>
      <c r="AE124" s="148"/>
      <c r="AF124" s="148"/>
      <c r="AG124" s="148" t="s">
        <v>2005</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5">
      <c r="A125" s="185">
        <v>87</v>
      </c>
      <c r="B125" s="186" t="s">
        <v>2153</v>
      </c>
      <c r="C125" s="198" t="s">
        <v>2154</v>
      </c>
      <c r="D125" s="187" t="s">
        <v>292</v>
      </c>
      <c r="E125" s="188">
        <v>1</v>
      </c>
      <c r="F125" s="189"/>
      <c r="G125" s="190">
        <f t="shared" ref="G125:G141" si="14">ROUND(E125*F125,2)</f>
        <v>0</v>
      </c>
      <c r="H125" s="189"/>
      <c r="I125" s="190">
        <f t="shared" ref="I125:I141" si="15">ROUND(E125*H125,2)</f>
        <v>0</v>
      </c>
      <c r="J125" s="189"/>
      <c r="K125" s="190">
        <f t="shared" ref="K125:K141" si="16">ROUND(E125*J125,2)</f>
        <v>0</v>
      </c>
      <c r="L125" s="190">
        <v>21</v>
      </c>
      <c r="M125" s="190">
        <f t="shared" ref="M125:M141" si="17">G125*(1+L125/100)</f>
        <v>0</v>
      </c>
      <c r="N125" s="188">
        <v>0</v>
      </c>
      <c r="O125" s="188">
        <f t="shared" ref="O125:O141" si="18">ROUND(E125*N125,2)</f>
        <v>0</v>
      </c>
      <c r="P125" s="188">
        <v>0</v>
      </c>
      <c r="Q125" s="188">
        <f t="shared" ref="Q125:Q141" si="19">ROUND(E125*P125,2)</f>
        <v>0</v>
      </c>
      <c r="R125" s="190" t="s">
        <v>1425</v>
      </c>
      <c r="S125" s="190" t="s">
        <v>294</v>
      </c>
      <c r="T125" s="191" t="s">
        <v>294</v>
      </c>
      <c r="U125" s="159">
        <v>0.20699999999999999</v>
      </c>
      <c r="V125" s="159">
        <f t="shared" ref="V125:V141" si="20">ROUND(E125*U125,2)</f>
        <v>0.21</v>
      </c>
      <c r="W125" s="159"/>
      <c r="X125" s="159" t="s">
        <v>295</v>
      </c>
      <c r="Y125" s="159" t="s">
        <v>296</v>
      </c>
      <c r="Z125" s="148"/>
      <c r="AA125" s="148"/>
      <c r="AB125" s="148"/>
      <c r="AC125" s="148"/>
      <c r="AD125" s="148"/>
      <c r="AE125" s="148"/>
      <c r="AF125" s="148"/>
      <c r="AG125" s="148" t="s">
        <v>2005</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5">
      <c r="A126" s="185">
        <v>88</v>
      </c>
      <c r="B126" s="186" t="s">
        <v>2155</v>
      </c>
      <c r="C126" s="198" t="s">
        <v>2156</v>
      </c>
      <c r="D126" s="187" t="s">
        <v>292</v>
      </c>
      <c r="E126" s="188">
        <v>10</v>
      </c>
      <c r="F126" s="189"/>
      <c r="G126" s="190">
        <f t="shared" si="14"/>
        <v>0</v>
      </c>
      <c r="H126" s="189"/>
      <c r="I126" s="190">
        <f t="shared" si="15"/>
        <v>0</v>
      </c>
      <c r="J126" s="189"/>
      <c r="K126" s="190">
        <f t="shared" si="16"/>
        <v>0</v>
      </c>
      <c r="L126" s="190">
        <v>21</v>
      </c>
      <c r="M126" s="190">
        <f t="shared" si="17"/>
        <v>0</v>
      </c>
      <c r="N126" s="188">
        <v>0</v>
      </c>
      <c r="O126" s="188">
        <f t="shared" si="18"/>
        <v>0</v>
      </c>
      <c r="P126" s="188">
        <v>0</v>
      </c>
      <c r="Q126" s="188">
        <f t="shared" si="19"/>
        <v>0</v>
      </c>
      <c r="R126" s="190" t="s">
        <v>1425</v>
      </c>
      <c r="S126" s="190" t="s">
        <v>294</v>
      </c>
      <c r="T126" s="191" t="s">
        <v>294</v>
      </c>
      <c r="U126" s="159">
        <v>0.22700000000000001</v>
      </c>
      <c r="V126" s="159">
        <f t="shared" si="20"/>
        <v>2.27</v>
      </c>
      <c r="W126" s="159"/>
      <c r="X126" s="159" t="s">
        <v>295</v>
      </c>
      <c r="Y126" s="159" t="s">
        <v>296</v>
      </c>
      <c r="Z126" s="148"/>
      <c r="AA126" s="148"/>
      <c r="AB126" s="148"/>
      <c r="AC126" s="148"/>
      <c r="AD126" s="148"/>
      <c r="AE126" s="148"/>
      <c r="AF126" s="148"/>
      <c r="AG126" s="148" t="s">
        <v>2005</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5">
      <c r="A127" s="185">
        <v>89</v>
      </c>
      <c r="B127" s="186" t="s">
        <v>2157</v>
      </c>
      <c r="C127" s="198" t="s">
        <v>2158</v>
      </c>
      <c r="D127" s="187" t="s">
        <v>292</v>
      </c>
      <c r="E127" s="188">
        <v>5</v>
      </c>
      <c r="F127" s="189"/>
      <c r="G127" s="190">
        <f t="shared" si="14"/>
        <v>0</v>
      </c>
      <c r="H127" s="189"/>
      <c r="I127" s="190">
        <f t="shared" si="15"/>
        <v>0</v>
      </c>
      <c r="J127" s="189"/>
      <c r="K127" s="190">
        <f t="shared" si="16"/>
        <v>0</v>
      </c>
      <c r="L127" s="190">
        <v>21</v>
      </c>
      <c r="M127" s="190">
        <f t="shared" si="17"/>
        <v>0</v>
      </c>
      <c r="N127" s="188">
        <v>0</v>
      </c>
      <c r="O127" s="188">
        <f t="shared" si="18"/>
        <v>0</v>
      </c>
      <c r="P127" s="188">
        <v>0</v>
      </c>
      <c r="Q127" s="188">
        <f t="shared" si="19"/>
        <v>0</v>
      </c>
      <c r="R127" s="190" t="s">
        <v>1425</v>
      </c>
      <c r="S127" s="190" t="s">
        <v>294</v>
      </c>
      <c r="T127" s="191" t="s">
        <v>294</v>
      </c>
      <c r="U127" s="159">
        <v>0.26900000000000002</v>
      </c>
      <c r="V127" s="159">
        <f t="shared" si="20"/>
        <v>1.35</v>
      </c>
      <c r="W127" s="159"/>
      <c r="X127" s="159" t="s">
        <v>295</v>
      </c>
      <c r="Y127" s="159" t="s">
        <v>296</v>
      </c>
      <c r="Z127" s="148"/>
      <c r="AA127" s="148"/>
      <c r="AB127" s="148"/>
      <c r="AC127" s="148"/>
      <c r="AD127" s="148"/>
      <c r="AE127" s="148"/>
      <c r="AF127" s="148"/>
      <c r="AG127" s="148" t="s">
        <v>2005</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ht="30" outlineLevel="1" x14ac:dyDescent="0.25">
      <c r="A128" s="185">
        <v>90</v>
      </c>
      <c r="B128" s="186" t="s">
        <v>2159</v>
      </c>
      <c r="C128" s="198" t="s">
        <v>2160</v>
      </c>
      <c r="D128" s="187" t="s">
        <v>2037</v>
      </c>
      <c r="E128" s="188">
        <v>1</v>
      </c>
      <c r="F128" s="189"/>
      <c r="G128" s="190">
        <f t="shared" si="14"/>
        <v>0</v>
      </c>
      <c r="H128" s="189"/>
      <c r="I128" s="190">
        <f t="shared" si="15"/>
        <v>0</v>
      </c>
      <c r="J128" s="189"/>
      <c r="K128" s="190">
        <f t="shared" si="16"/>
        <v>0</v>
      </c>
      <c r="L128" s="190">
        <v>21</v>
      </c>
      <c r="M128" s="190">
        <f t="shared" si="17"/>
        <v>0</v>
      </c>
      <c r="N128" s="188">
        <v>0</v>
      </c>
      <c r="O128" s="188">
        <f t="shared" si="18"/>
        <v>0</v>
      </c>
      <c r="P128" s="188">
        <v>0</v>
      </c>
      <c r="Q128" s="188">
        <f t="shared" si="19"/>
        <v>0</v>
      </c>
      <c r="R128" s="190"/>
      <c r="S128" s="190" t="s">
        <v>878</v>
      </c>
      <c r="T128" s="191" t="s">
        <v>879</v>
      </c>
      <c r="U128" s="159">
        <v>0</v>
      </c>
      <c r="V128" s="159">
        <f t="shared" si="20"/>
        <v>0</v>
      </c>
      <c r="W128" s="159"/>
      <c r="X128" s="159" t="s">
        <v>295</v>
      </c>
      <c r="Y128" s="159" t="s">
        <v>296</v>
      </c>
      <c r="Z128" s="148"/>
      <c r="AA128" s="148"/>
      <c r="AB128" s="148"/>
      <c r="AC128" s="148"/>
      <c r="AD128" s="148"/>
      <c r="AE128" s="148"/>
      <c r="AF128" s="148"/>
      <c r="AG128" s="148" t="s">
        <v>2005</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5">
      <c r="A129" s="185">
        <v>91</v>
      </c>
      <c r="B129" s="186" t="s">
        <v>2161</v>
      </c>
      <c r="C129" s="198" t="s">
        <v>2162</v>
      </c>
      <c r="D129" s="187" t="s">
        <v>292</v>
      </c>
      <c r="E129" s="188">
        <v>1</v>
      </c>
      <c r="F129" s="189"/>
      <c r="G129" s="190">
        <f t="shared" si="14"/>
        <v>0</v>
      </c>
      <c r="H129" s="189"/>
      <c r="I129" s="190">
        <f t="shared" si="15"/>
        <v>0</v>
      </c>
      <c r="J129" s="189"/>
      <c r="K129" s="190">
        <f t="shared" si="16"/>
        <v>0</v>
      </c>
      <c r="L129" s="190">
        <v>21</v>
      </c>
      <c r="M129" s="190">
        <f t="shared" si="17"/>
        <v>0</v>
      </c>
      <c r="N129" s="188">
        <v>0</v>
      </c>
      <c r="O129" s="188">
        <f t="shared" si="18"/>
        <v>0</v>
      </c>
      <c r="P129" s="188">
        <v>0</v>
      </c>
      <c r="Q129" s="188">
        <f t="shared" si="19"/>
        <v>0</v>
      </c>
      <c r="R129" s="190" t="s">
        <v>2163</v>
      </c>
      <c r="S129" s="190" t="s">
        <v>294</v>
      </c>
      <c r="T129" s="191" t="s">
        <v>294</v>
      </c>
      <c r="U129" s="159">
        <v>0.28799999999999998</v>
      </c>
      <c r="V129" s="159">
        <f t="shared" si="20"/>
        <v>0.28999999999999998</v>
      </c>
      <c r="W129" s="159"/>
      <c r="X129" s="159" t="s">
        <v>295</v>
      </c>
      <c r="Y129" s="159" t="s">
        <v>296</v>
      </c>
      <c r="Z129" s="148"/>
      <c r="AA129" s="148"/>
      <c r="AB129" s="148"/>
      <c r="AC129" s="148"/>
      <c r="AD129" s="148"/>
      <c r="AE129" s="148"/>
      <c r="AF129" s="148"/>
      <c r="AG129" s="148" t="s">
        <v>2005</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5">
      <c r="A130" s="185">
        <v>92</v>
      </c>
      <c r="B130" s="186" t="s">
        <v>2164</v>
      </c>
      <c r="C130" s="198" t="s">
        <v>2165</v>
      </c>
      <c r="D130" s="187" t="s">
        <v>2037</v>
      </c>
      <c r="E130" s="188">
        <v>1</v>
      </c>
      <c r="F130" s="189"/>
      <c r="G130" s="190">
        <f t="shared" si="14"/>
        <v>0</v>
      </c>
      <c r="H130" s="189"/>
      <c r="I130" s="190">
        <f t="shared" si="15"/>
        <v>0</v>
      </c>
      <c r="J130" s="189"/>
      <c r="K130" s="190">
        <f t="shared" si="16"/>
        <v>0</v>
      </c>
      <c r="L130" s="190">
        <v>21</v>
      </c>
      <c r="M130" s="190">
        <f t="shared" si="17"/>
        <v>0</v>
      </c>
      <c r="N130" s="188">
        <v>0</v>
      </c>
      <c r="O130" s="188">
        <f t="shared" si="18"/>
        <v>0</v>
      </c>
      <c r="P130" s="188">
        <v>0</v>
      </c>
      <c r="Q130" s="188">
        <f t="shared" si="19"/>
        <v>0</v>
      </c>
      <c r="R130" s="190"/>
      <c r="S130" s="190" t="s">
        <v>878</v>
      </c>
      <c r="T130" s="191" t="s">
        <v>879</v>
      </c>
      <c r="U130" s="159">
        <v>0</v>
      </c>
      <c r="V130" s="159">
        <f t="shared" si="20"/>
        <v>0</v>
      </c>
      <c r="W130" s="159"/>
      <c r="X130" s="159" t="s">
        <v>295</v>
      </c>
      <c r="Y130" s="159" t="s">
        <v>296</v>
      </c>
      <c r="Z130" s="148"/>
      <c r="AA130" s="148"/>
      <c r="AB130" s="148"/>
      <c r="AC130" s="148"/>
      <c r="AD130" s="148"/>
      <c r="AE130" s="148"/>
      <c r="AF130" s="148"/>
      <c r="AG130" s="148" t="s">
        <v>2005</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1" x14ac:dyDescent="0.25">
      <c r="A131" s="185">
        <v>93</v>
      </c>
      <c r="B131" s="186" t="s">
        <v>2166</v>
      </c>
      <c r="C131" s="198" t="s">
        <v>2167</v>
      </c>
      <c r="D131" s="187" t="s">
        <v>1424</v>
      </c>
      <c r="E131" s="188">
        <v>1</v>
      </c>
      <c r="F131" s="189"/>
      <c r="G131" s="190">
        <f t="shared" si="14"/>
        <v>0</v>
      </c>
      <c r="H131" s="189"/>
      <c r="I131" s="190">
        <f t="shared" si="15"/>
        <v>0</v>
      </c>
      <c r="J131" s="189"/>
      <c r="K131" s="190">
        <f t="shared" si="16"/>
        <v>0</v>
      </c>
      <c r="L131" s="190">
        <v>21</v>
      </c>
      <c r="M131" s="190">
        <f t="shared" si="17"/>
        <v>0</v>
      </c>
      <c r="N131" s="188">
        <v>8.0000000000000007E-5</v>
      </c>
      <c r="O131" s="188">
        <f t="shared" si="18"/>
        <v>0</v>
      </c>
      <c r="P131" s="188">
        <v>0</v>
      </c>
      <c r="Q131" s="188">
        <f t="shared" si="19"/>
        <v>0</v>
      </c>
      <c r="R131" s="190" t="s">
        <v>1425</v>
      </c>
      <c r="S131" s="190" t="s">
        <v>294</v>
      </c>
      <c r="T131" s="191" t="s">
        <v>294</v>
      </c>
      <c r="U131" s="159">
        <v>0.28999999999999998</v>
      </c>
      <c r="V131" s="159">
        <f t="shared" si="20"/>
        <v>0.28999999999999998</v>
      </c>
      <c r="W131" s="159"/>
      <c r="X131" s="159" t="s">
        <v>295</v>
      </c>
      <c r="Y131" s="159" t="s">
        <v>296</v>
      </c>
      <c r="Z131" s="148"/>
      <c r="AA131" s="148"/>
      <c r="AB131" s="148"/>
      <c r="AC131" s="148"/>
      <c r="AD131" s="148"/>
      <c r="AE131" s="148"/>
      <c r="AF131" s="148"/>
      <c r="AG131" s="148" t="s">
        <v>2005</v>
      </c>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ht="20" outlineLevel="1" x14ac:dyDescent="0.25">
      <c r="A132" s="185">
        <v>94</v>
      </c>
      <c r="B132" s="186" t="s">
        <v>2168</v>
      </c>
      <c r="C132" s="198" t="s">
        <v>2169</v>
      </c>
      <c r="D132" s="187" t="s">
        <v>2037</v>
      </c>
      <c r="E132" s="188">
        <v>2</v>
      </c>
      <c r="F132" s="189"/>
      <c r="G132" s="190">
        <f t="shared" si="14"/>
        <v>0</v>
      </c>
      <c r="H132" s="189"/>
      <c r="I132" s="190">
        <f t="shared" si="15"/>
        <v>0</v>
      </c>
      <c r="J132" s="189"/>
      <c r="K132" s="190">
        <f t="shared" si="16"/>
        <v>0</v>
      </c>
      <c r="L132" s="190">
        <v>21</v>
      </c>
      <c r="M132" s="190">
        <f t="shared" si="17"/>
        <v>0</v>
      </c>
      <c r="N132" s="188">
        <v>0</v>
      </c>
      <c r="O132" s="188">
        <f t="shared" si="18"/>
        <v>0</v>
      </c>
      <c r="P132" s="188">
        <v>0</v>
      </c>
      <c r="Q132" s="188">
        <f t="shared" si="19"/>
        <v>0</v>
      </c>
      <c r="R132" s="190"/>
      <c r="S132" s="190" t="s">
        <v>878</v>
      </c>
      <c r="T132" s="191" t="s">
        <v>879</v>
      </c>
      <c r="U132" s="159">
        <v>0</v>
      </c>
      <c r="V132" s="159">
        <f t="shared" si="20"/>
        <v>0</v>
      </c>
      <c r="W132" s="159"/>
      <c r="X132" s="159" t="s">
        <v>295</v>
      </c>
      <c r="Y132" s="159" t="s">
        <v>296</v>
      </c>
      <c r="Z132" s="148"/>
      <c r="AA132" s="148"/>
      <c r="AB132" s="148"/>
      <c r="AC132" s="148"/>
      <c r="AD132" s="148"/>
      <c r="AE132" s="148"/>
      <c r="AF132" s="148"/>
      <c r="AG132" s="148" t="s">
        <v>2005</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ht="20" outlineLevel="1" x14ac:dyDescent="0.25">
      <c r="A133" s="185">
        <v>95</v>
      </c>
      <c r="B133" s="186" t="s">
        <v>2170</v>
      </c>
      <c r="C133" s="198" t="s">
        <v>2171</v>
      </c>
      <c r="D133" s="187" t="s">
        <v>2037</v>
      </c>
      <c r="E133" s="188">
        <v>1</v>
      </c>
      <c r="F133" s="189"/>
      <c r="G133" s="190">
        <f t="shared" si="14"/>
        <v>0</v>
      </c>
      <c r="H133" s="189"/>
      <c r="I133" s="190">
        <f t="shared" si="15"/>
        <v>0</v>
      </c>
      <c r="J133" s="189"/>
      <c r="K133" s="190">
        <f t="shared" si="16"/>
        <v>0</v>
      </c>
      <c r="L133" s="190">
        <v>21</v>
      </c>
      <c r="M133" s="190">
        <f t="shared" si="17"/>
        <v>0</v>
      </c>
      <c r="N133" s="188">
        <v>0</v>
      </c>
      <c r="O133" s="188">
        <f t="shared" si="18"/>
        <v>0</v>
      </c>
      <c r="P133" s="188">
        <v>0</v>
      </c>
      <c r="Q133" s="188">
        <f t="shared" si="19"/>
        <v>0</v>
      </c>
      <c r="R133" s="190"/>
      <c r="S133" s="190" t="s">
        <v>878</v>
      </c>
      <c r="T133" s="191" t="s">
        <v>879</v>
      </c>
      <c r="U133" s="159">
        <v>0</v>
      </c>
      <c r="V133" s="159">
        <f t="shared" si="20"/>
        <v>0</v>
      </c>
      <c r="W133" s="159"/>
      <c r="X133" s="159" t="s">
        <v>295</v>
      </c>
      <c r="Y133" s="159" t="s">
        <v>296</v>
      </c>
      <c r="Z133" s="148"/>
      <c r="AA133" s="148"/>
      <c r="AB133" s="148"/>
      <c r="AC133" s="148"/>
      <c r="AD133" s="148"/>
      <c r="AE133" s="148"/>
      <c r="AF133" s="148"/>
      <c r="AG133" s="148" t="s">
        <v>2005</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1" x14ac:dyDescent="0.25">
      <c r="A134" s="185">
        <v>96</v>
      </c>
      <c r="B134" s="186" t="s">
        <v>2172</v>
      </c>
      <c r="C134" s="198" t="s">
        <v>2173</v>
      </c>
      <c r="D134" s="187" t="s">
        <v>292</v>
      </c>
      <c r="E134" s="188">
        <v>2</v>
      </c>
      <c r="F134" s="189"/>
      <c r="G134" s="190">
        <f t="shared" si="14"/>
        <v>0</v>
      </c>
      <c r="H134" s="189"/>
      <c r="I134" s="190">
        <f t="shared" si="15"/>
        <v>0</v>
      </c>
      <c r="J134" s="189"/>
      <c r="K134" s="190">
        <f t="shared" si="16"/>
        <v>0</v>
      </c>
      <c r="L134" s="190">
        <v>21</v>
      </c>
      <c r="M134" s="190">
        <f t="shared" si="17"/>
        <v>0</v>
      </c>
      <c r="N134" s="188">
        <v>1.64E-3</v>
      </c>
      <c r="O134" s="188">
        <f t="shared" si="18"/>
        <v>0</v>
      </c>
      <c r="P134" s="188">
        <v>0</v>
      </c>
      <c r="Q134" s="188">
        <f t="shared" si="19"/>
        <v>0</v>
      </c>
      <c r="R134" s="190" t="s">
        <v>1425</v>
      </c>
      <c r="S134" s="190" t="s">
        <v>294</v>
      </c>
      <c r="T134" s="191" t="s">
        <v>294</v>
      </c>
      <c r="U134" s="159">
        <v>0.372</v>
      </c>
      <c r="V134" s="159">
        <f t="shared" si="20"/>
        <v>0.74</v>
      </c>
      <c r="W134" s="159"/>
      <c r="X134" s="159" t="s">
        <v>295</v>
      </c>
      <c r="Y134" s="159" t="s">
        <v>296</v>
      </c>
      <c r="Z134" s="148"/>
      <c r="AA134" s="148"/>
      <c r="AB134" s="148"/>
      <c r="AC134" s="148"/>
      <c r="AD134" s="148"/>
      <c r="AE134" s="148"/>
      <c r="AF134" s="148"/>
      <c r="AG134" s="148" t="s">
        <v>2005</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5">
      <c r="A135" s="185">
        <v>97</v>
      </c>
      <c r="B135" s="186" t="s">
        <v>2174</v>
      </c>
      <c r="C135" s="198" t="s">
        <v>2175</v>
      </c>
      <c r="D135" s="187" t="s">
        <v>292</v>
      </c>
      <c r="E135" s="188">
        <v>1</v>
      </c>
      <c r="F135" s="189"/>
      <c r="G135" s="190">
        <f t="shared" si="14"/>
        <v>0</v>
      </c>
      <c r="H135" s="189"/>
      <c r="I135" s="190">
        <f t="shared" si="15"/>
        <v>0</v>
      </c>
      <c r="J135" s="189"/>
      <c r="K135" s="190">
        <f t="shared" si="16"/>
        <v>0</v>
      </c>
      <c r="L135" s="190">
        <v>21</v>
      </c>
      <c r="M135" s="190">
        <f t="shared" si="17"/>
        <v>0</v>
      </c>
      <c r="N135" s="188">
        <v>1.9400000000000001E-3</v>
      </c>
      <c r="O135" s="188">
        <f t="shared" si="18"/>
        <v>0</v>
      </c>
      <c r="P135" s="188">
        <v>0</v>
      </c>
      <c r="Q135" s="188">
        <f t="shared" si="19"/>
        <v>0</v>
      </c>
      <c r="R135" s="190" t="s">
        <v>1425</v>
      </c>
      <c r="S135" s="190" t="s">
        <v>294</v>
      </c>
      <c r="T135" s="191" t="s">
        <v>294</v>
      </c>
      <c r="U135" s="159">
        <v>0.39300000000000002</v>
      </c>
      <c r="V135" s="159">
        <f t="shared" si="20"/>
        <v>0.39</v>
      </c>
      <c r="W135" s="159"/>
      <c r="X135" s="159" t="s">
        <v>295</v>
      </c>
      <c r="Y135" s="159" t="s">
        <v>296</v>
      </c>
      <c r="Z135" s="148"/>
      <c r="AA135" s="148"/>
      <c r="AB135" s="148"/>
      <c r="AC135" s="148"/>
      <c r="AD135" s="148"/>
      <c r="AE135" s="148"/>
      <c r="AF135" s="148"/>
      <c r="AG135" s="148" t="s">
        <v>2005</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1" x14ac:dyDescent="0.25">
      <c r="A136" s="185">
        <v>98</v>
      </c>
      <c r="B136" s="186" t="s">
        <v>2176</v>
      </c>
      <c r="C136" s="198" t="s">
        <v>2177</v>
      </c>
      <c r="D136" s="187" t="s">
        <v>2037</v>
      </c>
      <c r="E136" s="188">
        <v>1</v>
      </c>
      <c r="F136" s="189"/>
      <c r="G136" s="190">
        <f t="shared" si="14"/>
        <v>0</v>
      </c>
      <c r="H136" s="189"/>
      <c r="I136" s="190">
        <f t="shared" si="15"/>
        <v>0</v>
      </c>
      <c r="J136" s="189"/>
      <c r="K136" s="190">
        <f t="shared" si="16"/>
        <v>0</v>
      </c>
      <c r="L136" s="190">
        <v>21</v>
      </c>
      <c r="M136" s="190">
        <f t="shared" si="17"/>
        <v>0</v>
      </c>
      <c r="N136" s="188">
        <v>0</v>
      </c>
      <c r="O136" s="188">
        <f t="shared" si="18"/>
        <v>0</v>
      </c>
      <c r="P136" s="188">
        <v>0</v>
      </c>
      <c r="Q136" s="188">
        <f t="shared" si="19"/>
        <v>0</v>
      </c>
      <c r="R136" s="190"/>
      <c r="S136" s="190" t="s">
        <v>878</v>
      </c>
      <c r="T136" s="191" t="s">
        <v>879</v>
      </c>
      <c r="U136" s="159">
        <v>0</v>
      </c>
      <c r="V136" s="159">
        <f t="shared" si="20"/>
        <v>0</v>
      </c>
      <c r="W136" s="159"/>
      <c r="X136" s="159" t="s">
        <v>295</v>
      </c>
      <c r="Y136" s="159" t="s">
        <v>296</v>
      </c>
      <c r="Z136" s="148"/>
      <c r="AA136" s="148"/>
      <c r="AB136" s="148"/>
      <c r="AC136" s="148"/>
      <c r="AD136" s="148"/>
      <c r="AE136" s="148"/>
      <c r="AF136" s="148"/>
      <c r="AG136" s="148" t="s">
        <v>2005</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5">
      <c r="A137" s="185">
        <v>99</v>
      </c>
      <c r="B137" s="186" t="s">
        <v>2178</v>
      </c>
      <c r="C137" s="198" t="s">
        <v>2042</v>
      </c>
      <c r="D137" s="187" t="s">
        <v>2037</v>
      </c>
      <c r="E137" s="188">
        <v>2</v>
      </c>
      <c r="F137" s="189"/>
      <c r="G137" s="190">
        <f t="shared" si="14"/>
        <v>0</v>
      </c>
      <c r="H137" s="189"/>
      <c r="I137" s="190">
        <f t="shared" si="15"/>
        <v>0</v>
      </c>
      <c r="J137" s="189"/>
      <c r="K137" s="190">
        <f t="shared" si="16"/>
        <v>0</v>
      </c>
      <c r="L137" s="190">
        <v>21</v>
      </c>
      <c r="M137" s="190">
        <f t="shared" si="17"/>
        <v>0</v>
      </c>
      <c r="N137" s="188">
        <v>0</v>
      </c>
      <c r="O137" s="188">
        <f t="shared" si="18"/>
        <v>0</v>
      </c>
      <c r="P137" s="188">
        <v>0</v>
      </c>
      <c r="Q137" s="188">
        <f t="shared" si="19"/>
        <v>0</v>
      </c>
      <c r="R137" s="190"/>
      <c r="S137" s="190" t="s">
        <v>878</v>
      </c>
      <c r="T137" s="191" t="s">
        <v>879</v>
      </c>
      <c r="U137" s="159">
        <v>0</v>
      </c>
      <c r="V137" s="159">
        <f t="shared" si="20"/>
        <v>0</v>
      </c>
      <c r="W137" s="159"/>
      <c r="X137" s="159" t="s">
        <v>295</v>
      </c>
      <c r="Y137" s="159" t="s">
        <v>296</v>
      </c>
      <c r="Z137" s="148"/>
      <c r="AA137" s="148"/>
      <c r="AB137" s="148"/>
      <c r="AC137" s="148"/>
      <c r="AD137" s="148"/>
      <c r="AE137" s="148"/>
      <c r="AF137" s="148"/>
      <c r="AG137" s="148" t="s">
        <v>2005</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5">
      <c r="A138" s="185">
        <v>100</v>
      </c>
      <c r="B138" s="186" t="s">
        <v>2043</v>
      </c>
      <c r="C138" s="198" t="s">
        <v>2044</v>
      </c>
      <c r="D138" s="187" t="s">
        <v>2037</v>
      </c>
      <c r="E138" s="188">
        <v>3</v>
      </c>
      <c r="F138" s="189"/>
      <c r="G138" s="190">
        <f t="shared" si="14"/>
        <v>0</v>
      </c>
      <c r="H138" s="189"/>
      <c r="I138" s="190">
        <f t="shared" si="15"/>
        <v>0</v>
      </c>
      <c r="J138" s="189"/>
      <c r="K138" s="190">
        <f t="shared" si="16"/>
        <v>0</v>
      </c>
      <c r="L138" s="190">
        <v>21</v>
      </c>
      <c r="M138" s="190">
        <f t="shared" si="17"/>
        <v>0</v>
      </c>
      <c r="N138" s="188">
        <v>0</v>
      </c>
      <c r="O138" s="188">
        <f t="shared" si="18"/>
        <v>0</v>
      </c>
      <c r="P138" s="188">
        <v>0</v>
      </c>
      <c r="Q138" s="188">
        <f t="shared" si="19"/>
        <v>0</v>
      </c>
      <c r="R138" s="190"/>
      <c r="S138" s="190" t="s">
        <v>878</v>
      </c>
      <c r="T138" s="191" t="s">
        <v>879</v>
      </c>
      <c r="U138" s="159">
        <v>0</v>
      </c>
      <c r="V138" s="159">
        <f t="shared" si="20"/>
        <v>0</v>
      </c>
      <c r="W138" s="159"/>
      <c r="X138" s="159" t="s">
        <v>295</v>
      </c>
      <c r="Y138" s="159" t="s">
        <v>296</v>
      </c>
      <c r="Z138" s="148"/>
      <c r="AA138" s="148"/>
      <c r="AB138" s="148"/>
      <c r="AC138" s="148"/>
      <c r="AD138" s="148"/>
      <c r="AE138" s="148"/>
      <c r="AF138" s="148"/>
      <c r="AG138" s="148" t="s">
        <v>2005</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5">
      <c r="A139" s="185">
        <v>101</v>
      </c>
      <c r="B139" s="186" t="s">
        <v>2045</v>
      </c>
      <c r="C139" s="198" t="s">
        <v>2046</v>
      </c>
      <c r="D139" s="187" t="s">
        <v>2047</v>
      </c>
      <c r="E139" s="188">
        <v>20</v>
      </c>
      <c r="F139" s="189"/>
      <c r="G139" s="190">
        <f t="shared" si="14"/>
        <v>0</v>
      </c>
      <c r="H139" s="189"/>
      <c r="I139" s="190">
        <f t="shared" si="15"/>
        <v>0</v>
      </c>
      <c r="J139" s="189"/>
      <c r="K139" s="190">
        <f t="shared" si="16"/>
        <v>0</v>
      </c>
      <c r="L139" s="190">
        <v>21</v>
      </c>
      <c r="M139" s="190">
        <f t="shared" si="17"/>
        <v>0</v>
      </c>
      <c r="N139" s="188">
        <v>0</v>
      </c>
      <c r="O139" s="188">
        <f t="shared" si="18"/>
        <v>0</v>
      </c>
      <c r="P139" s="188">
        <v>0</v>
      </c>
      <c r="Q139" s="188">
        <f t="shared" si="19"/>
        <v>0</v>
      </c>
      <c r="R139" s="190"/>
      <c r="S139" s="190" t="s">
        <v>878</v>
      </c>
      <c r="T139" s="191" t="s">
        <v>879</v>
      </c>
      <c r="U139" s="159">
        <v>0</v>
      </c>
      <c r="V139" s="159">
        <f t="shared" si="20"/>
        <v>0</v>
      </c>
      <c r="W139" s="159"/>
      <c r="X139" s="159" t="s">
        <v>295</v>
      </c>
      <c r="Y139" s="159" t="s">
        <v>296</v>
      </c>
      <c r="Z139" s="148"/>
      <c r="AA139" s="148"/>
      <c r="AB139" s="148"/>
      <c r="AC139" s="148"/>
      <c r="AD139" s="148"/>
      <c r="AE139" s="148"/>
      <c r="AF139" s="148"/>
      <c r="AG139" s="148" t="s">
        <v>2005</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1" x14ac:dyDescent="0.25">
      <c r="A140" s="185">
        <v>102</v>
      </c>
      <c r="B140" s="186" t="s">
        <v>2179</v>
      </c>
      <c r="C140" s="198" t="s">
        <v>2180</v>
      </c>
      <c r="D140" s="187" t="s">
        <v>2181</v>
      </c>
      <c r="E140" s="188">
        <v>1</v>
      </c>
      <c r="F140" s="189"/>
      <c r="G140" s="190">
        <f t="shared" si="14"/>
        <v>0</v>
      </c>
      <c r="H140" s="189"/>
      <c r="I140" s="190">
        <f t="shared" si="15"/>
        <v>0</v>
      </c>
      <c r="J140" s="189"/>
      <c r="K140" s="190">
        <f t="shared" si="16"/>
        <v>0</v>
      </c>
      <c r="L140" s="190">
        <v>21</v>
      </c>
      <c r="M140" s="190">
        <f t="shared" si="17"/>
        <v>0</v>
      </c>
      <c r="N140" s="188">
        <v>0</v>
      </c>
      <c r="O140" s="188">
        <f t="shared" si="18"/>
        <v>0</v>
      </c>
      <c r="P140" s="188">
        <v>0</v>
      </c>
      <c r="Q140" s="188">
        <f t="shared" si="19"/>
        <v>0</v>
      </c>
      <c r="R140" s="190"/>
      <c r="S140" s="190" t="s">
        <v>878</v>
      </c>
      <c r="T140" s="191" t="s">
        <v>879</v>
      </c>
      <c r="U140" s="159">
        <v>0</v>
      </c>
      <c r="V140" s="159">
        <f t="shared" si="20"/>
        <v>0</v>
      </c>
      <c r="W140" s="159"/>
      <c r="X140" s="159" t="s">
        <v>295</v>
      </c>
      <c r="Y140" s="159" t="s">
        <v>296</v>
      </c>
      <c r="Z140" s="148"/>
      <c r="AA140" s="148"/>
      <c r="AB140" s="148"/>
      <c r="AC140" s="148"/>
      <c r="AD140" s="148"/>
      <c r="AE140" s="148"/>
      <c r="AF140" s="148"/>
      <c r="AG140" s="148" t="s">
        <v>2005</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1" x14ac:dyDescent="0.25">
      <c r="A141" s="177">
        <v>103</v>
      </c>
      <c r="B141" s="178" t="s">
        <v>2182</v>
      </c>
      <c r="C141" s="194" t="s">
        <v>2183</v>
      </c>
      <c r="D141" s="179" t="s">
        <v>0</v>
      </c>
      <c r="E141" s="180">
        <v>1.6</v>
      </c>
      <c r="F141" s="181"/>
      <c r="G141" s="182">
        <f t="shared" si="14"/>
        <v>0</v>
      </c>
      <c r="H141" s="181"/>
      <c r="I141" s="182">
        <f t="shared" si="15"/>
        <v>0</v>
      </c>
      <c r="J141" s="181"/>
      <c r="K141" s="182">
        <f t="shared" si="16"/>
        <v>0</v>
      </c>
      <c r="L141" s="182">
        <v>21</v>
      </c>
      <c r="M141" s="182">
        <f t="shared" si="17"/>
        <v>0</v>
      </c>
      <c r="N141" s="180">
        <v>0</v>
      </c>
      <c r="O141" s="180">
        <f t="shared" si="18"/>
        <v>0</v>
      </c>
      <c r="P141" s="180">
        <v>0</v>
      </c>
      <c r="Q141" s="180">
        <f t="shared" si="19"/>
        <v>0</v>
      </c>
      <c r="R141" s="182" t="s">
        <v>1425</v>
      </c>
      <c r="S141" s="182" t="s">
        <v>294</v>
      </c>
      <c r="T141" s="183" t="s">
        <v>879</v>
      </c>
      <c r="U141" s="159">
        <v>0</v>
      </c>
      <c r="V141" s="159">
        <f t="shared" si="20"/>
        <v>0</v>
      </c>
      <c r="W141" s="159"/>
      <c r="X141" s="159" t="s">
        <v>295</v>
      </c>
      <c r="Y141" s="159" t="s">
        <v>296</v>
      </c>
      <c r="Z141" s="148"/>
      <c r="AA141" s="148"/>
      <c r="AB141" s="148"/>
      <c r="AC141" s="148"/>
      <c r="AD141" s="148"/>
      <c r="AE141" s="148"/>
      <c r="AF141" s="148"/>
      <c r="AG141" s="148" t="s">
        <v>2005</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5">
      <c r="A142" s="155"/>
      <c r="B142" s="156"/>
      <c r="C142" s="276" t="s">
        <v>1437</v>
      </c>
      <c r="D142" s="277"/>
      <c r="E142" s="277"/>
      <c r="F142" s="277"/>
      <c r="G142" s="277"/>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299</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ht="13" x14ac:dyDescent="0.25">
      <c r="A143" s="170" t="s">
        <v>288</v>
      </c>
      <c r="B143" s="171" t="s">
        <v>206</v>
      </c>
      <c r="C143" s="193" t="s">
        <v>207</v>
      </c>
      <c r="D143" s="172"/>
      <c r="E143" s="173"/>
      <c r="F143" s="174"/>
      <c r="G143" s="174">
        <f>SUMIF(AG144:AG155,"&lt;&gt;NOR",G144:G155)</f>
        <v>0</v>
      </c>
      <c r="H143" s="174"/>
      <c r="I143" s="174">
        <f>SUM(I144:I155)</f>
        <v>0</v>
      </c>
      <c r="J143" s="174"/>
      <c r="K143" s="174">
        <f>SUM(K144:K155)</f>
        <v>0</v>
      </c>
      <c r="L143" s="174"/>
      <c r="M143" s="174">
        <f>SUM(M144:M155)</f>
        <v>0</v>
      </c>
      <c r="N143" s="173"/>
      <c r="O143" s="173">
        <f>SUM(O144:O155)</f>
        <v>0</v>
      </c>
      <c r="P143" s="173"/>
      <c r="Q143" s="173">
        <f>SUM(Q144:Q155)</f>
        <v>0</v>
      </c>
      <c r="R143" s="174"/>
      <c r="S143" s="174"/>
      <c r="T143" s="175"/>
      <c r="U143" s="169"/>
      <c r="V143" s="169">
        <f>SUM(V144:V155)</f>
        <v>0.24</v>
      </c>
      <c r="W143" s="169"/>
      <c r="X143" s="169"/>
      <c r="Y143" s="169"/>
      <c r="AG143" t="s">
        <v>289</v>
      </c>
    </row>
    <row r="144" spans="1:60" outlineLevel="1" x14ac:dyDescent="0.25">
      <c r="A144" s="185">
        <v>104</v>
      </c>
      <c r="B144" s="186" t="s">
        <v>2184</v>
      </c>
      <c r="C144" s="198" t="s">
        <v>2185</v>
      </c>
      <c r="D144" s="187" t="s">
        <v>2037</v>
      </c>
      <c r="E144" s="188">
        <v>1</v>
      </c>
      <c r="F144" s="189"/>
      <c r="G144" s="190">
        <f t="shared" ref="G144:G149" si="21">ROUND(E144*F144,2)</f>
        <v>0</v>
      </c>
      <c r="H144" s="189"/>
      <c r="I144" s="190">
        <f t="shared" ref="I144:I149" si="22">ROUND(E144*H144,2)</f>
        <v>0</v>
      </c>
      <c r="J144" s="189"/>
      <c r="K144" s="190">
        <f t="shared" ref="K144:K149" si="23">ROUND(E144*J144,2)</f>
        <v>0</v>
      </c>
      <c r="L144" s="190">
        <v>21</v>
      </c>
      <c r="M144" s="190">
        <f t="shared" ref="M144:M149" si="24">G144*(1+L144/100)</f>
        <v>0</v>
      </c>
      <c r="N144" s="188">
        <v>0</v>
      </c>
      <c r="O144" s="188">
        <f t="shared" ref="O144:O149" si="25">ROUND(E144*N144,2)</f>
        <v>0</v>
      </c>
      <c r="P144" s="188">
        <v>0</v>
      </c>
      <c r="Q144" s="188">
        <f t="shared" ref="Q144:Q149" si="26">ROUND(E144*P144,2)</f>
        <v>0</v>
      </c>
      <c r="R144" s="190"/>
      <c r="S144" s="190" t="s">
        <v>878</v>
      </c>
      <c r="T144" s="191" t="s">
        <v>879</v>
      </c>
      <c r="U144" s="159">
        <v>0</v>
      </c>
      <c r="V144" s="159">
        <f t="shared" ref="V144:V149" si="27">ROUND(E144*U144,2)</f>
        <v>0</v>
      </c>
      <c r="W144" s="159"/>
      <c r="X144" s="159" t="s">
        <v>295</v>
      </c>
      <c r="Y144" s="159" t="s">
        <v>296</v>
      </c>
      <c r="Z144" s="148"/>
      <c r="AA144" s="148"/>
      <c r="AB144" s="148"/>
      <c r="AC144" s="148"/>
      <c r="AD144" s="148"/>
      <c r="AE144" s="148"/>
      <c r="AF144" s="148"/>
      <c r="AG144" s="148" t="s">
        <v>2005</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5">
      <c r="A145" s="185">
        <v>105</v>
      </c>
      <c r="B145" s="186" t="s">
        <v>2186</v>
      </c>
      <c r="C145" s="198" t="s">
        <v>2187</v>
      </c>
      <c r="D145" s="187" t="s">
        <v>2037</v>
      </c>
      <c r="E145" s="188">
        <v>1</v>
      </c>
      <c r="F145" s="189"/>
      <c r="G145" s="190">
        <f t="shared" si="21"/>
        <v>0</v>
      </c>
      <c r="H145" s="189"/>
      <c r="I145" s="190">
        <f t="shared" si="22"/>
        <v>0</v>
      </c>
      <c r="J145" s="189"/>
      <c r="K145" s="190">
        <f t="shared" si="23"/>
        <v>0</v>
      </c>
      <c r="L145" s="190">
        <v>21</v>
      </c>
      <c r="M145" s="190">
        <f t="shared" si="24"/>
        <v>0</v>
      </c>
      <c r="N145" s="188">
        <v>0</v>
      </c>
      <c r="O145" s="188">
        <f t="shared" si="25"/>
        <v>0</v>
      </c>
      <c r="P145" s="188">
        <v>0</v>
      </c>
      <c r="Q145" s="188">
        <f t="shared" si="26"/>
        <v>0</v>
      </c>
      <c r="R145" s="190"/>
      <c r="S145" s="190" t="s">
        <v>878</v>
      </c>
      <c r="T145" s="191" t="s">
        <v>879</v>
      </c>
      <c r="U145" s="159">
        <v>0</v>
      </c>
      <c r="V145" s="159">
        <f t="shared" si="27"/>
        <v>0</v>
      </c>
      <c r="W145" s="159"/>
      <c r="X145" s="159" t="s">
        <v>295</v>
      </c>
      <c r="Y145" s="159" t="s">
        <v>296</v>
      </c>
      <c r="Z145" s="148"/>
      <c r="AA145" s="148"/>
      <c r="AB145" s="148"/>
      <c r="AC145" s="148"/>
      <c r="AD145" s="148"/>
      <c r="AE145" s="148"/>
      <c r="AF145" s="148"/>
      <c r="AG145" s="148" t="s">
        <v>2005</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5">
      <c r="A146" s="185">
        <v>106</v>
      </c>
      <c r="B146" s="186" t="s">
        <v>2188</v>
      </c>
      <c r="C146" s="198" t="s">
        <v>2189</v>
      </c>
      <c r="D146" s="187" t="s">
        <v>1424</v>
      </c>
      <c r="E146" s="188">
        <v>1</v>
      </c>
      <c r="F146" s="189"/>
      <c r="G146" s="190">
        <f t="shared" si="21"/>
        <v>0</v>
      </c>
      <c r="H146" s="189"/>
      <c r="I146" s="190">
        <f t="shared" si="22"/>
        <v>0</v>
      </c>
      <c r="J146" s="189"/>
      <c r="K146" s="190">
        <f t="shared" si="23"/>
        <v>0</v>
      </c>
      <c r="L146" s="190">
        <v>21</v>
      </c>
      <c r="M146" s="190">
        <f t="shared" si="24"/>
        <v>0</v>
      </c>
      <c r="N146" s="188">
        <v>5.2999999999999998E-4</v>
      </c>
      <c r="O146" s="188">
        <f t="shared" si="25"/>
        <v>0</v>
      </c>
      <c r="P146" s="188">
        <v>0</v>
      </c>
      <c r="Q146" s="188">
        <f t="shared" si="26"/>
        <v>0</v>
      </c>
      <c r="R146" s="190" t="s">
        <v>2163</v>
      </c>
      <c r="S146" s="190" t="s">
        <v>294</v>
      </c>
      <c r="T146" s="191" t="s">
        <v>879</v>
      </c>
      <c r="U146" s="159">
        <v>0.23899999999999999</v>
      </c>
      <c r="V146" s="159">
        <f t="shared" si="27"/>
        <v>0.24</v>
      </c>
      <c r="W146" s="159"/>
      <c r="X146" s="159" t="s">
        <v>295</v>
      </c>
      <c r="Y146" s="159" t="s">
        <v>296</v>
      </c>
      <c r="Z146" s="148"/>
      <c r="AA146" s="148"/>
      <c r="AB146" s="148"/>
      <c r="AC146" s="148"/>
      <c r="AD146" s="148"/>
      <c r="AE146" s="148"/>
      <c r="AF146" s="148"/>
      <c r="AG146" s="148" t="s">
        <v>2005</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ht="20" outlineLevel="1" x14ac:dyDescent="0.25">
      <c r="A147" s="185">
        <v>107</v>
      </c>
      <c r="B147" s="186" t="s">
        <v>2190</v>
      </c>
      <c r="C147" s="198" t="s">
        <v>2191</v>
      </c>
      <c r="D147" s="187" t="s">
        <v>2122</v>
      </c>
      <c r="E147" s="188">
        <v>1</v>
      </c>
      <c r="F147" s="189"/>
      <c r="G147" s="190">
        <f t="shared" si="21"/>
        <v>0</v>
      </c>
      <c r="H147" s="189"/>
      <c r="I147" s="190">
        <f t="shared" si="22"/>
        <v>0</v>
      </c>
      <c r="J147" s="189"/>
      <c r="K147" s="190">
        <f t="shared" si="23"/>
        <v>0</v>
      </c>
      <c r="L147" s="190">
        <v>21</v>
      </c>
      <c r="M147" s="190">
        <f t="shared" si="24"/>
        <v>0</v>
      </c>
      <c r="N147" s="188">
        <v>0</v>
      </c>
      <c r="O147" s="188">
        <f t="shared" si="25"/>
        <v>0</v>
      </c>
      <c r="P147" s="188">
        <v>0</v>
      </c>
      <c r="Q147" s="188">
        <f t="shared" si="26"/>
        <v>0</v>
      </c>
      <c r="R147" s="190"/>
      <c r="S147" s="190" t="s">
        <v>878</v>
      </c>
      <c r="T147" s="191" t="s">
        <v>879</v>
      </c>
      <c r="U147" s="159">
        <v>0</v>
      </c>
      <c r="V147" s="159">
        <f t="shared" si="27"/>
        <v>0</v>
      </c>
      <c r="W147" s="159"/>
      <c r="X147" s="159" t="s">
        <v>295</v>
      </c>
      <c r="Y147" s="159" t="s">
        <v>296</v>
      </c>
      <c r="Z147" s="148"/>
      <c r="AA147" s="148"/>
      <c r="AB147" s="148"/>
      <c r="AC147" s="148"/>
      <c r="AD147" s="148"/>
      <c r="AE147" s="148"/>
      <c r="AF147" s="148"/>
      <c r="AG147" s="148" t="s">
        <v>2005</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5">
      <c r="A148" s="185">
        <v>108</v>
      </c>
      <c r="B148" s="186" t="s">
        <v>2192</v>
      </c>
      <c r="C148" s="198" t="s">
        <v>2193</v>
      </c>
      <c r="D148" s="187" t="s">
        <v>2181</v>
      </c>
      <c r="E148" s="188">
        <v>1</v>
      </c>
      <c r="F148" s="189"/>
      <c r="G148" s="190">
        <f t="shared" si="21"/>
        <v>0</v>
      </c>
      <c r="H148" s="189"/>
      <c r="I148" s="190">
        <f t="shared" si="22"/>
        <v>0</v>
      </c>
      <c r="J148" s="189"/>
      <c r="K148" s="190">
        <f t="shared" si="23"/>
        <v>0</v>
      </c>
      <c r="L148" s="190">
        <v>21</v>
      </c>
      <c r="M148" s="190">
        <f t="shared" si="24"/>
        <v>0</v>
      </c>
      <c r="N148" s="188">
        <v>0</v>
      </c>
      <c r="O148" s="188">
        <f t="shared" si="25"/>
        <v>0</v>
      </c>
      <c r="P148" s="188">
        <v>0</v>
      </c>
      <c r="Q148" s="188">
        <f t="shared" si="26"/>
        <v>0</v>
      </c>
      <c r="R148" s="190"/>
      <c r="S148" s="190" t="s">
        <v>878</v>
      </c>
      <c r="T148" s="191" t="s">
        <v>879</v>
      </c>
      <c r="U148" s="159">
        <v>0</v>
      </c>
      <c r="V148" s="159">
        <f t="shared" si="27"/>
        <v>0</v>
      </c>
      <c r="W148" s="159"/>
      <c r="X148" s="159" t="s">
        <v>295</v>
      </c>
      <c r="Y148" s="159" t="s">
        <v>296</v>
      </c>
      <c r="Z148" s="148"/>
      <c r="AA148" s="148"/>
      <c r="AB148" s="148"/>
      <c r="AC148" s="148"/>
      <c r="AD148" s="148"/>
      <c r="AE148" s="148"/>
      <c r="AF148" s="148"/>
      <c r="AG148" s="148" t="s">
        <v>2005</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ht="30" outlineLevel="1" x14ac:dyDescent="0.25">
      <c r="A149" s="177">
        <v>109</v>
      </c>
      <c r="B149" s="178" t="s">
        <v>2194</v>
      </c>
      <c r="C149" s="194" t="s">
        <v>2195</v>
      </c>
      <c r="D149" s="179" t="s">
        <v>2037</v>
      </c>
      <c r="E149" s="180">
        <v>1</v>
      </c>
      <c r="F149" s="181"/>
      <c r="G149" s="182">
        <f t="shared" si="21"/>
        <v>0</v>
      </c>
      <c r="H149" s="181"/>
      <c r="I149" s="182">
        <f t="shared" si="22"/>
        <v>0</v>
      </c>
      <c r="J149" s="181"/>
      <c r="K149" s="182">
        <f t="shared" si="23"/>
        <v>0</v>
      </c>
      <c r="L149" s="182">
        <v>21</v>
      </c>
      <c r="M149" s="182">
        <f t="shared" si="24"/>
        <v>0</v>
      </c>
      <c r="N149" s="180">
        <v>0</v>
      </c>
      <c r="O149" s="180">
        <f t="shared" si="25"/>
        <v>0</v>
      </c>
      <c r="P149" s="180">
        <v>0</v>
      </c>
      <c r="Q149" s="180">
        <f t="shared" si="26"/>
        <v>0</v>
      </c>
      <c r="R149" s="182"/>
      <c r="S149" s="182" t="s">
        <v>878</v>
      </c>
      <c r="T149" s="183" t="s">
        <v>879</v>
      </c>
      <c r="U149" s="159">
        <v>0</v>
      </c>
      <c r="V149" s="159">
        <f t="shared" si="27"/>
        <v>0</v>
      </c>
      <c r="W149" s="159"/>
      <c r="X149" s="159" t="s">
        <v>295</v>
      </c>
      <c r="Y149" s="159" t="s">
        <v>296</v>
      </c>
      <c r="Z149" s="148"/>
      <c r="AA149" s="148"/>
      <c r="AB149" s="148"/>
      <c r="AC149" s="148"/>
      <c r="AD149" s="148"/>
      <c r="AE149" s="148"/>
      <c r="AF149" s="148"/>
      <c r="AG149" s="148" t="s">
        <v>2005</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2" x14ac:dyDescent="0.25">
      <c r="A150" s="155"/>
      <c r="B150" s="156"/>
      <c r="C150" s="272" t="s">
        <v>2196</v>
      </c>
      <c r="D150" s="273"/>
      <c r="E150" s="273"/>
      <c r="F150" s="273"/>
      <c r="G150" s="273"/>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300</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1" x14ac:dyDescent="0.25">
      <c r="A151" s="185">
        <v>110</v>
      </c>
      <c r="B151" s="186" t="s">
        <v>2197</v>
      </c>
      <c r="C151" s="198" t="s">
        <v>2198</v>
      </c>
      <c r="D151" s="187" t="s">
        <v>2181</v>
      </c>
      <c r="E151" s="188">
        <v>1</v>
      </c>
      <c r="F151" s="189"/>
      <c r="G151" s="190">
        <f>ROUND(E151*F151,2)</f>
        <v>0</v>
      </c>
      <c r="H151" s="189"/>
      <c r="I151" s="190">
        <f>ROUND(E151*H151,2)</f>
        <v>0</v>
      </c>
      <c r="J151" s="189"/>
      <c r="K151" s="190">
        <f>ROUND(E151*J151,2)</f>
        <v>0</v>
      </c>
      <c r="L151" s="190">
        <v>21</v>
      </c>
      <c r="M151" s="190">
        <f>G151*(1+L151/100)</f>
        <v>0</v>
      </c>
      <c r="N151" s="188">
        <v>0</v>
      </c>
      <c r="O151" s="188">
        <f>ROUND(E151*N151,2)</f>
        <v>0</v>
      </c>
      <c r="P151" s="188">
        <v>0</v>
      </c>
      <c r="Q151" s="188">
        <f>ROUND(E151*P151,2)</f>
        <v>0</v>
      </c>
      <c r="R151" s="190"/>
      <c r="S151" s="190" t="s">
        <v>878</v>
      </c>
      <c r="T151" s="191" t="s">
        <v>879</v>
      </c>
      <c r="U151" s="159">
        <v>0</v>
      </c>
      <c r="V151" s="159">
        <f>ROUND(E151*U151,2)</f>
        <v>0</v>
      </c>
      <c r="W151" s="159"/>
      <c r="X151" s="159" t="s">
        <v>295</v>
      </c>
      <c r="Y151" s="159" t="s">
        <v>296</v>
      </c>
      <c r="Z151" s="148"/>
      <c r="AA151" s="148"/>
      <c r="AB151" s="148"/>
      <c r="AC151" s="148"/>
      <c r="AD151" s="148"/>
      <c r="AE151" s="148"/>
      <c r="AF151" s="148"/>
      <c r="AG151" s="148" t="s">
        <v>2005</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ht="30" outlineLevel="1" x14ac:dyDescent="0.25">
      <c r="A152" s="185">
        <v>111</v>
      </c>
      <c r="B152" s="186" t="s">
        <v>2199</v>
      </c>
      <c r="C152" s="198" t="s">
        <v>2200</v>
      </c>
      <c r="D152" s="187" t="s">
        <v>2122</v>
      </c>
      <c r="E152" s="188">
        <v>1</v>
      </c>
      <c r="F152" s="189"/>
      <c r="G152" s="190">
        <f>ROUND(E152*F152,2)</f>
        <v>0</v>
      </c>
      <c r="H152" s="189"/>
      <c r="I152" s="190">
        <f>ROUND(E152*H152,2)</f>
        <v>0</v>
      </c>
      <c r="J152" s="189"/>
      <c r="K152" s="190">
        <f>ROUND(E152*J152,2)</f>
        <v>0</v>
      </c>
      <c r="L152" s="190">
        <v>21</v>
      </c>
      <c r="M152" s="190">
        <f>G152*(1+L152/100)</f>
        <v>0</v>
      </c>
      <c r="N152" s="188">
        <v>0</v>
      </c>
      <c r="O152" s="188">
        <f>ROUND(E152*N152,2)</f>
        <v>0</v>
      </c>
      <c r="P152" s="188">
        <v>0</v>
      </c>
      <c r="Q152" s="188">
        <f>ROUND(E152*P152,2)</f>
        <v>0</v>
      </c>
      <c r="R152" s="190"/>
      <c r="S152" s="190" t="s">
        <v>878</v>
      </c>
      <c r="T152" s="191" t="s">
        <v>879</v>
      </c>
      <c r="U152" s="159">
        <v>0</v>
      </c>
      <c r="V152" s="159">
        <f>ROUND(E152*U152,2)</f>
        <v>0</v>
      </c>
      <c r="W152" s="159"/>
      <c r="X152" s="159" t="s">
        <v>295</v>
      </c>
      <c r="Y152" s="159" t="s">
        <v>296</v>
      </c>
      <c r="Z152" s="148"/>
      <c r="AA152" s="148"/>
      <c r="AB152" s="148"/>
      <c r="AC152" s="148"/>
      <c r="AD152" s="148"/>
      <c r="AE152" s="148"/>
      <c r="AF152" s="148"/>
      <c r="AG152" s="148" t="s">
        <v>2005</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5">
      <c r="A153" s="185">
        <v>112</v>
      </c>
      <c r="B153" s="186" t="s">
        <v>2201</v>
      </c>
      <c r="C153" s="198" t="s">
        <v>2202</v>
      </c>
      <c r="D153" s="187" t="s">
        <v>2181</v>
      </c>
      <c r="E153" s="188">
        <v>1</v>
      </c>
      <c r="F153" s="189"/>
      <c r="G153" s="190">
        <f>ROUND(E153*F153,2)</f>
        <v>0</v>
      </c>
      <c r="H153" s="189"/>
      <c r="I153" s="190">
        <f>ROUND(E153*H153,2)</f>
        <v>0</v>
      </c>
      <c r="J153" s="189"/>
      <c r="K153" s="190">
        <f>ROUND(E153*J153,2)</f>
        <v>0</v>
      </c>
      <c r="L153" s="190">
        <v>21</v>
      </c>
      <c r="M153" s="190">
        <f>G153*(1+L153/100)</f>
        <v>0</v>
      </c>
      <c r="N153" s="188">
        <v>0</v>
      </c>
      <c r="O153" s="188">
        <f>ROUND(E153*N153,2)</f>
        <v>0</v>
      </c>
      <c r="P153" s="188">
        <v>0</v>
      </c>
      <c r="Q153" s="188">
        <f>ROUND(E153*P153,2)</f>
        <v>0</v>
      </c>
      <c r="R153" s="190"/>
      <c r="S153" s="190" t="s">
        <v>878</v>
      </c>
      <c r="T153" s="191" t="s">
        <v>879</v>
      </c>
      <c r="U153" s="159">
        <v>0</v>
      </c>
      <c r="V153" s="159">
        <f>ROUND(E153*U153,2)</f>
        <v>0</v>
      </c>
      <c r="W153" s="159"/>
      <c r="X153" s="159" t="s">
        <v>295</v>
      </c>
      <c r="Y153" s="159" t="s">
        <v>296</v>
      </c>
      <c r="Z153" s="148"/>
      <c r="AA153" s="148"/>
      <c r="AB153" s="148"/>
      <c r="AC153" s="148"/>
      <c r="AD153" s="148"/>
      <c r="AE153" s="148"/>
      <c r="AF153" s="148"/>
      <c r="AG153" s="148" t="s">
        <v>2005</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5">
      <c r="A154" s="177">
        <v>113</v>
      </c>
      <c r="B154" s="178" t="s">
        <v>2203</v>
      </c>
      <c r="C154" s="194" t="s">
        <v>2204</v>
      </c>
      <c r="D154" s="179" t="s">
        <v>0</v>
      </c>
      <c r="E154" s="180">
        <v>0.95</v>
      </c>
      <c r="F154" s="181"/>
      <c r="G154" s="182">
        <f>ROUND(E154*F154,2)</f>
        <v>0</v>
      </c>
      <c r="H154" s="181"/>
      <c r="I154" s="182">
        <f>ROUND(E154*H154,2)</f>
        <v>0</v>
      </c>
      <c r="J154" s="181"/>
      <c r="K154" s="182">
        <f>ROUND(E154*J154,2)</f>
        <v>0</v>
      </c>
      <c r="L154" s="182">
        <v>21</v>
      </c>
      <c r="M154" s="182">
        <f>G154*(1+L154/100)</f>
        <v>0</v>
      </c>
      <c r="N154" s="180">
        <v>0</v>
      </c>
      <c r="O154" s="180">
        <f>ROUND(E154*N154,2)</f>
        <v>0</v>
      </c>
      <c r="P154" s="180">
        <v>0</v>
      </c>
      <c r="Q154" s="180">
        <f>ROUND(E154*P154,2)</f>
        <v>0</v>
      </c>
      <c r="R154" s="182" t="s">
        <v>1425</v>
      </c>
      <c r="S154" s="182" t="s">
        <v>294</v>
      </c>
      <c r="T154" s="183" t="s">
        <v>879</v>
      </c>
      <c r="U154" s="159">
        <v>0</v>
      </c>
      <c r="V154" s="159">
        <f>ROUND(E154*U154,2)</f>
        <v>0</v>
      </c>
      <c r="W154" s="159"/>
      <c r="X154" s="159" t="s">
        <v>295</v>
      </c>
      <c r="Y154" s="159" t="s">
        <v>296</v>
      </c>
      <c r="Z154" s="148"/>
      <c r="AA154" s="148"/>
      <c r="AB154" s="148"/>
      <c r="AC154" s="148"/>
      <c r="AD154" s="148"/>
      <c r="AE154" s="148"/>
      <c r="AF154" s="148"/>
      <c r="AG154" s="148" t="s">
        <v>2005</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2" x14ac:dyDescent="0.25">
      <c r="A155" s="155"/>
      <c r="B155" s="156"/>
      <c r="C155" s="276" t="s">
        <v>1437</v>
      </c>
      <c r="D155" s="277"/>
      <c r="E155" s="277"/>
      <c r="F155" s="277"/>
      <c r="G155" s="277"/>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299</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13" x14ac:dyDescent="0.25">
      <c r="A156" s="170" t="s">
        <v>288</v>
      </c>
      <c r="B156" s="171" t="s">
        <v>208</v>
      </c>
      <c r="C156" s="193" t="s">
        <v>209</v>
      </c>
      <c r="D156" s="172"/>
      <c r="E156" s="173"/>
      <c r="F156" s="174"/>
      <c r="G156" s="174">
        <f>SUMIF(AG157:AG303,"&lt;&gt;NOR",G157:G303)</f>
        <v>0</v>
      </c>
      <c r="H156" s="174"/>
      <c r="I156" s="174">
        <f>SUM(I157:I303)</f>
        <v>0</v>
      </c>
      <c r="J156" s="174"/>
      <c r="K156" s="174">
        <f>SUM(K157:K303)</f>
        <v>0</v>
      </c>
      <c r="L156" s="174"/>
      <c r="M156" s="174">
        <f>SUM(M157:M303)</f>
        <v>0</v>
      </c>
      <c r="N156" s="173"/>
      <c r="O156" s="173">
        <f>SUM(O157:O303)</f>
        <v>6.0000000000000005E-2</v>
      </c>
      <c r="P156" s="173"/>
      <c r="Q156" s="173">
        <f>SUM(Q157:Q303)</f>
        <v>0</v>
      </c>
      <c r="R156" s="174"/>
      <c r="S156" s="174"/>
      <c r="T156" s="175"/>
      <c r="U156" s="169"/>
      <c r="V156" s="169">
        <f>SUM(V157:V303)</f>
        <v>92.420000000000016</v>
      </c>
      <c r="W156" s="169"/>
      <c r="X156" s="169"/>
      <c r="Y156" s="169"/>
      <c r="AG156" t="s">
        <v>289</v>
      </c>
    </row>
    <row r="157" spans="1:60" outlineLevel="1" x14ac:dyDescent="0.25">
      <c r="A157" s="185">
        <v>114</v>
      </c>
      <c r="B157" s="186" t="s">
        <v>2205</v>
      </c>
      <c r="C157" s="198" t="s">
        <v>2206</v>
      </c>
      <c r="D157" s="187"/>
      <c r="E157" s="188">
        <v>0</v>
      </c>
      <c r="F157" s="189"/>
      <c r="G157" s="190">
        <f t="shared" ref="G157:G188" si="28">ROUND(E157*F157,2)</f>
        <v>0</v>
      </c>
      <c r="H157" s="189"/>
      <c r="I157" s="190">
        <f t="shared" ref="I157:I188" si="29">ROUND(E157*H157,2)</f>
        <v>0</v>
      </c>
      <c r="J157" s="189"/>
      <c r="K157" s="190">
        <f t="shared" ref="K157:K188" si="30">ROUND(E157*J157,2)</f>
        <v>0</v>
      </c>
      <c r="L157" s="190">
        <v>21</v>
      </c>
      <c r="M157" s="190">
        <f t="shared" ref="M157:M188" si="31">G157*(1+L157/100)</f>
        <v>0</v>
      </c>
      <c r="N157" s="188">
        <v>0</v>
      </c>
      <c r="O157" s="188">
        <f t="shared" ref="O157:O188" si="32">ROUND(E157*N157,2)</f>
        <v>0</v>
      </c>
      <c r="P157" s="188">
        <v>0</v>
      </c>
      <c r="Q157" s="188">
        <f t="shared" ref="Q157:Q188" si="33">ROUND(E157*P157,2)</f>
        <v>0</v>
      </c>
      <c r="R157" s="190"/>
      <c r="S157" s="190" t="s">
        <v>878</v>
      </c>
      <c r="T157" s="191" t="s">
        <v>879</v>
      </c>
      <c r="U157" s="159">
        <v>0</v>
      </c>
      <c r="V157" s="159">
        <f t="shared" ref="V157:V188" si="34">ROUND(E157*U157,2)</f>
        <v>0</v>
      </c>
      <c r="W157" s="159"/>
      <c r="X157" s="159" t="s">
        <v>295</v>
      </c>
      <c r="Y157" s="159" t="s">
        <v>296</v>
      </c>
      <c r="Z157" s="148"/>
      <c r="AA157" s="148"/>
      <c r="AB157" s="148"/>
      <c r="AC157" s="148"/>
      <c r="AD157" s="148"/>
      <c r="AE157" s="148"/>
      <c r="AF157" s="148"/>
      <c r="AG157" s="148" t="s">
        <v>2005</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1" x14ac:dyDescent="0.25">
      <c r="A158" s="185">
        <v>115</v>
      </c>
      <c r="B158" s="186" t="s">
        <v>2207</v>
      </c>
      <c r="C158" s="198" t="s">
        <v>2208</v>
      </c>
      <c r="D158" s="187" t="s">
        <v>2037</v>
      </c>
      <c r="E158" s="188">
        <v>13</v>
      </c>
      <c r="F158" s="189"/>
      <c r="G158" s="190">
        <f t="shared" si="28"/>
        <v>0</v>
      </c>
      <c r="H158" s="189"/>
      <c r="I158" s="190">
        <f t="shared" si="29"/>
        <v>0</v>
      </c>
      <c r="J158" s="189"/>
      <c r="K158" s="190">
        <f t="shared" si="30"/>
        <v>0</v>
      </c>
      <c r="L158" s="190">
        <v>21</v>
      </c>
      <c r="M158" s="190">
        <f t="shared" si="31"/>
        <v>0</v>
      </c>
      <c r="N158" s="188">
        <v>0</v>
      </c>
      <c r="O158" s="188">
        <f t="shared" si="32"/>
        <v>0</v>
      </c>
      <c r="P158" s="188">
        <v>0</v>
      </c>
      <c r="Q158" s="188">
        <f t="shared" si="33"/>
        <v>0</v>
      </c>
      <c r="R158" s="190"/>
      <c r="S158" s="190" t="s">
        <v>878</v>
      </c>
      <c r="T158" s="191" t="s">
        <v>879</v>
      </c>
      <c r="U158" s="159">
        <v>0</v>
      </c>
      <c r="V158" s="159">
        <f t="shared" si="34"/>
        <v>0</v>
      </c>
      <c r="W158" s="159"/>
      <c r="X158" s="159" t="s">
        <v>295</v>
      </c>
      <c r="Y158" s="159" t="s">
        <v>296</v>
      </c>
      <c r="Z158" s="148"/>
      <c r="AA158" s="148"/>
      <c r="AB158" s="148"/>
      <c r="AC158" s="148"/>
      <c r="AD158" s="148"/>
      <c r="AE158" s="148"/>
      <c r="AF158" s="148"/>
      <c r="AG158" s="148" t="s">
        <v>2005</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x14ac:dyDescent="0.25">
      <c r="A159" s="185">
        <v>116</v>
      </c>
      <c r="B159" s="186" t="s">
        <v>2209</v>
      </c>
      <c r="C159" s="198" t="s">
        <v>2210</v>
      </c>
      <c r="D159" s="187" t="s">
        <v>2037</v>
      </c>
      <c r="E159" s="188">
        <v>13</v>
      </c>
      <c r="F159" s="189"/>
      <c r="G159" s="190">
        <f t="shared" si="28"/>
        <v>0</v>
      </c>
      <c r="H159" s="189"/>
      <c r="I159" s="190">
        <f t="shared" si="29"/>
        <v>0</v>
      </c>
      <c r="J159" s="189"/>
      <c r="K159" s="190">
        <f t="shared" si="30"/>
        <v>0</v>
      </c>
      <c r="L159" s="190">
        <v>21</v>
      </c>
      <c r="M159" s="190">
        <f t="shared" si="31"/>
        <v>0</v>
      </c>
      <c r="N159" s="188">
        <v>0</v>
      </c>
      <c r="O159" s="188">
        <f t="shared" si="32"/>
        <v>0</v>
      </c>
      <c r="P159" s="188">
        <v>0</v>
      </c>
      <c r="Q159" s="188">
        <f t="shared" si="33"/>
        <v>0</v>
      </c>
      <c r="R159" s="190"/>
      <c r="S159" s="190" t="s">
        <v>878</v>
      </c>
      <c r="T159" s="191" t="s">
        <v>879</v>
      </c>
      <c r="U159" s="159">
        <v>0</v>
      </c>
      <c r="V159" s="159">
        <f t="shared" si="34"/>
        <v>0</v>
      </c>
      <c r="W159" s="159"/>
      <c r="X159" s="159" t="s">
        <v>295</v>
      </c>
      <c r="Y159" s="159" t="s">
        <v>296</v>
      </c>
      <c r="Z159" s="148"/>
      <c r="AA159" s="148"/>
      <c r="AB159" s="148"/>
      <c r="AC159" s="148"/>
      <c r="AD159" s="148"/>
      <c r="AE159" s="148"/>
      <c r="AF159" s="148"/>
      <c r="AG159" s="148" t="s">
        <v>2005</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1" x14ac:dyDescent="0.25">
      <c r="A160" s="185">
        <v>117</v>
      </c>
      <c r="B160" s="186" t="s">
        <v>2211</v>
      </c>
      <c r="C160" s="198" t="s">
        <v>2212</v>
      </c>
      <c r="D160" s="187" t="s">
        <v>2037</v>
      </c>
      <c r="E160" s="188">
        <v>13</v>
      </c>
      <c r="F160" s="189"/>
      <c r="G160" s="190">
        <f t="shared" si="28"/>
        <v>0</v>
      </c>
      <c r="H160" s="189"/>
      <c r="I160" s="190">
        <f t="shared" si="29"/>
        <v>0</v>
      </c>
      <c r="J160" s="189"/>
      <c r="K160" s="190">
        <f t="shared" si="30"/>
        <v>0</v>
      </c>
      <c r="L160" s="190">
        <v>21</v>
      </c>
      <c r="M160" s="190">
        <f t="shared" si="31"/>
        <v>0</v>
      </c>
      <c r="N160" s="188">
        <v>0</v>
      </c>
      <c r="O160" s="188">
        <f t="shared" si="32"/>
        <v>0</v>
      </c>
      <c r="P160" s="188">
        <v>0</v>
      </c>
      <c r="Q160" s="188">
        <f t="shared" si="33"/>
        <v>0</v>
      </c>
      <c r="R160" s="190"/>
      <c r="S160" s="190" t="s">
        <v>878</v>
      </c>
      <c r="T160" s="191" t="s">
        <v>879</v>
      </c>
      <c r="U160" s="159">
        <v>0</v>
      </c>
      <c r="V160" s="159">
        <f t="shared" si="34"/>
        <v>0</v>
      </c>
      <c r="W160" s="159"/>
      <c r="X160" s="159" t="s">
        <v>295</v>
      </c>
      <c r="Y160" s="159" t="s">
        <v>296</v>
      </c>
      <c r="Z160" s="148"/>
      <c r="AA160" s="148"/>
      <c r="AB160" s="148"/>
      <c r="AC160" s="148"/>
      <c r="AD160" s="148"/>
      <c r="AE160" s="148"/>
      <c r="AF160" s="148"/>
      <c r="AG160" s="148" t="s">
        <v>2005</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5">
      <c r="A161" s="185">
        <v>118</v>
      </c>
      <c r="B161" s="186" t="s">
        <v>2213</v>
      </c>
      <c r="C161" s="198" t="s">
        <v>2214</v>
      </c>
      <c r="D161" s="187" t="s">
        <v>2037</v>
      </c>
      <c r="E161" s="188">
        <v>13</v>
      </c>
      <c r="F161" s="189"/>
      <c r="G161" s="190">
        <f t="shared" si="28"/>
        <v>0</v>
      </c>
      <c r="H161" s="189"/>
      <c r="I161" s="190">
        <f t="shared" si="29"/>
        <v>0</v>
      </c>
      <c r="J161" s="189"/>
      <c r="K161" s="190">
        <f t="shared" si="30"/>
        <v>0</v>
      </c>
      <c r="L161" s="190">
        <v>21</v>
      </c>
      <c r="M161" s="190">
        <f t="shared" si="31"/>
        <v>0</v>
      </c>
      <c r="N161" s="188">
        <v>0</v>
      </c>
      <c r="O161" s="188">
        <f t="shared" si="32"/>
        <v>0</v>
      </c>
      <c r="P161" s="188">
        <v>0</v>
      </c>
      <c r="Q161" s="188">
        <f t="shared" si="33"/>
        <v>0</v>
      </c>
      <c r="R161" s="190"/>
      <c r="S161" s="190" t="s">
        <v>878</v>
      </c>
      <c r="T161" s="191" t="s">
        <v>879</v>
      </c>
      <c r="U161" s="159">
        <v>0</v>
      </c>
      <c r="V161" s="159">
        <f t="shared" si="34"/>
        <v>0</v>
      </c>
      <c r="W161" s="159"/>
      <c r="X161" s="159" t="s">
        <v>295</v>
      </c>
      <c r="Y161" s="159" t="s">
        <v>296</v>
      </c>
      <c r="Z161" s="148"/>
      <c r="AA161" s="148"/>
      <c r="AB161" s="148"/>
      <c r="AC161" s="148"/>
      <c r="AD161" s="148"/>
      <c r="AE161" s="148"/>
      <c r="AF161" s="148"/>
      <c r="AG161" s="148" t="s">
        <v>2005</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ht="20" outlineLevel="1" x14ac:dyDescent="0.25">
      <c r="A162" s="185">
        <v>119</v>
      </c>
      <c r="B162" s="186" t="s">
        <v>2215</v>
      </c>
      <c r="C162" s="198" t="s">
        <v>2216</v>
      </c>
      <c r="D162" s="187" t="s">
        <v>2037</v>
      </c>
      <c r="E162" s="188">
        <v>13</v>
      </c>
      <c r="F162" s="189"/>
      <c r="G162" s="190">
        <f t="shared" si="28"/>
        <v>0</v>
      </c>
      <c r="H162" s="189"/>
      <c r="I162" s="190">
        <f t="shared" si="29"/>
        <v>0</v>
      </c>
      <c r="J162" s="189"/>
      <c r="K162" s="190">
        <f t="shared" si="30"/>
        <v>0</v>
      </c>
      <c r="L162" s="190">
        <v>21</v>
      </c>
      <c r="M162" s="190">
        <f t="shared" si="31"/>
        <v>0</v>
      </c>
      <c r="N162" s="188">
        <v>0</v>
      </c>
      <c r="O162" s="188">
        <f t="shared" si="32"/>
        <v>0</v>
      </c>
      <c r="P162" s="188">
        <v>0</v>
      </c>
      <c r="Q162" s="188">
        <f t="shared" si="33"/>
        <v>0</v>
      </c>
      <c r="R162" s="190"/>
      <c r="S162" s="190" t="s">
        <v>878</v>
      </c>
      <c r="T162" s="191" t="s">
        <v>879</v>
      </c>
      <c r="U162" s="159">
        <v>0</v>
      </c>
      <c r="V162" s="159">
        <f t="shared" si="34"/>
        <v>0</v>
      </c>
      <c r="W162" s="159"/>
      <c r="X162" s="159" t="s">
        <v>295</v>
      </c>
      <c r="Y162" s="159" t="s">
        <v>296</v>
      </c>
      <c r="Z162" s="148"/>
      <c r="AA162" s="148"/>
      <c r="AB162" s="148"/>
      <c r="AC162" s="148"/>
      <c r="AD162" s="148"/>
      <c r="AE162" s="148"/>
      <c r="AF162" s="148"/>
      <c r="AG162" s="148" t="s">
        <v>2005</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x14ac:dyDescent="0.25">
      <c r="A163" s="185">
        <v>120</v>
      </c>
      <c r="B163" s="186" t="s">
        <v>2217</v>
      </c>
      <c r="C163" s="198" t="s">
        <v>2165</v>
      </c>
      <c r="D163" s="187" t="s">
        <v>2037</v>
      </c>
      <c r="E163" s="188">
        <v>26</v>
      </c>
      <c r="F163" s="189"/>
      <c r="G163" s="190">
        <f t="shared" si="28"/>
        <v>0</v>
      </c>
      <c r="H163" s="189"/>
      <c r="I163" s="190">
        <f t="shared" si="29"/>
        <v>0</v>
      </c>
      <c r="J163" s="189"/>
      <c r="K163" s="190">
        <f t="shared" si="30"/>
        <v>0</v>
      </c>
      <c r="L163" s="190">
        <v>21</v>
      </c>
      <c r="M163" s="190">
        <f t="shared" si="31"/>
        <v>0</v>
      </c>
      <c r="N163" s="188">
        <v>0</v>
      </c>
      <c r="O163" s="188">
        <f t="shared" si="32"/>
        <v>0</v>
      </c>
      <c r="P163" s="188">
        <v>0</v>
      </c>
      <c r="Q163" s="188">
        <f t="shared" si="33"/>
        <v>0</v>
      </c>
      <c r="R163" s="190"/>
      <c r="S163" s="190" t="s">
        <v>878</v>
      </c>
      <c r="T163" s="191" t="s">
        <v>879</v>
      </c>
      <c r="U163" s="159">
        <v>0</v>
      </c>
      <c r="V163" s="159">
        <f t="shared" si="34"/>
        <v>0</v>
      </c>
      <c r="W163" s="159"/>
      <c r="X163" s="159" t="s">
        <v>295</v>
      </c>
      <c r="Y163" s="159" t="s">
        <v>296</v>
      </c>
      <c r="Z163" s="148"/>
      <c r="AA163" s="148"/>
      <c r="AB163" s="148"/>
      <c r="AC163" s="148"/>
      <c r="AD163" s="148"/>
      <c r="AE163" s="148"/>
      <c r="AF163" s="148"/>
      <c r="AG163" s="148" t="s">
        <v>2005</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1" x14ac:dyDescent="0.25">
      <c r="A164" s="185">
        <v>121</v>
      </c>
      <c r="B164" s="186" t="s">
        <v>2218</v>
      </c>
      <c r="C164" s="198" t="s">
        <v>2219</v>
      </c>
      <c r="D164" s="187" t="s">
        <v>1424</v>
      </c>
      <c r="E164" s="188">
        <v>13</v>
      </c>
      <c r="F164" s="189"/>
      <c r="G164" s="190">
        <f t="shared" si="28"/>
        <v>0</v>
      </c>
      <c r="H164" s="189"/>
      <c r="I164" s="190">
        <f t="shared" si="29"/>
        <v>0</v>
      </c>
      <c r="J164" s="189"/>
      <c r="K164" s="190">
        <f t="shared" si="30"/>
        <v>0</v>
      </c>
      <c r="L164" s="190">
        <v>21</v>
      </c>
      <c r="M164" s="190">
        <f t="shared" si="31"/>
        <v>0</v>
      </c>
      <c r="N164" s="188">
        <v>1.41E-3</v>
      </c>
      <c r="O164" s="188">
        <f t="shared" si="32"/>
        <v>0.02</v>
      </c>
      <c r="P164" s="188">
        <v>0</v>
      </c>
      <c r="Q164" s="188">
        <f t="shared" si="33"/>
        <v>0</v>
      </c>
      <c r="R164" s="190" t="s">
        <v>1425</v>
      </c>
      <c r="S164" s="190" t="s">
        <v>294</v>
      </c>
      <c r="T164" s="191" t="s">
        <v>294</v>
      </c>
      <c r="U164" s="159">
        <v>1.575</v>
      </c>
      <c r="V164" s="159">
        <f t="shared" si="34"/>
        <v>20.48</v>
      </c>
      <c r="W164" s="159"/>
      <c r="X164" s="159" t="s">
        <v>295</v>
      </c>
      <c r="Y164" s="159" t="s">
        <v>296</v>
      </c>
      <c r="Z164" s="148"/>
      <c r="AA164" s="148"/>
      <c r="AB164" s="148"/>
      <c r="AC164" s="148"/>
      <c r="AD164" s="148"/>
      <c r="AE164" s="148"/>
      <c r="AF164" s="148"/>
      <c r="AG164" s="148" t="s">
        <v>2005</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1" x14ac:dyDescent="0.25">
      <c r="A165" s="185">
        <v>122</v>
      </c>
      <c r="B165" s="186" t="s">
        <v>2220</v>
      </c>
      <c r="C165" s="198" t="s">
        <v>2221</v>
      </c>
      <c r="D165" s="187" t="s">
        <v>292</v>
      </c>
      <c r="E165" s="188">
        <v>13</v>
      </c>
      <c r="F165" s="189"/>
      <c r="G165" s="190">
        <f t="shared" si="28"/>
        <v>0</v>
      </c>
      <c r="H165" s="189"/>
      <c r="I165" s="190">
        <f t="shared" si="29"/>
        <v>0</v>
      </c>
      <c r="J165" s="189"/>
      <c r="K165" s="190">
        <f t="shared" si="30"/>
        <v>0</v>
      </c>
      <c r="L165" s="190">
        <v>21</v>
      </c>
      <c r="M165" s="190">
        <f t="shared" si="31"/>
        <v>0</v>
      </c>
      <c r="N165" s="188">
        <v>4.0000000000000003E-5</v>
      </c>
      <c r="O165" s="188">
        <f t="shared" si="32"/>
        <v>0</v>
      </c>
      <c r="P165" s="188">
        <v>0</v>
      </c>
      <c r="Q165" s="188">
        <f t="shared" si="33"/>
        <v>0</v>
      </c>
      <c r="R165" s="190" t="s">
        <v>1425</v>
      </c>
      <c r="S165" s="190" t="s">
        <v>294</v>
      </c>
      <c r="T165" s="191" t="s">
        <v>294</v>
      </c>
      <c r="U165" s="159">
        <v>0.44500000000000001</v>
      </c>
      <c r="V165" s="159">
        <f t="shared" si="34"/>
        <v>5.79</v>
      </c>
      <c r="W165" s="159"/>
      <c r="X165" s="159" t="s">
        <v>295</v>
      </c>
      <c r="Y165" s="159" t="s">
        <v>296</v>
      </c>
      <c r="Z165" s="148"/>
      <c r="AA165" s="148"/>
      <c r="AB165" s="148"/>
      <c r="AC165" s="148"/>
      <c r="AD165" s="148"/>
      <c r="AE165" s="148"/>
      <c r="AF165" s="148"/>
      <c r="AG165" s="148" t="s">
        <v>2005</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x14ac:dyDescent="0.25">
      <c r="A166" s="185">
        <v>123</v>
      </c>
      <c r="B166" s="186" t="s">
        <v>2166</v>
      </c>
      <c r="C166" s="198" t="s">
        <v>2167</v>
      </c>
      <c r="D166" s="187" t="s">
        <v>1424</v>
      </c>
      <c r="E166" s="188">
        <v>26</v>
      </c>
      <c r="F166" s="189"/>
      <c r="G166" s="190">
        <f t="shared" si="28"/>
        <v>0</v>
      </c>
      <c r="H166" s="189"/>
      <c r="I166" s="190">
        <f t="shared" si="29"/>
        <v>0</v>
      </c>
      <c r="J166" s="189"/>
      <c r="K166" s="190">
        <f t="shared" si="30"/>
        <v>0</v>
      </c>
      <c r="L166" s="190">
        <v>21</v>
      </c>
      <c r="M166" s="190">
        <f t="shared" si="31"/>
        <v>0</v>
      </c>
      <c r="N166" s="188">
        <v>8.0000000000000007E-5</v>
      </c>
      <c r="O166" s="188">
        <f t="shared" si="32"/>
        <v>0</v>
      </c>
      <c r="P166" s="188">
        <v>0</v>
      </c>
      <c r="Q166" s="188">
        <f t="shared" si="33"/>
        <v>0</v>
      </c>
      <c r="R166" s="190" t="s">
        <v>1425</v>
      </c>
      <c r="S166" s="190" t="s">
        <v>294</v>
      </c>
      <c r="T166" s="191" t="s">
        <v>294</v>
      </c>
      <c r="U166" s="159">
        <v>0.28999999999999998</v>
      </c>
      <c r="V166" s="159">
        <f t="shared" si="34"/>
        <v>7.54</v>
      </c>
      <c r="W166" s="159"/>
      <c r="X166" s="159" t="s">
        <v>295</v>
      </c>
      <c r="Y166" s="159" t="s">
        <v>296</v>
      </c>
      <c r="Z166" s="148"/>
      <c r="AA166" s="148"/>
      <c r="AB166" s="148"/>
      <c r="AC166" s="148"/>
      <c r="AD166" s="148"/>
      <c r="AE166" s="148"/>
      <c r="AF166" s="148"/>
      <c r="AG166" s="148" t="s">
        <v>2005</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1" x14ac:dyDescent="0.25">
      <c r="A167" s="185">
        <v>124</v>
      </c>
      <c r="B167" s="186" t="s">
        <v>2222</v>
      </c>
      <c r="C167" s="198" t="s">
        <v>2223</v>
      </c>
      <c r="D167" s="187"/>
      <c r="E167" s="188">
        <v>0</v>
      </c>
      <c r="F167" s="189"/>
      <c r="G167" s="190">
        <f t="shared" si="28"/>
        <v>0</v>
      </c>
      <c r="H167" s="189"/>
      <c r="I167" s="190">
        <f t="shared" si="29"/>
        <v>0</v>
      </c>
      <c r="J167" s="189"/>
      <c r="K167" s="190">
        <f t="shared" si="30"/>
        <v>0</v>
      </c>
      <c r="L167" s="190">
        <v>21</v>
      </c>
      <c r="M167" s="190">
        <f t="shared" si="31"/>
        <v>0</v>
      </c>
      <c r="N167" s="188">
        <v>0</v>
      </c>
      <c r="O167" s="188">
        <f t="shared" si="32"/>
        <v>0</v>
      </c>
      <c r="P167" s="188">
        <v>0</v>
      </c>
      <c r="Q167" s="188">
        <f t="shared" si="33"/>
        <v>0</v>
      </c>
      <c r="R167" s="190"/>
      <c r="S167" s="190" t="s">
        <v>878</v>
      </c>
      <c r="T167" s="191" t="s">
        <v>879</v>
      </c>
      <c r="U167" s="159">
        <v>0</v>
      </c>
      <c r="V167" s="159">
        <f t="shared" si="34"/>
        <v>0</v>
      </c>
      <c r="W167" s="159"/>
      <c r="X167" s="159" t="s">
        <v>295</v>
      </c>
      <c r="Y167" s="159" t="s">
        <v>296</v>
      </c>
      <c r="Z167" s="148"/>
      <c r="AA167" s="148"/>
      <c r="AB167" s="148"/>
      <c r="AC167" s="148"/>
      <c r="AD167" s="148"/>
      <c r="AE167" s="148"/>
      <c r="AF167" s="148"/>
      <c r="AG167" s="148" t="s">
        <v>2005</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1" x14ac:dyDescent="0.25">
      <c r="A168" s="185">
        <v>125</v>
      </c>
      <c r="B168" s="186" t="s">
        <v>2224</v>
      </c>
      <c r="C168" s="198" t="s">
        <v>2225</v>
      </c>
      <c r="D168" s="187" t="s">
        <v>2037</v>
      </c>
      <c r="E168" s="188">
        <v>2</v>
      </c>
      <c r="F168" s="189"/>
      <c r="G168" s="190">
        <f t="shared" si="28"/>
        <v>0</v>
      </c>
      <c r="H168" s="189"/>
      <c r="I168" s="190">
        <f t="shared" si="29"/>
        <v>0</v>
      </c>
      <c r="J168" s="189"/>
      <c r="K168" s="190">
        <f t="shared" si="30"/>
        <v>0</v>
      </c>
      <c r="L168" s="190">
        <v>21</v>
      </c>
      <c r="M168" s="190">
        <f t="shared" si="31"/>
        <v>0</v>
      </c>
      <c r="N168" s="188">
        <v>0</v>
      </c>
      <c r="O168" s="188">
        <f t="shared" si="32"/>
        <v>0</v>
      </c>
      <c r="P168" s="188">
        <v>0</v>
      </c>
      <c r="Q168" s="188">
        <f t="shared" si="33"/>
        <v>0</v>
      </c>
      <c r="R168" s="190"/>
      <c r="S168" s="190" t="s">
        <v>878</v>
      </c>
      <c r="T168" s="191" t="s">
        <v>879</v>
      </c>
      <c r="U168" s="159">
        <v>0</v>
      </c>
      <c r="V168" s="159">
        <f t="shared" si="34"/>
        <v>0</v>
      </c>
      <c r="W168" s="159"/>
      <c r="X168" s="159" t="s">
        <v>295</v>
      </c>
      <c r="Y168" s="159" t="s">
        <v>296</v>
      </c>
      <c r="Z168" s="148"/>
      <c r="AA168" s="148"/>
      <c r="AB168" s="148"/>
      <c r="AC168" s="148"/>
      <c r="AD168" s="148"/>
      <c r="AE168" s="148"/>
      <c r="AF168" s="148"/>
      <c r="AG168" s="148" t="s">
        <v>2005</v>
      </c>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1" x14ac:dyDescent="0.25">
      <c r="A169" s="185">
        <v>126</v>
      </c>
      <c r="B169" s="186" t="s">
        <v>2226</v>
      </c>
      <c r="C169" s="198" t="s">
        <v>2210</v>
      </c>
      <c r="D169" s="187" t="s">
        <v>2037</v>
      </c>
      <c r="E169" s="188">
        <v>2</v>
      </c>
      <c r="F169" s="189"/>
      <c r="G169" s="190">
        <f t="shared" si="28"/>
        <v>0</v>
      </c>
      <c r="H169" s="189"/>
      <c r="I169" s="190">
        <f t="shared" si="29"/>
        <v>0</v>
      </c>
      <c r="J169" s="189"/>
      <c r="K169" s="190">
        <f t="shared" si="30"/>
        <v>0</v>
      </c>
      <c r="L169" s="190">
        <v>21</v>
      </c>
      <c r="M169" s="190">
        <f t="shared" si="31"/>
        <v>0</v>
      </c>
      <c r="N169" s="188">
        <v>0</v>
      </c>
      <c r="O169" s="188">
        <f t="shared" si="32"/>
        <v>0</v>
      </c>
      <c r="P169" s="188">
        <v>0</v>
      </c>
      <c r="Q169" s="188">
        <f t="shared" si="33"/>
        <v>0</v>
      </c>
      <c r="R169" s="190"/>
      <c r="S169" s="190" t="s">
        <v>878</v>
      </c>
      <c r="T169" s="191" t="s">
        <v>879</v>
      </c>
      <c r="U169" s="159">
        <v>0</v>
      </c>
      <c r="V169" s="159">
        <f t="shared" si="34"/>
        <v>0</v>
      </c>
      <c r="W169" s="159"/>
      <c r="X169" s="159" t="s">
        <v>295</v>
      </c>
      <c r="Y169" s="159" t="s">
        <v>296</v>
      </c>
      <c r="Z169" s="148"/>
      <c r="AA169" s="148"/>
      <c r="AB169" s="148"/>
      <c r="AC169" s="148"/>
      <c r="AD169" s="148"/>
      <c r="AE169" s="148"/>
      <c r="AF169" s="148"/>
      <c r="AG169" s="148" t="s">
        <v>2005</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1" x14ac:dyDescent="0.25">
      <c r="A170" s="185">
        <v>127</v>
      </c>
      <c r="B170" s="186" t="s">
        <v>2227</v>
      </c>
      <c r="C170" s="198" t="s">
        <v>2228</v>
      </c>
      <c r="D170" s="187" t="s">
        <v>2037</v>
      </c>
      <c r="E170" s="188">
        <v>2</v>
      </c>
      <c r="F170" s="189"/>
      <c r="G170" s="190">
        <f t="shared" si="28"/>
        <v>0</v>
      </c>
      <c r="H170" s="189"/>
      <c r="I170" s="190">
        <f t="shared" si="29"/>
        <v>0</v>
      </c>
      <c r="J170" s="189"/>
      <c r="K170" s="190">
        <f t="shared" si="30"/>
        <v>0</v>
      </c>
      <c r="L170" s="190">
        <v>21</v>
      </c>
      <c r="M170" s="190">
        <f t="shared" si="31"/>
        <v>0</v>
      </c>
      <c r="N170" s="188">
        <v>0</v>
      </c>
      <c r="O170" s="188">
        <f t="shared" si="32"/>
        <v>0</v>
      </c>
      <c r="P170" s="188">
        <v>0</v>
      </c>
      <c r="Q170" s="188">
        <f t="shared" si="33"/>
        <v>0</v>
      </c>
      <c r="R170" s="190"/>
      <c r="S170" s="190" t="s">
        <v>878</v>
      </c>
      <c r="T170" s="191" t="s">
        <v>879</v>
      </c>
      <c r="U170" s="159">
        <v>0</v>
      </c>
      <c r="V170" s="159">
        <f t="shared" si="34"/>
        <v>0</v>
      </c>
      <c r="W170" s="159"/>
      <c r="X170" s="159" t="s">
        <v>295</v>
      </c>
      <c r="Y170" s="159" t="s">
        <v>296</v>
      </c>
      <c r="Z170" s="148"/>
      <c r="AA170" s="148"/>
      <c r="AB170" s="148"/>
      <c r="AC170" s="148"/>
      <c r="AD170" s="148"/>
      <c r="AE170" s="148"/>
      <c r="AF170" s="148"/>
      <c r="AG170" s="148" t="s">
        <v>2005</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ht="20" outlineLevel="1" x14ac:dyDescent="0.25">
      <c r="A171" s="185">
        <v>128</v>
      </c>
      <c r="B171" s="186" t="s">
        <v>2229</v>
      </c>
      <c r="C171" s="198" t="s">
        <v>2230</v>
      </c>
      <c r="D171" s="187" t="s">
        <v>2037</v>
      </c>
      <c r="E171" s="188">
        <v>2</v>
      </c>
      <c r="F171" s="189"/>
      <c r="G171" s="190">
        <f t="shared" si="28"/>
        <v>0</v>
      </c>
      <c r="H171" s="189"/>
      <c r="I171" s="190">
        <f t="shared" si="29"/>
        <v>0</v>
      </c>
      <c r="J171" s="189"/>
      <c r="K171" s="190">
        <f t="shared" si="30"/>
        <v>0</v>
      </c>
      <c r="L171" s="190">
        <v>21</v>
      </c>
      <c r="M171" s="190">
        <f t="shared" si="31"/>
        <v>0</v>
      </c>
      <c r="N171" s="188">
        <v>0</v>
      </c>
      <c r="O171" s="188">
        <f t="shared" si="32"/>
        <v>0</v>
      </c>
      <c r="P171" s="188">
        <v>0</v>
      </c>
      <c r="Q171" s="188">
        <f t="shared" si="33"/>
        <v>0</v>
      </c>
      <c r="R171" s="190"/>
      <c r="S171" s="190" t="s">
        <v>878</v>
      </c>
      <c r="T171" s="191" t="s">
        <v>879</v>
      </c>
      <c r="U171" s="159">
        <v>0</v>
      </c>
      <c r="V171" s="159">
        <f t="shared" si="34"/>
        <v>0</v>
      </c>
      <c r="W171" s="159"/>
      <c r="X171" s="159" t="s">
        <v>295</v>
      </c>
      <c r="Y171" s="159" t="s">
        <v>296</v>
      </c>
      <c r="Z171" s="148"/>
      <c r="AA171" s="148"/>
      <c r="AB171" s="148"/>
      <c r="AC171" s="148"/>
      <c r="AD171" s="148"/>
      <c r="AE171" s="148"/>
      <c r="AF171" s="148"/>
      <c r="AG171" s="148" t="s">
        <v>2005</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1" x14ac:dyDescent="0.25">
      <c r="A172" s="185">
        <v>129</v>
      </c>
      <c r="B172" s="186" t="s">
        <v>2231</v>
      </c>
      <c r="C172" s="198" t="s">
        <v>2165</v>
      </c>
      <c r="D172" s="187" t="s">
        <v>2037</v>
      </c>
      <c r="E172" s="188">
        <v>4</v>
      </c>
      <c r="F172" s="189"/>
      <c r="G172" s="190">
        <f t="shared" si="28"/>
        <v>0</v>
      </c>
      <c r="H172" s="189"/>
      <c r="I172" s="190">
        <f t="shared" si="29"/>
        <v>0</v>
      </c>
      <c r="J172" s="189"/>
      <c r="K172" s="190">
        <f t="shared" si="30"/>
        <v>0</v>
      </c>
      <c r="L172" s="190">
        <v>21</v>
      </c>
      <c r="M172" s="190">
        <f t="shared" si="31"/>
        <v>0</v>
      </c>
      <c r="N172" s="188">
        <v>0</v>
      </c>
      <c r="O172" s="188">
        <f t="shared" si="32"/>
        <v>0</v>
      </c>
      <c r="P172" s="188">
        <v>0</v>
      </c>
      <c r="Q172" s="188">
        <f t="shared" si="33"/>
        <v>0</v>
      </c>
      <c r="R172" s="190"/>
      <c r="S172" s="190" t="s">
        <v>878</v>
      </c>
      <c r="T172" s="191" t="s">
        <v>879</v>
      </c>
      <c r="U172" s="159">
        <v>0</v>
      </c>
      <c r="V172" s="159">
        <f t="shared" si="34"/>
        <v>0</v>
      </c>
      <c r="W172" s="159"/>
      <c r="X172" s="159" t="s">
        <v>295</v>
      </c>
      <c r="Y172" s="159" t="s">
        <v>296</v>
      </c>
      <c r="Z172" s="148"/>
      <c r="AA172" s="148"/>
      <c r="AB172" s="148"/>
      <c r="AC172" s="148"/>
      <c r="AD172" s="148"/>
      <c r="AE172" s="148"/>
      <c r="AF172" s="148"/>
      <c r="AG172" s="148" t="s">
        <v>2005</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1" x14ac:dyDescent="0.25">
      <c r="A173" s="185">
        <v>130</v>
      </c>
      <c r="B173" s="186" t="s">
        <v>2232</v>
      </c>
      <c r="C173" s="198" t="s">
        <v>2233</v>
      </c>
      <c r="D173" s="187" t="s">
        <v>2037</v>
      </c>
      <c r="E173" s="188">
        <v>2</v>
      </c>
      <c r="F173" s="189"/>
      <c r="G173" s="190">
        <f t="shared" si="28"/>
        <v>0</v>
      </c>
      <c r="H173" s="189"/>
      <c r="I173" s="190">
        <f t="shared" si="29"/>
        <v>0</v>
      </c>
      <c r="J173" s="189"/>
      <c r="K173" s="190">
        <f t="shared" si="30"/>
        <v>0</v>
      </c>
      <c r="L173" s="190">
        <v>21</v>
      </c>
      <c r="M173" s="190">
        <f t="shared" si="31"/>
        <v>0</v>
      </c>
      <c r="N173" s="188">
        <v>0</v>
      </c>
      <c r="O173" s="188">
        <f t="shared" si="32"/>
        <v>0</v>
      </c>
      <c r="P173" s="188">
        <v>0</v>
      </c>
      <c r="Q173" s="188">
        <f t="shared" si="33"/>
        <v>0</v>
      </c>
      <c r="R173" s="190"/>
      <c r="S173" s="190" t="s">
        <v>878</v>
      </c>
      <c r="T173" s="191" t="s">
        <v>879</v>
      </c>
      <c r="U173" s="159">
        <v>0</v>
      </c>
      <c r="V173" s="159">
        <f t="shared" si="34"/>
        <v>0</v>
      </c>
      <c r="W173" s="159"/>
      <c r="X173" s="159" t="s">
        <v>295</v>
      </c>
      <c r="Y173" s="159" t="s">
        <v>296</v>
      </c>
      <c r="Z173" s="148"/>
      <c r="AA173" s="148"/>
      <c r="AB173" s="148"/>
      <c r="AC173" s="148"/>
      <c r="AD173" s="148"/>
      <c r="AE173" s="148"/>
      <c r="AF173" s="148"/>
      <c r="AG173" s="148" t="s">
        <v>2005</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1" x14ac:dyDescent="0.25">
      <c r="A174" s="185">
        <v>131</v>
      </c>
      <c r="B174" s="186" t="s">
        <v>2234</v>
      </c>
      <c r="C174" s="198" t="s">
        <v>2235</v>
      </c>
      <c r="D174" s="187" t="s">
        <v>2037</v>
      </c>
      <c r="E174" s="188">
        <v>2</v>
      </c>
      <c r="F174" s="189"/>
      <c r="G174" s="190">
        <f t="shared" si="28"/>
        <v>0</v>
      </c>
      <c r="H174" s="189"/>
      <c r="I174" s="190">
        <f t="shared" si="29"/>
        <v>0</v>
      </c>
      <c r="J174" s="189"/>
      <c r="K174" s="190">
        <f t="shared" si="30"/>
        <v>0</v>
      </c>
      <c r="L174" s="190">
        <v>21</v>
      </c>
      <c r="M174" s="190">
        <f t="shared" si="31"/>
        <v>0</v>
      </c>
      <c r="N174" s="188">
        <v>0</v>
      </c>
      <c r="O174" s="188">
        <f t="shared" si="32"/>
        <v>0</v>
      </c>
      <c r="P174" s="188">
        <v>0</v>
      </c>
      <c r="Q174" s="188">
        <f t="shared" si="33"/>
        <v>0</v>
      </c>
      <c r="R174" s="190"/>
      <c r="S174" s="190" t="s">
        <v>878</v>
      </c>
      <c r="T174" s="191" t="s">
        <v>879</v>
      </c>
      <c r="U174" s="159">
        <v>0</v>
      </c>
      <c r="V174" s="159">
        <f t="shared" si="34"/>
        <v>0</v>
      </c>
      <c r="W174" s="159"/>
      <c r="X174" s="159" t="s">
        <v>295</v>
      </c>
      <c r="Y174" s="159" t="s">
        <v>296</v>
      </c>
      <c r="Z174" s="148"/>
      <c r="AA174" s="148"/>
      <c r="AB174" s="148"/>
      <c r="AC174" s="148"/>
      <c r="AD174" s="148"/>
      <c r="AE174" s="148"/>
      <c r="AF174" s="148"/>
      <c r="AG174" s="148" t="s">
        <v>2005</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1" x14ac:dyDescent="0.25">
      <c r="A175" s="185">
        <v>132</v>
      </c>
      <c r="B175" s="186" t="s">
        <v>2218</v>
      </c>
      <c r="C175" s="198" t="s">
        <v>2219</v>
      </c>
      <c r="D175" s="187" t="s">
        <v>1424</v>
      </c>
      <c r="E175" s="188">
        <v>2</v>
      </c>
      <c r="F175" s="189"/>
      <c r="G175" s="190">
        <f t="shared" si="28"/>
        <v>0</v>
      </c>
      <c r="H175" s="189"/>
      <c r="I175" s="190">
        <f t="shared" si="29"/>
        <v>0</v>
      </c>
      <c r="J175" s="189"/>
      <c r="K175" s="190">
        <f t="shared" si="30"/>
        <v>0</v>
      </c>
      <c r="L175" s="190">
        <v>21</v>
      </c>
      <c r="M175" s="190">
        <f t="shared" si="31"/>
        <v>0</v>
      </c>
      <c r="N175" s="188">
        <v>1.41E-3</v>
      </c>
      <c r="O175" s="188">
        <f t="shared" si="32"/>
        <v>0</v>
      </c>
      <c r="P175" s="188">
        <v>0</v>
      </c>
      <c r="Q175" s="188">
        <f t="shared" si="33"/>
        <v>0</v>
      </c>
      <c r="R175" s="190" t="s">
        <v>1425</v>
      </c>
      <c r="S175" s="190" t="s">
        <v>294</v>
      </c>
      <c r="T175" s="191" t="s">
        <v>294</v>
      </c>
      <c r="U175" s="159">
        <v>1.575</v>
      </c>
      <c r="V175" s="159">
        <f t="shared" si="34"/>
        <v>3.15</v>
      </c>
      <c r="W175" s="159"/>
      <c r="X175" s="159" t="s">
        <v>295</v>
      </c>
      <c r="Y175" s="159" t="s">
        <v>296</v>
      </c>
      <c r="Z175" s="148"/>
      <c r="AA175" s="148"/>
      <c r="AB175" s="148"/>
      <c r="AC175" s="148"/>
      <c r="AD175" s="148"/>
      <c r="AE175" s="148"/>
      <c r="AF175" s="148"/>
      <c r="AG175" s="148" t="s">
        <v>2005</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1" x14ac:dyDescent="0.25">
      <c r="A176" s="185">
        <v>133</v>
      </c>
      <c r="B176" s="186" t="s">
        <v>2220</v>
      </c>
      <c r="C176" s="198" t="s">
        <v>2221</v>
      </c>
      <c r="D176" s="187" t="s">
        <v>292</v>
      </c>
      <c r="E176" s="188">
        <v>2</v>
      </c>
      <c r="F176" s="189"/>
      <c r="G176" s="190">
        <f t="shared" si="28"/>
        <v>0</v>
      </c>
      <c r="H176" s="189"/>
      <c r="I176" s="190">
        <f t="shared" si="29"/>
        <v>0</v>
      </c>
      <c r="J176" s="189"/>
      <c r="K176" s="190">
        <f t="shared" si="30"/>
        <v>0</v>
      </c>
      <c r="L176" s="190">
        <v>21</v>
      </c>
      <c r="M176" s="190">
        <f t="shared" si="31"/>
        <v>0</v>
      </c>
      <c r="N176" s="188">
        <v>4.0000000000000003E-5</v>
      </c>
      <c r="O176" s="188">
        <f t="shared" si="32"/>
        <v>0</v>
      </c>
      <c r="P176" s="188">
        <v>0</v>
      </c>
      <c r="Q176" s="188">
        <f t="shared" si="33"/>
        <v>0</v>
      </c>
      <c r="R176" s="190" t="s">
        <v>1425</v>
      </c>
      <c r="S176" s="190" t="s">
        <v>294</v>
      </c>
      <c r="T176" s="191" t="s">
        <v>294</v>
      </c>
      <c r="U176" s="159">
        <v>0.44500000000000001</v>
      </c>
      <c r="V176" s="159">
        <f t="shared" si="34"/>
        <v>0.89</v>
      </c>
      <c r="W176" s="159"/>
      <c r="X176" s="159" t="s">
        <v>295</v>
      </c>
      <c r="Y176" s="159" t="s">
        <v>296</v>
      </c>
      <c r="Z176" s="148"/>
      <c r="AA176" s="148"/>
      <c r="AB176" s="148"/>
      <c r="AC176" s="148"/>
      <c r="AD176" s="148"/>
      <c r="AE176" s="148"/>
      <c r="AF176" s="148"/>
      <c r="AG176" s="148" t="s">
        <v>2005</v>
      </c>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5">
      <c r="A177" s="185">
        <v>134</v>
      </c>
      <c r="B177" s="186" t="s">
        <v>2166</v>
      </c>
      <c r="C177" s="198" t="s">
        <v>2167</v>
      </c>
      <c r="D177" s="187" t="s">
        <v>1424</v>
      </c>
      <c r="E177" s="188">
        <v>4</v>
      </c>
      <c r="F177" s="189"/>
      <c r="G177" s="190">
        <f t="shared" si="28"/>
        <v>0</v>
      </c>
      <c r="H177" s="189"/>
      <c r="I177" s="190">
        <f t="shared" si="29"/>
        <v>0</v>
      </c>
      <c r="J177" s="189"/>
      <c r="K177" s="190">
        <f t="shared" si="30"/>
        <v>0</v>
      </c>
      <c r="L177" s="190">
        <v>21</v>
      </c>
      <c r="M177" s="190">
        <f t="shared" si="31"/>
        <v>0</v>
      </c>
      <c r="N177" s="188">
        <v>8.0000000000000007E-5</v>
      </c>
      <c r="O177" s="188">
        <f t="shared" si="32"/>
        <v>0</v>
      </c>
      <c r="P177" s="188">
        <v>0</v>
      </c>
      <c r="Q177" s="188">
        <f t="shared" si="33"/>
        <v>0</v>
      </c>
      <c r="R177" s="190" t="s">
        <v>1425</v>
      </c>
      <c r="S177" s="190" t="s">
        <v>294</v>
      </c>
      <c r="T177" s="191" t="s">
        <v>294</v>
      </c>
      <c r="U177" s="159">
        <v>0.28999999999999998</v>
      </c>
      <c r="V177" s="159">
        <f t="shared" si="34"/>
        <v>1.1599999999999999</v>
      </c>
      <c r="W177" s="159"/>
      <c r="X177" s="159" t="s">
        <v>295</v>
      </c>
      <c r="Y177" s="159" t="s">
        <v>296</v>
      </c>
      <c r="Z177" s="148"/>
      <c r="AA177" s="148"/>
      <c r="AB177" s="148"/>
      <c r="AC177" s="148"/>
      <c r="AD177" s="148"/>
      <c r="AE177" s="148"/>
      <c r="AF177" s="148"/>
      <c r="AG177" s="148" t="s">
        <v>2005</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1" x14ac:dyDescent="0.25">
      <c r="A178" s="185">
        <v>135</v>
      </c>
      <c r="B178" s="186" t="s">
        <v>2236</v>
      </c>
      <c r="C178" s="198" t="s">
        <v>2237</v>
      </c>
      <c r="D178" s="187" t="s">
        <v>2037</v>
      </c>
      <c r="E178" s="188">
        <v>4</v>
      </c>
      <c r="F178" s="189"/>
      <c r="G178" s="190">
        <f t="shared" si="28"/>
        <v>0</v>
      </c>
      <c r="H178" s="189"/>
      <c r="I178" s="190">
        <f t="shared" si="29"/>
        <v>0</v>
      </c>
      <c r="J178" s="189"/>
      <c r="K178" s="190">
        <f t="shared" si="30"/>
        <v>0</v>
      </c>
      <c r="L178" s="190">
        <v>21</v>
      </c>
      <c r="M178" s="190">
        <f t="shared" si="31"/>
        <v>0</v>
      </c>
      <c r="N178" s="188">
        <v>0</v>
      </c>
      <c r="O178" s="188">
        <f t="shared" si="32"/>
        <v>0</v>
      </c>
      <c r="P178" s="188">
        <v>0</v>
      </c>
      <c r="Q178" s="188">
        <f t="shared" si="33"/>
        <v>0</v>
      </c>
      <c r="R178" s="190"/>
      <c r="S178" s="190" t="s">
        <v>878</v>
      </c>
      <c r="T178" s="191" t="s">
        <v>879</v>
      </c>
      <c r="U178" s="159">
        <v>0</v>
      </c>
      <c r="V178" s="159">
        <f t="shared" si="34"/>
        <v>0</v>
      </c>
      <c r="W178" s="159"/>
      <c r="X178" s="159" t="s">
        <v>295</v>
      </c>
      <c r="Y178" s="159" t="s">
        <v>296</v>
      </c>
      <c r="Z178" s="148"/>
      <c r="AA178" s="148"/>
      <c r="AB178" s="148"/>
      <c r="AC178" s="148"/>
      <c r="AD178" s="148"/>
      <c r="AE178" s="148"/>
      <c r="AF178" s="148"/>
      <c r="AG178" s="148" t="s">
        <v>2005</v>
      </c>
      <c r="AH178" s="148"/>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1" x14ac:dyDescent="0.25">
      <c r="A179" s="185">
        <v>136</v>
      </c>
      <c r="B179" s="186" t="s">
        <v>2238</v>
      </c>
      <c r="C179" s="198" t="s">
        <v>2239</v>
      </c>
      <c r="D179" s="187"/>
      <c r="E179" s="188">
        <v>0</v>
      </c>
      <c r="F179" s="189"/>
      <c r="G179" s="190">
        <f t="shared" si="28"/>
        <v>0</v>
      </c>
      <c r="H179" s="189"/>
      <c r="I179" s="190">
        <f t="shared" si="29"/>
        <v>0</v>
      </c>
      <c r="J179" s="189"/>
      <c r="K179" s="190">
        <f t="shared" si="30"/>
        <v>0</v>
      </c>
      <c r="L179" s="190">
        <v>21</v>
      </c>
      <c r="M179" s="190">
        <f t="shared" si="31"/>
        <v>0</v>
      </c>
      <c r="N179" s="188">
        <v>0</v>
      </c>
      <c r="O179" s="188">
        <f t="shared" si="32"/>
        <v>0</v>
      </c>
      <c r="P179" s="188">
        <v>0</v>
      </c>
      <c r="Q179" s="188">
        <f t="shared" si="33"/>
        <v>0</v>
      </c>
      <c r="R179" s="190"/>
      <c r="S179" s="190" t="s">
        <v>878</v>
      </c>
      <c r="T179" s="191" t="s">
        <v>879</v>
      </c>
      <c r="U179" s="159">
        <v>0</v>
      </c>
      <c r="V179" s="159">
        <f t="shared" si="34"/>
        <v>0</v>
      </c>
      <c r="W179" s="159"/>
      <c r="X179" s="159" t="s">
        <v>295</v>
      </c>
      <c r="Y179" s="159" t="s">
        <v>296</v>
      </c>
      <c r="Z179" s="148"/>
      <c r="AA179" s="148"/>
      <c r="AB179" s="148"/>
      <c r="AC179" s="148"/>
      <c r="AD179" s="148"/>
      <c r="AE179" s="148"/>
      <c r="AF179" s="148"/>
      <c r="AG179" s="148" t="s">
        <v>2005</v>
      </c>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1" x14ac:dyDescent="0.25">
      <c r="A180" s="185">
        <v>137</v>
      </c>
      <c r="B180" s="186" t="s">
        <v>2240</v>
      </c>
      <c r="C180" s="198" t="s">
        <v>2208</v>
      </c>
      <c r="D180" s="187" t="s">
        <v>2037</v>
      </c>
      <c r="E180" s="188">
        <v>3</v>
      </c>
      <c r="F180" s="189"/>
      <c r="G180" s="190">
        <f t="shared" si="28"/>
        <v>0</v>
      </c>
      <c r="H180" s="189"/>
      <c r="I180" s="190">
        <f t="shared" si="29"/>
        <v>0</v>
      </c>
      <c r="J180" s="189"/>
      <c r="K180" s="190">
        <f t="shared" si="30"/>
        <v>0</v>
      </c>
      <c r="L180" s="190">
        <v>21</v>
      </c>
      <c r="M180" s="190">
        <f t="shared" si="31"/>
        <v>0</v>
      </c>
      <c r="N180" s="188">
        <v>0</v>
      </c>
      <c r="O180" s="188">
        <f t="shared" si="32"/>
        <v>0</v>
      </c>
      <c r="P180" s="188">
        <v>0</v>
      </c>
      <c r="Q180" s="188">
        <f t="shared" si="33"/>
        <v>0</v>
      </c>
      <c r="R180" s="190"/>
      <c r="S180" s="190" t="s">
        <v>878</v>
      </c>
      <c r="T180" s="191" t="s">
        <v>879</v>
      </c>
      <c r="U180" s="159">
        <v>0</v>
      </c>
      <c r="V180" s="159">
        <f t="shared" si="34"/>
        <v>0</v>
      </c>
      <c r="W180" s="159"/>
      <c r="X180" s="159" t="s">
        <v>295</v>
      </c>
      <c r="Y180" s="159" t="s">
        <v>296</v>
      </c>
      <c r="Z180" s="148"/>
      <c r="AA180" s="148"/>
      <c r="AB180" s="148"/>
      <c r="AC180" s="148"/>
      <c r="AD180" s="148"/>
      <c r="AE180" s="148"/>
      <c r="AF180" s="148"/>
      <c r="AG180" s="148" t="s">
        <v>2005</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x14ac:dyDescent="0.25">
      <c r="A181" s="185">
        <v>138</v>
      </c>
      <c r="B181" s="186" t="s">
        <v>2241</v>
      </c>
      <c r="C181" s="198" t="s">
        <v>2210</v>
      </c>
      <c r="D181" s="187" t="s">
        <v>2037</v>
      </c>
      <c r="E181" s="188">
        <v>3</v>
      </c>
      <c r="F181" s="189"/>
      <c r="G181" s="190">
        <f t="shared" si="28"/>
        <v>0</v>
      </c>
      <c r="H181" s="189"/>
      <c r="I181" s="190">
        <f t="shared" si="29"/>
        <v>0</v>
      </c>
      <c r="J181" s="189"/>
      <c r="K181" s="190">
        <f t="shared" si="30"/>
        <v>0</v>
      </c>
      <c r="L181" s="190">
        <v>21</v>
      </c>
      <c r="M181" s="190">
        <f t="shared" si="31"/>
        <v>0</v>
      </c>
      <c r="N181" s="188">
        <v>0</v>
      </c>
      <c r="O181" s="188">
        <f t="shared" si="32"/>
        <v>0</v>
      </c>
      <c r="P181" s="188">
        <v>0</v>
      </c>
      <c r="Q181" s="188">
        <f t="shared" si="33"/>
        <v>0</v>
      </c>
      <c r="R181" s="190"/>
      <c r="S181" s="190" t="s">
        <v>878</v>
      </c>
      <c r="T181" s="191" t="s">
        <v>879</v>
      </c>
      <c r="U181" s="159">
        <v>0</v>
      </c>
      <c r="V181" s="159">
        <f t="shared" si="34"/>
        <v>0</v>
      </c>
      <c r="W181" s="159"/>
      <c r="X181" s="159" t="s">
        <v>295</v>
      </c>
      <c r="Y181" s="159" t="s">
        <v>296</v>
      </c>
      <c r="Z181" s="148"/>
      <c r="AA181" s="148"/>
      <c r="AB181" s="148"/>
      <c r="AC181" s="148"/>
      <c r="AD181" s="148"/>
      <c r="AE181" s="148"/>
      <c r="AF181" s="148"/>
      <c r="AG181" s="148" t="s">
        <v>2005</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1" x14ac:dyDescent="0.25">
      <c r="A182" s="185">
        <v>139</v>
      </c>
      <c r="B182" s="186" t="s">
        <v>2242</v>
      </c>
      <c r="C182" s="198" t="s">
        <v>2212</v>
      </c>
      <c r="D182" s="187" t="s">
        <v>2037</v>
      </c>
      <c r="E182" s="188">
        <v>3</v>
      </c>
      <c r="F182" s="189"/>
      <c r="G182" s="190">
        <f t="shared" si="28"/>
        <v>0</v>
      </c>
      <c r="H182" s="189"/>
      <c r="I182" s="190">
        <f t="shared" si="29"/>
        <v>0</v>
      </c>
      <c r="J182" s="189"/>
      <c r="K182" s="190">
        <f t="shared" si="30"/>
        <v>0</v>
      </c>
      <c r="L182" s="190">
        <v>21</v>
      </c>
      <c r="M182" s="190">
        <f t="shared" si="31"/>
        <v>0</v>
      </c>
      <c r="N182" s="188">
        <v>0</v>
      </c>
      <c r="O182" s="188">
        <f t="shared" si="32"/>
        <v>0</v>
      </c>
      <c r="P182" s="188">
        <v>0</v>
      </c>
      <c r="Q182" s="188">
        <f t="shared" si="33"/>
        <v>0</v>
      </c>
      <c r="R182" s="190"/>
      <c r="S182" s="190" t="s">
        <v>878</v>
      </c>
      <c r="T182" s="191" t="s">
        <v>879</v>
      </c>
      <c r="U182" s="159">
        <v>0</v>
      </c>
      <c r="V182" s="159">
        <f t="shared" si="34"/>
        <v>0</v>
      </c>
      <c r="W182" s="159"/>
      <c r="X182" s="159" t="s">
        <v>295</v>
      </c>
      <c r="Y182" s="159" t="s">
        <v>296</v>
      </c>
      <c r="Z182" s="148"/>
      <c r="AA182" s="148"/>
      <c r="AB182" s="148"/>
      <c r="AC182" s="148"/>
      <c r="AD182" s="148"/>
      <c r="AE182" s="148"/>
      <c r="AF182" s="148"/>
      <c r="AG182" s="148" t="s">
        <v>2005</v>
      </c>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1" x14ac:dyDescent="0.25">
      <c r="A183" s="185">
        <v>140</v>
      </c>
      <c r="B183" s="186" t="s">
        <v>2243</v>
      </c>
      <c r="C183" s="198" t="s">
        <v>2214</v>
      </c>
      <c r="D183" s="187" t="s">
        <v>2037</v>
      </c>
      <c r="E183" s="188">
        <v>3</v>
      </c>
      <c r="F183" s="189"/>
      <c r="G183" s="190">
        <f t="shared" si="28"/>
        <v>0</v>
      </c>
      <c r="H183" s="189"/>
      <c r="I183" s="190">
        <f t="shared" si="29"/>
        <v>0</v>
      </c>
      <c r="J183" s="189"/>
      <c r="K183" s="190">
        <f t="shared" si="30"/>
        <v>0</v>
      </c>
      <c r="L183" s="190">
        <v>21</v>
      </c>
      <c r="M183" s="190">
        <f t="shared" si="31"/>
        <v>0</v>
      </c>
      <c r="N183" s="188">
        <v>0</v>
      </c>
      <c r="O183" s="188">
        <f t="shared" si="32"/>
        <v>0</v>
      </c>
      <c r="P183" s="188">
        <v>0</v>
      </c>
      <c r="Q183" s="188">
        <f t="shared" si="33"/>
        <v>0</v>
      </c>
      <c r="R183" s="190"/>
      <c r="S183" s="190" t="s">
        <v>878</v>
      </c>
      <c r="T183" s="191" t="s">
        <v>879</v>
      </c>
      <c r="U183" s="159">
        <v>0</v>
      </c>
      <c r="V183" s="159">
        <f t="shared" si="34"/>
        <v>0</v>
      </c>
      <c r="W183" s="159"/>
      <c r="X183" s="159" t="s">
        <v>295</v>
      </c>
      <c r="Y183" s="159" t="s">
        <v>296</v>
      </c>
      <c r="Z183" s="148"/>
      <c r="AA183" s="148"/>
      <c r="AB183" s="148"/>
      <c r="AC183" s="148"/>
      <c r="AD183" s="148"/>
      <c r="AE183" s="148"/>
      <c r="AF183" s="148"/>
      <c r="AG183" s="148" t="s">
        <v>2005</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ht="20" outlineLevel="1" x14ac:dyDescent="0.25">
      <c r="A184" s="185">
        <v>141</v>
      </c>
      <c r="B184" s="186" t="s">
        <v>2244</v>
      </c>
      <c r="C184" s="198" t="s">
        <v>2245</v>
      </c>
      <c r="D184" s="187" t="s">
        <v>2037</v>
      </c>
      <c r="E184" s="188">
        <v>3</v>
      </c>
      <c r="F184" s="189"/>
      <c r="G184" s="190">
        <f t="shared" si="28"/>
        <v>0</v>
      </c>
      <c r="H184" s="189"/>
      <c r="I184" s="190">
        <f t="shared" si="29"/>
        <v>0</v>
      </c>
      <c r="J184" s="189"/>
      <c r="K184" s="190">
        <f t="shared" si="30"/>
        <v>0</v>
      </c>
      <c r="L184" s="190">
        <v>21</v>
      </c>
      <c r="M184" s="190">
        <f t="shared" si="31"/>
        <v>0</v>
      </c>
      <c r="N184" s="188">
        <v>0</v>
      </c>
      <c r="O184" s="188">
        <f t="shared" si="32"/>
        <v>0</v>
      </c>
      <c r="P184" s="188">
        <v>0</v>
      </c>
      <c r="Q184" s="188">
        <f t="shared" si="33"/>
        <v>0</v>
      </c>
      <c r="R184" s="190"/>
      <c r="S184" s="190" t="s">
        <v>878</v>
      </c>
      <c r="T184" s="191" t="s">
        <v>879</v>
      </c>
      <c r="U184" s="159">
        <v>0</v>
      </c>
      <c r="V184" s="159">
        <f t="shared" si="34"/>
        <v>0</v>
      </c>
      <c r="W184" s="159"/>
      <c r="X184" s="159" t="s">
        <v>295</v>
      </c>
      <c r="Y184" s="159" t="s">
        <v>296</v>
      </c>
      <c r="Z184" s="148"/>
      <c r="AA184" s="148"/>
      <c r="AB184" s="148"/>
      <c r="AC184" s="148"/>
      <c r="AD184" s="148"/>
      <c r="AE184" s="148"/>
      <c r="AF184" s="148"/>
      <c r="AG184" s="148" t="s">
        <v>2005</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1" x14ac:dyDescent="0.25">
      <c r="A185" s="185">
        <v>142</v>
      </c>
      <c r="B185" s="186" t="s">
        <v>2246</v>
      </c>
      <c r="C185" s="198" t="s">
        <v>2165</v>
      </c>
      <c r="D185" s="187" t="s">
        <v>2037</v>
      </c>
      <c r="E185" s="188">
        <v>6</v>
      </c>
      <c r="F185" s="189"/>
      <c r="G185" s="190">
        <f t="shared" si="28"/>
        <v>0</v>
      </c>
      <c r="H185" s="189"/>
      <c r="I185" s="190">
        <f t="shared" si="29"/>
        <v>0</v>
      </c>
      <c r="J185" s="189"/>
      <c r="K185" s="190">
        <f t="shared" si="30"/>
        <v>0</v>
      </c>
      <c r="L185" s="190">
        <v>21</v>
      </c>
      <c r="M185" s="190">
        <f t="shared" si="31"/>
        <v>0</v>
      </c>
      <c r="N185" s="188">
        <v>0</v>
      </c>
      <c r="O185" s="188">
        <f t="shared" si="32"/>
        <v>0</v>
      </c>
      <c r="P185" s="188">
        <v>0</v>
      </c>
      <c r="Q185" s="188">
        <f t="shared" si="33"/>
        <v>0</v>
      </c>
      <c r="R185" s="190"/>
      <c r="S185" s="190" t="s">
        <v>878</v>
      </c>
      <c r="T185" s="191" t="s">
        <v>879</v>
      </c>
      <c r="U185" s="159">
        <v>0</v>
      </c>
      <c r="V185" s="159">
        <f t="shared" si="34"/>
        <v>0</v>
      </c>
      <c r="W185" s="159"/>
      <c r="X185" s="159" t="s">
        <v>295</v>
      </c>
      <c r="Y185" s="159" t="s">
        <v>296</v>
      </c>
      <c r="Z185" s="148"/>
      <c r="AA185" s="148"/>
      <c r="AB185" s="148"/>
      <c r="AC185" s="148"/>
      <c r="AD185" s="148"/>
      <c r="AE185" s="148"/>
      <c r="AF185" s="148"/>
      <c r="AG185" s="148" t="s">
        <v>2005</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1" x14ac:dyDescent="0.25">
      <c r="A186" s="185">
        <v>143</v>
      </c>
      <c r="B186" s="186" t="s">
        <v>2218</v>
      </c>
      <c r="C186" s="198" t="s">
        <v>2219</v>
      </c>
      <c r="D186" s="187" t="s">
        <v>1424</v>
      </c>
      <c r="E186" s="188">
        <v>3</v>
      </c>
      <c r="F186" s="189"/>
      <c r="G186" s="190">
        <f t="shared" si="28"/>
        <v>0</v>
      </c>
      <c r="H186" s="189"/>
      <c r="I186" s="190">
        <f t="shared" si="29"/>
        <v>0</v>
      </c>
      <c r="J186" s="189"/>
      <c r="K186" s="190">
        <f t="shared" si="30"/>
        <v>0</v>
      </c>
      <c r="L186" s="190">
        <v>21</v>
      </c>
      <c r="M186" s="190">
        <f t="shared" si="31"/>
        <v>0</v>
      </c>
      <c r="N186" s="188">
        <v>1.41E-3</v>
      </c>
      <c r="O186" s="188">
        <f t="shared" si="32"/>
        <v>0</v>
      </c>
      <c r="P186" s="188">
        <v>0</v>
      </c>
      <c r="Q186" s="188">
        <f t="shared" si="33"/>
        <v>0</v>
      </c>
      <c r="R186" s="190" t="s">
        <v>1425</v>
      </c>
      <c r="S186" s="190" t="s">
        <v>294</v>
      </c>
      <c r="T186" s="191" t="s">
        <v>294</v>
      </c>
      <c r="U186" s="159">
        <v>1.575</v>
      </c>
      <c r="V186" s="159">
        <f t="shared" si="34"/>
        <v>4.7300000000000004</v>
      </c>
      <c r="W186" s="159"/>
      <c r="X186" s="159" t="s">
        <v>295</v>
      </c>
      <c r="Y186" s="159" t="s">
        <v>296</v>
      </c>
      <c r="Z186" s="148"/>
      <c r="AA186" s="148"/>
      <c r="AB186" s="148"/>
      <c r="AC186" s="148"/>
      <c r="AD186" s="148"/>
      <c r="AE186" s="148"/>
      <c r="AF186" s="148"/>
      <c r="AG186" s="148" t="s">
        <v>2005</v>
      </c>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1" x14ac:dyDescent="0.25">
      <c r="A187" s="185">
        <v>144</v>
      </c>
      <c r="B187" s="186" t="s">
        <v>2220</v>
      </c>
      <c r="C187" s="198" t="s">
        <v>2221</v>
      </c>
      <c r="D187" s="187" t="s">
        <v>292</v>
      </c>
      <c r="E187" s="188">
        <v>3</v>
      </c>
      <c r="F187" s="189"/>
      <c r="G187" s="190">
        <f t="shared" si="28"/>
        <v>0</v>
      </c>
      <c r="H187" s="189"/>
      <c r="I187" s="190">
        <f t="shared" si="29"/>
        <v>0</v>
      </c>
      <c r="J187" s="189"/>
      <c r="K187" s="190">
        <f t="shared" si="30"/>
        <v>0</v>
      </c>
      <c r="L187" s="190">
        <v>21</v>
      </c>
      <c r="M187" s="190">
        <f t="shared" si="31"/>
        <v>0</v>
      </c>
      <c r="N187" s="188">
        <v>4.0000000000000003E-5</v>
      </c>
      <c r="O187" s="188">
        <f t="shared" si="32"/>
        <v>0</v>
      </c>
      <c r="P187" s="188">
        <v>0</v>
      </c>
      <c r="Q187" s="188">
        <f t="shared" si="33"/>
        <v>0</v>
      </c>
      <c r="R187" s="190" t="s">
        <v>1425</v>
      </c>
      <c r="S187" s="190" t="s">
        <v>294</v>
      </c>
      <c r="T187" s="191" t="s">
        <v>294</v>
      </c>
      <c r="U187" s="159">
        <v>0.44500000000000001</v>
      </c>
      <c r="V187" s="159">
        <f t="shared" si="34"/>
        <v>1.34</v>
      </c>
      <c r="W187" s="159"/>
      <c r="X187" s="159" t="s">
        <v>295</v>
      </c>
      <c r="Y187" s="159" t="s">
        <v>296</v>
      </c>
      <c r="Z187" s="148"/>
      <c r="AA187" s="148"/>
      <c r="AB187" s="148"/>
      <c r="AC187" s="148"/>
      <c r="AD187" s="148"/>
      <c r="AE187" s="148"/>
      <c r="AF187" s="148"/>
      <c r="AG187" s="148" t="s">
        <v>2005</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1" x14ac:dyDescent="0.25">
      <c r="A188" s="185">
        <v>145</v>
      </c>
      <c r="B188" s="186" t="s">
        <v>2166</v>
      </c>
      <c r="C188" s="198" t="s">
        <v>2167</v>
      </c>
      <c r="D188" s="187" t="s">
        <v>1424</v>
      </c>
      <c r="E188" s="188">
        <v>6</v>
      </c>
      <c r="F188" s="189"/>
      <c r="G188" s="190">
        <f t="shared" si="28"/>
        <v>0</v>
      </c>
      <c r="H188" s="189"/>
      <c r="I188" s="190">
        <f t="shared" si="29"/>
        <v>0</v>
      </c>
      <c r="J188" s="189"/>
      <c r="K188" s="190">
        <f t="shared" si="30"/>
        <v>0</v>
      </c>
      <c r="L188" s="190">
        <v>21</v>
      </c>
      <c r="M188" s="190">
        <f t="shared" si="31"/>
        <v>0</v>
      </c>
      <c r="N188" s="188">
        <v>8.0000000000000007E-5</v>
      </c>
      <c r="O188" s="188">
        <f t="shared" si="32"/>
        <v>0</v>
      </c>
      <c r="P188" s="188">
        <v>0</v>
      </c>
      <c r="Q188" s="188">
        <f t="shared" si="33"/>
        <v>0</v>
      </c>
      <c r="R188" s="190" t="s">
        <v>1425</v>
      </c>
      <c r="S188" s="190" t="s">
        <v>294</v>
      </c>
      <c r="T188" s="191" t="s">
        <v>294</v>
      </c>
      <c r="U188" s="159">
        <v>0.28999999999999998</v>
      </c>
      <c r="V188" s="159">
        <f t="shared" si="34"/>
        <v>1.74</v>
      </c>
      <c r="W188" s="159"/>
      <c r="X188" s="159" t="s">
        <v>295</v>
      </c>
      <c r="Y188" s="159" t="s">
        <v>296</v>
      </c>
      <c r="Z188" s="148"/>
      <c r="AA188" s="148"/>
      <c r="AB188" s="148"/>
      <c r="AC188" s="148"/>
      <c r="AD188" s="148"/>
      <c r="AE188" s="148"/>
      <c r="AF188" s="148"/>
      <c r="AG188" s="148" t="s">
        <v>2005</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1" x14ac:dyDescent="0.25">
      <c r="A189" s="185">
        <v>146</v>
      </c>
      <c r="B189" s="186" t="s">
        <v>2247</v>
      </c>
      <c r="C189" s="198" t="s">
        <v>2248</v>
      </c>
      <c r="D189" s="187"/>
      <c r="E189" s="188">
        <v>0</v>
      </c>
      <c r="F189" s="189"/>
      <c r="G189" s="190">
        <f t="shared" ref="G189:G220" si="35">ROUND(E189*F189,2)</f>
        <v>0</v>
      </c>
      <c r="H189" s="189"/>
      <c r="I189" s="190">
        <f t="shared" ref="I189:I220" si="36">ROUND(E189*H189,2)</f>
        <v>0</v>
      </c>
      <c r="J189" s="189"/>
      <c r="K189" s="190">
        <f t="shared" ref="K189:K220" si="37">ROUND(E189*J189,2)</f>
        <v>0</v>
      </c>
      <c r="L189" s="190">
        <v>21</v>
      </c>
      <c r="M189" s="190">
        <f t="shared" ref="M189:M220" si="38">G189*(1+L189/100)</f>
        <v>0</v>
      </c>
      <c r="N189" s="188">
        <v>0</v>
      </c>
      <c r="O189" s="188">
        <f t="shared" ref="O189:O220" si="39">ROUND(E189*N189,2)</f>
        <v>0</v>
      </c>
      <c r="P189" s="188">
        <v>0</v>
      </c>
      <c r="Q189" s="188">
        <f t="shared" ref="Q189:Q220" si="40">ROUND(E189*P189,2)</f>
        <v>0</v>
      </c>
      <c r="R189" s="190"/>
      <c r="S189" s="190" t="s">
        <v>878</v>
      </c>
      <c r="T189" s="191" t="s">
        <v>879</v>
      </c>
      <c r="U189" s="159">
        <v>0</v>
      </c>
      <c r="V189" s="159">
        <f t="shared" ref="V189:V220" si="41">ROUND(E189*U189,2)</f>
        <v>0</v>
      </c>
      <c r="W189" s="159"/>
      <c r="X189" s="159" t="s">
        <v>295</v>
      </c>
      <c r="Y189" s="159" t="s">
        <v>296</v>
      </c>
      <c r="Z189" s="148"/>
      <c r="AA189" s="148"/>
      <c r="AB189" s="148"/>
      <c r="AC189" s="148"/>
      <c r="AD189" s="148"/>
      <c r="AE189" s="148"/>
      <c r="AF189" s="148"/>
      <c r="AG189" s="148" t="s">
        <v>2005</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1" x14ac:dyDescent="0.25">
      <c r="A190" s="185">
        <v>147</v>
      </c>
      <c r="B190" s="186" t="s">
        <v>2249</v>
      </c>
      <c r="C190" s="198" t="s">
        <v>2250</v>
      </c>
      <c r="D190" s="187" t="s">
        <v>2037</v>
      </c>
      <c r="E190" s="188">
        <v>1</v>
      </c>
      <c r="F190" s="189"/>
      <c r="G190" s="190">
        <f t="shared" si="35"/>
        <v>0</v>
      </c>
      <c r="H190" s="189"/>
      <c r="I190" s="190">
        <f t="shared" si="36"/>
        <v>0</v>
      </c>
      <c r="J190" s="189"/>
      <c r="K190" s="190">
        <f t="shared" si="37"/>
        <v>0</v>
      </c>
      <c r="L190" s="190">
        <v>21</v>
      </c>
      <c r="M190" s="190">
        <f t="shared" si="38"/>
        <v>0</v>
      </c>
      <c r="N190" s="188">
        <v>0</v>
      </c>
      <c r="O190" s="188">
        <f t="shared" si="39"/>
        <v>0</v>
      </c>
      <c r="P190" s="188">
        <v>0</v>
      </c>
      <c r="Q190" s="188">
        <f t="shared" si="40"/>
        <v>0</v>
      </c>
      <c r="R190" s="190"/>
      <c r="S190" s="190" t="s">
        <v>878</v>
      </c>
      <c r="T190" s="191" t="s">
        <v>879</v>
      </c>
      <c r="U190" s="159">
        <v>0</v>
      </c>
      <c r="V190" s="159">
        <f t="shared" si="41"/>
        <v>0</v>
      </c>
      <c r="W190" s="159"/>
      <c r="X190" s="159" t="s">
        <v>295</v>
      </c>
      <c r="Y190" s="159" t="s">
        <v>296</v>
      </c>
      <c r="Z190" s="148"/>
      <c r="AA190" s="148"/>
      <c r="AB190" s="148"/>
      <c r="AC190" s="148"/>
      <c r="AD190" s="148"/>
      <c r="AE190" s="148"/>
      <c r="AF190" s="148"/>
      <c r="AG190" s="148" t="s">
        <v>2005</v>
      </c>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1" x14ac:dyDescent="0.25">
      <c r="A191" s="185">
        <v>148</v>
      </c>
      <c r="B191" s="186" t="s">
        <v>2251</v>
      </c>
      <c r="C191" s="198" t="s">
        <v>2210</v>
      </c>
      <c r="D191" s="187" t="s">
        <v>2037</v>
      </c>
      <c r="E191" s="188">
        <v>1</v>
      </c>
      <c r="F191" s="189"/>
      <c r="G191" s="190">
        <f t="shared" si="35"/>
        <v>0</v>
      </c>
      <c r="H191" s="189"/>
      <c r="I191" s="190">
        <f t="shared" si="36"/>
        <v>0</v>
      </c>
      <c r="J191" s="189"/>
      <c r="K191" s="190">
        <f t="shared" si="37"/>
        <v>0</v>
      </c>
      <c r="L191" s="190">
        <v>21</v>
      </c>
      <c r="M191" s="190">
        <f t="shared" si="38"/>
        <v>0</v>
      </c>
      <c r="N191" s="188">
        <v>0</v>
      </c>
      <c r="O191" s="188">
        <f t="shared" si="39"/>
        <v>0</v>
      </c>
      <c r="P191" s="188">
        <v>0</v>
      </c>
      <c r="Q191" s="188">
        <f t="shared" si="40"/>
        <v>0</v>
      </c>
      <c r="R191" s="190"/>
      <c r="S191" s="190" t="s">
        <v>878</v>
      </c>
      <c r="T191" s="191" t="s">
        <v>879</v>
      </c>
      <c r="U191" s="159">
        <v>0</v>
      </c>
      <c r="V191" s="159">
        <f t="shared" si="41"/>
        <v>0</v>
      </c>
      <c r="W191" s="159"/>
      <c r="X191" s="159" t="s">
        <v>295</v>
      </c>
      <c r="Y191" s="159" t="s">
        <v>296</v>
      </c>
      <c r="Z191" s="148"/>
      <c r="AA191" s="148"/>
      <c r="AB191" s="148"/>
      <c r="AC191" s="148"/>
      <c r="AD191" s="148"/>
      <c r="AE191" s="148"/>
      <c r="AF191" s="148"/>
      <c r="AG191" s="148" t="s">
        <v>2005</v>
      </c>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1" x14ac:dyDescent="0.25">
      <c r="A192" s="185">
        <v>149</v>
      </c>
      <c r="B192" s="186" t="s">
        <v>2252</v>
      </c>
      <c r="C192" s="198" t="s">
        <v>2212</v>
      </c>
      <c r="D192" s="187" t="s">
        <v>2037</v>
      </c>
      <c r="E192" s="188">
        <v>1</v>
      </c>
      <c r="F192" s="189"/>
      <c r="G192" s="190">
        <f t="shared" si="35"/>
        <v>0</v>
      </c>
      <c r="H192" s="189"/>
      <c r="I192" s="190">
        <f t="shared" si="36"/>
        <v>0</v>
      </c>
      <c r="J192" s="189"/>
      <c r="K192" s="190">
        <f t="shared" si="37"/>
        <v>0</v>
      </c>
      <c r="L192" s="190">
        <v>21</v>
      </c>
      <c r="M192" s="190">
        <f t="shared" si="38"/>
        <v>0</v>
      </c>
      <c r="N192" s="188">
        <v>0</v>
      </c>
      <c r="O192" s="188">
        <f t="shared" si="39"/>
        <v>0</v>
      </c>
      <c r="P192" s="188">
        <v>0</v>
      </c>
      <c r="Q192" s="188">
        <f t="shared" si="40"/>
        <v>0</v>
      </c>
      <c r="R192" s="190"/>
      <c r="S192" s="190" t="s">
        <v>878</v>
      </c>
      <c r="T192" s="191" t="s">
        <v>879</v>
      </c>
      <c r="U192" s="159">
        <v>0</v>
      </c>
      <c r="V192" s="159">
        <f t="shared" si="41"/>
        <v>0</v>
      </c>
      <c r="W192" s="159"/>
      <c r="X192" s="159" t="s">
        <v>295</v>
      </c>
      <c r="Y192" s="159" t="s">
        <v>296</v>
      </c>
      <c r="Z192" s="148"/>
      <c r="AA192" s="148"/>
      <c r="AB192" s="148"/>
      <c r="AC192" s="148"/>
      <c r="AD192" s="148"/>
      <c r="AE192" s="148"/>
      <c r="AF192" s="148"/>
      <c r="AG192" s="148" t="s">
        <v>2005</v>
      </c>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1" x14ac:dyDescent="0.25">
      <c r="A193" s="185">
        <v>150</v>
      </c>
      <c r="B193" s="186" t="s">
        <v>2253</v>
      </c>
      <c r="C193" s="198" t="s">
        <v>2214</v>
      </c>
      <c r="D193" s="187" t="s">
        <v>2037</v>
      </c>
      <c r="E193" s="188">
        <v>1</v>
      </c>
      <c r="F193" s="189"/>
      <c r="G193" s="190">
        <f t="shared" si="35"/>
        <v>0</v>
      </c>
      <c r="H193" s="189"/>
      <c r="I193" s="190">
        <f t="shared" si="36"/>
        <v>0</v>
      </c>
      <c r="J193" s="189"/>
      <c r="K193" s="190">
        <f t="shared" si="37"/>
        <v>0</v>
      </c>
      <c r="L193" s="190">
        <v>21</v>
      </c>
      <c r="M193" s="190">
        <f t="shared" si="38"/>
        <v>0</v>
      </c>
      <c r="N193" s="188">
        <v>0</v>
      </c>
      <c r="O193" s="188">
        <f t="shared" si="39"/>
        <v>0</v>
      </c>
      <c r="P193" s="188">
        <v>0</v>
      </c>
      <c r="Q193" s="188">
        <f t="shared" si="40"/>
        <v>0</v>
      </c>
      <c r="R193" s="190"/>
      <c r="S193" s="190" t="s">
        <v>878</v>
      </c>
      <c r="T193" s="191" t="s">
        <v>879</v>
      </c>
      <c r="U193" s="159">
        <v>0</v>
      </c>
      <c r="V193" s="159">
        <f t="shared" si="41"/>
        <v>0</v>
      </c>
      <c r="W193" s="159"/>
      <c r="X193" s="159" t="s">
        <v>295</v>
      </c>
      <c r="Y193" s="159" t="s">
        <v>296</v>
      </c>
      <c r="Z193" s="148"/>
      <c r="AA193" s="148"/>
      <c r="AB193" s="148"/>
      <c r="AC193" s="148"/>
      <c r="AD193" s="148"/>
      <c r="AE193" s="148"/>
      <c r="AF193" s="148"/>
      <c r="AG193" s="148" t="s">
        <v>2005</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ht="20" outlineLevel="1" x14ac:dyDescent="0.25">
      <c r="A194" s="185">
        <v>151</v>
      </c>
      <c r="B194" s="186" t="s">
        <v>2254</v>
      </c>
      <c r="C194" s="198" t="s">
        <v>2216</v>
      </c>
      <c r="D194" s="187" t="s">
        <v>2037</v>
      </c>
      <c r="E194" s="188">
        <v>1</v>
      </c>
      <c r="F194" s="189"/>
      <c r="G194" s="190">
        <f t="shared" si="35"/>
        <v>0</v>
      </c>
      <c r="H194" s="189"/>
      <c r="I194" s="190">
        <f t="shared" si="36"/>
        <v>0</v>
      </c>
      <c r="J194" s="189"/>
      <c r="K194" s="190">
        <f t="shared" si="37"/>
        <v>0</v>
      </c>
      <c r="L194" s="190">
        <v>21</v>
      </c>
      <c r="M194" s="190">
        <f t="shared" si="38"/>
        <v>0</v>
      </c>
      <c r="N194" s="188">
        <v>0</v>
      </c>
      <c r="O194" s="188">
        <f t="shared" si="39"/>
        <v>0</v>
      </c>
      <c r="P194" s="188">
        <v>0</v>
      </c>
      <c r="Q194" s="188">
        <f t="shared" si="40"/>
        <v>0</v>
      </c>
      <c r="R194" s="190"/>
      <c r="S194" s="190" t="s">
        <v>878</v>
      </c>
      <c r="T194" s="191" t="s">
        <v>879</v>
      </c>
      <c r="U194" s="159">
        <v>0</v>
      </c>
      <c r="V194" s="159">
        <f t="shared" si="41"/>
        <v>0</v>
      </c>
      <c r="W194" s="159"/>
      <c r="X194" s="159" t="s">
        <v>295</v>
      </c>
      <c r="Y194" s="159" t="s">
        <v>296</v>
      </c>
      <c r="Z194" s="148"/>
      <c r="AA194" s="148"/>
      <c r="AB194" s="148"/>
      <c r="AC194" s="148"/>
      <c r="AD194" s="148"/>
      <c r="AE194" s="148"/>
      <c r="AF194" s="148"/>
      <c r="AG194" s="148" t="s">
        <v>2005</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outlineLevel="1" x14ac:dyDescent="0.25">
      <c r="A195" s="185">
        <v>152</v>
      </c>
      <c r="B195" s="186" t="s">
        <v>2255</v>
      </c>
      <c r="C195" s="198" t="s">
        <v>2165</v>
      </c>
      <c r="D195" s="187" t="s">
        <v>2037</v>
      </c>
      <c r="E195" s="188">
        <v>2</v>
      </c>
      <c r="F195" s="189"/>
      <c r="G195" s="190">
        <f t="shared" si="35"/>
        <v>0</v>
      </c>
      <c r="H195" s="189"/>
      <c r="I195" s="190">
        <f t="shared" si="36"/>
        <v>0</v>
      </c>
      <c r="J195" s="189"/>
      <c r="K195" s="190">
        <f t="shared" si="37"/>
        <v>0</v>
      </c>
      <c r="L195" s="190">
        <v>21</v>
      </c>
      <c r="M195" s="190">
        <f t="shared" si="38"/>
        <v>0</v>
      </c>
      <c r="N195" s="188">
        <v>0</v>
      </c>
      <c r="O195" s="188">
        <f t="shared" si="39"/>
        <v>0</v>
      </c>
      <c r="P195" s="188">
        <v>0</v>
      </c>
      <c r="Q195" s="188">
        <f t="shared" si="40"/>
        <v>0</v>
      </c>
      <c r="R195" s="190"/>
      <c r="S195" s="190" t="s">
        <v>878</v>
      </c>
      <c r="T195" s="191" t="s">
        <v>879</v>
      </c>
      <c r="U195" s="159">
        <v>0</v>
      </c>
      <c r="V195" s="159">
        <f t="shared" si="41"/>
        <v>0</v>
      </c>
      <c r="W195" s="159"/>
      <c r="X195" s="159" t="s">
        <v>295</v>
      </c>
      <c r="Y195" s="159" t="s">
        <v>296</v>
      </c>
      <c r="Z195" s="148"/>
      <c r="AA195" s="148"/>
      <c r="AB195" s="148"/>
      <c r="AC195" s="148"/>
      <c r="AD195" s="148"/>
      <c r="AE195" s="148"/>
      <c r="AF195" s="148"/>
      <c r="AG195" s="148" t="s">
        <v>2005</v>
      </c>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1" x14ac:dyDescent="0.25">
      <c r="A196" s="185">
        <v>153</v>
      </c>
      <c r="B196" s="186" t="s">
        <v>2218</v>
      </c>
      <c r="C196" s="198" t="s">
        <v>2219</v>
      </c>
      <c r="D196" s="187" t="s">
        <v>1424</v>
      </c>
      <c r="E196" s="188">
        <v>1</v>
      </c>
      <c r="F196" s="189"/>
      <c r="G196" s="190">
        <f t="shared" si="35"/>
        <v>0</v>
      </c>
      <c r="H196" s="189"/>
      <c r="I196" s="190">
        <f t="shared" si="36"/>
        <v>0</v>
      </c>
      <c r="J196" s="189"/>
      <c r="K196" s="190">
        <f t="shared" si="37"/>
        <v>0</v>
      </c>
      <c r="L196" s="190">
        <v>21</v>
      </c>
      <c r="M196" s="190">
        <f t="shared" si="38"/>
        <v>0</v>
      </c>
      <c r="N196" s="188">
        <v>1.41E-3</v>
      </c>
      <c r="O196" s="188">
        <f t="shared" si="39"/>
        <v>0</v>
      </c>
      <c r="P196" s="188">
        <v>0</v>
      </c>
      <c r="Q196" s="188">
        <f t="shared" si="40"/>
        <v>0</v>
      </c>
      <c r="R196" s="190" t="s">
        <v>1425</v>
      </c>
      <c r="S196" s="190" t="s">
        <v>294</v>
      </c>
      <c r="T196" s="191" t="s">
        <v>294</v>
      </c>
      <c r="U196" s="159">
        <v>1.575</v>
      </c>
      <c r="V196" s="159">
        <f t="shared" si="41"/>
        <v>1.58</v>
      </c>
      <c r="W196" s="159"/>
      <c r="X196" s="159" t="s">
        <v>295</v>
      </c>
      <c r="Y196" s="159" t="s">
        <v>296</v>
      </c>
      <c r="Z196" s="148"/>
      <c r="AA196" s="148"/>
      <c r="AB196" s="148"/>
      <c r="AC196" s="148"/>
      <c r="AD196" s="148"/>
      <c r="AE196" s="148"/>
      <c r="AF196" s="148"/>
      <c r="AG196" s="148" t="s">
        <v>2005</v>
      </c>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1" x14ac:dyDescent="0.25">
      <c r="A197" s="185">
        <v>154</v>
      </c>
      <c r="B197" s="186" t="s">
        <v>2220</v>
      </c>
      <c r="C197" s="198" t="s">
        <v>2221</v>
      </c>
      <c r="D197" s="187" t="s">
        <v>292</v>
      </c>
      <c r="E197" s="188">
        <v>1</v>
      </c>
      <c r="F197" s="189"/>
      <c r="G197" s="190">
        <f t="shared" si="35"/>
        <v>0</v>
      </c>
      <c r="H197" s="189"/>
      <c r="I197" s="190">
        <f t="shared" si="36"/>
        <v>0</v>
      </c>
      <c r="J197" s="189"/>
      <c r="K197" s="190">
        <f t="shared" si="37"/>
        <v>0</v>
      </c>
      <c r="L197" s="190">
        <v>21</v>
      </c>
      <c r="M197" s="190">
        <f t="shared" si="38"/>
        <v>0</v>
      </c>
      <c r="N197" s="188">
        <v>4.0000000000000003E-5</v>
      </c>
      <c r="O197" s="188">
        <f t="shared" si="39"/>
        <v>0</v>
      </c>
      <c r="P197" s="188">
        <v>0</v>
      </c>
      <c r="Q197" s="188">
        <f t="shared" si="40"/>
        <v>0</v>
      </c>
      <c r="R197" s="190" t="s">
        <v>1425</v>
      </c>
      <c r="S197" s="190" t="s">
        <v>294</v>
      </c>
      <c r="T197" s="191" t="s">
        <v>294</v>
      </c>
      <c r="U197" s="159">
        <v>0.44500000000000001</v>
      </c>
      <c r="V197" s="159">
        <f t="shared" si="41"/>
        <v>0.45</v>
      </c>
      <c r="W197" s="159"/>
      <c r="X197" s="159" t="s">
        <v>295</v>
      </c>
      <c r="Y197" s="159" t="s">
        <v>296</v>
      </c>
      <c r="Z197" s="148"/>
      <c r="AA197" s="148"/>
      <c r="AB197" s="148"/>
      <c r="AC197" s="148"/>
      <c r="AD197" s="148"/>
      <c r="AE197" s="148"/>
      <c r="AF197" s="148"/>
      <c r="AG197" s="148" t="s">
        <v>2005</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1" x14ac:dyDescent="0.25">
      <c r="A198" s="185">
        <v>155</v>
      </c>
      <c r="B198" s="186" t="s">
        <v>2166</v>
      </c>
      <c r="C198" s="198" t="s">
        <v>2167</v>
      </c>
      <c r="D198" s="187" t="s">
        <v>1424</v>
      </c>
      <c r="E198" s="188">
        <v>2</v>
      </c>
      <c r="F198" s="189"/>
      <c r="G198" s="190">
        <f t="shared" si="35"/>
        <v>0</v>
      </c>
      <c r="H198" s="189"/>
      <c r="I198" s="190">
        <f t="shared" si="36"/>
        <v>0</v>
      </c>
      <c r="J198" s="189"/>
      <c r="K198" s="190">
        <f t="shared" si="37"/>
        <v>0</v>
      </c>
      <c r="L198" s="190">
        <v>21</v>
      </c>
      <c r="M198" s="190">
        <f t="shared" si="38"/>
        <v>0</v>
      </c>
      <c r="N198" s="188">
        <v>8.0000000000000007E-5</v>
      </c>
      <c r="O198" s="188">
        <f t="shared" si="39"/>
        <v>0</v>
      </c>
      <c r="P198" s="188">
        <v>0</v>
      </c>
      <c r="Q198" s="188">
        <f t="shared" si="40"/>
        <v>0</v>
      </c>
      <c r="R198" s="190" t="s">
        <v>1425</v>
      </c>
      <c r="S198" s="190" t="s">
        <v>294</v>
      </c>
      <c r="T198" s="191" t="s">
        <v>294</v>
      </c>
      <c r="U198" s="159">
        <v>0.28999999999999998</v>
      </c>
      <c r="V198" s="159">
        <f t="shared" si="41"/>
        <v>0.57999999999999996</v>
      </c>
      <c r="W198" s="159"/>
      <c r="X198" s="159" t="s">
        <v>295</v>
      </c>
      <c r="Y198" s="159" t="s">
        <v>296</v>
      </c>
      <c r="Z198" s="148"/>
      <c r="AA198" s="148"/>
      <c r="AB198" s="148"/>
      <c r="AC198" s="148"/>
      <c r="AD198" s="148"/>
      <c r="AE198" s="148"/>
      <c r="AF198" s="148"/>
      <c r="AG198" s="148" t="s">
        <v>2005</v>
      </c>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1" x14ac:dyDescent="0.25">
      <c r="A199" s="185">
        <v>156</v>
      </c>
      <c r="B199" s="186" t="s">
        <v>2256</v>
      </c>
      <c r="C199" s="198" t="s">
        <v>2257</v>
      </c>
      <c r="D199" s="187"/>
      <c r="E199" s="188">
        <v>0</v>
      </c>
      <c r="F199" s="189"/>
      <c r="G199" s="190">
        <f t="shared" si="35"/>
        <v>0</v>
      </c>
      <c r="H199" s="189"/>
      <c r="I199" s="190">
        <f t="shared" si="36"/>
        <v>0</v>
      </c>
      <c r="J199" s="189"/>
      <c r="K199" s="190">
        <f t="shared" si="37"/>
        <v>0</v>
      </c>
      <c r="L199" s="190">
        <v>21</v>
      </c>
      <c r="M199" s="190">
        <f t="shared" si="38"/>
        <v>0</v>
      </c>
      <c r="N199" s="188">
        <v>0</v>
      </c>
      <c r="O199" s="188">
        <f t="shared" si="39"/>
        <v>0</v>
      </c>
      <c r="P199" s="188">
        <v>0</v>
      </c>
      <c r="Q199" s="188">
        <f t="shared" si="40"/>
        <v>0</v>
      </c>
      <c r="R199" s="190"/>
      <c r="S199" s="190" t="s">
        <v>878</v>
      </c>
      <c r="T199" s="191" t="s">
        <v>879</v>
      </c>
      <c r="U199" s="159">
        <v>0</v>
      </c>
      <c r="V199" s="159">
        <f t="shared" si="41"/>
        <v>0</v>
      </c>
      <c r="W199" s="159"/>
      <c r="X199" s="159" t="s">
        <v>295</v>
      </c>
      <c r="Y199" s="159" t="s">
        <v>296</v>
      </c>
      <c r="Z199" s="148"/>
      <c r="AA199" s="148"/>
      <c r="AB199" s="148"/>
      <c r="AC199" s="148"/>
      <c r="AD199" s="148"/>
      <c r="AE199" s="148"/>
      <c r="AF199" s="148"/>
      <c r="AG199" s="148" t="s">
        <v>2005</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ht="20" outlineLevel="1" x14ac:dyDescent="0.25">
      <c r="A200" s="185">
        <v>157</v>
      </c>
      <c r="B200" s="186" t="s">
        <v>2258</v>
      </c>
      <c r="C200" s="198" t="s">
        <v>2259</v>
      </c>
      <c r="D200" s="187" t="s">
        <v>2037</v>
      </c>
      <c r="E200" s="188">
        <v>3</v>
      </c>
      <c r="F200" s="189"/>
      <c r="G200" s="190">
        <f t="shared" si="35"/>
        <v>0</v>
      </c>
      <c r="H200" s="189"/>
      <c r="I200" s="190">
        <f t="shared" si="36"/>
        <v>0</v>
      </c>
      <c r="J200" s="189"/>
      <c r="K200" s="190">
        <f t="shared" si="37"/>
        <v>0</v>
      </c>
      <c r="L200" s="190">
        <v>21</v>
      </c>
      <c r="M200" s="190">
        <f t="shared" si="38"/>
        <v>0</v>
      </c>
      <c r="N200" s="188">
        <v>0</v>
      </c>
      <c r="O200" s="188">
        <f t="shared" si="39"/>
        <v>0</v>
      </c>
      <c r="P200" s="188">
        <v>0</v>
      </c>
      <c r="Q200" s="188">
        <f t="shared" si="40"/>
        <v>0</v>
      </c>
      <c r="R200" s="190"/>
      <c r="S200" s="190" t="s">
        <v>878</v>
      </c>
      <c r="T200" s="191" t="s">
        <v>879</v>
      </c>
      <c r="U200" s="159">
        <v>0</v>
      </c>
      <c r="V200" s="159">
        <f t="shared" si="41"/>
        <v>0</v>
      </c>
      <c r="W200" s="159"/>
      <c r="X200" s="159" t="s">
        <v>295</v>
      </c>
      <c r="Y200" s="159" t="s">
        <v>296</v>
      </c>
      <c r="Z200" s="148"/>
      <c r="AA200" s="148"/>
      <c r="AB200" s="148"/>
      <c r="AC200" s="148"/>
      <c r="AD200" s="148"/>
      <c r="AE200" s="148"/>
      <c r="AF200" s="148"/>
      <c r="AG200" s="148" t="s">
        <v>2005</v>
      </c>
      <c r="AH200" s="148"/>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1" x14ac:dyDescent="0.25">
      <c r="A201" s="185">
        <v>158</v>
      </c>
      <c r="B201" s="186" t="s">
        <v>2260</v>
      </c>
      <c r="C201" s="198" t="s">
        <v>2210</v>
      </c>
      <c r="D201" s="187" t="s">
        <v>2037</v>
      </c>
      <c r="E201" s="188">
        <v>3</v>
      </c>
      <c r="F201" s="189"/>
      <c r="G201" s="190">
        <f t="shared" si="35"/>
        <v>0</v>
      </c>
      <c r="H201" s="189"/>
      <c r="I201" s="190">
        <f t="shared" si="36"/>
        <v>0</v>
      </c>
      <c r="J201" s="189"/>
      <c r="K201" s="190">
        <f t="shared" si="37"/>
        <v>0</v>
      </c>
      <c r="L201" s="190">
        <v>21</v>
      </c>
      <c r="M201" s="190">
        <f t="shared" si="38"/>
        <v>0</v>
      </c>
      <c r="N201" s="188">
        <v>0</v>
      </c>
      <c r="O201" s="188">
        <f t="shared" si="39"/>
        <v>0</v>
      </c>
      <c r="P201" s="188">
        <v>0</v>
      </c>
      <c r="Q201" s="188">
        <f t="shared" si="40"/>
        <v>0</v>
      </c>
      <c r="R201" s="190"/>
      <c r="S201" s="190" t="s">
        <v>878</v>
      </c>
      <c r="T201" s="191" t="s">
        <v>879</v>
      </c>
      <c r="U201" s="159">
        <v>0</v>
      </c>
      <c r="V201" s="159">
        <f t="shared" si="41"/>
        <v>0</v>
      </c>
      <c r="W201" s="159"/>
      <c r="X201" s="159" t="s">
        <v>295</v>
      </c>
      <c r="Y201" s="159" t="s">
        <v>296</v>
      </c>
      <c r="Z201" s="148"/>
      <c r="AA201" s="148"/>
      <c r="AB201" s="148"/>
      <c r="AC201" s="148"/>
      <c r="AD201" s="148"/>
      <c r="AE201" s="148"/>
      <c r="AF201" s="148"/>
      <c r="AG201" s="148" t="s">
        <v>2005</v>
      </c>
      <c r="AH201" s="148"/>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1" x14ac:dyDescent="0.25">
      <c r="A202" s="185">
        <v>159</v>
      </c>
      <c r="B202" s="186" t="s">
        <v>2261</v>
      </c>
      <c r="C202" s="198" t="s">
        <v>2212</v>
      </c>
      <c r="D202" s="187" t="s">
        <v>2037</v>
      </c>
      <c r="E202" s="188">
        <v>3</v>
      </c>
      <c r="F202" s="189"/>
      <c r="G202" s="190">
        <f t="shared" si="35"/>
        <v>0</v>
      </c>
      <c r="H202" s="189"/>
      <c r="I202" s="190">
        <f t="shared" si="36"/>
        <v>0</v>
      </c>
      <c r="J202" s="189"/>
      <c r="K202" s="190">
        <f t="shared" si="37"/>
        <v>0</v>
      </c>
      <c r="L202" s="190">
        <v>21</v>
      </c>
      <c r="M202" s="190">
        <f t="shared" si="38"/>
        <v>0</v>
      </c>
      <c r="N202" s="188">
        <v>0</v>
      </c>
      <c r="O202" s="188">
        <f t="shared" si="39"/>
        <v>0</v>
      </c>
      <c r="P202" s="188">
        <v>0</v>
      </c>
      <c r="Q202" s="188">
        <f t="shared" si="40"/>
        <v>0</v>
      </c>
      <c r="R202" s="190"/>
      <c r="S202" s="190" t="s">
        <v>878</v>
      </c>
      <c r="T202" s="191" t="s">
        <v>879</v>
      </c>
      <c r="U202" s="159">
        <v>0</v>
      </c>
      <c r="V202" s="159">
        <f t="shared" si="41"/>
        <v>0</v>
      </c>
      <c r="W202" s="159"/>
      <c r="X202" s="159" t="s">
        <v>295</v>
      </c>
      <c r="Y202" s="159" t="s">
        <v>296</v>
      </c>
      <c r="Z202" s="148"/>
      <c r="AA202" s="148"/>
      <c r="AB202" s="148"/>
      <c r="AC202" s="148"/>
      <c r="AD202" s="148"/>
      <c r="AE202" s="148"/>
      <c r="AF202" s="148"/>
      <c r="AG202" s="148" t="s">
        <v>2005</v>
      </c>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1" x14ac:dyDescent="0.25">
      <c r="A203" s="185">
        <v>160</v>
      </c>
      <c r="B203" s="186" t="s">
        <v>2262</v>
      </c>
      <c r="C203" s="198" t="s">
        <v>2214</v>
      </c>
      <c r="D203" s="187" t="s">
        <v>2037</v>
      </c>
      <c r="E203" s="188">
        <v>3</v>
      </c>
      <c r="F203" s="189"/>
      <c r="G203" s="190">
        <f t="shared" si="35"/>
        <v>0</v>
      </c>
      <c r="H203" s="189"/>
      <c r="I203" s="190">
        <f t="shared" si="36"/>
        <v>0</v>
      </c>
      <c r="J203" s="189"/>
      <c r="K203" s="190">
        <f t="shared" si="37"/>
        <v>0</v>
      </c>
      <c r="L203" s="190">
        <v>21</v>
      </c>
      <c r="M203" s="190">
        <f t="shared" si="38"/>
        <v>0</v>
      </c>
      <c r="N203" s="188">
        <v>0</v>
      </c>
      <c r="O203" s="188">
        <f t="shared" si="39"/>
        <v>0</v>
      </c>
      <c r="P203" s="188">
        <v>0</v>
      </c>
      <c r="Q203" s="188">
        <f t="shared" si="40"/>
        <v>0</v>
      </c>
      <c r="R203" s="190"/>
      <c r="S203" s="190" t="s">
        <v>878</v>
      </c>
      <c r="T203" s="191" t="s">
        <v>879</v>
      </c>
      <c r="U203" s="159">
        <v>0</v>
      </c>
      <c r="V203" s="159">
        <f t="shared" si="41"/>
        <v>0</v>
      </c>
      <c r="W203" s="159"/>
      <c r="X203" s="159" t="s">
        <v>295</v>
      </c>
      <c r="Y203" s="159" t="s">
        <v>296</v>
      </c>
      <c r="Z203" s="148"/>
      <c r="AA203" s="148"/>
      <c r="AB203" s="148"/>
      <c r="AC203" s="148"/>
      <c r="AD203" s="148"/>
      <c r="AE203" s="148"/>
      <c r="AF203" s="148"/>
      <c r="AG203" s="148" t="s">
        <v>2005</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ht="20" outlineLevel="1" x14ac:dyDescent="0.25">
      <c r="A204" s="185">
        <v>161</v>
      </c>
      <c r="B204" s="186" t="s">
        <v>2263</v>
      </c>
      <c r="C204" s="198" t="s">
        <v>2216</v>
      </c>
      <c r="D204" s="187" t="s">
        <v>2037</v>
      </c>
      <c r="E204" s="188">
        <v>3</v>
      </c>
      <c r="F204" s="189"/>
      <c r="G204" s="190">
        <f t="shared" si="35"/>
        <v>0</v>
      </c>
      <c r="H204" s="189"/>
      <c r="I204" s="190">
        <f t="shared" si="36"/>
        <v>0</v>
      </c>
      <c r="J204" s="189"/>
      <c r="K204" s="190">
        <f t="shared" si="37"/>
        <v>0</v>
      </c>
      <c r="L204" s="190">
        <v>21</v>
      </c>
      <c r="M204" s="190">
        <f t="shared" si="38"/>
        <v>0</v>
      </c>
      <c r="N204" s="188">
        <v>0</v>
      </c>
      <c r="O204" s="188">
        <f t="shared" si="39"/>
        <v>0</v>
      </c>
      <c r="P204" s="188">
        <v>0</v>
      </c>
      <c r="Q204" s="188">
        <f t="shared" si="40"/>
        <v>0</v>
      </c>
      <c r="R204" s="190"/>
      <c r="S204" s="190" t="s">
        <v>878</v>
      </c>
      <c r="T204" s="191" t="s">
        <v>879</v>
      </c>
      <c r="U204" s="159">
        <v>0</v>
      </c>
      <c r="V204" s="159">
        <f t="shared" si="41"/>
        <v>0</v>
      </c>
      <c r="W204" s="159"/>
      <c r="X204" s="159" t="s">
        <v>295</v>
      </c>
      <c r="Y204" s="159" t="s">
        <v>296</v>
      </c>
      <c r="Z204" s="148"/>
      <c r="AA204" s="148"/>
      <c r="AB204" s="148"/>
      <c r="AC204" s="148"/>
      <c r="AD204" s="148"/>
      <c r="AE204" s="148"/>
      <c r="AF204" s="148"/>
      <c r="AG204" s="148" t="s">
        <v>2005</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1" x14ac:dyDescent="0.25">
      <c r="A205" s="185">
        <v>162</v>
      </c>
      <c r="B205" s="186" t="s">
        <v>2264</v>
      </c>
      <c r="C205" s="198" t="s">
        <v>2165</v>
      </c>
      <c r="D205" s="187" t="s">
        <v>2037</v>
      </c>
      <c r="E205" s="188">
        <v>6</v>
      </c>
      <c r="F205" s="189"/>
      <c r="G205" s="190">
        <f t="shared" si="35"/>
        <v>0</v>
      </c>
      <c r="H205" s="189"/>
      <c r="I205" s="190">
        <f t="shared" si="36"/>
        <v>0</v>
      </c>
      <c r="J205" s="189"/>
      <c r="K205" s="190">
        <f t="shared" si="37"/>
        <v>0</v>
      </c>
      <c r="L205" s="190">
        <v>21</v>
      </c>
      <c r="M205" s="190">
        <f t="shared" si="38"/>
        <v>0</v>
      </c>
      <c r="N205" s="188">
        <v>0</v>
      </c>
      <c r="O205" s="188">
        <f t="shared" si="39"/>
        <v>0</v>
      </c>
      <c r="P205" s="188">
        <v>0</v>
      </c>
      <c r="Q205" s="188">
        <f t="shared" si="40"/>
        <v>0</v>
      </c>
      <c r="R205" s="190"/>
      <c r="S205" s="190" t="s">
        <v>878</v>
      </c>
      <c r="T205" s="191" t="s">
        <v>879</v>
      </c>
      <c r="U205" s="159">
        <v>0</v>
      </c>
      <c r="V205" s="159">
        <f t="shared" si="41"/>
        <v>0</v>
      </c>
      <c r="W205" s="159"/>
      <c r="X205" s="159" t="s">
        <v>295</v>
      </c>
      <c r="Y205" s="159" t="s">
        <v>296</v>
      </c>
      <c r="Z205" s="148"/>
      <c r="AA205" s="148"/>
      <c r="AB205" s="148"/>
      <c r="AC205" s="148"/>
      <c r="AD205" s="148"/>
      <c r="AE205" s="148"/>
      <c r="AF205" s="148"/>
      <c r="AG205" s="148" t="s">
        <v>2005</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1" x14ac:dyDescent="0.25">
      <c r="A206" s="185">
        <v>163</v>
      </c>
      <c r="B206" s="186" t="s">
        <v>2265</v>
      </c>
      <c r="C206" s="198" t="s">
        <v>2266</v>
      </c>
      <c r="D206" s="187" t="s">
        <v>2037</v>
      </c>
      <c r="E206" s="188">
        <v>3</v>
      </c>
      <c r="F206" s="189"/>
      <c r="G206" s="190">
        <f t="shared" si="35"/>
        <v>0</v>
      </c>
      <c r="H206" s="189"/>
      <c r="I206" s="190">
        <f t="shared" si="36"/>
        <v>0</v>
      </c>
      <c r="J206" s="189"/>
      <c r="K206" s="190">
        <f t="shared" si="37"/>
        <v>0</v>
      </c>
      <c r="L206" s="190">
        <v>21</v>
      </c>
      <c r="M206" s="190">
        <f t="shared" si="38"/>
        <v>0</v>
      </c>
      <c r="N206" s="188">
        <v>0</v>
      </c>
      <c r="O206" s="188">
        <f t="shared" si="39"/>
        <v>0</v>
      </c>
      <c r="P206" s="188">
        <v>0</v>
      </c>
      <c r="Q206" s="188">
        <f t="shared" si="40"/>
        <v>0</v>
      </c>
      <c r="R206" s="190"/>
      <c r="S206" s="190" t="s">
        <v>878</v>
      </c>
      <c r="T206" s="191" t="s">
        <v>879</v>
      </c>
      <c r="U206" s="159">
        <v>0</v>
      </c>
      <c r="V206" s="159">
        <f t="shared" si="41"/>
        <v>0</v>
      </c>
      <c r="W206" s="159"/>
      <c r="X206" s="159" t="s">
        <v>295</v>
      </c>
      <c r="Y206" s="159" t="s">
        <v>296</v>
      </c>
      <c r="Z206" s="148"/>
      <c r="AA206" s="148"/>
      <c r="AB206" s="148"/>
      <c r="AC206" s="148"/>
      <c r="AD206" s="148"/>
      <c r="AE206" s="148"/>
      <c r="AF206" s="148"/>
      <c r="AG206" s="148" t="s">
        <v>2005</v>
      </c>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1" x14ac:dyDescent="0.25">
      <c r="A207" s="185">
        <v>164</v>
      </c>
      <c r="B207" s="186" t="s">
        <v>2220</v>
      </c>
      <c r="C207" s="198" t="s">
        <v>2221</v>
      </c>
      <c r="D207" s="187" t="s">
        <v>292</v>
      </c>
      <c r="E207" s="188">
        <v>3</v>
      </c>
      <c r="F207" s="189"/>
      <c r="G207" s="190">
        <f t="shared" si="35"/>
        <v>0</v>
      </c>
      <c r="H207" s="189"/>
      <c r="I207" s="190">
        <f t="shared" si="36"/>
        <v>0</v>
      </c>
      <c r="J207" s="189"/>
      <c r="K207" s="190">
        <f t="shared" si="37"/>
        <v>0</v>
      </c>
      <c r="L207" s="190">
        <v>21</v>
      </c>
      <c r="M207" s="190">
        <f t="shared" si="38"/>
        <v>0</v>
      </c>
      <c r="N207" s="188">
        <v>4.0000000000000003E-5</v>
      </c>
      <c r="O207" s="188">
        <f t="shared" si="39"/>
        <v>0</v>
      </c>
      <c r="P207" s="188">
        <v>0</v>
      </c>
      <c r="Q207" s="188">
        <f t="shared" si="40"/>
        <v>0</v>
      </c>
      <c r="R207" s="190" t="s">
        <v>1425</v>
      </c>
      <c r="S207" s="190" t="s">
        <v>294</v>
      </c>
      <c r="T207" s="191" t="s">
        <v>294</v>
      </c>
      <c r="U207" s="159">
        <v>0.44500000000000001</v>
      </c>
      <c r="V207" s="159">
        <f t="shared" si="41"/>
        <v>1.34</v>
      </c>
      <c r="W207" s="159"/>
      <c r="X207" s="159" t="s">
        <v>295</v>
      </c>
      <c r="Y207" s="159" t="s">
        <v>296</v>
      </c>
      <c r="Z207" s="148"/>
      <c r="AA207" s="148"/>
      <c r="AB207" s="148"/>
      <c r="AC207" s="148"/>
      <c r="AD207" s="148"/>
      <c r="AE207" s="148"/>
      <c r="AF207" s="148"/>
      <c r="AG207" s="148" t="s">
        <v>2005</v>
      </c>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1" x14ac:dyDescent="0.25">
      <c r="A208" s="185">
        <v>165</v>
      </c>
      <c r="B208" s="186" t="s">
        <v>2166</v>
      </c>
      <c r="C208" s="198" t="s">
        <v>2167</v>
      </c>
      <c r="D208" s="187" t="s">
        <v>1424</v>
      </c>
      <c r="E208" s="188">
        <v>6</v>
      </c>
      <c r="F208" s="189"/>
      <c r="G208" s="190">
        <f t="shared" si="35"/>
        <v>0</v>
      </c>
      <c r="H208" s="189"/>
      <c r="I208" s="190">
        <f t="shared" si="36"/>
        <v>0</v>
      </c>
      <c r="J208" s="189"/>
      <c r="K208" s="190">
        <f t="shared" si="37"/>
        <v>0</v>
      </c>
      <c r="L208" s="190">
        <v>21</v>
      </c>
      <c r="M208" s="190">
        <f t="shared" si="38"/>
        <v>0</v>
      </c>
      <c r="N208" s="188">
        <v>8.0000000000000007E-5</v>
      </c>
      <c r="O208" s="188">
        <f t="shared" si="39"/>
        <v>0</v>
      </c>
      <c r="P208" s="188">
        <v>0</v>
      </c>
      <c r="Q208" s="188">
        <f t="shared" si="40"/>
        <v>0</v>
      </c>
      <c r="R208" s="190" t="s">
        <v>1425</v>
      </c>
      <c r="S208" s="190" t="s">
        <v>294</v>
      </c>
      <c r="T208" s="191" t="s">
        <v>294</v>
      </c>
      <c r="U208" s="159">
        <v>0.28999999999999998</v>
      </c>
      <c r="V208" s="159">
        <f t="shared" si="41"/>
        <v>1.74</v>
      </c>
      <c r="W208" s="159"/>
      <c r="X208" s="159" t="s">
        <v>295</v>
      </c>
      <c r="Y208" s="159" t="s">
        <v>296</v>
      </c>
      <c r="Z208" s="148"/>
      <c r="AA208" s="148"/>
      <c r="AB208" s="148"/>
      <c r="AC208" s="148"/>
      <c r="AD208" s="148"/>
      <c r="AE208" s="148"/>
      <c r="AF208" s="148"/>
      <c r="AG208" s="148" t="s">
        <v>2005</v>
      </c>
      <c r="AH208" s="148"/>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1" x14ac:dyDescent="0.25">
      <c r="A209" s="185">
        <v>166</v>
      </c>
      <c r="B209" s="186" t="s">
        <v>2267</v>
      </c>
      <c r="C209" s="198" t="s">
        <v>2268</v>
      </c>
      <c r="D209" s="187"/>
      <c r="E209" s="188">
        <v>0</v>
      </c>
      <c r="F209" s="189"/>
      <c r="G209" s="190">
        <f t="shared" si="35"/>
        <v>0</v>
      </c>
      <c r="H209" s="189"/>
      <c r="I209" s="190">
        <f t="shared" si="36"/>
        <v>0</v>
      </c>
      <c r="J209" s="189"/>
      <c r="K209" s="190">
        <f t="shared" si="37"/>
        <v>0</v>
      </c>
      <c r="L209" s="190">
        <v>21</v>
      </c>
      <c r="M209" s="190">
        <f t="shared" si="38"/>
        <v>0</v>
      </c>
      <c r="N209" s="188">
        <v>0</v>
      </c>
      <c r="O209" s="188">
        <f t="shared" si="39"/>
        <v>0</v>
      </c>
      <c r="P209" s="188">
        <v>0</v>
      </c>
      <c r="Q209" s="188">
        <f t="shared" si="40"/>
        <v>0</v>
      </c>
      <c r="R209" s="190"/>
      <c r="S209" s="190" t="s">
        <v>878</v>
      </c>
      <c r="T209" s="191" t="s">
        <v>879</v>
      </c>
      <c r="U209" s="159">
        <v>0</v>
      </c>
      <c r="V209" s="159">
        <f t="shared" si="41"/>
        <v>0</v>
      </c>
      <c r="W209" s="159"/>
      <c r="X209" s="159" t="s">
        <v>295</v>
      </c>
      <c r="Y209" s="159" t="s">
        <v>296</v>
      </c>
      <c r="Z209" s="148"/>
      <c r="AA209" s="148"/>
      <c r="AB209" s="148"/>
      <c r="AC209" s="148"/>
      <c r="AD209" s="148"/>
      <c r="AE209" s="148"/>
      <c r="AF209" s="148"/>
      <c r="AG209" s="148" t="s">
        <v>2005</v>
      </c>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ht="20" outlineLevel="1" x14ac:dyDescent="0.25">
      <c r="A210" s="185">
        <v>167</v>
      </c>
      <c r="B210" s="186" t="s">
        <v>2269</v>
      </c>
      <c r="C210" s="198" t="s">
        <v>2270</v>
      </c>
      <c r="D210" s="187" t="s">
        <v>2037</v>
      </c>
      <c r="E210" s="188">
        <v>9</v>
      </c>
      <c r="F210" s="189"/>
      <c r="G210" s="190">
        <f t="shared" si="35"/>
        <v>0</v>
      </c>
      <c r="H210" s="189"/>
      <c r="I210" s="190">
        <f t="shared" si="36"/>
        <v>0</v>
      </c>
      <c r="J210" s="189"/>
      <c r="K210" s="190">
        <f t="shared" si="37"/>
        <v>0</v>
      </c>
      <c r="L210" s="190">
        <v>21</v>
      </c>
      <c r="M210" s="190">
        <f t="shared" si="38"/>
        <v>0</v>
      </c>
      <c r="N210" s="188">
        <v>0</v>
      </c>
      <c r="O210" s="188">
        <f t="shared" si="39"/>
        <v>0</v>
      </c>
      <c r="P210" s="188">
        <v>0</v>
      </c>
      <c r="Q210" s="188">
        <f t="shared" si="40"/>
        <v>0</v>
      </c>
      <c r="R210" s="190"/>
      <c r="S210" s="190" t="s">
        <v>878</v>
      </c>
      <c r="T210" s="191" t="s">
        <v>879</v>
      </c>
      <c r="U210" s="159">
        <v>0</v>
      </c>
      <c r="V210" s="159">
        <f t="shared" si="41"/>
        <v>0</v>
      </c>
      <c r="W210" s="159"/>
      <c r="X210" s="159" t="s">
        <v>295</v>
      </c>
      <c r="Y210" s="159" t="s">
        <v>296</v>
      </c>
      <c r="Z210" s="148"/>
      <c r="AA210" s="148"/>
      <c r="AB210" s="148"/>
      <c r="AC210" s="148"/>
      <c r="AD210" s="148"/>
      <c r="AE210" s="148"/>
      <c r="AF210" s="148"/>
      <c r="AG210" s="148" t="s">
        <v>2005</v>
      </c>
      <c r="AH210" s="148"/>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1" x14ac:dyDescent="0.25">
      <c r="A211" s="185">
        <v>168</v>
      </c>
      <c r="B211" s="186" t="s">
        <v>2271</v>
      </c>
      <c r="C211" s="198" t="s">
        <v>2272</v>
      </c>
      <c r="D211" s="187" t="s">
        <v>2037</v>
      </c>
      <c r="E211" s="188">
        <v>9</v>
      </c>
      <c r="F211" s="189"/>
      <c r="G211" s="190">
        <f t="shared" si="35"/>
        <v>0</v>
      </c>
      <c r="H211" s="189"/>
      <c r="I211" s="190">
        <f t="shared" si="36"/>
        <v>0</v>
      </c>
      <c r="J211" s="189"/>
      <c r="K211" s="190">
        <f t="shared" si="37"/>
        <v>0</v>
      </c>
      <c r="L211" s="190">
        <v>21</v>
      </c>
      <c r="M211" s="190">
        <f t="shared" si="38"/>
        <v>0</v>
      </c>
      <c r="N211" s="188">
        <v>0</v>
      </c>
      <c r="O211" s="188">
        <f t="shared" si="39"/>
        <v>0</v>
      </c>
      <c r="P211" s="188">
        <v>0</v>
      </c>
      <c r="Q211" s="188">
        <f t="shared" si="40"/>
        <v>0</v>
      </c>
      <c r="R211" s="190"/>
      <c r="S211" s="190" t="s">
        <v>878</v>
      </c>
      <c r="T211" s="191" t="s">
        <v>879</v>
      </c>
      <c r="U211" s="159">
        <v>0</v>
      </c>
      <c r="V211" s="159">
        <f t="shared" si="41"/>
        <v>0</v>
      </c>
      <c r="W211" s="159"/>
      <c r="X211" s="159" t="s">
        <v>295</v>
      </c>
      <c r="Y211" s="159" t="s">
        <v>296</v>
      </c>
      <c r="Z211" s="148"/>
      <c r="AA211" s="148"/>
      <c r="AB211" s="148"/>
      <c r="AC211" s="148"/>
      <c r="AD211" s="148"/>
      <c r="AE211" s="148"/>
      <c r="AF211" s="148"/>
      <c r="AG211" s="148" t="s">
        <v>2005</v>
      </c>
      <c r="AH211" s="148"/>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outlineLevel="1" x14ac:dyDescent="0.25">
      <c r="A212" s="185">
        <v>169</v>
      </c>
      <c r="B212" s="186" t="s">
        <v>2273</v>
      </c>
      <c r="C212" s="198" t="s">
        <v>2274</v>
      </c>
      <c r="D212" s="187" t="s">
        <v>2037</v>
      </c>
      <c r="E212" s="188">
        <v>9</v>
      </c>
      <c r="F212" s="189"/>
      <c r="G212" s="190">
        <f t="shared" si="35"/>
        <v>0</v>
      </c>
      <c r="H212" s="189"/>
      <c r="I212" s="190">
        <f t="shared" si="36"/>
        <v>0</v>
      </c>
      <c r="J212" s="189"/>
      <c r="K212" s="190">
        <f t="shared" si="37"/>
        <v>0</v>
      </c>
      <c r="L212" s="190">
        <v>21</v>
      </c>
      <c r="M212" s="190">
        <f t="shared" si="38"/>
        <v>0</v>
      </c>
      <c r="N212" s="188">
        <v>0</v>
      </c>
      <c r="O212" s="188">
        <f t="shared" si="39"/>
        <v>0</v>
      </c>
      <c r="P212" s="188">
        <v>0</v>
      </c>
      <c r="Q212" s="188">
        <f t="shared" si="40"/>
        <v>0</v>
      </c>
      <c r="R212" s="190"/>
      <c r="S212" s="190" t="s">
        <v>878</v>
      </c>
      <c r="T212" s="191" t="s">
        <v>879</v>
      </c>
      <c r="U212" s="159">
        <v>0</v>
      </c>
      <c r="V212" s="159">
        <f t="shared" si="41"/>
        <v>0</v>
      </c>
      <c r="W212" s="159"/>
      <c r="X212" s="159" t="s">
        <v>295</v>
      </c>
      <c r="Y212" s="159" t="s">
        <v>296</v>
      </c>
      <c r="Z212" s="148"/>
      <c r="AA212" s="148"/>
      <c r="AB212" s="148"/>
      <c r="AC212" s="148"/>
      <c r="AD212" s="148"/>
      <c r="AE212" s="148"/>
      <c r="AF212" s="148"/>
      <c r="AG212" s="148" t="s">
        <v>2005</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1" x14ac:dyDescent="0.25">
      <c r="A213" s="185">
        <v>170</v>
      </c>
      <c r="B213" s="186" t="s">
        <v>2275</v>
      </c>
      <c r="C213" s="198" t="s">
        <v>2276</v>
      </c>
      <c r="D213" s="187" t="s">
        <v>2037</v>
      </c>
      <c r="E213" s="188">
        <v>9</v>
      </c>
      <c r="F213" s="189"/>
      <c r="G213" s="190">
        <f t="shared" si="35"/>
        <v>0</v>
      </c>
      <c r="H213" s="189"/>
      <c r="I213" s="190">
        <f t="shared" si="36"/>
        <v>0</v>
      </c>
      <c r="J213" s="189"/>
      <c r="K213" s="190">
        <f t="shared" si="37"/>
        <v>0</v>
      </c>
      <c r="L213" s="190">
        <v>21</v>
      </c>
      <c r="M213" s="190">
        <f t="shared" si="38"/>
        <v>0</v>
      </c>
      <c r="N213" s="188">
        <v>0</v>
      </c>
      <c r="O213" s="188">
        <f t="shared" si="39"/>
        <v>0</v>
      </c>
      <c r="P213" s="188">
        <v>0</v>
      </c>
      <c r="Q213" s="188">
        <f t="shared" si="40"/>
        <v>0</v>
      </c>
      <c r="R213" s="190"/>
      <c r="S213" s="190" t="s">
        <v>878</v>
      </c>
      <c r="T213" s="191" t="s">
        <v>879</v>
      </c>
      <c r="U213" s="159">
        <v>0</v>
      </c>
      <c r="V213" s="159">
        <f t="shared" si="41"/>
        <v>0</v>
      </c>
      <c r="W213" s="159"/>
      <c r="X213" s="159" t="s">
        <v>295</v>
      </c>
      <c r="Y213" s="159" t="s">
        <v>296</v>
      </c>
      <c r="Z213" s="148"/>
      <c r="AA213" s="148"/>
      <c r="AB213" s="148"/>
      <c r="AC213" s="148"/>
      <c r="AD213" s="148"/>
      <c r="AE213" s="148"/>
      <c r="AF213" s="148"/>
      <c r="AG213" s="148" t="s">
        <v>2005</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1" x14ac:dyDescent="0.25">
      <c r="A214" s="185">
        <v>171</v>
      </c>
      <c r="B214" s="186" t="s">
        <v>2277</v>
      </c>
      <c r="C214" s="198" t="s">
        <v>2278</v>
      </c>
      <c r="D214" s="187" t="s">
        <v>2037</v>
      </c>
      <c r="E214" s="188">
        <v>9</v>
      </c>
      <c r="F214" s="189"/>
      <c r="G214" s="190">
        <f t="shared" si="35"/>
        <v>0</v>
      </c>
      <c r="H214" s="189"/>
      <c r="I214" s="190">
        <f t="shared" si="36"/>
        <v>0</v>
      </c>
      <c r="J214" s="189"/>
      <c r="K214" s="190">
        <f t="shared" si="37"/>
        <v>0</v>
      </c>
      <c r="L214" s="190">
        <v>21</v>
      </c>
      <c r="M214" s="190">
        <f t="shared" si="38"/>
        <v>0</v>
      </c>
      <c r="N214" s="188">
        <v>0</v>
      </c>
      <c r="O214" s="188">
        <f t="shared" si="39"/>
        <v>0</v>
      </c>
      <c r="P214" s="188">
        <v>0</v>
      </c>
      <c r="Q214" s="188">
        <f t="shared" si="40"/>
        <v>0</v>
      </c>
      <c r="R214" s="190"/>
      <c r="S214" s="190" t="s">
        <v>878</v>
      </c>
      <c r="T214" s="191" t="s">
        <v>879</v>
      </c>
      <c r="U214" s="159">
        <v>0</v>
      </c>
      <c r="V214" s="159">
        <f t="shared" si="41"/>
        <v>0</v>
      </c>
      <c r="W214" s="159"/>
      <c r="X214" s="159" t="s">
        <v>295</v>
      </c>
      <c r="Y214" s="159" t="s">
        <v>296</v>
      </c>
      <c r="Z214" s="148"/>
      <c r="AA214" s="148"/>
      <c r="AB214" s="148"/>
      <c r="AC214" s="148"/>
      <c r="AD214" s="148"/>
      <c r="AE214" s="148"/>
      <c r="AF214" s="148"/>
      <c r="AG214" s="148" t="s">
        <v>2005</v>
      </c>
      <c r="AH214" s="148"/>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1" x14ac:dyDescent="0.25">
      <c r="A215" s="185">
        <v>172</v>
      </c>
      <c r="B215" s="186" t="s">
        <v>2279</v>
      </c>
      <c r="C215" s="198" t="s">
        <v>2280</v>
      </c>
      <c r="D215" s="187" t="s">
        <v>1424</v>
      </c>
      <c r="E215" s="188">
        <v>9</v>
      </c>
      <c r="F215" s="189"/>
      <c r="G215" s="190">
        <f t="shared" si="35"/>
        <v>0</v>
      </c>
      <c r="H215" s="189"/>
      <c r="I215" s="190">
        <f t="shared" si="36"/>
        <v>0</v>
      </c>
      <c r="J215" s="189"/>
      <c r="K215" s="190">
        <f t="shared" si="37"/>
        <v>0</v>
      </c>
      <c r="L215" s="190">
        <v>21</v>
      </c>
      <c r="M215" s="190">
        <f t="shared" si="38"/>
        <v>0</v>
      </c>
      <c r="N215" s="188">
        <v>1.8400000000000001E-3</v>
      </c>
      <c r="O215" s="188">
        <f t="shared" si="39"/>
        <v>0.02</v>
      </c>
      <c r="P215" s="188">
        <v>0</v>
      </c>
      <c r="Q215" s="188">
        <f t="shared" si="40"/>
        <v>0</v>
      </c>
      <c r="R215" s="190" t="s">
        <v>1425</v>
      </c>
      <c r="S215" s="190" t="s">
        <v>294</v>
      </c>
      <c r="T215" s="191" t="s">
        <v>294</v>
      </c>
      <c r="U215" s="159">
        <v>1.3340000000000001</v>
      </c>
      <c r="V215" s="159">
        <f t="shared" si="41"/>
        <v>12.01</v>
      </c>
      <c r="W215" s="159"/>
      <c r="X215" s="159" t="s">
        <v>295</v>
      </c>
      <c r="Y215" s="159" t="s">
        <v>296</v>
      </c>
      <c r="Z215" s="148"/>
      <c r="AA215" s="148"/>
      <c r="AB215" s="148"/>
      <c r="AC215" s="148"/>
      <c r="AD215" s="148"/>
      <c r="AE215" s="148"/>
      <c r="AF215" s="148"/>
      <c r="AG215" s="148" t="s">
        <v>2005</v>
      </c>
      <c r="AH215" s="148"/>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1" x14ac:dyDescent="0.25">
      <c r="A216" s="185">
        <v>173</v>
      </c>
      <c r="B216" s="186" t="s">
        <v>2281</v>
      </c>
      <c r="C216" s="198" t="s">
        <v>2282</v>
      </c>
      <c r="D216" s="187" t="s">
        <v>1424</v>
      </c>
      <c r="E216" s="188">
        <v>9</v>
      </c>
      <c r="F216" s="189"/>
      <c r="G216" s="190">
        <f t="shared" si="35"/>
        <v>0</v>
      </c>
      <c r="H216" s="189"/>
      <c r="I216" s="190">
        <f t="shared" si="36"/>
        <v>0</v>
      </c>
      <c r="J216" s="189"/>
      <c r="K216" s="190">
        <f t="shared" si="37"/>
        <v>0</v>
      </c>
      <c r="L216" s="190">
        <v>21</v>
      </c>
      <c r="M216" s="190">
        <f t="shared" si="38"/>
        <v>0</v>
      </c>
      <c r="N216" s="188">
        <v>8.0000000000000007E-5</v>
      </c>
      <c r="O216" s="188">
        <f t="shared" si="39"/>
        <v>0</v>
      </c>
      <c r="P216" s="188">
        <v>0</v>
      </c>
      <c r="Q216" s="188">
        <f t="shared" si="40"/>
        <v>0</v>
      </c>
      <c r="R216" s="190" t="s">
        <v>1425</v>
      </c>
      <c r="S216" s="190" t="s">
        <v>294</v>
      </c>
      <c r="T216" s="191" t="s">
        <v>294</v>
      </c>
      <c r="U216" s="159">
        <v>0.22700000000000001</v>
      </c>
      <c r="V216" s="159">
        <f t="shared" si="41"/>
        <v>2.04</v>
      </c>
      <c r="W216" s="159"/>
      <c r="X216" s="159" t="s">
        <v>295</v>
      </c>
      <c r="Y216" s="159" t="s">
        <v>296</v>
      </c>
      <c r="Z216" s="148"/>
      <c r="AA216" s="148"/>
      <c r="AB216" s="148"/>
      <c r="AC216" s="148"/>
      <c r="AD216" s="148"/>
      <c r="AE216" s="148"/>
      <c r="AF216" s="148"/>
      <c r="AG216" s="148" t="s">
        <v>2005</v>
      </c>
      <c r="AH216" s="148"/>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1" x14ac:dyDescent="0.25">
      <c r="A217" s="185">
        <v>174</v>
      </c>
      <c r="B217" s="186" t="s">
        <v>2283</v>
      </c>
      <c r="C217" s="198" t="s">
        <v>2284</v>
      </c>
      <c r="D217" s="187"/>
      <c r="E217" s="188">
        <v>0</v>
      </c>
      <c r="F217" s="189"/>
      <c r="G217" s="190">
        <f t="shared" si="35"/>
        <v>0</v>
      </c>
      <c r="H217" s="189"/>
      <c r="I217" s="190">
        <f t="shared" si="36"/>
        <v>0</v>
      </c>
      <c r="J217" s="189"/>
      <c r="K217" s="190">
        <f t="shared" si="37"/>
        <v>0</v>
      </c>
      <c r="L217" s="190">
        <v>21</v>
      </c>
      <c r="M217" s="190">
        <f t="shared" si="38"/>
        <v>0</v>
      </c>
      <c r="N217" s="188">
        <v>0</v>
      </c>
      <c r="O217" s="188">
        <f t="shared" si="39"/>
        <v>0</v>
      </c>
      <c r="P217" s="188">
        <v>0</v>
      </c>
      <c r="Q217" s="188">
        <f t="shared" si="40"/>
        <v>0</v>
      </c>
      <c r="R217" s="190"/>
      <c r="S217" s="190" t="s">
        <v>878</v>
      </c>
      <c r="T217" s="191" t="s">
        <v>879</v>
      </c>
      <c r="U217" s="159">
        <v>0</v>
      </c>
      <c r="V217" s="159">
        <f t="shared" si="41"/>
        <v>0</v>
      </c>
      <c r="W217" s="159"/>
      <c r="X217" s="159" t="s">
        <v>295</v>
      </c>
      <c r="Y217" s="159" t="s">
        <v>296</v>
      </c>
      <c r="Z217" s="148"/>
      <c r="AA217" s="148"/>
      <c r="AB217" s="148"/>
      <c r="AC217" s="148"/>
      <c r="AD217" s="148"/>
      <c r="AE217" s="148"/>
      <c r="AF217" s="148"/>
      <c r="AG217" s="148" t="s">
        <v>2005</v>
      </c>
      <c r="AH217" s="148"/>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ht="20" outlineLevel="1" x14ac:dyDescent="0.25">
      <c r="A218" s="185">
        <v>175</v>
      </c>
      <c r="B218" s="186" t="s">
        <v>2285</v>
      </c>
      <c r="C218" s="198" t="s">
        <v>2286</v>
      </c>
      <c r="D218" s="187" t="s">
        <v>2037</v>
      </c>
      <c r="E218" s="188">
        <v>2</v>
      </c>
      <c r="F218" s="189"/>
      <c r="G218" s="190">
        <f t="shared" si="35"/>
        <v>0</v>
      </c>
      <c r="H218" s="189"/>
      <c r="I218" s="190">
        <f t="shared" si="36"/>
        <v>0</v>
      </c>
      <c r="J218" s="189"/>
      <c r="K218" s="190">
        <f t="shared" si="37"/>
        <v>0</v>
      </c>
      <c r="L218" s="190">
        <v>21</v>
      </c>
      <c r="M218" s="190">
        <f t="shared" si="38"/>
        <v>0</v>
      </c>
      <c r="N218" s="188">
        <v>0</v>
      </c>
      <c r="O218" s="188">
        <f t="shared" si="39"/>
        <v>0</v>
      </c>
      <c r="P218" s="188">
        <v>0</v>
      </c>
      <c r="Q218" s="188">
        <f t="shared" si="40"/>
        <v>0</v>
      </c>
      <c r="R218" s="190"/>
      <c r="S218" s="190" t="s">
        <v>878</v>
      </c>
      <c r="T218" s="191" t="s">
        <v>879</v>
      </c>
      <c r="U218" s="159">
        <v>0</v>
      </c>
      <c r="V218" s="159">
        <f t="shared" si="41"/>
        <v>0</v>
      </c>
      <c r="W218" s="159"/>
      <c r="X218" s="159" t="s">
        <v>295</v>
      </c>
      <c r="Y218" s="159" t="s">
        <v>296</v>
      </c>
      <c r="Z218" s="148"/>
      <c r="AA218" s="148"/>
      <c r="AB218" s="148"/>
      <c r="AC218" s="148"/>
      <c r="AD218" s="148"/>
      <c r="AE218" s="148"/>
      <c r="AF218" s="148"/>
      <c r="AG218" s="148" t="s">
        <v>2005</v>
      </c>
      <c r="AH218" s="148"/>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1" x14ac:dyDescent="0.25">
      <c r="A219" s="185">
        <v>176</v>
      </c>
      <c r="B219" s="186" t="s">
        <v>2287</v>
      </c>
      <c r="C219" s="198" t="s">
        <v>2272</v>
      </c>
      <c r="D219" s="187" t="s">
        <v>2037</v>
      </c>
      <c r="E219" s="188">
        <v>2</v>
      </c>
      <c r="F219" s="189"/>
      <c r="G219" s="190">
        <f t="shared" si="35"/>
        <v>0</v>
      </c>
      <c r="H219" s="189"/>
      <c r="I219" s="190">
        <f t="shared" si="36"/>
        <v>0</v>
      </c>
      <c r="J219" s="189"/>
      <c r="K219" s="190">
        <f t="shared" si="37"/>
        <v>0</v>
      </c>
      <c r="L219" s="190">
        <v>21</v>
      </c>
      <c r="M219" s="190">
        <f t="shared" si="38"/>
        <v>0</v>
      </c>
      <c r="N219" s="188">
        <v>0</v>
      </c>
      <c r="O219" s="188">
        <f t="shared" si="39"/>
        <v>0</v>
      </c>
      <c r="P219" s="188">
        <v>0</v>
      </c>
      <c r="Q219" s="188">
        <f t="shared" si="40"/>
        <v>0</v>
      </c>
      <c r="R219" s="190"/>
      <c r="S219" s="190" t="s">
        <v>878</v>
      </c>
      <c r="T219" s="191" t="s">
        <v>879</v>
      </c>
      <c r="U219" s="159">
        <v>0</v>
      </c>
      <c r="V219" s="159">
        <f t="shared" si="41"/>
        <v>0</v>
      </c>
      <c r="W219" s="159"/>
      <c r="X219" s="159" t="s">
        <v>295</v>
      </c>
      <c r="Y219" s="159" t="s">
        <v>296</v>
      </c>
      <c r="Z219" s="148"/>
      <c r="AA219" s="148"/>
      <c r="AB219" s="148"/>
      <c r="AC219" s="148"/>
      <c r="AD219" s="148"/>
      <c r="AE219" s="148"/>
      <c r="AF219" s="148"/>
      <c r="AG219" s="148" t="s">
        <v>2005</v>
      </c>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1" x14ac:dyDescent="0.25">
      <c r="A220" s="185">
        <v>177</v>
      </c>
      <c r="B220" s="186" t="s">
        <v>2288</v>
      </c>
      <c r="C220" s="198" t="s">
        <v>2274</v>
      </c>
      <c r="D220" s="187" t="s">
        <v>2037</v>
      </c>
      <c r="E220" s="188">
        <v>2</v>
      </c>
      <c r="F220" s="189"/>
      <c r="G220" s="190">
        <f t="shared" si="35"/>
        <v>0</v>
      </c>
      <c r="H220" s="189"/>
      <c r="I220" s="190">
        <f t="shared" si="36"/>
        <v>0</v>
      </c>
      <c r="J220" s="189"/>
      <c r="K220" s="190">
        <f t="shared" si="37"/>
        <v>0</v>
      </c>
      <c r="L220" s="190">
        <v>21</v>
      </c>
      <c r="M220" s="190">
        <f t="shared" si="38"/>
        <v>0</v>
      </c>
      <c r="N220" s="188">
        <v>0</v>
      </c>
      <c r="O220" s="188">
        <f t="shared" si="39"/>
        <v>0</v>
      </c>
      <c r="P220" s="188">
        <v>0</v>
      </c>
      <c r="Q220" s="188">
        <f t="shared" si="40"/>
        <v>0</v>
      </c>
      <c r="R220" s="190"/>
      <c r="S220" s="190" t="s">
        <v>878</v>
      </c>
      <c r="T220" s="191" t="s">
        <v>879</v>
      </c>
      <c r="U220" s="159">
        <v>0</v>
      </c>
      <c r="V220" s="159">
        <f t="shared" si="41"/>
        <v>0</v>
      </c>
      <c r="W220" s="159"/>
      <c r="X220" s="159" t="s">
        <v>295</v>
      </c>
      <c r="Y220" s="159" t="s">
        <v>296</v>
      </c>
      <c r="Z220" s="148"/>
      <c r="AA220" s="148"/>
      <c r="AB220" s="148"/>
      <c r="AC220" s="148"/>
      <c r="AD220" s="148"/>
      <c r="AE220" s="148"/>
      <c r="AF220" s="148"/>
      <c r="AG220" s="148" t="s">
        <v>2005</v>
      </c>
      <c r="AH220" s="148"/>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1" x14ac:dyDescent="0.25">
      <c r="A221" s="185">
        <v>178</v>
      </c>
      <c r="B221" s="186" t="s">
        <v>2289</v>
      </c>
      <c r="C221" s="198" t="s">
        <v>2276</v>
      </c>
      <c r="D221" s="187" t="s">
        <v>2037</v>
      </c>
      <c r="E221" s="188">
        <v>2</v>
      </c>
      <c r="F221" s="189"/>
      <c r="G221" s="190">
        <f t="shared" ref="G221:G236" si="42">ROUND(E221*F221,2)</f>
        <v>0</v>
      </c>
      <c r="H221" s="189"/>
      <c r="I221" s="190">
        <f t="shared" ref="I221:I236" si="43">ROUND(E221*H221,2)</f>
        <v>0</v>
      </c>
      <c r="J221" s="189"/>
      <c r="K221" s="190">
        <f t="shared" ref="K221:K236" si="44">ROUND(E221*J221,2)</f>
        <v>0</v>
      </c>
      <c r="L221" s="190">
        <v>21</v>
      </c>
      <c r="M221" s="190">
        <f t="shared" ref="M221:M236" si="45">G221*(1+L221/100)</f>
        <v>0</v>
      </c>
      <c r="N221" s="188">
        <v>0</v>
      </c>
      <c r="O221" s="188">
        <f t="shared" ref="O221:O236" si="46">ROUND(E221*N221,2)</f>
        <v>0</v>
      </c>
      <c r="P221" s="188">
        <v>0</v>
      </c>
      <c r="Q221" s="188">
        <f t="shared" ref="Q221:Q236" si="47">ROUND(E221*P221,2)</f>
        <v>0</v>
      </c>
      <c r="R221" s="190"/>
      <c r="S221" s="190" t="s">
        <v>878</v>
      </c>
      <c r="T221" s="191" t="s">
        <v>879</v>
      </c>
      <c r="U221" s="159">
        <v>0</v>
      </c>
      <c r="V221" s="159">
        <f t="shared" ref="V221:V236" si="48">ROUND(E221*U221,2)</f>
        <v>0</v>
      </c>
      <c r="W221" s="159"/>
      <c r="X221" s="159" t="s">
        <v>295</v>
      </c>
      <c r="Y221" s="159" t="s">
        <v>296</v>
      </c>
      <c r="Z221" s="148"/>
      <c r="AA221" s="148"/>
      <c r="AB221" s="148"/>
      <c r="AC221" s="148"/>
      <c r="AD221" s="148"/>
      <c r="AE221" s="148"/>
      <c r="AF221" s="148"/>
      <c r="AG221" s="148" t="s">
        <v>2005</v>
      </c>
      <c r="AH221" s="148"/>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1" x14ac:dyDescent="0.25">
      <c r="A222" s="185">
        <v>179</v>
      </c>
      <c r="B222" s="186" t="s">
        <v>2290</v>
      </c>
      <c r="C222" s="198" t="s">
        <v>2278</v>
      </c>
      <c r="D222" s="187" t="s">
        <v>2037</v>
      </c>
      <c r="E222" s="188">
        <v>2</v>
      </c>
      <c r="F222" s="189"/>
      <c r="G222" s="190">
        <f t="shared" si="42"/>
        <v>0</v>
      </c>
      <c r="H222" s="189"/>
      <c r="I222" s="190">
        <f t="shared" si="43"/>
        <v>0</v>
      </c>
      <c r="J222" s="189"/>
      <c r="K222" s="190">
        <f t="shared" si="44"/>
        <v>0</v>
      </c>
      <c r="L222" s="190">
        <v>21</v>
      </c>
      <c r="M222" s="190">
        <f t="shared" si="45"/>
        <v>0</v>
      </c>
      <c r="N222" s="188">
        <v>0</v>
      </c>
      <c r="O222" s="188">
        <f t="shared" si="46"/>
        <v>0</v>
      </c>
      <c r="P222" s="188">
        <v>0</v>
      </c>
      <c r="Q222" s="188">
        <f t="shared" si="47"/>
        <v>0</v>
      </c>
      <c r="R222" s="190"/>
      <c r="S222" s="190" t="s">
        <v>878</v>
      </c>
      <c r="T222" s="191" t="s">
        <v>879</v>
      </c>
      <c r="U222" s="159">
        <v>0</v>
      </c>
      <c r="V222" s="159">
        <f t="shared" si="48"/>
        <v>0</v>
      </c>
      <c r="W222" s="159"/>
      <c r="X222" s="159" t="s">
        <v>295</v>
      </c>
      <c r="Y222" s="159" t="s">
        <v>296</v>
      </c>
      <c r="Z222" s="148"/>
      <c r="AA222" s="148"/>
      <c r="AB222" s="148"/>
      <c r="AC222" s="148"/>
      <c r="AD222" s="148"/>
      <c r="AE222" s="148"/>
      <c r="AF222" s="148"/>
      <c r="AG222" s="148" t="s">
        <v>2005</v>
      </c>
      <c r="AH222" s="148"/>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1" x14ac:dyDescent="0.25">
      <c r="A223" s="185">
        <v>180</v>
      </c>
      <c r="B223" s="186" t="s">
        <v>2291</v>
      </c>
      <c r="C223" s="198" t="s">
        <v>2292</v>
      </c>
      <c r="D223" s="187" t="s">
        <v>2037</v>
      </c>
      <c r="E223" s="188">
        <v>2</v>
      </c>
      <c r="F223" s="189"/>
      <c r="G223" s="190">
        <f t="shared" si="42"/>
        <v>0</v>
      </c>
      <c r="H223" s="189"/>
      <c r="I223" s="190">
        <f t="shared" si="43"/>
        <v>0</v>
      </c>
      <c r="J223" s="189"/>
      <c r="K223" s="190">
        <f t="shared" si="44"/>
        <v>0</v>
      </c>
      <c r="L223" s="190">
        <v>21</v>
      </c>
      <c r="M223" s="190">
        <f t="shared" si="45"/>
        <v>0</v>
      </c>
      <c r="N223" s="188">
        <v>0</v>
      </c>
      <c r="O223" s="188">
        <f t="shared" si="46"/>
        <v>0</v>
      </c>
      <c r="P223" s="188">
        <v>0</v>
      </c>
      <c r="Q223" s="188">
        <f t="shared" si="47"/>
        <v>0</v>
      </c>
      <c r="R223" s="190"/>
      <c r="S223" s="190" t="s">
        <v>878</v>
      </c>
      <c r="T223" s="191" t="s">
        <v>879</v>
      </c>
      <c r="U223" s="159">
        <v>0</v>
      </c>
      <c r="V223" s="159">
        <f t="shared" si="48"/>
        <v>0</v>
      </c>
      <c r="W223" s="159"/>
      <c r="X223" s="159" t="s">
        <v>295</v>
      </c>
      <c r="Y223" s="159" t="s">
        <v>296</v>
      </c>
      <c r="Z223" s="148"/>
      <c r="AA223" s="148"/>
      <c r="AB223" s="148"/>
      <c r="AC223" s="148"/>
      <c r="AD223" s="148"/>
      <c r="AE223" s="148"/>
      <c r="AF223" s="148"/>
      <c r="AG223" s="148" t="s">
        <v>2005</v>
      </c>
      <c r="AH223" s="148"/>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1" x14ac:dyDescent="0.25">
      <c r="A224" s="185">
        <v>181</v>
      </c>
      <c r="B224" s="186" t="s">
        <v>2293</v>
      </c>
      <c r="C224" s="198" t="s">
        <v>2294</v>
      </c>
      <c r="D224" s="187" t="s">
        <v>2037</v>
      </c>
      <c r="E224" s="188">
        <v>2</v>
      </c>
      <c r="F224" s="189"/>
      <c r="G224" s="190">
        <f t="shared" si="42"/>
        <v>0</v>
      </c>
      <c r="H224" s="189"/>
      <c r="I224" s="190">
        <f t="shared" si="43"/>
        <v>0</v>
      </c>
      <c r="J224" s="189"/>
      <c r="K224" s="190">
        <f t="shared" si="44"/>
        <v>0</v>
      </c>
      <c r="L224" s="190">
        <v>21</v>
      </c>
      <c r="M224" s="190">
        <f t="shared" si="45"/>
        <v>0</v>
      </c>
      <c r="N224" s="188">
        <v>0</v>
      </c>
      <c r="O224" s="188">
        <f t="shared" si="46"/>
        <v>0</v>
      </c>
      <c r="P224" s="188">
        <v>0</v>
      </c>
      <c r="Q224" s="188">
        <f t="shared" si="47"/>
        <v>0</v>
      </c>
      <c r="R224" s="190"/>
      <c r="S224" s="190" t="s">
        <v>878</v>
      </c>
      <c r="T224" s="191" t="s">
        <v>879</v>
      </c>
      <c r="U224" s="159">
        <v>0</v>
      </c>
      <c r="V224" s="159">
        <f t="shared" si="48"/>
        <v>0</v>
      </c>
      <c r="W224" s="159"/>
      <c r="X224" s="159" t="s">
        <v>295</v>
      </c>
      <c r="Y224" s="159" t="s">
        <v>296</v>
      </c>
      <c r="Z224" s="148"/>
      <c r="AA224" s="148"/>
      <c r="AB224" s="148"/>
      <c r="AC224" s="148"/>
      <c r="AD224" s="148"/>
      <c r="AE224" s="148"/>
      <c r="AF224" s="148"/>
      <c r="AG224" s="148" t="s">
        <v>2005</v>
      </c>
      <c r="AH224" s="148"/>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1" x14ac:dyDescent="0.25">
      <c r="A225" s="185">
        <v>182</v>
      </c>
      <c r="B225" s="186" t="s">
        <v>2279</v>
      </c>
      <c r="C225" s="198" t="s">
        <v>2280</v>
      </c>
      <c r="D225" s="187" t="s">
        <v>1424</v>
      </c>
      <c r="E225" s="188">
        <v>2</v>
      </c>
      <c r="F225" s="189"/>
      <c r="G225" s="190">
        <f t="shared" si="42"/>
        <v>0</v>
      </c>
      <c r="H225" s="189"/>
      <c r="I225" s="190">
        <f t="shared" si="43"/>
        <v>0</v>
      </c>
      <c r="J225" s="189"/>
      <c r="K225" s="190">
        <f t="shared" si="44"/>
        <v>0</v>
      </c>
      <c r="L225" s="190">
        <v>21</v>
      </c>
      <c r="M225" s="190">
        <f t="shared" si="45"/>
        <v>0</v>
      </c>
      <c r="N225" s="188">
        <v>1.8400000000000001E-3</v>
      </c>
      <c r="O225" s="188">
        <f t="shared" si="46"/>
        <v>0</v>
      </c>
      <c r="P225" s="188">
        <v>0</v>
      </c>
      <c r="Q225" s="188">
        <f t="shared" si="47"/>
        <v>0</v>
      </c>
      <c r="R225" s="190" t="s">
        <v>1425</v>
      </c>
      <c r="S225" s="190" t="s">
        <v>294</v>
      </c>
      <c r="T225" s="191" t="s">
        <v>294</v>
      </c>
      <c r="U225" s="159">
        <v>1.3340000000000001</v>
      </c>
      <c r="V225" s="159">
        <f t="shared" si="48"/>
        <v>2.67</v>
      </c>
      <c r="W225" s="159"/>
      <c r="X225" s="159" t="s">
        <v>295</v>
      </c>
      <c r="Y225" s="159" t="s">
        <v>296</v>
      </c>
      <c r="Z225" s="148"/>
      <c r="AA225" s="148"/>
      <c r="AB225" s="148"/>
      <c r="AC225" s="148"/>
      <c r="AD225" s="148"/>
      <c r="AE225" s="148"/>
      <c r="AF225" s="148"/>
      <c r="AG225" s="148" t="s">
        <v>2005</v>
      </c>
      <c r="AH225" s="148"/>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1" x14ac:dyDescent="0.25">
      <c r="A226" s="185">
        <v>183</v>
      </c>
      <c r="B226" s="186" t="s">
        <v>2281</v>
      </c>
      <c r="C226" s="198" t="s">
        <v>2282</v>
      </c>
      <c r="D226" s="187" t="s">
        <v>1424</v>
      </c>
      <c r="E226" s="188">
        <v>2</v>
      </c>
      <c r="F226" s="189"/>
      <c r="G226" s="190">
        <f t="shared" si="42"/>
        <v>0</v>
      </c>
      <c r="H226" s="189"/>
      <c r="I226" s="190">
        <f t="shared" si="43"/>
        <v>0</v>
      </c>
      <c r="J226" s="189"/>
      <c r="K226" s="190">
        <f t="shared" si="44"/>
        <v>0</v>
      </c>
      <c r="L226" s="190">
        <v>21</v>
      </c>
      <c r="M226" s="190">
        <f t="shared" si="45"/>
        <v>0</v>
      </c>
      <c r="N226" s="188">
        <v>8.0000000000000007E-5</v>
      </c>
      <c r="O226" s="188">
        <f t="shared" si="46"/>
        <v>0</v>
      </c>
      <c r="P226" s="188">
        <v>0</v>
      </c>
      <c r="Q226" s="188">
        <f t="shared" si="47"/>
        <v>0</v>
      </c>
      <c r="R226" s="190" t="s">
        <v>1425</v>
      </c>
      <c r="S226" s="190" t="s">
        <v>294</v>
      </c>
      <c r="T226" s="191" t="s">
        <v>294</v>
      </c>
      <c r="U226" s="159">
        <v>0.22700000000000001</v>
      </c>
      <c r="V226" s="159">
        <f t="shared" si="48"/>
        <v>0.45</v>
      </c>
      <c r="W226" s="159"/>
      <c r="X226" s="159" t="s">
        <v>295</v>
      </c>
      <c r="Y226" s="159" t="s">
        <v>296</v>
      </c>
      <c r="Z226" s="148"/>
      <c r="AA226" s="148"/>
      <c r="AB226" s="148"/>
      <c r="AC226" s="148"/>
      <c r="AD226" s="148"/>
      <c r="AE226" s="148"/>
      <c r="AF226" s="148"/>
      <c r="AG226" s="148" t="s">
        <v>2005</v>
      </c>
      <c r="AH226" s="148"/>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1" x14ac:dyDescent="0.25">
      <c r="A227" s="185">
        <v>184</v>
      </c>
      <c r="B227" s="186" t="s">
        <v>2236</v>
      </c>
      <c r="C227" s="198" t="s">
        <v>2237</v>
      </c>
      <c r="D227" s="187" t="s">
        <v>2037</v>
      </c>
      <c r="E227" s="188">
        <v>4</v>
      </c>
      <c r="F227" s="189"/>
      <c r="G227" s="190">
        <f t="shared" si="42"/>
        <v>0</v>
      </c>
      <c r="H227" s="189"/>
      <c r="I227" s="190">
        <f t="shared" si="43"/>
        <v>0</v>
      </c>
      <c r="J227" s="189"/>
      <c r="K227" s="190">
        <f t="shared" si="44"/>
        <v>0</v>
      </c>
      <c r="L227" s="190">
        <v>21</v>
      </c>
      <c r="M227" s="190">
        <f t="shared" si="45"/>
        <v>0</v>
      </c>
      <c r="N227" s="188">
        <v>0</v>
      </c>
      <c r="O227" s="188">
        <f t="shared" si="46"/>
        <v>0</v>
      </c>
      <c r="P227" s="188">
        <v>0</v>
      </c>
      <c r="Q227" s="188">
        <f t="shared" si="47"/>
        <v>0</v>
      </c>
      <c r="R227" s="190"/>
      <c r="S227" s="190" t="s">
        <v>878</v>
      </c>
      <c r="T227" s="191" t="s">
        <v>879</v>
      </c>
      <c r="U227" s="159">
        <v>0</v>
      </c>
      <c r="V227" s="159">
        <f t="shared" si="48"/>
        <v>0</v>
      </c>
      <c r="W227" s="159"/>
      <c r="X227" s="159" t="s">
        <v>295</v>
      </c>
      <c r="Y227" s="159" t="s">
        <v>296</v>
      </c>
      <c r="Z227" s="148"/>
      <c r="AA227" s="148"/>
      <c r="AB227" s="148"/>
      <c r="AC227" s="148"/>
      <c r="AD227" s="148"/>
      <c r="AE227" s="148"/>
      <c r="AF227" s="148"/>
      <c r="AG227" s="148" t="s">
        <v>2005</v>
      </c>
      <c r="AH227" s="148"/>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1" x14ac:dyDescent="0.25">
      <c r="A228" s="185">
        <v>185</v>
      </c>
      <c r="B228" s="186" t="s">
        <v>2295</v>
      </c>
      <c r="C228" s="198" t="s">
        <v>2296</v>
      </c>
      <c r="D228" s="187"/>
      <c r="E228" s="188">
        <v>0</v>
      </c>
      <c r="F228" s="189"/>
      <c r="G228" s="190">
        <f t="shared" si="42"/>
        <v>0</v>
      </c>
      <c r="H228" s="189"/>
      <c r="I228" s="190">
        <f t="shared" si="43"/>
        <v>0</v>
      </c>
      <c r="J228" s="189"/>
      <c r="K228" s="190">
        <f t="shared" si="44"/>
        <v>0</v>
      </c>
      <c r="L228" s="190">
        <v>21</v>
      </c>
      <c r="M228" s="190">
        <f t="shared" si="45"/>
        <v>0</v>
      </c>
      <c r="N228" s="188">
        <v>0</v>
      </c>
      <c r="O228" s="188">
        <f t="shared" si="46"/>
        <v>0</v>
      </c>
      <c r="P228" s="188">
        <v>0</v>
      </c>
      <c r="Q228" s="188">
        <f t="shared" si="47"/>
        <v>0</v>
      </c>
      <c r="R228" s="190"/>
      <c r="S228" s="190" t="s">
        <v>878</v>
      </c>
      <c r="T228" s="191" t="s">
        <v>879</v>
      </c>
      <c r="U228" s="159">
        <v>0</v>
      </c>
      <c r="V228" s="159">
        <f t="shared" si="48"/>
        <v>0</v>
      </c>
      <c r="W228" s="159"/>
      <c r="X228" s="159" t="s">
        <v>295</v>
      </c>
      <c r="Y228" s="159" t="s">
        <v>296</v>
      </c>
      <c r="Z228" s="148"/>
      <c r="AA228" s="148"/>
      <c r="AB228" s="148"/>
      <c r="AC228" s="148"/>
      <c r="AD228" s="148"/>
      <c r="AE228" s="148"/>
      <c r="AF228" s="148"/>
      <c r="AG228" s="148" t="s">
        <v>2005</v>
      </c>
      <c r="AH228" s="148"/>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ht="20" outlineLevel="1" x14ac:dyDescent="0.25">
      <c r="A229" s="185">
        <v>186</v>
      </c>
      <c r="B229" s="186" t="s">
        <v>2297</v>
      </c>
      <c r="C229" s="198" t="s">
        <v>2270</v>
      </c>
      <c r="D229" s="187" t="s">
        <v>2037</v>
      </c>
      <c r="E229" s="188">
        <v>1</v>
      </c>
      <c r="F229" s="189"/>
      <c r="G229" s="190">
        <f t="shared" si="42"/>
        <v>0</v>
      </c>
      <c r="H229" s="189"/>
      <c r="I229" s="190">
        <f t="shared" si="43"/>
        <v>0</v>
      </c>
      <c r="J229" s="189"/>
      <c r="K229" s="190">
        <f t="shared" si="44"/>
        <v>0</v>
      </c>
      <c r="L229" s="190">
        <v>21</v>
      </c>
      <c r="M229" s="190">
        <f t="shared" si="45"/>
        <v>0</v>
      </c>
      <c r="N229" s="188">
        <v>0</v>
      </c>
      <c r="O229" s="188">
        <f t="shared" si="46"/>
        <v>0</v>
      </c>
      <c r="P229" s="188">
        <v>0</v>
      </c>
      <c r="Q229" s="188">
        <f t="shared" si="47"/>
        <v>0</v>
      </c>
      <c r="R229" s="190"/>
      <c r="S229" s="190" t="s">
        <v>878</v>
      </c>
      <c r="T229" s="191" t="s">
        <v>879</v>
      </c>
      <c r="U229" s="159">
        <v>0</v>
      </c>
      <c r="V229" s="159">
        <f t="shared" si="48"/>
        <v>0</v>
      </c>
      <c r="W229" s="159"/>
      <c r="X229" s="159" t="s">
        <v>295</v>
      </c>
      <c r="Y229" s="159" t="s">
        <v>296</v>
      </c>
      <c r="Z229" s="148"/>
      <c r="AA229" s="148"/>
      <c r="AB229" s="148"/>
      <c r="AC229" s="148"/>
      <c r="AD229" s="148"/>
      <c r="AE229" s="148"/>
      <c r="AF229" s="148"/>
      <c r="AG229" s="148" t="s">
        <v>2005</v>
      </c>
      <c r="AH229" s="148"/>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1" x14ac:dyDescent="0.25">
      <c r="A230" s="185">
        <v>187</v>
      </c>
      <c r="B230" s="186" t="s">
        <v>2298</v>
      </c>
      <c r="C230" s="198" t="s">
        <v>2272</v>
      </c>
      <c r="D230" s="187" t="s">
        <v>2037</v>
      </c>
      <c r="E230" s="188">
        <v>1</v>
      </c>
      <c r="F230" s="189"/>
      <c r="G230" s="190">
        <f t="shared" si="42"/>
        <v>0</v>
      </c>
      <c r="H230" s="189"/>
      <c r="I230" s="190">
        <f t="shared" si="43"/>
        <v>0</v>
      </c>
      <c r="J230" s="189"/>
      <c r="K230" s="190">
        <f t="shared" si="44"/>
        <v>0</v>
      </c>
      <c r="L230" s="190">
        <v>21</v>
      </c>
      <c r="M230" s="190">
        <f t="shared" si="45"/>
        <v>0</v>
      </c>
      <c r="N230" s="188">
        <v>0</v>
      </c>
      <c r="O230" s="188">
        <f t="shared" si="46"/>
        <v>0</v>
      </c>
      <c r="P230" s="188">
        <v>0</v>
      </c>
      <c r="Q230" s="188">
        <f t="shared" si="47"/>
        <v>0</v>
      </c>
      <c r="R230" s="190"/>
      <c r="S230" s="190" t="s">
        <v>878</v>
      </c>
      <c r="T230" s="191" t="s">
        <v>879</v>
      </c>
      <c r="U230" s="159">
        <v>0</v>
      </c>
      <c r="V230" s="159">
        <f t="shared" si="48"/>
        <v>0</v>
      </c>
      <c r="W230" s="159"/>
      <c r="X230" s="159" t="s">
        <v>295</v>
      </c>
      <c r="Y230" s="159" t="s">
        <v>296</v>
      </c>
      <c r="Z230" s="148"/>
      <c r="AA230" s="148"/>
      <c r="AB230" s="148"/>
      <c r="AC230" s="148"/>
      <c r="AD230" s="148"/>
      <c r="AE230" s="148"/>
      <c r="AF230" s="148"/>
      <c r="AG230" s="148" t="s">
        <v>2005</v>
      </c>
      <c r="AH230" s="148"/>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1" x14ac:dyDescent="0.25">
      <c r="A231" s="185">
        <v>188</v>
      </c>
      <c r="B231" s="186" t="s">
        <v>2299</v>
      </c>
      <c r="C231" s="198" t="s">
        <v>2274</v>
      </c>
      <c r="D231" s="187" t="s">
        <v>2037</v>
      </c>
      <c r="E231" s="188">
        <v>1</v>
      </c>
      <c r="F231" s="189"/>
      <c r="G231" s="190">
        <f t="shared" si="42"/>
        <v>0</v>
      </c>
      <c r="H231" s="189"/>
      <c r="I231" s="190">
        <f t="shared" si="43"/>
        <v>0</v>
      </c>
      <c r="J231" s="189"/>
      <c r="K231" s="190">
        <f t="shared" si="44"/>
        <v>0</v>
      </c>
      <c r="L231" s="190">
        <v>21</v>
      </c>
      <c r="M231" s="190">
        <f t="shared" si="45"/>
        <v>0</v>
      </c>
      <c r="N231" s="188">
        <v>0</v>
      </c>
      <c r="O231" s="188">
        <f t="shared" si="46"/>
        <v>0</v>
      </c>
      <c r="P231" s="188">
        <v>0</v>
      </c>
      <c r="Q231" s="188">
        <f t="shared" si="47"/>
        <v>0</v>
      </c>
      <c r="R231" s="190"/>
      <c r="S231" s="190" t="s">
        <v>878</v>
      </c>
      <c r="T231" s="191" t="s">
        <v>879</v>
      </c>
      <c r="U231" s="159">
        <v>0</v>
      </c>
      <c r="V231" s="159">
        <f t="shared" si="48"/>
        <v>0</v>
      </c>
      <c r="W231" s="159"/>
      <c r="X231" s="159" t="s">
        <v>295</v>
      </c>
      <c r="Y231" s="159" t="s">
        <v>296</v>
      </c>
      <c r="Z231" s="148"/>
      <c r="AA231" s="148"/>
      <c r="AB231" s="148"/>
      <c r="AC231" s="148"/>
      <c r="AD231" s="148"/>
      <c r="AE231" s="148"/>
      <c r="AF231" s="148"/>
      <c r="AG231" s="148" t="s">
        <v>2005</v>
      </c>
      <c r="AH231" s="148"/>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1" x14ac:dyDescent="0.25">
      <c r="A232" s="185">
        <v>189</v>
      </c>
      <c r="B232" s="186" t="s">
        <v>2300</v>
      </c>
      <c r="C232" s="198" t="s">
        <v>2276</v>
      </c>
      <c r="D232" s="187" t="s">
        <v>2037</v>
      </c>
      <c r="E232" s="188">
        <v>1</v>
      </c>
      <c r="F232" s="189"/>
      <c r="G232" s="190">
        <f t="shared" si="42"/>
        <v>0</v>
      </c>
      <c r="H232" s="189"/>
      <c r="I232" s="190">
        <f t="shared" si="43"/>
        <v>0</v>
      </c>
      <c r="J232" s="189"/>
      <c r="K232" s="190">
        <f t="shared" si="44"/>
        <v>0</v>
      </c>
      <c r="L232" s="190">
        <v>21</v>
      </c>
      <c r="M232" s="190">
        <f t="shared" si="45"/>
        <v>0</v>
      </c>
      <c r="N232" s="188">
        <v>0</v>
      </c>
      <c r="O232" s="188">
        <f t="shared" si="46"/>
        <v>0</v>
      </c>
      <c r="P232" s="188">
        <v>0</v>
      </c>
      <c r="Q232" s="188">
        <f t="shared" si="47"/>
        <v>0</v>
      </c>
      <c r="R232" s="190"/>
      <c r="S232" s="190" t="s">
        <v>878</v>
      </c>
      <c r="T232" s="191" t="s">
        <v>879</v>
      </c>
      <c r="U232" s="159">
        <v>0</v>
      </c>
      <c r="V232" s="159">
        <f t="shared" si="48"/>
        <v>0</v>
      </c>
      <c r="W232" s="159"/>
      <c r="X232" s="159" t="s">
        <v>295</v>
      </c>
      <c r="Y232" s="159" t="s">
        <v>296</v>
      </c>
      <c r="Z232" s="148"/>
      <c r="AA232" s="148"/>
      <c r="AB232" s="148"/>
      <c r="AC232" s="148"/>
      <c r="AD232" s="148"/>
      <c r="AE232" s="148"/>
      <c r="AF232" s="148"/>
      <c r="AG232" s="148" t="s">
        <v>2005</v>
      </c>
      <c r="AH232" s="148"/>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1" x14ac:dyDescent="0.25">
      <c r="A233" s="185">
        <v>190</v>
      </c>
      <c r="B233" s="186" t="s">
        <v>2301</v>
      </c>
      <c r="C233" s="198" t="s">
        <v>2278</v>
      </c>
      <c r="D233" s="187" t="s">
        <v>2037</v>
      </c>
      <c r="E233" s="188">
        <v>1</v>
      </c>
      <c r="F233" s="189"/>
      <c r="G233" s="190">
        <f t="shared" si="42"/>
        <v>0</v>
      </c>
      <c r="H233" s="189"/>
      <c r="I233" s="190">
        <f t="shared" si="43"/>
        <v>0</v>
      </c>
      <c r="J233" s="189"/>
      <c r="K233" s="190">
        <f t="shared" si="44"/>
        <v>0</v>
      </c>
      <c r="L233" s="190">
        <v>21</v>
      </c>
      <c r="M233" s="190">
        <f t="shared" si="45"/>
        <v>0</v>
      </c>
      <c r="N233" s="188">
        <v>0</v>
      </c>
      <c r="O233" s="188">
        <f t="shared" si="46"/>
        <v>0</v>
      </c>
      <c r="P233" s="188">
        <v>0</v>
      </c>
      <c r="Q233" s="188">
        <f t="shared" si="47"/>
        <v>0</v>
      </c>
      <c r="R233" s="190"/>
      <c r="S233" s="190" t="s">
        <v>878</v>
      </c>
      <c r="T233" s="191" t="s">
        <v>879</v>
      </c>
      <c r="U233" s="159">
        <v>0</v>
      </c>
      <c r="V233" s="159">
        <f t="shared" si="48"/>
        <v>0</v>
      </c>
      <c r="W233" s="159"/>
      <c r="X233" s="159" t="s">
        <v>295</v>
      </c>
      <c r="Y233" s="159" t="s">
        <v>296</v>
      </c>
      <c r="Z233" s="148"/>
      <c r="AA233" s="148"/>
      <c r="AB233" s="148"/>
      <c r="AC233" s="148"/>
      <c r="AD233" s="148"/>
      <c r="AE233" s="148"/>
      <c r="AF233" s="148"/>
      <c r="AG233" s="148" t="s">
        <v>2005</v>
      </c>
      <c r="AH233" s="148"/>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1" x14ac:dyDescent="0.25">
      <c r="A234" s="185">
        <v>191</v>
      </c>
      <c r="B234" s="186" t="s">
        <v>2279</v>
      </c>
      <c r="C234" s="198" t="s">
        <v>2280</v>
      </c>
      <c r="D234" s="187" t="s">
        <v>1424</v>
      </c>
      <c r="E234" s="188">
        <v>1</v>
      </c>
      <c r="F234" s="189"/>
      <c r="G234" s="190">
        <f t="shared" si="42"/>
        <v>0</v>
      </c>
      <c r="H234" s="189"/>
      <c r="I234" s="190">
        <f t="shared" si="43"/>
        <v>0</v>
      </c>
      <c r="J234" s="189"/>
      <c r="K234" s="190">
        <f t="shared" si="44"/>
        <v>0</v>
      </c>
      <c r="L234" s="190">
        <v>21</v>
      </c>
      <c r="M234" s="190">
        <f t="shared" si="45"/>
        <v>0</v>
      </c>
      <c r="N234" s="188">
        <v>1.8400000000000001E-3</v>
      </c>
      <c r="O234" s="188">
        <f t="shared" si="46"/>
        <v>0</v>
      </c>
      <c r="P234" s="188">
        <v>0</v>
      </c>
      <c r="Q234" s="188">
        <f t="shared" si="47"/>
        <v>0</v>
      </c>
      <c r="R234" s="190" t="s">
        <v>1425</v>
      </c>
      <c r="S234" s="190" t="s">
        <v>294</v>
      </c>
      <c r="T234" s="191" t="s">
        <v>294</v>
      </c>
      <c r="U234" s="159">
        <v>1.3340000000000001</v>
      </c>
      <c r="V234" s="159">
        <f t="shared" si="48"/>
        <v>1.33</v>
      </c>
      <c r="W234" s="159"/>
      <c r="X234" s="159" t="s">
        <v>295</v>
      </c>
      <c r="Y234" s="159" t="s">
        <v>296</v>
      </c>
      <c r="Z234" s="148"/>
      <c r="AA234" s="148"/>
      <c r="AB234" s="148"/>
      <c r="AC234" s="148"/>
      <c r="AD234" s="148"/>
      <c r="AE234" s="148"/>
      <c r="AF234" s="148"/>
      <c r="AG234" s="148" t="s">
        <v>2005</v>
      </c>
      <c r="AH234" s="148"/>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1" x14ac:dyDescent="0.25">
      <c r="A235" s="185">
        <v>192</v>
      </c>
      <c r="B235" s="186" t="s">
        <v>2281</v>
      </c>
      <c r="C235" s="198" t="s">
        <v>2282</v>
      </c>
      <c r="D235" s="187" t="s">
        <v>1424</v>
      </c>
      <c r="E235" s="188">
        <v>1</v>
      </c>
      <c r="F235" s="189"/>
      <c r="G235" s="190">
        <f t="shared" si="42"/>
        <v>0</v>
      </c>
      <c r="H235" s="189"/>
      <c r="I235" s="190">
        <f t="shared" si="43"/>
        <v>0</v>
      </c>
      <c r="J235" s="189"/>
      <c r="K235" s="190">
        <f t="shared" si="44"/>
        <v>0</v>
      </c>
      <c r="L235" s="190">
        <v>21</v>
      </c>
      <c r="M235" s="190">
        <f t="shared" si="45"/>
        <v>0</v>
      </c>
      <c r="N235" s="188">
        <v>8.0000000000000007E-5</v>
      </c>
      <c r="O235" s="188">
        <f t="shared" si="46"/>
        <v>0</v>
      </c>
      <c r="P235" s="188">
        <v>0</v>
      </c>
      <c r="Q235" s="188">
        <f t="shared" si="47"/>
        <v>0</v>
      </c>
      <c r="R235" s="190" t="s">
        <v>1425</v>
      </c>
      <c r="S235" s="190" t="s">
        <v>294</v>
      </c>
      <c r="T235" s="191" t="s">
        <v>294</v>
      </c>
      <c r="U235" s="159">
        <v>0.22700000000000001</v>
      </c>
      <c r="V235" s="159">
        <f t="shared" si="48"/>
        <v>0.23</v>
      </c>
      <c r="W235" s="159"/>
      <c r="X235" s="159" t="s">
        <v>295</v>
      </c>
      <c r="Y235" s="159" t="s">
        <v>296</v>
      </c>
      <c r="Z235" s="148"/>
      <c r="AA235" s="148"/>
      <c r="AB235" s="148"/>
      <c r="AC235" s="148"/>
      <c r="AD235" s="148"/>
      <c r="AE235" s="148"/>
      <c r="AF235" s="148"/>
      <c r="AG235" s="148" t="s">
        <v>2005</v>
      </c>
      <c r="AH235" s="148"/>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1" x14ac:dyDescent="0.25">
      <c r="A236" s="177">
        <v>193</v>
      </c>
      <c r="B236" s="178" t="s">
        <v>2302</v>
      </c>
      <c r="C236" s="194" t="s">
        <v>2303</v>
      </c>
      <c r="D236" s="179"/>
      <c r="E236" s="180">
        <v>0</v>
      </c>
      <c r="F236" s="181"/>
      <c r="G236" s="182">
        <f t="shared" si="42"/>
        <v>0</v>
      </c>
      <c r="H236" s="181"/>
      <c r="I236" s="182">
        <f t="shared" si="43"/>
        <v>0</v>
      </c>
      <c r="J236" s="181"/>
      <c r="K236" s="182">
        <f t="shared" si="44"/>
        <v>0</v>
      </c>
      <c r="L236" s="182">
        <v>21</v>
      </c>
      <c r="M236" s="182">
        <f t="shared" si="45"/>
        <v>0</v>
      </c>
      <c r="N236" s="180">
        <v>0</v>
      </c>
      <c r="O236" s="180">
        <f t="shared" si="46"/>
        <v>0</v>
      </c>
      <c r="P236" s="180">
        <v>0</v>
      </c>
      <c r="Q236" s="180">
        <f t="shared" si="47"/>
        <v>0</v>
      </c>
      <c r="R236" s="182"/>
      <c r="S236" s="182" t="s">
        <v>878</v>
      </c>
      <c r="T236" s="183" t="s">
        <v>879</v>
      </c>
      <c r="U236" s="159">
        <v>0</v>
      </c>
      <c r="V236" s="159">
        <f t="shared" si="48"/>
        <v>0</v>
      </c>
      <c r="W236" s="159"/>
      <c r="X236" s="159" t="s">
        <v>295</v>
      </c>
      <c r="Y236" s="159" t="s">
        <v>296</v>
      </c>
      <c r="Z236" s="148"/>
      <c r="AA236" s="148"/>
      <c r="AB236" s="148"/>
      <c r="AC236" s="148"/>
      <c r="AD236" s="148"/>
      <c r="AE236" s="148"/>
      <c r="AF236" s="148"/>
      <c r="AG236" s="148" t="s">
        <v>2005</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2" x14ac:dyDescent="0.25">
      <c r="A237" s="155"/>
      <c r="B237" s="156"/>
      <c r="C237" s="272" t="s">
        <v>2304</v>
      </c>
      <c r="D237" s="273"/>
      <c r="E237" s="273"/>
      <c r="F237" s="273"/>
      <c r="G237" s="273"/>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300</v>
      </c>
      <c r="AH237" s="148"/>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3" x14ac:dyDescent="0.25">
      <c r="A238" s="155"/>
      <c r="B238" s="156"/>
      <c r="C238" s="270" t="s">
        <v>2305</v>
      </c>
      <c r="D238" s="271"/>
      <c r="E238" s="271"/>
      <c r="F238" s="271"/>
      <c r="G238" s="271"/>
      <c r="H238" s="159"/>
      <c r="I238" s="159"/>
      <c r="J238" s="159"/>
      <c r="K238" s="159"/>
      <c r="L238" s="159"/>
      <c r="M238" s="159"/>
      <c r="N238" s="158"/>
      <c r="O238" s="158"/>
      <c r="P238" s="158"/>
      <c r="Q238" s="158"/>
      <c r="R238" s="159"/>
      <c r="S238" s="159"/>
      <c r="T238" s="159"/>
      <c r="U238" s="159"/>
      <c r="V238" s="159"/>
      <c r="W238" s="159"/>
      <c r="X238" s="159"/>
      <c r="Y238" s="159"/>
      <c r="Z238" s="148"/>
      <c r="AA238" s="148"/>
      <c r="AB238" s="148"/>
      <c r="AC238" s="148"/>
      <c r="AD238" s="148"/>
      <c r="AE238" s="148"/>
      <c r="AF238" s="148"/>
      <c r="AG238" s="148" t="s">
        <v>300</v>
      </c>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ht="20" outlineLevel="1" x14ac:dyDescent="0.25">
      <c r="A239" s="185">
        <v>194</v>
      </c>
      <c r="B239" s="186" t="s">
        <v>2306</v>
      </c>
      <c r="C239" s="198" t="s">
        <v>2307</v>
      </c>
      <c r="D239" s="187" t="s">
        <v>2037</v>
      </c>
      <c r="E239" s="188">
        <v>3</v>
      </c>
      <c r="F239" s="189"/>
      <c r="G239" s="190">
        <f t="shared" ref="G239:G245" si="49">ROUND(E239*F239,2)</f>
        <v>0</v>
      </c>
      <c r="H239" s="189"/>
      <c r="I239" s="190">
        <f t="shared" ref="I239:I245" si="50">ROUND(E239*H239,2)</f>
        <v>0</v>
      </c>
      <c r="J239" s="189"/>
      <c r="K239" s="190">
        <f t="shared" ref="K239:K245" si="51">ROUND(E239*J239,2)</f>
        <v>0</v>
      </c>
      <c r="L239" s="190">
        <v>21</v>
      </c>
      <c r="M239" s="190">
        <f t="shared" ref="M239:M245" si="52">G239*(1+L239/100)</f>
        <v>0</v>
      </c>
      <c r="N239" s="188">
        <v>0</v>
      </c>
      <c r="O239" s="188">
        <f t="shared" ref="O239:O245" si="53">ROUND(E239*N239,2)</f>
        <v>0</v>
      </c>
      <c r="P239" s="188">
        <v>0</v>
      </c>
      <c r="Q239" s="188">
        <f t="shared" ref="Q239:Q245" si="54">ROUND(E239*P239,2)</f>
        <v>0</v>
      </c>
      <c r="R239" s="190"/>
      <c r="S239" s="190" t="s">
        <v>878</v>
      </c>
      <c r="T239" s="191" t="s">
        <v>879</v>
      </c>
      <c r="U239" s="159">
        <v>0</v>
      </c>
      <c r="V239" s="159">
        <f t="shared" ref="V239:V245" si="55">ROUND(E239*U239,2)</f>
        <v>0</v>
      </c>
      <c r="W239" s="159"/>
      <c r="X239" s="159" t="s">
        <v>295</v>
      </c>
      <c r="Y239" s="159" t="s">
        <v>296</v>
      </c>
      <c r="Z239" s="148"/>
      <c r="AA239" s="148"/>
      <c r="AB239" s="148"/>
      <c r="AC239" s="148"/>
      <c r="AD239" s="148"/>
      <c r="AE239" s="148"/>
      <c r="AF239" s="148"/>
      <c r="AG239" s="148" t="s">
        <v>2005</v>
      </c>
      <c r="AH239" s="148"/>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outlineLevel="1" x14ac:dyDescent="0.25">
      <c r="A240" s="185">
        <v>195</v>
      </c>
      <c r="B240" s="186" t="s">
        <v>2308</v>
      </c>
      <c r="C240" s="198" t="s">
        <v>2309</v>
      </c>
      <c r="D240" s="187" t="s">
        <v>2037</v>
      </c>
      <c r="E240" s="188">
        <v>3</v>
      </c>
      <c r="F240" s="189"/>
      <c r="G240" s="190">
        <f t="shared" si="49"/>
        <v>0</v>
      </c>
      <c r="H240" s="189"/>
      <c r="I240" s="190">
        <f t="shared" si="50"/>
        <v>0</v>
      </c>
      <c r="J240" s="189"/>
      <c r="K240" s="190">
        <f t="shared" si="51"/>
        <v>0</v>
      </c>
      <c r="L240" s="190">
        <v>21</v>
      </c>
      <c r="M240" s="190">
        <f t="shared" si="52"/>
        <v>0</v>
      </c>
      <c r="N240" s="188">
        <v>0</v>
      </c>
      <c r="O240" s="188">
        <f t="shared" si="53"/>
        <v>0</v>
      </c>
      <c r="P240" s="188">
        <v>0</v>
      </c>
      <c r="Q240" s="188">
        <f t="shared" si="54"/>
        <v>0</v>
      </c>
      <c r="R240" s="190"/>
      <c r="S240" s="190" t="s">
        <v>878</v>
      </c>
      <c r="T240" s="191" t="s">
        <v>879</v>
      </c>
      <c r="U240" s="159">
        <v>0</v>
      </c>
      <c r="V240" s="159">
        <f t="shared" si="55"/>
        <v>0</v>
      </c>
      <c r="W240" s="159"/>
      <c r="X240" s="159" t="s">
        <v>295</v>
      </c>
      <c r="Y240" s="159" t="s">
        <v>296</v>
      </c>
      <c r="Z240" s="148"/>
      <c r="AA240" s="148"/>
      <c r="AB240" s="148"/>
      <c r="AC240" s="148"/>
      <c r="AD240" s="148"/>
      <c r="AE240" s="148"/>
      <c r="AF240" s="148"/>
      <c r="AG240" s="148" t="s">
        <v>2005</v>
      </c>
      <c r="AH240" s="148"/>
      <c r="AI240" s="148"/>
      <c r="AJ240" s="148"/>
      <c r="AK240" s="148"/>
      <c r="AL240" s="148"/>
      <c r="AM240" s="148"/>
      <c r="AN240" s="148"/>
      <c r="AO240" s="148"/>
      <c r="AP240" s="148"/>
      <c r="AQ240" s="148"/>
      <c r="AR240" s="148"/>
      <c r="AS240" s="148"/>
      <c r="AT240" s="148"/>
      <c r="AU240" s="148"/>
      <c r="AV240" s="148"/>
      <c r="AW240" s="148"/>
      <c r="AX240" s="148"/>
      <c r="AY240" s="148"/>
      <c r="AZ240" s="148"/>
      <c r="BA240" s="148"/>
      <c r="BB240" s="148"/>
      <c r="BC240" s="148"/>
      <c r="BD240" s="148"/>
      <c r="BE240" s="148"/>
      <c r="BF240" s="148"/>
      <c r="BG240" s="148"/>
      <c r="BH240" s="148"/>
    </row>
    <row r="241" spans="1:60" outlineLevel="1" x14ac:dyDescent="0.25">
      <c r="A241" s="185">
        <v>196</v>
      </c>
      <c r="B241" s="186" t="s">
        <v>2310</v>
      </c>
      <c r="C241" s="198" t="s">
        <v>2165</v>
      </c>
      <c r="D241" s="187" t="s">
        <v>2037</v>
      </c>
      <c r="E241" s="188">
        <v>6</v>
      </c>
      <c r="F241" s="189"/>
      <c r="G241" s="190">
        <f t="shared" si="49"/>
        <v>0</v>
      </c>
      <c r="H241" s="189"/>
      <c r="I241" s="190">
        <f t="shared" si="50"/>
        <v>0</v>
      </c>
      <c r="J241" s="189"/>
      <c r="K241" s="190">
        <f t="shared" si="51"/>
        <v>0</v>
      </c>
      <c r="L241" s="190">
        <v>21</v>
      </c>
      <c r="M241" s="190">
        <f t="shared" si="52"/>
        <v>0</v>
      </c>
      <c r="N241" s="188">
        <v>0</v>
      </c>
      <c r="O241" s="188">
        <f t="shared" si="53"/>
        <v>0</v>
      </c>
      <c r="P241" s="188">
        <v>0</v>
      </c>
      <c r="Q241" s="188">
        <f t="shared" si="54"/>
        <v>0</v>
      </c>
      <c r="R241" s="190"/>
      <c r="S241" s="190" t="s">
        <v>878</v>
      </c>
      <c r="T241" s="191" t="s">
        <v>879</v>
      </c>
      <c r="U241" s="159">
        <v>0</v>
      </c>
      <c r="V241" s="159">
        <f t="shared" si="55"/>
        <v>0</v>
      </c>
      <c r="W241" s="159"/>
      <c r="X241" s="159" t="s">
        <v>295</v>
      </c>
      <c r="Y241" s="159" t="s">
        <v>296</v>
      </c>
      <c r="Z241" s="148"/>
      <c r="AA241" s="148"/>
      <c r="AB241" s="148"/>
      <c r="AC241" s="148"/>
      <c r="AD241" s="148"/>
      <c r="AE241" s="148"/>
      <c r="AF241" s="148"/>
      <c r="AG241" s="148" t="s">
        <v>2005</v>
      </c>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outlineLevel="1" x14ac:dyDescent="0.25">
      <c r="A242" s="185">
        <v>197</v>
      </c>
      <c r="B242" s="186" t="s">
        <v>2311</v>
      </c>
      <c r="C242" s="198" t="s">
        <v>2312</v>
      </c>
      <c r="D242" s="187" t="s">
        <v>1424</v>
      </c>
      <c r="E242" s="188">
        <v>3</v>
      </c>
      <c r="F242" s="189"/>
      <c r="G242" s="190">
        <f t="shared" si="49"/>
        <v>0</v>
      </c>
      <c r="H242" s="189"/>
      <c r="I242" s="190">
        <f t="shared" si="50"/>
        <v>0</v>
      </c>
      <c r="J242" s="189"/>
      <c r="K242" s="190">
        <f t="shared" si="51"/>
        <v>0</v>
      </c>
      <c r="L242" s="190">
        <v>21</v>
      </c>
      <c r="M242" s="190">
        <f t="shared" si="52"/>
        <v>0</v>
      </c>
      <c r="N242" s="188">
        <v>7.2000000000000005E-4</v>
      </c>
      <c r="O242" s="188">
        <f t="shared" si="53"/>
        <v>0</v>
      </c>
      <c r="P242" s="188">
        <v>0</v>
      </c>
      <c r="Q242" s="188">
        <f t="shared" si="54"/>
        <v>0</v>
      </c>
      <c r="R242" s="190" t="s">
        <v>1425</v>
      </c>
      <c r="S242" s="190" t="s">
        <v>294</v>
      </c>
      <c r="T242" s="191" t="s">
        <v>294</v>
      </c>
      <c r="U242" s="159">
        <v>0.50600000000000001</v>
      </c>
      <c r="V242" s="159">
        <f t="shared" si="55"/>
        <v>1.52</v>
      </c>
      <c r="W242" s="159"/>
      <c r="X242" s="159" t="s">
        <v>295</v>
      </c>
      <c r="Y242" s="159" t="s">
        <v>296</v>
      </c>
      <c r="Z242" s="148"/>
      <c r="AA242" s="148"/>
      <c r="AB242" s="148"/>
      <c r="AC242" s="148"/>
      <c r="AD242" s="148"/>
      <c r="AE242" s="148"/>
      <c r="AF242" s="148"/>
      <c r="AG242" s="148" t="s">
        <v>2005</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outlineLevel="1" x14ac:dyDescent="0.25">
      <c r="A243" s="185">
        <v>198</v>
      </c>
      <c r="B243" s="186" t="s">
        <v>2220</v>
      </c>
      <c r="C243" s="198" t="s">
        <v>2221</v>
      </c>
      <c r="D243" s="187" t="s">
        <v>292</v>
      </c>
      <c r="E243" s="188">
        <v>3</v>
      </c>
      <c r="F243" s="189"/>
      <c r="G243" s="190">
        <f t="shared" si="49"/>
        <v>0</v>
      </c>
      <c r="H243" s="189"/>
      <c r="I243" s="190">
        <f t="shared" si="50"/>
        <v>0</v>
      </c>
      <c r="J243" s="189"/>
      <c r="K243" s="190">
        <f t="shared" si="51"/>
        <v>0</v>
      </c>
      <c r="L243" s="190">
        <v>21</v>
      </c>
      <c r="M243" s="190">
        <f t="shared" si="52"/>
        <v>0</v>
      </c>
      <c r="N243" s="188">
        <v>4.0000000000000003E-5</v>
      </c>
      <c r="O243" s="188">
        <f t="shared" si="53"/>
        <v>0</v>
      </c>
      <c r="P243" s="188">
        <v>0</v>
      </c>
      <c r="Q243" s="188">
        <f t="shared" si="54"/>
        <v>0</v>
      </c>
      <c r="R243" s="190" t="s">
        <v>1425</v>
      </c>
      <c r="S243" s="190" t="s">
        <v>294</v>
      </c>
      <c r="T243" s="191" t="s">
        <v>294</v>
      </c>
      <c r="U243" s="159">
        <v>0.44500000000000001</v>
      </c>
      <c r="V243" s="159">
        <f t="shared" si="55"/>
        <v>1.34</v>
      </c>
      <c r="W243" s="159"/>
      <c r="X243" s="159" t="s">
        <v>295</v>
      </c>
      <c r="Y243" s="159" t="s">
        <v>296</v>
      </c>
      <c r="Z243" s="148"/>
      <c r="AA243" s="148"/>
      <c r="AB243" s="148"/>
      <c r="AC243" s="148"/>
      <c r="AD243" s="148"/>
      <c r="AE243" s="148"/>
      <c r="AF243" s="148"/>
      <c r="AG243" s="148" t="s">
        <v>2005</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1" x14ac:dyDescent="0.25">
      <c r="A244" s="185">
        <v>199</v>
      </c>
      <c r="B244" s="186" t="s">
        <v>2166</v>
      </c>
      <c r="C244" s="198" t="s">
        <v>2167</v>
      </c>
      <c r="D244" s="187" t="s">
        <v>1424</v>
      </c>
      <c r="E244" s="188">
        <v>6</v>
      </c>
      <c r="F244" s="189"/>
      <c r="G244" s="190">
        <f t="shared" si="49"/>
        <v>0</v>
      </c>
      <c r="H244" s="189"/>
      <c r="I244" s="190">
        <f t="shared" si="50"/>
        <v>0</v>
      </c>
      <c r="J244" s="189"/>
      <c r="K244" s="190">
        <f t="shared" si="51"/>
        <v>0</v>
      </c>
      <c r="L244" s="190">
        <v>21</v>
      </c>
      <c r="M244" s="190">
        <f t="shared" si="52"/>
        <v>0</v>
      </c>
      <c r="N244" s="188">
        <v>8.0000000000000007E-5</v>
      </c>
      <c r="O244" s="188">
        <f t="shared" si="53"/>
        <v>0</v>
      </c>
      <c r="P244" s="188">
        <v>0</v>
      </c>
      <c r="Q244" s="188">
        <f t="shared" si="54"/>
        <v>0</v>
      </c>
      <c r="R244" s="190" t="s">
        <v>1425</v>
      </c>
      <c r="S244" s="190" t="s">
        <v>294</v>
      </c>
      <c r="T244" s="191" t="s">
        <v>294</v>
      </c>
      <c r="U244" s="159">
        <v>0.28999999999999998</v>
      </c>
      <c r="V244" s="159">
        <f t="shared" si="55"/>
        <v>1.74</v>
      </c>
      <c r="W244" s="159"/>
      <c r="X244" s="159" t="s">
        <v>295</v>
      </c>
      <c r="Y244" s="159" t="s">
        <v>296</v>
      </c>
      <c r="Z244" s="148"/>
      <c r="AA244" s="148"/>
      <c r="AB244" s="148"/>
      <c r="AC244" s="148"/>
      <c r="AD244" s="148"/>
      <c r="AE244" s="148"/>
      <c r="AF244" s="148"/>
      <c r="AG244" s="148" t="s">
        <v>2005</v>
      </c>
      <c r="AH244" s="148"/>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1" x14ac:dyDescent="0.25">
      <c r="A245" s="177">
        <v>200</v>
      </c>
      <c r="B245" s="178" t="s">
        <v>2313</v>
      </c>
      <c r="C245" s="194" t="s">
        <v>2314</v>
      </c>
      <c r="D245" s="179"/>
      <c r="E245" s="180">
        <v>0</v>
      </c>
      <c r="F245" s="181"/>
      <c r="G245" s="182">
        <f t="shared" si="49"/>
        <v>0</v>
      </c>
      <c r="H245" s="181"/>
      <c r="I245" s="182">
        <f t="shared" si="50"/>
        <v>0</v>
      </c>
      <c r="J245" s="181"/>
      <c r="K245" s="182">
        <f t="shared" si="51"/>
        <v>0</v>
      </c>
      <c r="L245" s="182">
        <v>21</v>
      </c>
      <c r="M245" s="182">
        <f t="shared" si="52"/>
        <v>0</v>
      </c>
      <c r="N245" s="180">
        <v>0</v>
      </c>
      <c r="O245" s="180">
        <f t="shared" si="53"/>
        <v>0</v>
      </c>
      <c r="P245" s="180">
        <v>0</v>
      </c>
      <c r="Q245" s="180">
        <f t="shared" si="54"/>
        <v>0</v>
      </c>
      <c r="R245" s="182"/>
      <c r="S245" s="182" t="s">
        <v>878</v>
      </c>
      <c r="T245" s="183" t="s">
        <v>879</v>
      </c>
      <c r="U245" s="159">
        <v>0</v>
      </c>
      <c r="V245" s="159">
        <f t="shared" si="55"/>
        <v>0</v>
      </c>
      <c r="W245" s="159"/>
      <c r="X245" s="159" t="s">
        <v>295</v>
      </c>
      <c r="Y245" s="159" t="s">
        <v>296</v>
      </c>
      <c r="Z245" s="148"/>
      <c r="AA245" s="148"/>
      <c r="AB245" s="148"/>
      <c r="AC245" s="148"/>
      <c r="AD245" s="148"/>
      <c r="AE245" s="148"/>
      <c r="AF245" s="148"/>
      <c r="AG245" s="148" t="s">
        <v>2005</v>
      </c>
      <c r="AH245" s="148"/>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2" x14ac:dyDescent="0.25">
      <c r="A246" s="155"/>
      <c r="B246" s="156"/>
      <c r="C246" s="272" t="s">
        <v>2304</v>
      </c>
      <c r="D246" s="273"/>
      <c r="E246" s="273"/>
      <c r="F246" s="273"/>
      <c r="G246" s="273"/>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300</v>
      </c>
      <c r="AH246" s="148"/>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outlineLevel="3" x14ac:dyDescent="0.25">
      <c r="A247" s="155"/>
      <c r="B247" s="156"/>
      <c r="C247" s="270" t="s">
        <v>2305</v>
      </c>
      <c r="D247" s="271"/>
      <c r="E247" s="271"/>
      <c r="F247" s="271"/>
      <c r="G247" s="271"/>
      <c r="H247" s="159"/>
      <c r="I247" s="159"/>
      <c r="J247" s="159"/>
      <c r="K247" s="159"/>
      <c r="L247" s="159"/>
      <c r="M247" s="159"/>
      <c r="N247" s="158"/>
      <c r="O247" s="158"/>
      <c r="P247" s="158"/>
      <c r="Q247" s="158"/>
      <c r="R247" s="159"/>
      <c r="S247" s="159"/>
      <c r="T247" s="159"/>
      <c r="U247" s="159"/>
      <c r="V247" s="159"/>
      <c r="W247" s="159"/>
      <c r="X247" s="159"/>
      <c r="Y247" s="159"/>
      <c r="Z247" s="148"/>
      <c r="AA247" s="148"/>
      <c r="AB247" s="148"/>
      <c r="AC247" s="148"/>
      <c r="AD247" s="148"/>
      <c r="AE247" s="148"/>
      <c r="AF247" s="148"/>
      <c r="AG247" s="148" t="s">
        <v>300</v>
      </c>
      <c r="AH247" s="148"/>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ht="20" outlineLevel="1" x14ac:dyDescent="0.25">
      <c r="A248" s="185">
        <v>201</v>
      </c>
      <c r="B248" s="186" t="s">
        <v>2315</v>
      </c>
      <c r="C248" s="198" t="s">
        <v>2307</v>
      </c>
      <c r="D248" s="187" t="s">
        <v>2037</v>
      </c>
      <c r="E248" s="188">
        <v>1</v>
      </c>
      <c r="F248" s="189"/>
      <c r="G248" s="190">
        <f t="shared" ref="G248:G279" si="56">ROUND(E248*F248,2)</f>
        <v>0</v>
      </c>
      <c r="H248" s="189"/>
      <c r="I248" s="190">
        <f t="shared" ref="I248:I279" si="57">ROUND(E248*H248,2)</f>
        <v>0</v>
      </c>
      <c r="J248" s="189"/>
      <c r="K248" s="190">
        <f t="shared" ref="K248:K279" si="58">ROUND(E248*J248,2)</f>
        <v>0</v>
      </c>
      <c r="L248" s="190">
        <v>21</v>
      </c>
      <c r="M248" s="190">
        <f t="shared" ref="M248:M279" si="59">G248*(1+L248/100)</f>
        <v>0</v>
      </c>
      <c r="N248" s="188">
        <v>0</v>
      </c>
      <c r="O248" s="188">
        <f t="shared" ref="O248:O279" si="60">ROUND(E248*N248,2)</f>
        <v>0</v>
      </c>
      <c r="P248" s="188">
        <v>0</v>
      </c>
      <c r="Q248" s="188">
        <f t="shared" ref="Q248:Q279" si="61">ROUND(E248*P248,2)</f>
        <v>0</v>
      </c>
      <c r="R248" s="190"/>
      <c r="S248" s="190" t="s">
        <v>878</v>
      </c>
      <c r="T248" s="191" t="s">
        <v>879</v>
      </c>
      <c r="U248" s="159">
        <v>0</v>
      </c>
      <c r="V248" s="159">
        <f t="shared" ref="V248:V279" si="62">ROUND(E248*U248,2)</f>
        <v>0</v>
      </c>
      <c r="W248" s="159"/>
      <c r="X248" s="159" t="s">
        <v>295</v>
      </c>
      <c r="Y248" s="159" t="s">
        <v>296</v>
      </c>
      <c r="Z248" s="148"/>
      <c r="AA248" s="148"/>
      <c r="AB248" s="148"/>
      <c r="AC248" s="148"/>
      <c r="AD248" s="148"/>
      <c r="AE248" s="148"/>
      <c r="AF248" s="148"/>
      <c r="AG248" s="148" t="s">
        <v>2005</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outlineLevel="1" x14ac:dyDescent="0.25">
      <c r="A249" s="185">
        <v>202</v>
      </c>
      <c r="B249" s="186" t="s">
        <v>2316</v>
      </c>
      <c r="C249" s="198" t="s">
        <v>2309</v>
      </c>
      <c r="D249" s="187" t="s">
        <v>2037</v>
      </c>
      <c r="E249" s="188">
        <v>1</v>
      </c>
      <c r="F249" s="189"/>
      <c r="G249" s="190">
        <f t="shared" si="56"/>
        <v>0</v>
      </c>
      <c r="H249" s="189"/>
      <c r="I249" s="190">
        <f t="shared" si="57"/>
        <v>0</v>
      </c>
      <c r="J249" s="189"/>
      <c r="K249" s="190">
        <f t="shared" si="58"/>
        <v>0</v>
      </c>
      <c r="L249" s="190">
        <v>21</v>
      </c>
      <c r="M249" s="190">
        <f t="shared" si="59"/>
        <v>0</v>
      </c>
      <c r="N249" s="188">
        <v>0</v>
      </c>
      <c r="O249" s="188">
        <f t="shared" si="60"/>
        <v>0</v>
      </c>
      <c r="P249" s="188">
        <v>0</v>
      </c>
      <c r="Q249" s="188">
        <f t="shared" si="61"/>
        <v>0</v>
      </c>
      <c r="R249" s="190"/>
      <c r="S249" s="190" t="s">
        <v>878</v>
      </c>
      <c r="T249" s="191" t="s">
        <v>879</v>
      </c>
      <c r="U249" s="159">
        <v>0</v>
      </c>
      <c r="V249" s="159">
        <f t="shared" si="62"/>
        <v>0</v>
      </c>
      <c r="W249" s="159"/>
      <c r="X249" s="159" t="s">
        <v>295</v>
      </c>
      <c r="Y249" s="159" t="s">
        <v>296</v>
      </c>
      <c r="Z249" s="148"/>
      <c r="AA249" s="148"/>
      <c r="AB249" s="148"/>
      <c r="AC249" s="148"/>
      <c r="AD249" s="148"/>
      <c r="AE249" s="148"/>
      <c r="AF249" s="148"/>
      <c r="AG249" s="148" t="s">
        <v>2005</v>
      </c>
      <c r="AH249" s="148"/>
      <c r="AI249" s="148"/>
      <c r="AJ249" s="148"/>
      <c r="AK249" s="148"/>
      <c r="AL249" s="148"/>
      <c r="AM249" s="148"/>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row>
    <row r="250" spans="1:60" outlineLevel="1" x14ac:dyDescent="0.25">
      <c r="A250" s="185">
        <v>203</v>
      </c>
      <c r="B250" s="186" t="s">
        <v>2317</v>
      </c>
      <c r="C250" s="198" t="s">
        <v>2165</v>
      </c>
      <c r="D250" s="187" t="s">
        <v>2037</v>
      </c>
      <c r="E250" s="188">
        <v>2</v>
      </c>
      <c r="F250" s="189"/>
      <c r="G250" s="190">
        <f t="shared" si="56"/>
        <v>0</v>
      </c>
      <c r="H250" s="189"/>
      <c r="I250" s="190">
        <f t="shared" si="57"/>
        <v>0</v>
      </c>
      <c r="J250" s="189"/>
      <c r="K250" s="190">
        <f t="shared" si="58"/>
        <v>0</v>
      </c>
      <c r="L250" s="190">
        <v>21</v>
      </c>
      <c r="M250" s="190">
        <f t="shared" si="59"/>
        <v>0</v>
      </c>
      <c r="N250" s="188">
        <v>0</v>
      </c>
      <c r="O250" s="188">
        <f t="shared" si="60"/>
        <v>0</v>
      </c>
      <c r="P250" s="188">
        <v>0</v>
      </c>
      <c r="Q250" s="188">
        <f t="shared" si="61"/>
        <v>0</v>
      </c>
      <c r="R250" s="190"/>
      <c r="S250" s="190" t="s">
        <v>878</v>
      </c>
      <c r="T250" s="191" t="s">
        <v>879</v>
      </c>
      <c r="U250" s="159">
        <v>0</v>
      </c>
      <c r="V250" s="159">
        <f t="shared" si="62"/>
        <v>0</v>
      </c>
      <c r="W250" s="159"/>
      <c r="X250" s="159" t="s">
        <v>295</v>
      </c>
      <c r="Y250" s="159" t="s">
        <v>296</v>
      </c>
      <c r="Z250" s="148"/>
      <c r="AA250" s="148"/>
      <c r="AB250" s="148"/>
      <c r="AC250" s="148"/>
      <c r="AD250" s="148"/>
      <c r="AE250" s="148"/>
      <c r="AF250" s="148"/>
      <c r="AG250" s="148" t="s">
        <v>2005</v>
      </c>
      <c r="AH250" s="148"/>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x14ac:dyDescent="0.25">
      <c r="A251" s="185">
        <v>204</v>
      </c>
      <c r="B251" s="186" t="s">
        <v>2311</v>
      </c>
      <c r="C251" s="198" t="s">
        <v>2312</v>
      </c>
      <c r="D251" s="187" t="s">
        <v>1424</v>
      </c>
      <c r="E251" s="188">
        <v>1</v>
      </c>
      <c r="F251" s="189"/>
      <c r="G251" s="190">
        <f t="shared" si="56"/>
        <v>0</v>
      </c>
      <c r="H251" s="189"/>
      <c r="I251" s="190">
        <f t="shared" si="57"/>
        <v>0</v>
      </c>
      <c r="J251" s="189"/>
      <c r="K251" s="190">
        <f t="shared" si="58"/>
        <v>0</v>
      </c>
      <c r="L251" s="190">
        <v>21</v>
      </c>
      <c r="M251" s="190">
        <f t="shared" si="59"/>
        <v>0</v>
      </c>
      <c r="N251" s="188">
        <v>7.2000000000000005E-4</v>
      </c>
      <c r="O251" s="188">
        <f t="shared" si="60"/>
        <v>0</v>
      </c>
      <c r="P251" s="188">
        <v>0</v>
      </c>
      <c r="Q251" s="188">
        <f t="shared" si="61"/>
        <v>0</v>
      </c>
      <c r="R251" s="190" t="s">
        <v>1425</v>
      </c>
      <c r="S251" s="190" t="s">
        <v>294</v>
      </c>
      <c r="T251" s="191" t="s">
        <v>294</v>
      </c>
      <c r="U251" s="159">
        <v>0.50600000000000001</v>
      </c>
      <c r="V251" s="159">
        <f t="shared" si="62"/>
        <v>0.51</v>
      </c>
      <c r="W251" s="159"/>
      <c r="X251" s="159" t="s">
        <v>295</v>
      </c>
      <c r="Y251" s="159" t="s">
        <v>296</v>
      </c>
      <c r="Z251" s="148"/>
      <c r="AA251" s="148"/>
      <c r="AB251" s="148"/>
      <c r="AC251" s="148"/>
      <c r="AD251" s="148"/>
      <c r="AE251" s="148"/>
      <c r="AF251" s="148"/>
      <c r="AG251" s="148" t="s">
        <v>2005</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outlineLevel="1" x14ac:dyDescent="0.25">
      <c r="A252" s="185">
        <v>205</v>
      </c>
      <c r="B252" s="186" t="s">
        <v>2220</v>
      </c>
      <c r="C252" s="198" t="s">
        <v>2221</v>
      </c>
      <c r="D252" s="187" t="s">
        <v>292</v>
      </c>
      <c r="E252" s="188">
        <v>1</v>
      </c>
      <c r="F252" s="189"/>
      <c r="G252" s="190">
        <f t="shared" si="56"/>
        <v>0</v>
      </c>
      <c r="H252" s="189"/>
      <c r="I252" s="190">
        <f t="shared" si="57"/>
        <v>0</v>
      </c>
      <c r="J252" s="189"/>
      <c r="K252" s="190">
        <f t="shared" si="58"/>
        <v>0</v>
      </c>
      <c r="L252" s="190">
        <v>21</v>
      </c>
      <c r="M252" s="190">
        <f t="shared" si="59"/>
        <v>0</v>
      </c>
      <c r="N252" s="188">
        <v>4.0000000000000003E-5</v>
      </c>
      <c r="O252" s="188">
        <f t="shared" si="60"/>
        <v>0</v>
      </c>
      <c r="P252" s="188">
        <v>0</v>
      </c>
      <c r="Q252" s="188">
        <f t="shared" si="61"/>
        <v>0</v>
      </c>
      <c r="R252" s="190" t="s">
        <v>1425</v>
      </c>
      <c r="S252" s="190" t="s">
        <v>294</v>
      </c>
      <c r="T252" s="191" t="s">
        <v>294</v>
      </c>
      <c r="U252" s="159">
        <v>0.44500000000000001</v>
      </c>
      <c r="V252" s="159">
        <f t="shared" si="62"/>
        <v>0.45</v>
      </c>
      <c r="W252" s="159"/>
      <c r="X252" s="159" t="s">
        <v>295</v>
      </c>
      <c r="Y252" s="159" t="s">
        <v>296</v>
      </c>
      <c r="Z252" s="148"/>
      <c r="AA252" s="148"/>
      <c r="AB252" s="148"/>
      <c r="AC252" s="148"/>
      <c r="AD252" s="148"/>
      <c r="AE252" s="148"/>
      <c r="AF252" s="148"/>
      <c r="AG252" s="148" t="s">
        <v>2005</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48"/>
      <c r="BB252" s="148"/>
      <c r="BC252" s="148"/>
      <c r="BD252" s="148"/>
      <c r="BE252" s="148"/>
      <c r="BF252" s="148"/>
      <c r="BG252" s="148"/>
      <c r="BH252" s="148"/>
    </row>
    <row r="253" spans="1:60" outlineLevel="1" x14ac:dyDescent="0.25">
      <c r="A253" s="185">
        <v>206</v>
      </c>
      <c r="B253" s="186" t="s">
        <v>2166</v>
      </c>
      <c r="C253" s="198" t="s">
        <v>2167</v>
      </c>
      <c r="D253" s="187" t="s">
        <v>1424</v>
      </c>
      <c r="E253" s="188">
        <v>2</v>
      </c>
      <c r="F253" s="189"/>
      <c r="G253" s="190">
        <f t="shared" si="56"/>
        <v>0</v>
      </c>
      <c r="H253" s="189"/>
      <c r="I253" s="190">
        <f t="shared" si="57"/>
        <v>0</v>
      </c>
      <c r="J253" s="189"/>
      <c r="K253" s="190">
        <f t="shared" si="58"/>
        <v>0</v>
      </c>
      <c r="L253" s="190">
        <v>21</v>
      </c>
      <c r="M253" s="190">
        <f t="shared" si="59"/>
        <v>0</v>
      </c>
      <c r="N253" s="188">
        <v>8.0000000000000007E-5</v>
      </c>
      <c r="O253" s="188">
        <f t="shared" si="60"/>
        <v>0</v>
      </c>
      <c r="P253" s="188">
        <v>0</v>
      </c>
      <c r="Q253" s="188">
        <f t="shared" si="61"/>
        <v>0</v>
      </c>
      <c r="R253" s="190" t="s">
        <v>1425</v>
      </c>
      <c r="S253" s="190" t="s">
        <v>294</v>
      </c>
      <c r="T253" s="191" t="s">
        <v>294</v>
      </c>
      <c r="U253" s="159">
        <v>0.28999999999999998</v>
      </c>
      <c r="V253" s="159">
        <f t="shared" si="62"/>
        <v>0.57999999999999996</v>
      </c>
      <c r="W253" s="159"/>
      <c r="X253" s="159" t="s">
        <v>295</v>
      </c>
      <c r="Y253" s="159" t="s">
        <v>296</v>
      </c>
      <c r="Z253" s="148"/>
      <c r="AA253" s="148"/>
      <c r="AB253" s="148"/>
      <c r="AC253" s="148"/>
      <c r="AD253" s="148"/>
      <c r="AE253" s="148"/>
      <c r="AF253" s="148"/>
      <c r="AG253" s="148" t="s">
        <v>2005</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1" x14ac:dyDescent="0.25">
      <c r="A254" s="185">
        <v>207</v>
      </c>
      <c r="B254" s="186" t="s">
        <v>2318</v>
      </c>
      <c r="C254" s="198" t="s">
        <v>2319</v>
      </c>
      <c r="D254" s="187"/>
      <c r="E254" s="188">
        <v>0</v>
      </c>
      <c r="F254" s="189"/>
      <c r="G254" s="190">
        <f t="shared" si="56"/>
        <v>0</v>
      </c>
      <c r="H254" s="189"/>
      <c r="I254" s="190">
        <f t="shared" si="57"/>
        <v>0</v>
      </c>
      <c r="J254" s="189"/>
      <c r="K254" s="190">
        <f t="shared" si="58"/>
        <v>0</v>
      </c>
      <c r="L254" s="190">
        <v>21</v>
      </c>
      <c r="M254" s="190">
        <f t="shared" si="59"/>
        <v>0</v>
      </c>
      <c r="N254" s="188">
        <v>0</v>
      </c>
      <c r="O254" s="188">
        <f t="shared" si="60"/>
        <v>0</v>
      </c>
      <c r="P254" s="188">
        <v>0</v>
      </c>
      <c r="Q254" s="188">
        <f t="shared" si="61"/>
        <v>0</v>
      </c>
      <c r="R254" s="190"/>
      <c r="S254" s="190" t="s">
        <v>878</v>
      </c>
      <c r="T254" s="191" t="s">
        <v>879</v>
      </c>
      <c r="U254" s="159">
        <v>0</v>
      </c>
      <c r="V254" s="159">
        <f t="shared" si="62"/>
        <v>0</v>
      </c>
      <c r="W254" s="159"/>
      <c r="X254" s="159" t="s">
        <v>295</v>
      </c>
      <c r="Y254" s="159" t="s">
        <v>296</v>
      </c>
      <c r="Z254" s="148"/>
      <c r="AA254" s="148"/>
      <c r="AB254" s="148"/>
      <c r="AC254" s="148"/>
      <c r="AD254" s="148"/>
      <c r="AE254" s="148"/>
      <c r="AF254" s="148"/>
      <c r="AG254" s="148" t="s">
        <v>2005</v>
      </c>
      <c r="AH254" s="148"/>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ht="20" outlineLevel="1" x14ac:dyDescent="0.25">
      <c r="A255" s="185">
        <v>208</v>
      </c>
      <c r="B255" s="186" t="s">
        <v>2320</v>
      </c>
      <c r="C255" s="198" t="s">
        <v>2321</v>
      </c>
      <c r="D255" s="187" t="s">
        <v>2037</v>
      </c>
      <c r="E255" s="188">
        <v>1</v>
      </c>
      <c r="F255" s="189"/>
      <c r="G255" s="190">
        <f t="shared" si="56"/>
        <v>0</v>
      </c>
      <c r="H255" s="189"/>
      <c r="I255" s="190">
        <f t="shared" si="57"/>
        <v>0</v>
      </c>
      <c r="J255" s="189"/>
      <c r="K255" s="190">
        <f t="shared" si="58"/>
        <v>0</v>
      </c>
      <c r="L255" s="190">
        <v>21</v>
      </c>
      <c r="M255" s="190">
        <f t="shared" si="59"/>
        <v>0</v>
      </c>
      <c r="N255" s="188">
        <v>0</v>
      </c>
      <c r="O255" s="188">
        <f t="shared" si="60"/>
        <v>0</v>
      </c>
      <c r="P255" s="188">
        <v>0</v>
      </c>
      <c r="Q255" s="188">
        <f t="shared" si="61"/>
        <v>0</v>
      </c>
      <c r="R255" s="190"/>
      <c r="S255" s="190" t="s">
        <v>878</v>
      </c>
      <c r="T255" s="191" t="s">
        <v>879</v>
      </c>
      <c r="U255" s="159">
        <v>0</v>
      </c>
      <c r="V255" s="159">
        <f t="shared" si="62"/>
        <v>0</v>
      </c>
      <c r="W255" s="159"/>
      <c r="X255" s="159" t="s">
        <v>295</v>
      </c>
      <c r="Y255" s="159" t="s">
        <v>296</v>
      </c>
      <c r="Z255" s="148"/>
      <c r="AA255" s="148"/>
      <c r="AB255" s="148"/>
      <c r="AC255" s="148"/>
      <c r="AD255" s="148"/>
      <c r="AE255" s="148"/>
      <c r="AF255" s="148"/>
      <c r="AG255" s="148" t="s">
        <v>2005</v>
      </c>
      <c r="AH255" s="148"/>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ht="20" outlineLevel="1" x14ac:dyDescent="0.25">
      <c r="A256" s="185">
        <v>209</v>
      </c>
      <c r="B256" s="186" t="s">
        <v>2322</v>
      </c>
      <c r="C256" s="198" t="s">
        <v>2323</v>
      </c>
      <c r="D256" s="187" t="s">
        <v>2037</v>
      </c>
      <c r="E256" s="188">
        <v>1</v>
      </c>
      <c r="F256" s="189"/>
      <c r="G256" s="190">
        <f t="shared" si="56"/>
        <v>0</v>
      </c>
      <c r="H256" s="189"/>
      <c r="I256" s="190">
        <f t="shared" si="57"/>
        <v>0</v>
      </c>
      <c r="J256" s="189"/>
      <c r="K256" s="190">
        <f t="shared" si="58"/>
        <v>0</v>
      </c>
      <c r="L256" s="190">
        <v>21</v>
      </c>
      <c r="M256" s="190">
        <f t="shared" si="59"/>
        <v>0</v>
      </c>
      <c r="N256" s="188">
        <v>0</v>
      </c>
      <c r="O256" s="188">
        <f t="shared" si="60"/>
        <v>0</v>
      </c>
      <c r="P256" s="188">
        <v>0</v>
      </c>
      <c r="Q256" s="188">
        <f t="shared" si="61"/>
        <v>0</v>
      </c>
      <c r="R256" s="190"/>
      <c r="S256" s="190" t="s">
        <v>878</v>
      </c>
      <c r="T256" s="191" t="s">
        <v>879</v>
      </c>
      <c r="U256" s="159">
        <v>0</v>
      </c>
      <c r="V256" s="159">
        <f t="shared" si="62"/>
        <v>0</v>
      </c>
      <c r="W256" s="159"/>
      <c r="X256" s="159" t="s">
        <v>295</v>
      </c>
      <c r="Y256" s="159" t="s">
        <v>296</v>
      </c>
      <c r="Z256" s="148"/>
      <c r="AA256" s="148"/>
      <c r="AB256" s="148"/>
      <c r="AC256" s="148"/>
      <c r="AD256" s="148"/>
      <c r="AE256" s="148"/>
      <c r="AF256" s="148"/>
      <c r="AG256" s="148" t="s">
        <v>2005</v>
      </c>
      <c r="AH256" s="148"/>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ht="20" outlineLevel="1" x14ac:dyDescent="0.25">
      <c r="A257" s="185">
        <v>210</v>
      </c>
      <c r="B257" s="186" t="s">
        <v>2324</v>
      </c>
      <c r="C257" s="198" t="s">
        <v>2325</v>
      </c>
      <c r="D257" s="187" t="s">
        <v>2037</v>
      </c>
      <c r="E257" s="188">
        <v>1</v>
      </c>
      <c r="F257" s="189"/>
      <c r="G257" s="190">
        <f t="shared" si="56"/>
        <v>0</v>
      </c>
      <c r="H257" s="189"/>
      <c r="I257" s="190">
        <f t="shared" si="57"/>
        <v>0</v>
      </c>
      <c r="J257" s="189"/>
      <c r="K257" s="190">
        <f t="shared" si="58"/>
        <v>0</v>
      </c>
      <c r="L257" s="190">
        <v>21</v>
      </c>
      <c r="M257" s="190">
        <f t="shared" si="59"/>
        <v>0</v>
      </c>
      <c r="N257" s="188">
        <v>0</v>
      </c>
      <c r="O257" s="188">
        <f t="shared" si="60"/>
        <v>0</v>
      </c>
      <c r="P257" s="188">
        <v>0</v>
      </c>
      <c r="Q257" s="188">
        <f t="shared" si="61"/>
        <v>0</v>
      </c>
      <c r="R257" s="190"/>
      <c r="S257" s="190" t="s">
        <v>878</v>
      </c>
      <c r="T257" s="191" t="s">
        <v>879</v>
      </c>
      <c r="U257" s="159">
        <v>0</v>
      </c>
      <c r="V257" s="159">
        <f t="shared" si="62"/>
        <v>0</v>
      </c>
      <c r="W257" s="159"/>
      <c r="X257" s="159" t="s">
        <v>295</v>
      </c>
      <c r="Y257" s="159" t="s">
        <v>296</v>
      </c>
      <c r="Z257" s="148"/>
      <c r="AA257" s="148"/>
      <c r="AB257" s="148"/>
      <c r="AC257" s="148"/>
      <c r="AD257" s="148"/>
      <c r="AE257" s="148"/>
      <c r="AF257" s="148"/>
      <c r="AG257" s="148" t="s">
        <v>2005</v>
      </c>
      <c r="AH257" s="148"/>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1" x14ac:dyDescent="0.25">
      <c r="A258" s="185">
        <v>211</v>
      </c>
      <c r="B258" s="186" t="s">
        <v>2326</v>
      </c>
      <c r="C258" s="198" t="s">
        <v>2327</v>
      </c>
      <c r="D258" s="187" t="s">
        <v>2037</v>
      </c>
      <c r="E258" s="188">
        <v>1</v>
      </c>
      <c r="F258" s="189"/>
      <c r="G258" s="190">
        <f t="shared" si="56"/>
        <v>0</v>
      </c>
      <c r="H258" s="189"/>
      <c r="I258" s="190">
        <f t="shared" si="57"/>
        <v>0</v>
      </c>
      <c r="J258" s="189"/>
      <c r="K258" s="190">
        <f t="shared" si="58"/>
        <v>0</v>
      </c>
      <c r="L258" s="190">
        <v>21</v>
      </c>
      <c r="M258" s="190">
        <f t="shared" si="59"/>
        <v>0</v>
      </c>
      <c r="N258" s="188">
        <v>0</v>
      </c>
      <c r="O258" s="188">
        <f t="shared" si="60"/>
        <v>0</v>
      </c>
      <c r="P258" s="188">
        <v>0</v>
      </c>
      <c r="Q258" s="188">
        <f t="shared" si="61"/>
        <v>0</v>
      </c>
      <c r="R258" s="190"/>
      <c r="S258" s="190" t="s">
        <v>878</v>
      </c>
      <c r="T258" s="191" t="s">
        <v>879</v>
      </c>
      <c r="U258" s="159">
        <v>0</v>
      </c>
      <c r="V258" s="159">
        <f t="shared" si="62"/>
        <v>0</v>
      </c>
      <c r="W258" s="159"/>
      <c r="X258" s="159" t="s">
        <v>295</v>
      </c>
      <c r="Y258" s="159" t="s">
        <v>296</v>
      </c>
      <c r="Z258" s="148"/>
      <c r="AA258" s="148"/>
      <c r="AB258" s="148"/>
      <c r="AC258" s="148"/>
      <c r="AD258" s="148"/>
      <c r="AE258" s="148"/>
      <c r="AF258" s="148"/>
      <c r="AG258" s="148" t="s">
        <v>2005</v>
      </c>
      <c r="AH258" s="148"/>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1" x14ac:dyDescent="0.25">
      <c r="A259" s="185">
        <v>212</v>
      </c>
      <c r="B259" s="186" t="s">
        <v>2328</v>
      </c>
      <c r="C259" s="198" t="s">
        <v>2329</v>
      </c>
      <c r="D259" s="187" t="s">
        <v>292</v>
      </c>
      <c r="E259" s="188">
        <v>1</v>
      </c>
      <c r="F259" s="189"/>
      <c r="G259" s="190">
        <f t="shared" si="56"/>
        <v>0</v>
      </c>
      <c r="H259" s="189"/>
      <c r="I259" s="190">
        <f t="shared" si="57"/>
        <v>0</v>
      </c>
      <c r="J259" s="189"/>
      <c r="K259" s="190">
        <f t="shared" si="58"/>
        <v>0</v>
      </c>
      <c r="L259" s="190">
        <v>21</v>
      </c>
      <c r="M259" s="190">
        <f t="shared" si="59"/>
        <v>0</v>
      </c>
      <c r="N259" s="188">
        <v>1.2E-4</v>
      </c>
      <c r="O259" s="188">
        <f t="shared" si="60"/>
        <v>0</v>
      </c>
      <c r="P259" s="188">
        <v>0</v>
      </c>
      <c r="Q259" s="188">
        <f t="shared" si="61"/>
        <v>0</v>
      </c>
      <c r="R259" s="190" t="s">
        <v>1425</v>
      </c>
      <c r="S259" s="190" t="s">
        <v>294</v>
      </c>
      <c r="T259" s="191" t="s">
        <v>294</v>
      </c>
      <c r="U259" s="159">
        <v>0.71099999999999997</v>
      </c>
      <c r="V259" s="159">
        <f t="shared" si="62"/>
        <v>0.71</v>
      </c>
      <c r="W259" s="159"/>
      <c r="X259" s="159" t="s">
        <v>295</v>
      </c>
      <c r="Y259" s="159" t="s">
        <v>296</v>
      </c>
      <c r="Z259" s="148"/>
      <c r="AA259" s="148"/>
      <c r="AB259" s="148"/>
      <c r="AC259" s="148"/>
      <c r="AD259" s="148"/>
      <c r="AE259" s="148"/>
      <c r="AF259" s="148"/>
      <c r="AG259" s="148" t="s">
        <v>2005</v>
      </c>
      <c r="AH259" s="148"/>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1" x14ac:dyDescent="0.25">
      <c r="A260" s="185">
        <v>213</v>
      </c>
      <c r="B260" s="186" t="s">
        <v>2330</v>
      </c>
      <c r="C260" s="198" t="s">
        <v>2331</v>
      </c>
      <c r="D260" s="187" t="s">
        <v>292</v>
      </c>
      <c r="E260" s="188">
        <v>1</v>
      </c>
      <c r="F260" s="189"/>
      <c r="G260" s="190">
        <f t="shared" si="56"/>
        <v>0</v>
      </c>
      <c r="H260" s="189"/>
      <c r="I260" s="190">
        <f t="shared" si="57"/>
        <v>0</v>
      </c>
      <c r="J260" s="189"/>
      <c r="K260" s="190">
        <f t="shared" si="58"/>
        <v>0</v>
      </c>
      <c r="L260" s="190">
        <v>21</v>
      </c>
      <c r="M260" s="190">
        <f t="shared" si="59"/>
        <v>0</v>
      </c>
      <c r="N260" s="188">
        <v>2.0000000000000002E-5</v>
      </c>
      <c r="O260" s="188">
        <f t="shared" si="60"/>
        <v>0</v>
      </c>
      <c r="P260" s="188">
        <v>0</v>
      </c>
      <c r="Q260" s="188">
        <f t="shared" si="61"/>
        <v>0</v>
      </c>
      <c r="R260" s="190" t="s">
        <v>1425</v>
      </c>
      <c r="S260" s="190" t="s">
        <v>294</v>
      </c>
      <c r="T260" s="191" t="s">
        <v>294</v>
      </c>
      <c r="U260" s="159">
        <v>0.16800000000000001</v>
      </c>
      <c r="V260" s="159">
        <f t="shared" si="62"/>
        <v>0.17</v>
      </c>
      <c r="W260" s="159"/>
      <c r="X260" s="159" t="s">
        <v>295</v>
      </c>
      <c r="Y260" s="159" t="s">
        <v>296</v>
      </c>
      <c r="Z260" s="148"/>
      <c r="AA260" s="148"/>
      <c r="AB260" s="148"/>
      <c r="AC260" s="148"/>
      <c r="AD260" s="148"/>
      <c r="AE260" s="148"/>
      <c r="AF260" s="148"/>
      <c r="AG260" s="148" t="s">
        <v>2005</v>
      </c>
      <c r="AH260" s="148"/>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1" x14ac:dyDescent="0.25">
      <c r="A261" s="185">
        <v>214</v>
      </c>
      <c r="B261" s="186" t="s">
        <v>2332</v>
      </c>
      <c r="C261" s="198" t="s">
        <v>2333</v>
      </c>
      <c r="D261" s="187" t="s">
        <v>2037</v>
      </c>
      <c r="E261" s="188">
        <v>1</v>
      </c>
      <c r="F261" s="189"/>
      <c r="G261" s="190">
        <f t="shared" si="56"/>
        <v>0</v>
      </c>
      <c r="H261" s="189"/>
      <c r="I261" s="190">
        <f t="shared" si="57"/>
        <v>0</v>
      </c>
      <c r="J261" s="189"/>
      <c r="K261" s="190">
        <f t="shared" si="58"/>
        <v>0</v>
      </c>
      <c r="L261" s="190">
        <v>21</v>
      </c>
      <c r="M261" s="190">
        <f t="shared" si="59"/>
        <v>0</v>
      </c>
      <c r="N261" s="188">
        <v>0</v>
      </c>
      <c r="O261" s="188">
        <f t="shared" si="60"/>
        <v>0</v>
      </c>
      <c r="P261" s="188">
        <v>0</v>
      </c>
      <c r="Q261" s="188">
        <f t="shared" si="61"/>
        <v>0</v>
      </c>
      <c r="R261" s="190"/>
      <c r="S261" s="190" t="s">
        <v>878</v>
      </c>
      <c r="T261" s="191" t="s">
        <v>879</v>
      </c>
      <c r="U261" s="159">
        <v>0</v>
      </c>
      <c r="V261" s="159">
        <f t="shared" si="62"/>
        <v>0</v>
      </c>
      <c r="W261" s="159"/>
      <c r="X261" s="159" t="s">
        <v>295</v>
      </c>
      <c r="Y261" s="159" t="s">
        <v>296</v>
      </c>
      <c r="Z261" s="148"/>
      <c r="AA261" s="148"/>
      <c r="AB261" s="148"/>
      <c r="AC261" s="148"/>
      <c r="AD261" s="148"/>
      <c r="AE261" s="148"/>
      <c r="AF261" s="148"/>
      <c r="AG261" s="148" t="s">
        <v>2005</v>
      </c>
      <c r="AH261" s="148"/>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outlineLevel="1" x14ac:dyDescent="0.25">
      <c r="A262" s="185">
        <v>215</v>
      </c>
      <c r="B262" s="186" t="s">
        <v>2334</v>
      </c>
      <c r="C262" s="198" t="s">
        <v>2335</v>
      </c>
      <c r="D262" s="187"/>
      <c r="E262" s="188">
        <v>0</v>
      </c>
      <c r="F262" s="189"/>
      <c r="G262" s="190">
        <f t="shared" si="56"/>
        <v>0</v>
      </c>
      <c r="H262" s="189"/>
      <c r="I262" s="190">
        <f t="shared" si="57"/>
        <v>0</v>
      </c>
      <c r="J262" s="189"/>
      <c r="K262" s="190">
        <f t="shared" si="58"/>
        <v>0</v>
      </c>
      <c r="L262" s="190">
        <v>21</v>
      </c>
      <c r="M262" s="190">
        <f t="shared" si="59"/>
        <v>0</v>
      </c>
      <c r="N262" s="188">
        <v>0</v>
      </c>
      <c r="O262" s="188">
        <f t="shared" si="60"/>
        <v>0</v>
      </c>
      <c r="P262" s="188">
        <v>0</v>
      </c>
      <c r="Q262" s="188">
        <f t="shared" si="61"/>
        <v>0</v>
      </c>
      <c r="R262" s="190"/>
      <c r="S262" s="190" t="s">
        <v>878</v>
      </c>
      <c r="T262" s="191" t="s">
        <v>879</v>
      </c>
      <c r="U262" s="159">
        <v>0</v>
      </c>
      <c r="V262" s="159">
        <f t="shared" si="62"/>
        <v>0</v>
      </c>
      <c r="W262" s="159"/>
      <c r="X262" s="159" t="s">
        <v>295</v>
      </c>
      <c r="Y262" s="159" t="s">
        <v>296</v>
      </c>
      <c r="Z262" s="148"/>
      <c r="AA262" s="148"/>
      <c r="AB262" s="148"/>
      <c r="AC262" s="148"/>
      <c r="AD262" s="148"/>
      <c r="AE262" s="148"/>
      <c r="AF262" s="148"/>
      <c r="AG262" s="148" t="s">
        <v>2005</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1" x14ac:dyDescent="0.25">
      <c r="A263" s="185">
        <v>216</v>
      </c>
      <c r="B263" s="186" t="s">
        <v>2336</v>
      </c>
      <c r="C263" s="198" t="s">
        <v>2337</v>
      </c>
      <c r="D263" s="187" t="s">
        <v>2037</v>
      </c>
      <c r="E263" s="188">
        <v>3</v>
      </c>
      <c r="F263" s="189"/>
      <c r="G263" s="190">
        <f t="shared" si="56"/>
        <v>0</v>
      </c>
      <c r="H263" s="189"/>
      <c r="I263" s="190">
        <f t="shared" si="57"/>
        <v>0</v>
      </c>
      <c r="J263" s="189"/>
      <c r="K263" s="190">
        <f t="shared" si="58"/>
        <v>0</v>
      </c>
      <c r="L263" s="190">
        <v>21</v>
      </c>
      <c r="M263" s="190">
        <f t="shared" si="59"/>
        <v>0</v>
      </c>
      <c r="N263" s="188">
        <v>0</v>
      </c>
      <c r="O263" s="188">
        <f t="shared" si="60"/>
        <v>0</v>
      </c>
      <c r="P263" s="188">
        <v>0</v>
      </c>
      <c r="Q263" s="188">
        <f t="shared" si="61"/>
        <v>0</v>
      </c>
      <c r="R263" s="190"/>
      <c r="S263" s="190" t="s">
        <v>878</v>
      </c>
      <c r="T263" s="191" t="s">
        <v>879</v>
      </c>
      <c r="U263" s="159">
        <v>0</v>
      </c>
      <c r="V263" s="159">
        <f t="shared" si="62"/>
        <v>0</v>
      </c>
      <c r="W263" s="159"/>
      <c r="X263" s="159" t="s">
        <v>295</v>
      </c>
      <c r="Y263" s="159" t="s">
        <v>296</v>
      </c>
      <c r="Z263" s="148"/>
      <c r="AA263" s="148"/>
      <c r="AB263" s="148"/>
      <c r="AC263" s="148"/>
      <c r="AD263" s="148"/>
      <c r="AE263" s="148"/>
      <c r="AF263" s="148"/>
      <c r="AG263" s="148" t="s">
        <v>2005</v>
      </c>
      <c r="AH263" s="148"/>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1" x14ac:dyDescent="0.25">
      <c r="A264" s="185">
        <v>217</v>
      </c>
      <c r="B264" s="186" t="s">
        <v>2338</v>
      </c>
      <c r="C264" s="198" t="s">
        <v>2339</v>
      </c>
      <c r="D264" s="187" t="s">
        <v>2037</v>
      </c>
      <c r="E264" s="188">
        <v>3</v>
      </c>
      <c r="F264" s="189"/>
      <c r="G264" s="190">
        <f t="shared" si="56"/>
        <v>0</v>
      </c>
      <c r="H264" s="189"/>
      <c r="I264" s="190">
        <f t="shared" si="57"/>
        <v>0</v>
      </c>
      <c r="J264" s="189"/>
      <c r="K264" s="190">
        <f t="shared" si="58"/>
        <v>0</v>
      </c>
      <c r="L264" s="190">
        <v>21</v>
      </c>
      <c r="M264" s="190">
        <f t="shared" si="59"/>
        <v>0</v>
      </c>
      <c r="N264" s="188">
        <v>0</v>
      </c>
      <c r="O264" s="188">
        <f t="shared" si="60"/>
        <v>0</v>
      </c>
      <c r="P264" s="188">
        <v>0</v>
      </c>
      <c r="Q264" s="188">
        <f t="shared" si="61"/>
        <v>0</v>
      </c>
      <c r="R264" s="190"/>
      <c r="S264" s="190" t="s">
        <v>878</v>
      </c>
      <c r="T264" s="191" t="s">
        <v>879</v>
      </c>
      <c r="U264" s="159">
        <v>0</v>
      </c>
      <c r="V264" s="159">
        <f t="shared" si="62"/>
        <v>0</v>
      </c>
      <c r="W264" s="159"/>
      <c r="X264" s="159" t="s">
        <v>295</v>
      </c>
      <c r="Y264" s="159" t="s">
        <v>296</v>
      </c>
      <c r="Z264" s="148"/>
      <c r="AA264" s="148"/>
      <c r="AB264" s="148"/>
      <c r="AC264" s="148"/>
      <c r="AD264" s="148"/>
      <c r="AE264" s="148"/>
      <c r="AF264" s="148"/>
      <c r="AG264" s="148" t="s">
        <v>2005</v>
      </c>
      <c r="AH264" s="148"/>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1" x14ac:dyDescent="0.25">
      <c r="A265" s="185">
        <v>218</v>
      </c>
      <c r="B265" s="186" t="s">
        <v>2340</v>
      </c>
      <c r="C265" s="198" t="s">
        <v>2341</v>
      </c>
      <c r="D265" s="187" t="s">
        <v>2037</v>
      </c>
      <c r="E265" s="188">
        <v>3</v>
      </c>
      <c r="F265" s="189"/>
      <c r="G265" s="190">
        <f t="shared" si="56"/>
        <v>0</v>
      </c>
      <c r="H265" s="189"/>
      <c r="I265" s="190">
        <f t="shared" si="57"/>
        <v>0</v>
      </c>
      <c r="J265" s="189"/>
      <c r="K265" s="190">
        <f t="shared" si="58"/>
        <v>0</v>
      </c>
      <c r="L265" s="190">
        <v>21</v>
      </c>
      <c r="M265" s="190">
        <f t="shared" si="59"/>
        <v>0</v>
      </c>
      <c r="N265" s="188">
        <v>0</v>
      </c>
      <c r="O265" s="188">
        <f t="shared" si="60"/>
        <v>0</v>
      </c>
      <c r="P265" s="188">
        <v>0</v>
      </c>
      <c r="Q265" s="188">
        <f t="shared" si="61"/>
        <v>0</v>
      </c>
      <c r="R265" s="190"/>
      <c r="S265" s="190" t="s">
        <v>878</v>
      </c>
      <c r="T265" s="191" t="s">
        <v>879</v>
      </c>
      <c r="U265" s="159">
        <v>0</v>
      </c>
      <c r="V265" s="159">
        <f t="shared" si="62"/>
        <v>0</v>
      </c>
      <c r="W265" s="159"/>
      <c r="X265" s="159" t="s">
        <v>295</v>
      </c>
      <c r="Y265" s="159" t="s">
        <v>296</v>
      </c>
      <c r="Z265" s="148"/>
      <c r="AA265" s="148"/>
      <c r="AB265" s="148"/>
      <c r="AC265" s="148"/>
      <c r="AD265" s="148"/>
      <c r="AE265" s="148"/>
      <c r="AF265" s="148"/>
      <c r="AG265" s="148" t="s">
        <v>2005</v>
      </c>
      <c r="AH265" s="148"/>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1" x14ac:dyDescent="0.25">
      <c r="A266" s="185">
        <v>219</v>
      </c>
      <c r="B266" s="186" t="s">
        <v>2342</v>
      </c>
      <c r="C266" s="198" t="s">
        <v>2343</v>
      </c>
      <c r="D266" s="187" t="s">
        <v>2037</v>
      </c>
      <c r="E266" s="188">
        <v>3</v>
      </c>
      <c r="F266" s="189"/>
      <c r="G266" s="190">
        <f t="shared" si="56"/>
        <v>0</v>
      </c>
      <c r="H266" s="189"/>
      <c r="I266" s="190">
        <f t="shared" si="57"/>
        <v>0</v>
      </c>
      <c r="J266" s="189"/>
      <c r="K266" s="190">
        <f t="shared" si="58"/>
        <v>0</v>
      </c>
      <c r="L266" s="190">
        <v>21</v>
      </c>
      <c r="M266" s="190">
        <f t="shared" si="59"/>
        <v>0</v>
      </c>
      <c r="N266" s="188">
        <v>0</v>
      </c>
      <c r="O266" s="188">
        <f t="shared" si="60"/>
        <v>0</v>
      </c>
      <c r="P266" s="188">
        <v>0</v>
      </c>
      <c r="Q266" s="188">
        <f t="shared" si="61"/>
        <v>0</v>
      </c>
      <c r="R266" s="190"/>
      <c r="S266" s="190" t="s">
        <v>878</v>
      </c>
      <c r="T266" s="191" t="s">
        <v>879</v>
      </c>
      <c r="U266" s="159">
        <v>0</v>
      </c>
      <c r="V266" s="159">
        <f t="shared" si="62"/>
        <v>0</v>
      </c>
      <c r="W266" s="159"/>
      <c r="X266" s="159" t="s">
        <v>295</v>
      </c>
      <c r="Y266" s="159" t="s">
        <v>296</v>
      </c>
      <c r="Z266" s="148"/>
      <c r="AA266" s="148"/>
      <c r="AB266" s="148"/>
      <c r="AC266" s="148"/>
      <c r="AD266" s="148"/>
      <c r="AE266" s="148"/>
      <c r="AF266" s="148"/>
      <c r="AG266" s="148" t="s">
        <v>2005</v>
      </c>
      <c r="AH266" s="148"/>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1" x14ac:dyDescent="0.25">
      <c r="A267" s="185">
        <v>220</v>
      </c>
      <c r="B267" s="186" t="s">
        <v>2344</v>
      </c>
      <c r="C267" s="198" t="s">
        <v>2276</v>
      </c>
      <c r="D267" s="187" t="s">
        <v>2037</v>
      </c>
      <c r="E267" s="188">
        <v>3</v>
      </c>
      <c r="F267" s="189"/>
      <c r="G267" s="190">
        <f t="shared" si="56"/>
        <v>0</v>
      </c>
      <c r="H267" s="189"/>
      <c r="I267" s="190">
        <f t="shared" si="57"/>
        <v>0</v>
      </c>
      <c r="J267" s="189"/>
      <c r="K267" s="190">
        <f t="shared" si="58"/>
        <v>0</v>
      </c>
      <c r="L267" s="190">
        <v>21</v>
      </c>
      <c r="M267" s="190">
        <f t="shared" si="59"/>
        <v>0</v>
      </c>
      <c r="N267" s="188">
        <v>0</v>
      </c>
      <c r="O267" s="188">
        <f t="shared" si="60"/>
        <v>0</v>
      </c>
      <c r="P267" s="188">
        <v>0</v>
      </c>
      <c r="Q267" s="188">
        <f t="shared" si="61"/>
        <v>0</v>
      </c>
      <c r="R267" s="190"/>
      <c r="S267" s="190" t="s">
        <v>878</v>
      </c>
      <c r="T267" s="191" t="s">
        <v>879</v>
      </c>
      <c r="U267" s="159">
        <v>0</v>
      </c>
      <c r="V267" s="159">
        <f t="shared" si="62"/>
        <v>0</v>
      </c>
      <c r="W267" s="159"/>
      <c r="X267" s="159" t="s">
        <v>295</v>
      </c>
      <c r="Y267" s="159" t="s">
        <v>296</v>
      </c>
      <c r="Z267" s="148"/>
      <c r="AA267" s="148"/>
      <c r="AB267" s="148"/>
      <c r="AC267" s="148"/>
      <c r="AD267" s="148"/>
      <c r="AE267" s="148"/>
      <c r="AF267" s="148"/>
      <c r="AG267" s="148" t="s">
        <v>2005</v>
      </c>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1" x14ac:dyDescent="0.25">
      <c r="A268" s="185">
        <v>221</v>
      </c>
      <c r="B268" s="186" t="s">
        <v>2345</v>
      </c>
      <c r="C268" s="198" t="s">
        <v>2278</v>
      </c>
      <c r="D268" s="187" t="s">
        <v>2037</v>
      </c>
      <c r="E268" s="188">
        <v>3</v>
      </c>
      <c r="F268" s="189"/>
      <c r="G268" s="190">
        <f t="shared" si="56"/>
        <v>0</v>
      </c>
      <c r="H268" s="189"/>
      <c r="I268" s="190">
        <f t="shared" si="57"/>
        <v>0</v>
      </c>
      <c r="J268" s="189"/>
      <c r="K268" s="190">
        <f t="shared" si="58"/>
        <v>0</v>
      </c>
      <c r="L268" s="190">
        <v>21</v>
      </c>
      <c r="M268" s="190">
        <f t="shared" si="59"/>
        <v>0</v>
      </c>
      <c r="N268" s="188">
        <v>0</v>
      </c>
      <c r="O268" s="188">
        <f t="shared" si="60"/>
        <v>0</v>
      </c>
      <c r="P268" s="188">
        <v>0</v>
      </c>
      <c r="Q268" s="188">
        <f t="shared" si="61"/>
        <v>0</v>
      </c>
      <c r="R268" s="190"/>
      <c r="S268" s="190" t="s">
        <v>878</v>
      </c>
      <c r="T268" s="191" t="s">
        <v>879</v>
      </c>
      <c r="U268" s="159">
        <v>0</v>
      </c>
      <c r="V268" s="159">
        <f t="shared" si="62"/>
        <v>0</v>
      </c>
      <c r="W268" s="159"/>
      <c r="X268" s="159" t="s">
        <v>295</v>
      </c>
      <c r="Y268" s="159" t="s">
        <v>296</v>
      </c>
      <c r="Z268" s="148"/>
      <c r="AA268" s="148"/>
      <c r="AB268" s="148"/>
      <c r="AC268" s="148"/>
      <c r="AD268" s="148"/>
      <c r="AE268" s="148"/>
      <c r="AF268" s="148"/>
      <c r="AG268" s="148" t="s">
        <v>2005</v>
      </c>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1" x14ac:dyDescent="0.25">
      <c r="A269" s="185">
        <v>222</v>
      </c>
      <c r="B269" s="186" t="s">
        <v>2346</v>
      </c>
      <c r="C269" s="198" t="s">
        <v>2347</v>
      </c>
      <c r="D269" s="187" t="s">
        <v>2037</v>
      </c>
      <c r="E269" s="188">
        <v>3</v>
      </c>
      <c r="F269" s="189"/>
      <c r="G269" s="190">
        <f t="shared" si="56"/>
        <v>0</v>
      </c>
      <c r="H269" s="189"/>
      <c r="I269" s="190">
        <f t="shared" si="57"/>
        <v>0</v>
      </c>
      <c r="J269" s="189"/>
      <c r="K269" s="190">
        <f t="shared" si="58"/>
        <v>0</v>
      </c>
      <c r="L269" s="190">
        <v>21</v>
      </c>
      <c r="M269" s="190">
        <f t="shared" si="59"/>
        <v>0</v>
      </c>
      <c r="N269" s="188">
        <v>0</v>
      </c>
      <c r="O269" s="188">
        <f t="shared" si="60"/>
        <v>0</v>
      </c>
      <c r="P269" s="188">
        <v>0</v>
      </c>
      <c r="Q269" s="188">
        <f t="shared" si="61"/>
        <v>0</v>
      </c>
      <c r="R269" s="190"/>
      <c r="S269" s="190" t="s">
        <v>878</v>
      </c>
      <c r="T269" s="191" t="s">
        <v>879</v>
      </c>
      <c r="U269" s="159">
        <v>0</v>
      </c>
      <c r="V269" s="159">
        <f t="shared" si="62"/>
        <v>0</v>
      </c>
      <c r="W269" s="159"/>
      <c r="X269" s="159" t="s">
        <v>295</v>
      </c>
      <c r="Y269" s="159" t="s">
        <v>296</v>
      </c>
      <c r="Z269" s="148"/>
      <c r="AA269" s="148"/>
      <c r="AB269" s="148"/>
      <c r="AC269" s="148"/>
      <c r="AD269" s="148"/>
      <c r="AE269" s="148"/>
      <c r="AF269" s="148"/>
      <c r="AG269" s="148" t="s">
        <v>2005</v>
      </c>
      <c r="AH269" s="148"/>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1" x14ac:dyDescent="0.25">
      <c r="A270" s="185">
        <v>223</v>
      </c>
      <c r="B270" s="186" t="s">
        <v>2348</v>
      </c>
      <c r="C270" s="198" t="s">
        <v>2349</v>
      </c>
      <c r="D270" s="187" t="s">
        <v>292</v>
      </c>
      <c r="E270" s="188">
        <v>3</v>
      </c>
      <c r="F270" s="189"/>
      <c r="G270" s="190">
        <f t="shared" si="56"/>
        <v>0</v>
      </c>
      <c r="H270" s="189"/>
      <c r="I270" s="190">
        <f t="shared" si="57"/>
        <v>0</v>
      </c>
      <c r="J270" s="189"/>
      <c r="K270" s="190">
        <f t="shared" si="58"/>
        <v>0</v>
      </c>
      <c r="L270" s="190">
        <v>21</v>
      </c>
      <c r="M270" s="190">
        <f t="shared" si="59"/>
        <v>0</v>
      </c>
      <c r="N270" s="188">
        <v>3.0699999999999998E-3</v>
      </c>
      <c r="O270" s="188">
        <f t="shared" si="60"/>
        <v>0.01</v>
      </c>
      <c r="P270" s="188">
        <v>0</v>
      </c>
      <c r="Q270" s="188">
        <f t="shared" si="61"/>
        <v>0</v>
      </c>
      <c r="R270" s="190" t="s">
        <v>1425</v>
      </c>
      <c r="S270" s="190" t="s">
        <v>294</v>
      </c>
      <c r="T270" s="191" t="s">
        <v>294</v>
      </c>
      <c r="U270" s="159">
        <v>1.25</v>
      </c>
      <c r="V270" s="159">
        <f t="shared" si="62"/>
        <v>3.75</v>
      </c>
      <c r="W270" s="159"/>
      <c r="X270" s="159" t="s">
        <v>295</v>
      </c>
      <c r="Y270" s="159" t="s">
        <v>296</v>
      </c>
      <c r="Z270" s="148"/>
      <c r="AA270" s="148"/>
      <c r="AB270" s="148"/>
      <c r="AC270" s="148"/>
      <c r="AD270" s="148"/>
      <c r="AE270" s="148"/>
      <c r="AF270" s="148"/>
      <c r="AG270" s="148" t="s">
        <v>2005</v>
      </c>
      <c r="AH270" s="148"/>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1" x14ac:dyDescent="0.25">
      <c r="A271" s="185">
        <v>224</v>
      </c>
      <c r="B271" s="186" t="s">
        <v>2350</v>
      </c>
      <c r="C271" s="198" t="s">
        <v>2351</v>
      </c>
      <c r="D271" s="187" t="s">
        <v>292</v>
      </c>
      <c r="E271" s="188">
        <v>3</v>
      </c>
      <c r="F271" s="189"/>
      <c r="G271" s="190">
        <f t="shared" si="56"/>
        <v>0</v>
      </c>
      <c r="H271" s="189"/>
      <c r="I271" s="190">
        <f t="shared" si="57"/>
        <v>0</v>
      </c>
      <c r="J271" s="189"/>
      <c r="K271" s="190">
        <f t="shared" si="58"/>
        <v>0</v>
      </c>
      <c r="L271" s="190">
        <v>21</v>
      </c>
      <c r="M271" s="190">
        <f t="shared" si="59"/>
        <v>0</v>
      </c>
      <c r="N271" s="188">
        <v>8.9999999999999998E-4</v>
      </c>
      <c r="O271" s="188">
        <f t="shared" si="60"/>
        <v>0</v>
      </c>
      <c r="P271" s="188">
        <v>0</v>
      </c>
      <c r="Q271" s="188">
        <f t="shared" si="61"/>
        <v>0</v>
      </c>
      <c r="R271" s="190" t="s">
        <v>1425</v>
      </c>
      <c r="S271" s="190" t="s">
        <v>294</v>
      </c>
      <c r="T271" s="191" t="s">
        <v>294</v>
      </c>
      <c r="U271" s="159">
        <v>1.091</v>
      </c>
      <c r="V271" s="159">
        <f t="shared" si="62"/>
        <v>3.27</v>
      </c>
      <c r="W271" s="159"/>
      <c r="X271" s="159" t="s">
        <v>295</v>
      </c>
      <c r="Y271" s="159" t="s">
        <v>296</v>
      </c>
      <c r="Z271" s="148"/>
      <c r="AA271" s="148"/>
      <c r="AB271" s="148"/>
      <c r="AC271" s="148"/>
      <c r="AD271" s="148"/>
      <c r="AE271" s="148"/>
      <c r="AF271" s="148"/>
      <c r="AG271" s="148" t="s">
        <v>2005</v>
      </c>
      <c r="AH271" s="148"/>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1" x14ac:dyDescent="0.25">
      <c r="A272" s="185">
        <v>225</v>
      </c>
      <c r="B272" s="186" t="s">
        <v>2352</v>
      </c>
      <c r="C272" s="198" t="s">
        <v>2353</v>
      </c>
      <c r="D272" s="187" t="s">
        <v>2037</v>
      </c>
      <c r="E272" s="188">
        <v>3</v>
      </c>
      <c r="F272" s="189"/>
      <c r="G272" s="190">
        <f t="shared" si="56"/>
        <v>0</v>
      </c>
      <c r="H272" s="189"/>
      <c r="I272" s="190">
        <f t="shared" si="57"/>
        <v>0</v>
      </c>
      <c r="J272" s="189"/>
      <c r="K272" s="190">
        <f t="shared" si="58"/>
        <v>0</v>
      </c>
      <c r="L272" s="190">
        <v>21</v>
      </c>
      <c r="M272" s="190">
        <f t="shared" si="59"/>
        <v>0</v>
      </c>
      <c r="N272" s="188">
        <v>0</v>
      </c>
      <c r="O272" s="188">
        <f t="shared" si="60"/>
        <v>0</v>
      </c>
      <c r="P272" s="188">
        <v>0</v>
      </c>
      <c r="Q272" s="188">
        <f t="shared" si="61"/>
        <v>0</v>
      </c>
      <c r="R272" s="190"/>
      <c r="S272" s="190" t="s">
        <v>878</v>
      </c>
      <c r="T272" s="191" t="s">
        <v>879</v>
      </c>
      <c r="U272" s="159">
        <v>0</v>
      </c>
      <c r="V272" s="159">
        <f t="shared" si="62"/>
        <v>0</v>
      </c>
      <c r="W272" s="159"/>
      <c r="X272" s="159" t="s">
        <v>295</v>
      </c>
      <c r="Y272" s="159" t="s">
        <v>296</v>
      </c>
      <c r="Z272" s="148"/>
      <c r="AA272" s="148"/>
      <c r="AB272" s="148"/>
      <c r="AC272" s="148"/>
      <c r="AD272" s="148"/>
      <c r="AE272" s="148"/>
      <c r="AF272" s="148"/>
      <c r="AG272" s="148" t="s">
        <v>2005</v>
      </c>
      <c r="AH272" s="148"/>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1" x14ac:dyDescent="0.25">
      <c r="A273" s="185">
        <v>226</v>
      </c>
      <c r="B273" s="186" t="s">
        <v>2354</v>
      </c>
      <c r="C273" s="198" t="s">
        <v>2355</v>
      </c>
      <c r="D273" s="187" t="s">
        <v>292</v>
      </c>
      <c r="E273" s="188">
        <v>3</v>
      </c>
      <c r="F273" s="189"/>
      <c r="G273" s="190">
        <f t="shared" si="56"/>
        <v>0</v>
      </c>
      <c r="H273" s="189"/>
      <c r="I273" s="190">
        <f t="shared" si="57"/>
        <v>0</v>
      </c>
      <c r="J273" s="189"/>
      <c r="K273" s="190">
        <f t="shared" si="58"/>
        <v>0</v>
      </c>
      <c r="L273" s="190">
        <v>21</v>
      </c>
      <c r="M273" s="190">
        <f t="shared" si="59"/>
        <v>0</v>
      </c>
      <c r="N273" s="188">
        <v>1.8000000000000001E-4</v>
      </c>
      <c r="O273" s="188">
        <f t="shared" si="60"/>
        <v>0</v>
      </c>
      <c r="P273" s="188">
        <v>0</v>
      </c>
      <c r="Q273" s="188">
        <f t="shared" si="61"/>
        <v>0</v>
      </c>
      <c r="R273" s="190" t="s">
        <v>1425</v>
      </c>
      <c r="S273" s="190" t="s">
        <v>294</v>
      </c>
      <c r="T273" s="191" t="s">
        <v>294</v>
      </c>
      <c r="U273" s="159">
        <v>0.47599999999999998</v>
      </c>
      <c r="V273" s="159">
        <f t="shared" si="62"/>
        <v>1.43</v>
      </c>
      <c r="W273" s="159"/>
      <c r="X273" s="159" t="s">
        <v>295</v>
      </c>
      <c r="Y273" s="159" t="s">
        <v>296</v>
      </c>
      <c r="Z273" s="148"/>
      <c r="AA273" s="148"/>
      <c r="AB273" s="148"/>
      <c r="AC273" s="148"/>
      <c r="AD273" s="148"/>
      <c r="AE273" s="148"/>
      <c r="AF273" s="148"/>
      <c r="AG273" s="148" t="s">
        <v>2005</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1" x14ac:dyDescent="0.25">
      <c r="A274" s="185">
        <v>227</v>
      </c>
      <c r="B274" s="186" t="s">
        <v>2356</v>
      </c>
      <c r="C274" s="198" t="s">
        <v>2357</v>
      </c>
      <c r="D274" s="187"/>
      <c r="E274" s="188">
        <v>0</v>
      </c>
      <c r="F274" s="189"/>
      <c r="G274" s="190">
        <f t="shared" si="56"/>
        <v>0</v>
      </c>
      <c r="H274" s="189"/>
      <c r="I274" s="190">
        <f t="shared" si="57"/>
        <v>0</v>
      </c>
      <c r="J274" s="189"/>
      <c r="K274" s="190">
        <f t="shared" si="58"/>
        <v>0</v>
      </c>
      <c r="L274" s="190">
        <v>21</v>
      </c>
      <c r="M274" s="190">
        <f t="shared" si="59"/>
        <v>0</v>
      </c>
      <c r="N274" s="188">
        <v>0</v>
      </c>
      <c r="O274" s="188">
        <f t="shared" si="60"/>
        <v>0</v>
      </c>
      <c r="P274" s="188">
        <v>0</v>
      </c>
      <c r="Q274" s="188">
        <f t="shared" si="61"/>
        <v>0</v>
      </c>
      <c r="R274" s="190"/>
      <c r="S274" s="190" t="s">
        <v>878</v>
      </c>
      <c r="T274" s="191" t="s">
        <v>879</v>
      </c>
      <c r="U274" s="159">
        <v>0</v>
      </c>
      <c r="V274" s="159">
        <f t="shared" si="62"/>
        <v>0</v>
      </c>
      <c r="W274" s="159"/>
      <c r="X274" s="159" t="s">
        <v>295</v>
      </c>
      <c r="Y274" s="159" t="s">
        <v>296</v>
      </c>
      <c r="Z274" s="148"/>
      <c r="AA274" s="148"/>
      <c r="AB274" s="148"/>
      <c r="AC274" s="148"/>
      <c r="AD274" s="148"/>
      <c r="AE274" s="148"/>
      <c r="AF274" s="148"/>
      <c r="AG274" s="148" t="s">
        <v>2005</v>
      </c>
      <c r="AH274" s="148"/>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ht="20" outlineLevel="1" x14ac:dyDescent="0.25">
      <c r="A275" s="185">
        <v>228</v>
      </c>
      <c r="B275" s="186" t="s">
        <v>2358</v>
      </c>
      <c r="C275" s="198" t="s">
        <v>2359</v>
      </c>
      <c r="D275" s="187" t="s">
        <v>2037</v>
      </c>
      <c r="E275" s="188">
        <v>3</v>
      </c>
      <c r="F275" s="189"/>
      <c r="G275" s="190">
        <f t="shared" si="56"/>
        <v>0</v>
      </c>
      <c r="H275" s="189"/>
      <c r="I275" s="190">
        <f t="shared" si="57"/>
        <v>0</v>
      </c>
      <c r="J275" s="189"/>
      <c r="K275" s="190">
        <f t="shared" si="58"/>
        <v>0</v>
      </c>
      <c r="L275" s="190">
        <v>21</v>
      </c>
      <c r="M275" s="190">
        <f t="shared" si="59"/>
        <v>0</v>
      </c>
      <c r="N275" s="188">
        <v>0</v>
      </c>
      <c r="O275" s="188">
        <f t="shared" si="60"/>
        <v>0</v>
      </c>
      <c r="P275" s="188">
        <v>0</v>
      </c>
      <c r="Q275" s="188">
        <f t="shared" si="61"/>
        <v>0</v>
      </c>
      <c r="R275" s="190"/>
      <c r="S275" s="190" t="s">
        <v>878</v>
      </c>
      <c r="T275" s="191" t="s">
        <v>879</v>
      </c>
      <c r="U275" s="159">
        <v>0</v>
      </c>
      <c r="V275" s="159">
        <f t="shared" si="62"/>
        <v>0</v>
      </c>
      <c r="W275" s="159"/>
      <c r="X275" s="159" t="s">
        <v>295</v>
      </c>
      <c r="Y275" s="159" t="s">
        <v>296</v>
      </c>
      <c r="Z275" s="148"/>
      <c r="AA275" s="148"/>
      <c r="AB275" s="148"/>
      <c r="AC275" s="148"/>
      <c r="AD275" s="148"/>
      <c r="AE275" s="148"/>
      <c r="AF275" s="148"/>
      <c r="AG275" s="148" t="s">
        <v>2005</v>
      </c>
      <c r="AH275" s="148"/>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1" x14ac:dyDescent="0.25">
      <c r="A276" s="185">
        <v>229</v>
      </c>
      <c r="B276" s="186" t="s">
        <v>2360</v>
      </c>
      <c r="C276" s="198" t="s">
        <v>2361</v>
      </c>
      <c r="D276" s="187" t="s">
        <v>1424</v>
      </c>
      <c r="E276" s="188">
        <v>3</v>
      </c>
      <c r="F276" s="189"/>
      <c r="G276" s="190">
        <f t="shared" si="56"/>
        <v>0</v>
      </c>
      <c r="H276" s="189"/>
      <c r="I276" s="190">
        <f t="shared" si="57"/>
        <v>0</v>
      </c>
      <c r="J276" s="189"/>
      <c r="K276" s="190">
        <f t="shared" si="58"/>
        <v>0</v>
      </c>
      <c r="L276" s="190">
        <v>21</v>
      </c>
      <c r="M276" s="190">
        <f t="shared" si="59"/>
        <v>0</v>
      </c>
      <c r="N276" s="188">
        <v>3.8400000000000001E-3</v>
      </c>
      <c r="O276" s="188">
        <f t="shared" si="60"/>
        <v>0.01</v>
      </c>
      <c r="P276" s="188">
        <v>0</v>
      </c>
      <c r="Q276" s="188">
        <f t="shared" si="61"/>
        <v>0</v>
      </c>
      <c r="R276" s="190" t="s">
        <v>1425</v>
      </c>
      <c r="S276" s="190" t="s">
        <v>294</v>
      </c>
      <c r="T276" s="191" t="s">
        <v>294</v>
      </c>
      <c r="U276" s="159">
        <v>0.755</v>
      </c>
      <c r="V276" s="159">
        <f t="shared" si="62"/>
        <v>2.27</v>
      </c>
      <c r="W276" s="159"/>
      <c r="X276" s="159" t="s">
        <v>295</v>
      </c>
      <c r="Y276" s="159" t="s">
        <v>296</v>
      </c>
      <c r="Z276" s="148"/>
      <c r="AA276" s="148"/>
      <c r="AB276" s="148"/>
      <c r="AC276" s="148"/>
      <c r="AD276" s="148"/>
      <c r="AE276" s="148"/>
      <c r="AF276" s="148"/>
      <c r="AG276" s="148" t="s">
        <v>2005</v>
      </c>
      <c r="AH276" s="148"/>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1" x14ac:dyDescent="0.25">
      <c r="A277" s="185">
        <v>230</v>
      </c>
      <c r="B277" s="186" t="s">
        <v>2362</v>
      </c>
      <c r="C277" s="198" t="s">
        <v>2363</v>
      </c>
      <c r="D277" s="187"/>
      <c r="E277" s="188">
        <v>0</v>
      </c>
      <c r="F277" s="189"/>
      <c r="G277" s="190">
        <f t="shared" si="56"/>
        <v>0</v>
      </c>
      <c r="H277" s="189"/>
      <c r="I277" s="190">
        <f t="shared" si="57"/>
        <v>0</v>
      </c>
      <c r="J277" s="189"/>
      <c r="K277" s="190">
        <f t="shared" si="58"/>
        <v>0</v>
      </c>
      <c r="L277" s="190">
        <v>21</v>
      </c>
      <c r="M277" s="190">
        <f t="shared" si="59"/>
        <v>0</v>
      </c>
      <c r="N277" s="188">
        <v>0</v>
      </c>
      <c r="O277" s="188">
        <f t="shared" si="60"/>
        <v>0</v>
      </c>
      <c r="P277" s="188">
        <v>0</v>
      </c>
      <c r="Q277" s="188">
        <f t="shared" si="61"/>
        <v>0</v>
      </c>
      <c r="R277" s="190"/>
      <c r="S277" s="190" t="s">
        <v>878</v>
      </c>
      <c r="T277" s="191" t="s">
        <v>879</v>
      </c>
      <c r="U277" s="159">
        <v>0</v>
      </c>
      <c r="V277" s="159">
        <f t="shared" si="62"/>
        <v>0</v>
      </c>
      <c r="W277" s="159"/>
      <c r="X277" s="159" t="s">
        <v>295</v>
      </c>
      <c r="Y277" s="159" t="s">
        <v>296</v>
      </c>
      <c r="Z277" s="148"/>
      <c r="AA277" s="148"/>
      <c r="AB277" s="148"/>
      <c r="AC277" s="148"/>
      <c r="AD277" s="148"/>
      <c r="AE277" s="148"/>
      <c r="AF277" s="148"/>
      <c r="AG277" s="148" t="s">
        <v>2005</v>
      </c>
      <c r="AH277" s="148"/>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1" x14ac:dyDescent="0.25">
      <c r="A278" s="185">
        <v>231</v>
      </c>
      <c r="B278" s="186" t="s">
        <v>2364</v>
      </c>
      <c r="C278" s="198" t="s">
        <v>2365</v>
      </c>
      <c r="D278" s="187" t="s">
        <v>2037</v>
      </c>
      <c r="E278" s="188">
        <v>2</v>
      </c>
      <c r="F278" s="189"/>
      <c r="G278" s="190">
        <f t="shared" si="56"/>
        <v>0</v>
      </c>
      <c r="H278" s="189"/>
      <c r="I278" s="190">
        <f t="shared" si="57"/>
        <v>0</v>
      </c>
      <c r="J278" s="189"/>
      <c r="K278" s="190">
        <f t="shared" si="58"/>
        <v>0</v>
      </c>
      <c r="L278" s="190">
        <v>21</v>
      </c>
      <c r="M278" s="190">
        <f t="shared" si="59"/>
        <v>0</v>
      </c>
      <c r="N278" s="188">
        <v>0</v>
      </c>
      <c r="O278" s="188">
        <f t="shared" si="60"/>
        <v>0</v>
      </c>
      <c r="P278" s="188">
        <v>0</v>
      </c>
      <c r="Q278" s="188">
        <f t="shared" si="61"/>
        <v>0</v>
      </c>
      <c r="R278" s="190"/>
      <c r="S278" s="190" t="s">
        <v>878</v>
      </c>
      <c r="T278" s="191" t="s">
        <v>879</v>
      </c>
      <c r="U278" s="159">
        <v>0</v>
      </c>
      <c r="V278" s="159">
        <f t="shared" si="62"/>
        <v>0</v>
      </c>
      <c r="W278" s="159"/>
      <c r="X278" s="159" t="s">
        <v>295</v>
      </c>
      <c r="Y278" s="159" t="s">
        <v>296</v>
      </c>
      <c r="Z278" s="148"/>
      <c r="AA278" s="148"/>
      <c r="AB278" s="148"/>
      <c r="AC278" s="148"/>
      <c r="AD278" s="148"/>
      <c r="AE278" s="148"/>
      <c r="AF278" s="148"/>
      <c r="AG278" s="148" t="s">
        <v>2005</v>
      </c>
      <c r="AH278" s="148"/>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1" x14ac:dyDescent="0.25">
      <c r="A279" s="185">
        <v>232</v>
      </c>
      <c r="B279" s="186" t="s">
        <v>2366</v>
      </c>
      <c r="C279" s="198" t="s">
        <v>2367</v>
      </c>
      <c r="D279" s="187" t="s">
        <v>2037</v>
      </c>
      <c r="E279" s="188">
        <v>2</v>
      </c>
      <c r="F279" s="189"/>
      <c r="G279" s="190">
        <f t="shared" si="56"/>
        <v>0</v>
      </c>
      <c r="H279" s="189"/>
      <c r="I279" s="190">
        <f t="shared" si="57"/>
        <v>0</v>
      </c>
      <c r="J279" s="189"/>
      <c r="K279" s="190">
        <f t="shared" si="58"/>
        <v>0</v>
      </c>
      <c r="L279" s="190">
        <v>21</v>
      </c>
      <c r="M279" s="190">
        <f t="shared" si="59"/>
        <v>0</v>
      </c>
      <c r="N279" s="188">
        <v>0</v>
      </c>
      <c r="O279" s="188">
        <f t="shared" si="60"/>
        <v>0</v>
      </c>
      <c r="P279" s="188">
        <v>0</v>
      </c>
      <c r="Q279" s="188">
        <f t="shared" si="61"/>
        <v>0</v>
      </c>
      <c r="R279" s="190"/>
      <c r="S279" s="190" t="s">
        <v>878</v>
      </c>
      <c r="T279" s="191" t="s">
        <v>879</v>
      </c>
      <c r="U279" s="159">
        <v>0</v>
      </c>
      <c r="V279" s="159">
        <f t="shared" si="62"/>
        <v>0</v>
      </c>
      <c r="W279" s="159"/>
      <c r="X279" s="159" t="s">
        <v>295</v>
      </c>
      <c r="Y279" s="159" t="s">
        <v>296</v>
      </c>
      <c r="Z279" s="148"/>
      <c r="AA279" s="148"/>
      <c r="AB279" s="148"/>
      <c r="AC279" s="148"/>
      <c r="AD279" s="148"/>
      <c r="AE279" s="148"/>
      <c r="AF279" s="148"/>
      <c r="AG279" s="148" t="s">
        <v>2005</v>
      </c>
      <c r="AH279" s="148"/>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1" x14ac:dyDescent="0.25">
      <c r="A280" s="185">
        <v>233</v>
      </c>
      <c r="B280" s="186" t="s">
        <v>2368</v>
      </c>
      <c r="C280" s="198" t="s">
        <v>2369</v>
      </c>
      <c r="D280" s="187"/>
      <c r="E280" s="188">
        <v>0</v>
      </c>
      <c r="F280" s="189"/>
      <c r="G280" s="190">
        <f t="shared" ref="G280:G302" si="63">ROUND(E280*F280,2)</f>
        <v>0</v>
      </c>
      <c r="H280" s="189"/>
      <c r="I280" s="190">
        <f t="shared" ref="I280:I302" si="64">ROUND(E280*H280,2)</f>
        <v>0</v>
      </c>
      <c r="J280" s="189"/>
      <c r="K280" s="190">
        <f t="shared" ref="K280:K302" si="65">ROUND(E280*J280,2)</f>
        <v>0</v>
      </c>
      <c r="L280" s="190">
        <v>21</v>
      </c>
      <c r="M280" s="190">
        <f t="shared" ref="M280:M302" si="66">G280*(1+L280/100)</f>
        <v>0</v>
      </c>
      <c r="N280" s="188">
        <v>0</v>
      </c>
      <c r="O280" s="188">
        <f t="shared" ref="O280:O302" si="67">ROUND(E280*N280,2)</f>
        <v>0</v>
      </c>
      <c r="P280" s="188">
        <v>0</v>
      </c>
      <c r="Q280" s="188">
        <f t="shared" ref="Q280:Q302" si="68">ROUND(E280*P280,2)</f>
        <v>0</v>
      </c>
      <c r="R280" s="190"/>
      <c r="S280" s="190" t="s">
        <v>878</v>
      </c>
      <c r="T280" s="191" t="s">
        <v>879</v>
      </c>
      <c r="U280" s="159">
        <v>0</v>
      </c>
      <c r="V280" s="159">
        <f t="shared" ref="V280:V302" si="69">ROUND(E280*U280,2)</f>
        <v>0</v>
      </c>
      <c r="W280" s="159"/>
      <c r="X280" s="159" t="s">
        <v>295</v>
      </c>
      <c r="Y280" s="159" t="s">
        <v>296</v>
      </c>
      <c r="Z280" s="148"/>
      <c r="AA280" s="148"/>
      <c r="AB280" s="148"/>
      <c r="AC280" s="148"/>
      <c r="AD280" s="148"/>
      <c r="AE280" s="148"/>
      <c r="AF280" s="148"/>
      <c r="AG280" s="148" t="s">
        <v>2005</v>
      </c>
      <c r="AH280" s="148"/>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1" x14ac:dyDescent="0.25">
      <c r="A281" s="185">
        <v>234</v>
      </c>
      <c r="B281" s="186" t="s">
        <v>2370</v>
      </c>
      <c r="C281" s="198" t="s">
        <v>2371</v>
      </c>
      <c r="D281" s="187" t="s">
        <v>2037</v>
      </c>
      <c r="E281" s="188">
        <v>1</v>
      </c>
      <c r="F281" s="189"/>
      <c r="G281" s="190">
        <f t="shared" si="63"/>
        <v>0</v>
      </c>
      <c r="H281" s="189"/>
      <c r="I281" s="190">
        <f t="shared" si="64"/>
        <v>0</v>
      </c>
      <c r="J281" s="189"/>
      <c r="K281" s="190">
        <f t="shared" si="65"/>
        <v>0</v>
      </c>
      <c r="L281" s="190">
        <v>21</v>
      </c>
      <c r="M281" s="190">
        <f t="shared" si="66"/>
        <v>0</v>
      </c>
      <c r="N281" s="188">
        <v>0</v>
      </c>
      <c r="O281" s="188">
        <f t="shared" si="67"/>
        <v>0</v>
      </c>
      <c r="P281" s="188">
        <v>0</v>
      </c>
      <c r="Q281" s="188">
        <f t="shared" si="68"/>
        <v>0</v>
      </c>
      <c r="R281" s="190"/>
      <c r="S281" s="190" t="s">
        <v>878</v>
      </c>
      <c r="T281" s="191" t="s">
        <v>879</v>
      </c>
      <c r="U281" s="159">
        <v>0</v>
      </c>
      <c r="V281" s="159">
        <f t="shared" si="69"/>
        <v>0</v>
      </c>
      <c r="W281" s="159"/>
      <c r="X281" s="159" t="s">
        <v>295</v>
      </c>
      <c r="Y281" s="159" t="s">
        <v>296</v>
      </c>
      <c r="Z281" s="148"/>
      <c r="AA281" s="148"/>
      <c r="AB281" s="148"/>
      <c r="AC281" s="148"/>
      <c r="AD281" s="148"/>
      <c r="AE281" s="148"/>
      <c r="AF281" s="148"/>
      <c r="AG281" s="148" t="s">
        <v>2005</v>
      </c>
      <c r="AH281" s="148"/>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1" x14ac:dyDescent="0.25">
      <c r="A282" s="185">
        <v>235</v>
      </c>
      <c r="B282" s="186" t="s">
        <v>2372</v>
      </c>
      <c r="C282" s="198" t="s">
        <v>2373</v>
      </c>
      <c r="D282" s="187" t="s">
        <v>2037</v>
      </c>
      <c r="E282" s="188">
        <v>1</v>
      </c>
      <c r="F282" s="189"/>
      <c r="G282" s="190">
        <f t="shared" si="63"/>
        <v>0</v>
      </c>
      <c r="H282" s="189"/>
      <c r="I282" s="190">
        <f t="shared" si="64"/>
        <v>0</v>
      </c>
      <c r="J282" s="189"/>
      <c r="K282" s="190">
        <f t="shared" si="65"/>
        <v>0</v>
      </c>
      <c r="L282" s="190">
        <v>21</v>
      </c>
      <c r="M282" s="190">
        <f t="shared" si="66"/>
        <v>0</v>
      </c>
      <c r="N282" s="188">
        <v>0</v>
      </c>
      <c r="O282" s="188">
        <f t="shared" si="67"/>
        <v>0</v>
      </c>
      <c r="P282" s="188">
        <v>0</v>
      </c>
      <c r="Q282" s="188">
        <f t="shared" si="68"/>
        <v>0</v>
      </c>
      <c r="R282" s="190"/>
      <c r="S282" s="190" t="s">
        <v>878</v>
      </c>
      <c r="T282" s="191" t="s">
        <v>879</v>
      </c>
      <c r="U282" s="159">
        <v>0</v>
      </c>
      <c r="V282" s="159">
        <f t="shared" si="69"/>
        <v>0</v>
      </c>
      <c r="W282" s="159"/>
      <c r="X282" s="159" t="s">
        <v>295</v>
      </c>
      <c r="Y282" s="159" t="s">
        <v>296</v>
      </c>
      <c r="Z282" s="148"/>
      <c r="AA282" s="148"/>
      <c r="AB282" s="148"/>
      <c r="AC282" s="148"/>
      <c r="AD282" s="148"/>
      <c r="AE282" s="148"/>
      <c r="AF282" s="148"/>
      <c r="AG282" s="148" t="s">
        <v>2005</v>
      </c>
      <c r="AH282" s="148"/>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1" x14ac:dyDescent="0.25">
      <c r="A283" s="185">
        <v>236</v>
      </c>
      <c r="B283" s="186" t="s">
        <v>2374</v>
      </c>
      <c r="C283" s="198" t="s">
        <v>2375</v>
      </c>
      <c r="D283" s="187" t="s">
        <v>2037</v>
      </c>
      <c r="E283" s="188">
        <v>1</v>
      </c>
      <c r="F283" s="189"/>
      <c r="G283" s="190">
        <f t="shared" si="63"/>
        <v>0</v>
      </c>
      <c r="H283" s="189"/>
      <c r="I283" s="190">
        <f t="shared" si="64"/>
        <v>0</v>
      </c>
      <c r="J283" s="189"/>
      <c r="K283" s="190">
        <f t="shared" si="65"/>
        <v>0</v>
      </c>
      <c r="L283" s="190">
        <v>21</v>
      </c>
      <c r="M283" s="190">
        <f t="shared" si="66"/>
        <v>0</v>
      </c>
      <c r="N283" s="188">
        <v>0</v>
      </c>
      <c r="O283" s="188">
        <f t="shared" si="67"/>
        <v>0</v>
      </c>
      <c r="P283" s="188">
        <v>0</v>
      </c>
      <c r="Q283" s="188">
        <f t="shared" si="68"/>
        <v>0</v>
      </c>
      <c r="R283" s="190"/>
      <c r="S283" s="190" t="s">
        <v>878</v>
      </c>
      <c r="T283" s="191" t="s">
        <v>879</v>
      </c>
      <c r="U283" s="159">
        <v>0</v>
      </c>
      <c r="V283" s="159">
        <f t="shared" si="69"/>
        <v>0</v>
      </c>
      <c r="W283" s="159"/>
      <c r="X283" s="159" t="s">
        <v>295</v>
      </c>
      <c r="Y283" s="159" t="s">
        <v>296</v>
      </c>
      <c r="Z283" s="148"/>
      <c r="AA283" s="148"/>
      <c r="AB283" s="148"/>
      <c r="AC283" s="148"/>
      <c r="AD283" s="148"/>
      <c r="AE283" s="148"/>
      <c r="AF283" s="148"/>
      <c r="AG283" s="148" t="s">
        <v>2005</v>
      </c>
      <c r="AH283" s="148"/>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1" x14ac:dyDescent="0.25">
      <c r="A284" s="185">
        <v>237</v>
      </c>
      <c r="B284" s="186" t="s">
        <v>2376</v>
      </c>
      <c r="C284" s="198" t="s">
        <v>2377</v>
      </c>
      <c r="D284" s="187"/>
      <c r="E284" s="188">
        <v>0</v>
      </c>
      <c r="F284" s="189"/>
      <c r="G284" s="190">
        <f t="shared" si="63"/>
        <v>0</v>
      </c>
      <c r="H284" s="189"/>
      <c r="I284" s="190">
        <f t="shared" si="64"/>
        <v>0</v>
      </c>
      <c r="J284" s="189"/>
      <c r="K284" s="190">
        <f t="shared" si="65"/>
        <v>0</v>
      </c>
      <c r="L284" s="190">
        <v>21</v>
      </c>
      <c r="M284" s="190">
        <f t="shared" si="66"/>
        <v>0</v>
      </c>
      <c r="N284" s="188">
        <v>0</v>
      </c>
      <c r="O284" s="188">
        <f t="shared" si="67"/>
        <v>0</v>
      </c>
      <c r="P284" s="188">
        <v>0</v>
      </c>
      <c r="Q284" s="188">
        <f t="shared" si="68"/>
        <v>0</v>
      </c>
      <c r="R284" s="190"/>
      <c r="S284" s="190" t="s">
        <v>878</v>
      </c>
      <c r="T284" s="191" t="s">
        <v>879</v>
      </c>
      <c r="U284" s="159">
        <v>0</v>
      </c>
      <c r="V284" s="159">
        <f t="shared" si="69"/>
        <v>0</v>
      </c>
      <c r="W284" s="159"/>
      <c r="X284" s="159" t="s">
        <v>295</v>
      </c>
      <c r="Y284" s="159" t="s">
        <v>296</v>
      </c>
      <c r="Z284" s="148"/>
      <c r="AA284" s="148"/>
      <c r="AB284" s="148"/>
      <c r="AC284" s="148"/>
      <c r="AD284" s="148"/>
      <c r="AE284" s="148"/>
      <c r="AF284" s="148"/>
      <c r="AG284" s="148" t="s">
        <v>2005</v>
      </c>
      <c r="AH284" s="148"/>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1" x14ac:dyDescent="0.25">
      <c r="A285" s="185">
        <v>238</v>
      </c>
      <c r="B285" s="186" t="s">
        <v>2378</v>
      </c>
      <c r="C285" s="198" t="s">
        <v>2379</v>
      </c>
      <c r="D285" s="187" t="s">
        <v>2037</v>
      </c>
      <c r="E285" s="188">
        <v>1</v>
      </c>
      <c r="F285" s="189"/>
      <c r="G285" s="190">
        <f t="shared" si="63"/>
        <v>0</v>
      </c>
      <c r="H285" s="189"/>
      <c r="I285" s="190">
        <f t="shared" si="64"/>
        <v>0</v>
      </c>
      <c r="J285" s="189"/>
      <c r="K285" s="190">
        <f t="shared" si="65"/>
        <v>0</v>
      </c>
      <c r="L285" s="190">
        <v>21</v>
      </c>
      <c r="M285" s="190">
        <f t="shared" si="66"/>
        <v>0</v>
      </c>
      <c r="N285" s="188">
        <v>0</v>
      </c>
      <c r="O285" s="188">
        <f t="shared" si="67"/>
        <v>0</v>
      </c>
      <c r="P285" s="188">
        <v>0</v>
      </c>
      <c r="Q285" s="188">
        <f t="shared" si="68"/>
        <v>0</v>
      </c>
      <c r="R285" s="190"/>
      <c r="S285" s="190" t="s">
        <v>878</v>
      </c>
      <c r="T285" s="191" t="s">
        <v>879</v>
      </c>
      <c r="U285" s="159">
        <v>0</v>
      </c>
      <c r="V285" s="159">
        <f t="shared" si="69"/>
        <v>0</v>
      </c>
      <c r="W285" s="159"/>
      <c r="X285" s="159" t="s">
        <v>295</v>
      </c>
      <c r="Y285" s="159" t="s">
        <v>296</v>
      </c>
      <c r="Z285" s="148"/>
      <c r="AA285" s="148"/>
      <c r="AB285" s="148"/>
      <c r="AC285" s="148"/>
      <c r="AD285" s="148"/>
      <c r="AE285" s="148"/>
      <c r="AF285" s="148"/>
      <c r="AG285" s="148" t="s">
        <v>2005</v>
      </c>
      <c r="AH285" s="148"/>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1" x14ac:dyDescent="0.25">
      <c r="A286" s="185">
        <v>239</v>
      </c>
      <c r="B286" s="186" t="s">
        <v>2380</v>
      </c>
      <c r="C286" s="198" t="s">
        <v>2373</v>
      </c>
      <c r="D286" s="187" t="s">
        <v>2037</v>
      </c>
      <c r="E286" s="188">
        <v>1</v>
      </c>
      <c r="F286" s="189"/>
      <c r="G286" s="190">
        <f t="shared" si="63"/>
        <v>0</v>
      </c>
      <c r="H286" s="189"/>
      <c r="I286" s="190">
        <f t="shared" si="64"/>
        <v>0</v>
      </c>
      <c r="J286" s="189"/>
      <c r="K286" s="190">
        <f t="shared" si="65"/>
        <v>0</v>
      </c>
      <c r="L286" s="190">
        <v>21</v>
      </c>
      <c r="M286" s="190">
        <f t="shared" si="66"/>
        <v>0</v>
      </c>
      <c r="N286" s="188">
        <v>0</v>
      </c>
      <c r="O286" s="188">
        <f t="shared" si="67"/>
        <v>0</v>
      </c>
      <c r="P286" s="188">
        <v>0</v>
      </c>
      <c r="Q286" s="188">
        <f t="shared" si="68"/>
        <v>0</v>
      </c>
      <c r="R286" s="190"/>
      <c r="S286" s="190" t="s">
        <v>878</v>
      </c>
      <c r="T286" s="191" t="s">
        <v>879</v>
      </c>
      <c r="U286" s="159">
        <v>0</v>
      </c>
      <c r="V286" s="159">
        <f t="shared" si="69"/>
        <v>0</v>
      </c>
      <c r="W286" s="159"/>
      <c r="X286" s="159" t="s">
        <v>295</v>
      </c>
      <c r="Y286" s="159" t="s">
        <v>296</v>
      </c>
      <c r="Z286" s="148"/>
      <c r="AA286" s="148"/>
      <c r="AB286" s="148"/>
      <c r="AC286" s="148"/>
      <c r="AD286" s="148"/>
      <c r="AE286" s="148"/>
      <c r="AF286" s="148"/>
      <c r="AG286" s="148" t="s">
        <v>2005</v>
      </c>
      <c r="AH286" s="148"/>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1" x14ac:dyDescent="0.25">
      <c r="A287" s="185">
        <v>240</v>
      </c>
      <c r="B287" s="186" t="s">
        <v>2381</v>
      </c>
      <c r="C287" s="198" t="s">
        <v>2375</v>
      </c>
      <c r="D287" s="187" t="s">
        <v>2037</v>
      </c>
      <c r="E287" s="188">
        <v>1</v>
      </c>
      <c r="F287" s="189"/>
      <c r="G287" s="190">
        <f t="shared" si="63"/>
        <v>0</v>
      </c>
      <c r="H287" s="189"/>
      <c r="I287" s="190">
        <f t="shared" si="64"/>
        <v>0</v>
      </c>
      <c r="J287" s="189"/>
      <c r="K287" s="190">
        <f t="shared" si="65"/>
        <v>0</v>
      </c>
      <c r="L287" s="190">
        <v>21</v>
      </c>
      <c r="M287" s="190">
        <f t="shared" si="66"/>
        <v>0</v>
      </c>
      <c r="N287" s="188">
        <v>0</v>
      </c>
      <c r="O287" s="188">
        <f t="shared" si="67"/>
        <v>0</v>
      </c>
      <c r="P287" s="188">
        <v>0</v>
      </c>
      <c r="Q287" s="188">
        <f t="shared" si="68"/>
        <v>0</v>
      </c>
      <c r="R287" s="190"/>
      <c r="S287" s="190" t="s">
        <v>878</v>
      </c>
      <c r="T287" s="191" t="s">
        <v>879</v>
      </c>
      <c r="U287" s="159">
        <v>0</v>
      </c>
      <c r="V287" s="159">
        <f t="shared" si="69"/>
        <v>0</v>
      </c>
      <c r="W287" s="159"/>
      <c r="X287" s="159" t="s">
        <v>295</v>
      </c>
      <c r="Y287" s="159" t="s">
        <v>296</v>
      </c>
      <c r="Z287" s="148"/>
      <c r="AA287" s="148"/>
      <c r="AB287" s="148"/>
      <c r="AC287" s="148"/>
      <c r="AD287" s="148"/>
      <c r="AE287" s="148"/>
      <c r="AF287" s="148"/>
      <c r="AG287" s="148" t="s">
        <v>2005</v>
      </c>
      <c r="AH287" s="148"/>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1" x14ac:dyDescent="0.25">
      <c r="A288" s="185">
        <v>241</v>
      </c>
      <c r="B288" s="186" t="s">
        <v>2382</v>
      </c>
      <c r="C288" s="198" t="s">
        <v>2383</v>
      </c>
      <c r="D288" s="187"/>
      <c r="E288" s="188">
        <v>0</v>
      </c>
      <c r="F288" s="189"/>
      <c r="G288" s="190">
        <f t="shared" si="63"/>
        <v>0</v>
      </c>
      <c r="H288" s="189"/>
      <c r="I288" s="190">
        <f t="shared" si="64"/>
        <v>0</v>
      </c>
      <c r="J288" s="189"/>
      <c r="K288" s="190">
        <f t="shared" si="65"/>
        <v>0</v>
      </c>
      <c r="L288" s="190">
        <v>21</v>
      </c>
      <c r="M288" s="190">
        <f t="shared" si="66"/>
        <v>0</v>
      </c>
      <c r="N288" s="188">
        <v>0</v>
      </c>
      <c r="O288" s="188">
        <f t="shared" si="67"/>
        <v>0</v>
      </c>
      <c r="P288" s="188">
        <v>0</v>
      </c>
      <c r="Q288" s="188">
        <f t="shared" si="68"/>
        <v>0</v>
      </c>
      <c r="R288" s="190"/>
      <c r="S288" s="190" t="s">
        <v>878</v>
      </c>
      <c r="T288" s="191" t="s">
        <v>879</v>
      </c>
      <c r="U288" s="159">
        <v>0</v>
      </c>
      <c r="V288" s="159">
        <f t="shared" si="69"/>
        <v>0</v>
      </c>
      <c r="W288" s="159"/>
      <c r="X288" s="159" t="s">
        <v>295</v>
      </c>
      <c r="Y288" s="159" t="s">
        <v>296</v>
      </c>
      <c r="Z288" s="148"/>
      <c r="AA288" s="148"/>
      <c r="AB288" s="148"/>
      <c r="AC288" s="148"/>
      <c r="AD288" s="148"/>
      <c r="AE288" s="148"/>
      <c r="AF288" s="148"/>
      <c r="AG288" s="148" t="s">
        <v>2005</v>
      </c>
      <c r="AH288" s="148"/>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ht="20" outlineLevel="1" x14ac:dyDescent="0.25">
      <c r="A289" s="185">
        <v>242</v>
      </c>
      <c r="B289" s="186" t="s">
        <v>2384</v>
      </c>
      <c r="C289" s="198" t="s">
        <v>2385</v>
      </c>
      <c r="D289" s="187" t="s">
        <v>2037</v>
      </c>
      <c r="E289" s="188">
        <v>3</v>
      </c>
      <c r="F289" s="189"/>
      <c r="G289" s="190">
        <f t="shared" si="63"/>
        <v>0</v>
      </c>
      <c r="H289" s="189"/>
      <c r="I289" s="190">
        <f t="shared" si="64"/>
        <v>0</v>
      </c>
      <c r="J289" s="189"/>
      <c r="K289" s="190">
        <f t="shared" si="65"/>
        <v>0</v>
      </c>
      <c r="L289" s="190">
        <v>21</v>
      </c>
      <c r="M289" s="190">
        <f t="shared" si="66"/>
        <v>0</v>
      </c>
      <c r="N289" s="188">
        <v>0</v>
      </c>
      <c r="O289" s="188">
        <f t="shared" si="67"/>
        <v>0</v>
      </c>
      <c r="P289" s="188">
        <v>0</v>
      </c>
      <c r="Q289" s="188">
        <f t="shared" si="68"/>
        <v>0</v>
      </c>
      <c r="R289" s="190"/>
      <c r="S289" s="190" t="s">
        <v>878</v>
      </c>
      <c r="T289" s="191" t="s">
        <v>879</v>
      </c>
      <c r="U289" s="159">
        <v>0</v>
      </c>
      <c r="V289" s="159">
        <f t="shared" si="69"/>
        <v>0</v>
      </c>
      <c r="W289" s="159"/>
      <c r="X289" s="159" t="s">
        <v>295</v>
      </c>
      <c r="Y289" s="159" t="s">
        <v>296</v>
      </c>
      <c r="Z289" s="148"/>
      <c r="AA289" s="148"/>
      <c r="AB289" s="148"/>
      <c r="AC289" s="148"/>
      <c r="AD289" s="148"/>
      <c r="AE289" s="148"/>
      <c r="AF289" s="148"/>
      <c r="AG289" s="148" t="s">
        <v>2005</v>
      </c>
      <c r="AH289" s="148"/>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1" x14ac:dyDescent="0.25">
      <c r="A290" s="185">
        <v>243</v>
      </c>
      <c r="B290" s="186" t="s">
        <v>2386</v>
      </c>
      <c r="C290" s="198" t="s">
        <v>2387</v>
      </c>
      <c r="D290" s="187" t="s">
        <v>2037</v>
      </c>
      <c r="E290" s="188">
        <v>3</v>
      </c>
      <c r="F290" s="189"/>
      <c r="G290" s="190">
        <f t="shared" si="63"/>
        <v>0</v>
      </c>
      <c r="H290" s="189"/>
      <c r="I290" s="190">
        <f t="shared" si="64"/>
        <v>0</v>
      </c>
      <c r="J290" s="189"/>
      <c r="K290" s="190">
        <f t="shared" si="65"/>
        <v>0</v>
      </c>
      <c r="L290" s="190">
        <v>21</v>
      </c>
      <c r="M290" s="190">
        <f t="shared" si="66"/>
        <v>0</v>
      </c>
      <c r="N290" s="188">
        <v>0</v>
      </c>
      <c r="O290" s="188">
        <f t="shared" si="67"/>
        <v>0</v>
      </c>
      <c r="P290" s="188">
        <v>0</v>
      </c>
      <c r="Q290" s="188">
        <f t="shared" si="68"/>
        <v>0</v>
      </c>
      <c r="R290" s="190"/>
      <c r="S290" s="190" t="s">
        <v>878</v>
      </c>
      <c r="T290" s="191" t="s">
        <v>879</v>
      </c>
      <c r="U290" s="159">
        <v>0</v>
      </c>
      <c r="V290" s="159">
        <f t="shared" si="69"/>
        <v>0</v>
      </c>
      <c r="W290" s="159"/>
      <c r="X290" s="159" t="s">
        <v>295</v>
      </c>
      <c r="Y290" s="159" t="s">
        <v>296</v>
      </c>
      <c r="Z290" s="148"/>
      <c r="AA290" s="148"/>
      <c r="AB290" s="148"/>
      <c r="AC290" s="148"/>
      <c r="AD290" s="148"/>
      <c r="AE290" s="148"/>
      <c r="AF290" s="148"/>
      <c r="AG290" s="148" t="s">
        <v>2005</v>
      </c>
      <c r="AH290" s="148"/>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1" x14ac:dyDescent="0.25">
      <c r="A291" s="185">
        <v>244</v>
      </c>
      <c r="B291" s="186" t="s">
        <v>2388</v>
      </c>
      <c r="C291" s="198" t="s">
        <v>2389</v>
      </c>
      <c r="D291" s="187"/>
      <c r="E291" s="188">
        <v>0</v>
      </c>
      <c r="F291" s="189"/>
      <c r="G291" s="190">
        <f t="shared" si="63"/>
        <v>0</v>
      </c>
      <c r="H291" s="189"/>
      <c r="I291" s="190">
        <f t="shared" si="64"/>
        <v>0</v>
      </c>
      <c r="J291" s="189"/>
      <c r="K291" s="190">
        <f t="shared" si="65"/>
        <v>0</v>
      </c>
      <c r="L291" s="190">
        <v>21</v>
      </c>
      <c r="M291" s="190">
        <f t="shared" si="66"/>
        <v>0</v>
      </c>
      <c r="N291" s="188">
        <v>0</v>
      </c>
      <c r="O291" s="188">
        <f t="shared" si="67"/>
        <v>0</v>
      </c>
      <c r="P291" s="188">
        <v>0</v>
      </c>
      <c r="Q291" s="188">
        <f t="shared" si="68"/>
        <v>0</v>
      </c>
      <c r="R291" s="190"/>
      <c r="S291" s="190" t="s">
        <v>878</v>
      </c>
      <c r="T291" s="191" t="s">
        <v>879</v>
      </c>
      <c r="U291" s="159">
        <v>0</v>
      </c>
      <c r="V291" s="159">
        <f t="shared" si="69"/>
        <v>0</v>
      </c>
      <c r="W291" s="159"/>
      <c r="X291" s="159" t="s">
        <v>295</v>
      </c>
      <c r="Y291" s="159" t="s">
        <v>296</v>
      </c>
      <c r="Z291" s="148"/>
      <c r="AA291" s="148"/>
      <c r="AB291" s="148"/>
      <c r="AC291" s="148"/>
      <c r="AD291" s="148"/>
      <c r="AE291" s="148"/>
      <c r="AF291" s="148"/>
      <c r="AG291" s="148" t="s">
        <v>297</v>
      </c>
      <c r="AH291" s="148"/>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1" x14ac:dyDescent="0.25">
      <c r="A292" s="185">
        <v>245</v>
      </c>
      <c r="B292" s="186" t="s">
        <v>2390</v>
      </c>
      <c r="C292" s="198" t="s">
        <v>2165</v>
      </c>
      <c r="D292" s="187" t="s">
        <v>2037</v>
      </c>
      <c r="E292" s="188">
        <v>8</v>
      </c>
      <c r="F292" s="189"/>
      <c r="G292" s="190">
        <f t="shared" si="63"/>
        <v>0</v>
      </c>
      <c r="H292" s="189"/>
      <c r="I292" s="190">
        <f t="shared" si="64"/>
        <v>0</v>
      </c>
      <c r="J292" s="189"/>
      <c r="K292" s="190">
        <f t="shared" si="65"/>
        <v>0</v>
      </c>
      <c r="L292" s="190">
        <v>21</v>
      </c>
      <c r="M292" s="190">
        <f t="shared" si="66"/>
        <v>0</v>
      </c>
      <c r="N292" s="188">
        <v>0</v>
      </c>
      <c r="O292" s="188">
        <f t="shared" si="67"/>
        <v>0</v>
      </c>
      <c r="P292" s="188">
        <v>0</v>
      </c>
      <c r="Q292" s="188">
        <f t="shared" si="68"/>
        <v>0</v>
      </c>
      <c r="R292" s="190"/>
      <c r="S292" s="190" t="s">
        <v>878</v>
      </c>
      <c r="T292" s="191" t="s">
        <v>879</v>
      </c>
      <c r="U292" s="159">
        <v>0</v>
      </c>
      <c r="V292" s="159">
        <f t="shared" si="69"/>
        <v>0</v>
      </c>
      <c r="W292" s="159"/>
      <c r="X292" s="159" t="s">
        <v>295</v>
      </c>
      <c r="Y292" s="159" t="s">
        <v>296</v>
      </c>
      <c r="Z292" s="148"/>
      <c r="AA292" s="148"/>
      <c r="AB292" s="148"/>
      <c r="AC292" s="148"/>
      <c r="AD292" s="148"/>
      <c r="AE292" s="148"/>
      <c r="AF292" s="148"/>
      <c r="AG292" s="148" t="s">
        <v>297</v>
      </c>
      <c r="AH292" s="148"/>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1" x14ac:dyDescent="0.25">
      <c r="A293" s="185">
        <v>246</v>
      </c>
      <c r="B293" s="186" t="s">
        <v>2391</v>
      </c>
      <c r="C293" s="198" t="s">
        <v>2392</v>
      </c>
      <c r="D293" s="187" t="s">
        <v>1424</v>
      </c>
      <c r="E293" s="188">
        <v>8</v>
      </c>
      <c r="F293" s="189"/>
      <c r="G293" s="190">
        <f t="shared" si="63"/>
        <v>0</v>
      </c>
      <c r="H293" s="189"/>
      <c r="I293" s="190">
        <f t="shared" si="64"/>
        <v>0</v>
      </c>
      <c r="J293" s="189"/>
      <c r="K293" s="190">
        <f t="shared" si="65"/>
        <v>0</v>
      </c>
      <c r="L293" s="190">
        <v>21</v>
      </c>
      <c r="M293" s="190">
        <f t="shared" si="66"/>
        <v>0</v>
      </c>
      <c r="N293" s="188">
        <v>8.0000000000000007E-5</v>
      </c>
      <c r="O293" s="188">
        <f t="shared" si="67"/>
        <v>0</v>
      </c>
      <c r="P293" s="188">
        <v>0</v>
      </c>
      <c r="Q293" s="188">
        <f t="shared" si="68"/>
        <v>0</v>
      </c>
      <c r="R293" s="190"/>
      <c r="S293" s="190" t="s">
        <v>878</v>
      </c>
      <c r="T293" s="191" t="s">
        <v>879</v>
      </c>
      <c r="U293" s="159">
        <v>0.28999999999999998</v>
      </c>
      <c r="V293" s="159">
        <f t="shared" si="69"/>
        <v>2.3199999999999998</v>
      </c>
      <c r="W293" s="159"/>
      <c r="X293" s="159" t="s">
        <v>295</v>
      </c>
      <c r="Y293" s="159" t="s">
        <v>296</v>
      </c>
      <c r="Z293" s="148"/>
      <c r="AA293" s="148"/>
      <c r="AB293" s="148"/>
      <c r="AC293" s="148"/>
      <c r="AD293" s="148"/>
      <c r="AE293" s="148"/>
      <c r="AF293" s="148"/>
      <c r="AG293" s="148" t="s">
        <v>297</v>
      </c>
      <c r="AH293" s="148"/>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1" x14ac:dyDescent="0.25">
      <c r="A294" s="185">
        <v>247</v>
      </c>
      <c r="B294" s="186" t="s">
        <v>2393</v>
      </c>
      <c r="C294" s="198" t="s">
        <v>2394</v>
      </c>
      <c r="D294" s="187"/>
      <c r="E294" s="188">
        <v>0</v>
      </c>
      <c r="F294" s="189"/>
      <c r="G294" s="190">
        <f t="shared" si="63"/>
        <v>0</v>
      </c>
      <c r="H294" s="189"/>
      <c r="I294" s="190">
        <f t="shared" si="64"/>
        <v>0</v>
      </c>
      <c r="J294" s="189"/>
      <c r="K294" s="190">
        <f t="shared" si="65"/>
        <v>0</v>
      </c>
      <c r="L294" s="190">
        <v>21</v>
      </c>
      <c r="M294" s="190">
        <f t="shared" si="66"/>
        <v>0</v>
      </c>
      <c r="N294" s="188">
        <v>0</v>
      </c>
      <c r="O294" s="188">
        <f t="shared" si="67"/>
        <v>0</v>
      </c>
      <c r="P294" s="188">
        <v>0</v>
      </c>
      <c r="Q294" s="188">
        <f t="shared" si="68"/>
        <v>0</v>
      </c>
      <c r="R294" s="190"/>
      <c r="S294" s="190" t="s">
        <v>878</v>
      </c>
      <c r="T294" s="191" t="s">
        <v>879</v>
      </c>
      <c r="U294" s="159">
        <v>0</v>
      </c>
      <c r="V294" s="159">
        <f t="shared" si="69"/>
        <v>0</v>
      </c>
      <c r="W294" s="159"/>
      <c r="X294" s="159" t="s">
        <v>295</v>
      </c>
      <c r="Y294" s="159" t="s">
        <v>296</v>
      </c>
      <c r="Z294" s="148"/>
      <c r="AA294" s="148"/>
      <c r="AB294" s="148"/>
      <c r="AC294" s="148"/>
      <c r="AD294" s="148"/>
      <c r="AE294" s="148"/>
      <c r="AF294" s="148"/>
      <c r="AG294" s="148" t="s">
        <v>297</v>
      </c>
      <c r="AH294" s="148"/>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1" x14ac:dyDescent="0.25">
      <c r="A295" s="185">
        <v>248</v>
      </c>
      <c r="B295" s="186" t="s">
        <v>2390</v>
      </c>
      <c r="C295" s="198" t="s">
        <v>2165</v>
      </c>
      <c r="D295" s="187" t="s">
        <v>2037</v>
      </c>
      <c r="E295" s="188">
        <v>2</v>
      </c>
      <c r="F295" s="189"/>
      <c r="G295" s="190">
        <f t="shared" si="63"/>
        <v>0</v>
      </c>
      <c r="H295" s="189"/>
      <c r="I295" s="190">
        <f t="shared" si="64"/>
        <v>0</v>
      </c>
      <c r="J295" s="189"/>
      <c r="K295" s="190">
        <f t="shared" si="65"/>
        <v>0</v>
      </c>
      <c r="L295" s="190">
        <v>21</v>
      </c>
      <c r="M295" s="190">
        <f t="shared" si="66"/>
        <v>0</v>
      </c>
      <c r="N295" s="188">
        <v>0</v>
      </c>
      <c r="O295" s="188">
        <f t="shared" si="67"/>
        <v>0</v>
      </c>
      <c r="P295" s="188">
        <v>0</v>
      </c>
      <c r="Q295" s="188">
        <f t="shared" si="68"/>
        <v>0</v>
      </c>
      <c r="R295" s="190"/>
      <c r="S295" s="190" t="s">
        <v>878</v>
      </c>
      <c r="T295" s="191" t="s">
        <v>879</v>
      </c>
      <c r="U295" s="159">
        <v>0</v>
      </c>
      <c r="V295" s="159">
        <f t="shared" si="69"/>
        <v>0</v>
      </c>
      <c r="W295" s="159"/>
      <c r="X295" s="159" t="s">
        <v>295</v>
      </c>
      <c r="Y295" s="159" t="s">
        <v>296</v>
      </c>
      <c r="Z295" s="148"/>
      <c r="AA295" s="148"/>
      <c r="AB295" s="148"/>
      <c r="AC295" s="148"/>
      <c r="AD295" s="148"/>
      <c r="AE295" s="148"/>
      <c r="AF295" s="148"/>
      <c r="AG295" s="148" t="s">
        <v>297</v>
      </c>
      <c r="AH295" s="148"/>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1" x14ac:dyDescent="0.25">
      <c r="A296" s="185">
        <v>249</v>
      </c>
      <c r="B296" s="186" t="s">
        <v>2391</v>
      </c>
      <c r="C296" s="198" t="s">
        <v>2392</v>
      </c>
      <c r="D296" s="187" t="s">
        <v>1424</v>
      </c>
      <c r="E296" s="188">
        <v>2</v>
      </c>
      <c r="F296" s="189"/>
      <c r="G296" s="190">
        <f t="shared" si="63"/>
        <v>0</v>
      </c>
      <c r="H296" s="189"/>
      <c r="I296" s="190">
        <f t="shared" si="64"/>
        <v>0</v>
      </c>
      <c r="J296" s="189"/>
      <c r="K296" s="190">
        <f t="shared" si="65"/>
        <v>0</v>
      </c>
      <c r="L296" s="190">
        <v>21</v>
      </c>
      <c r="M296" s="190">
        <f t="shared" si="66"/>
        <v>0</v>
      </c>
      <c r="N296" s="188">
        <v>8.0000000000000007E-5</v>
      </c>
      <c r="O296" s="188">
        <f t="shared" si="67"/>
        <v>0</v>
      </c>
      <c r="P296" s="188">
        <v>0</v>
      </c>
      <c r="Q296" s="188">
        <f t="shared" si="68"/>
        <v>0</v>
      </c>
      <c r="R296" s="190"/>
      <c r="S296" s="190" t="s">
        <v>878</v>
      </c>
      <c r="T296" s="191" t="s">
        <v>879</v>
      </c>
      <c r="U296" s="159">
        <v>0.28999999999999998</v>
      </c>
      <c r="V296" s="159">
        <f t="shared" si="69"/>
        <v>0.57999999999999996</v>
      </c>
      <c r="W296" s="159"/>
      <c r="X296" s="159" t="s">
        <v>295</v>
      </c>
      <c r="Y296" s="159" t="s">
        <v>296</v>
      </c>
      <c r="Z296" s="148"/>
      <c r="AA296" s="148"/>
      <c r="AB296" s="148"/>
      <c r="AC296" s="148"/>
      <c r="AD296" s="148"/>
      <c r="AE296" s="148"/>
      <c r="AF296" s="148"/>
      <c r="AG296" s="148" t="s">
        <v>297</v>
      </c>
      <c r="AH296" s="148"/>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outlineLevel="1" x14ac:dyDescent="0.25">
      <c r="A297" s="185">
        <v>250</v>
      </c>
      <c r="B297" s="186" t="s">
        <v>2395</v>
      </c>
      <c r="C297" s="198" t="s">
        <v>2396</v>
      </c>
      <c r="D297" s="187"/>
      <c r="E297" s="188">
        <v>0</v>
      </c>
      <c r="F297" s="189"/>
      <c r="G297" s="190">
        <f t="shared" si="63"/>
        <v>0</v>
      </c>
      <c r="H297" s="189"/>
      <c r="I297" s="190">
        <f t="shared" si="64"/>
        <v>0</v>
      </c>
      <c r="J297" s="189"/>
      <c r="K297" s="190">
        <f t="shared" si="65"/>
        <v>0</v>
      </c>
      <c r="L297" s="190">
        <v>21</v>
      </c>
      <c r="M297" s="190">
        <f t="shared" si="66"/>
        <v>0</v>
      </c>
      <c r="N297" s="188">
        <v>0</v>
      </c>
      <c r="O297" s="188">
        <f t="shared" si="67"/>
        <v>0</v>
      </c>
      <c r="P297" s="188">
        <v>0</v>
      </c>
      <c r="Q297" s="188">
        <f t="shared" si="68"/>
        <v>0</v>
      </c>
      <c r="R297" s="190"/>
      <c r="S297" s="190" t="s">
        <v>878</v>
      </c>
      <c r="T297" s="191" t="s">
        <v>879</v>
      </c>
      <c r="U297" s="159">
        <v>0</v>
      </c>
      <c r="V297" s="159">
        <f t="shared" si="69"/>
        <v>0</v>
      </c>
      <c r="W297" s="159"/>
      <c r="X297" s="159" t="s">
        <v>295</v>
      </c>
      <c r="Y297" s="159" t="s">
        <v>296</v>
      </c>
      <c r="Z297" s="148"/>
      <c r="AA297" s="148"/>
      <c r="AB297" s="148"/>
      <c r="AC297" s="148"/>
      <c r="AD297" s="148"/>
      <c r="AE297" s="148"/>
      <c r="AF297" s="148"/>
      <c r="AG297" s="148" t="s">
        <v>297</v>
      </c>
      <c r="AH297" s="148"/>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outlineLevel="1" x14ac:dyDescent="0.25">
      <c r="A298" s="185">
        <v>251</v>
      </c>
      <c r="B298" s="186" t="s">
        <v>2390</v>
      </c>
      <c r="C298" s="198" t="s">
        <v>2165</v>
      </c>
      <c r="D298" s="187" t="s">
        <v>2037</v>
      </c>
      <c r="E298" s="188">
        <v>1</v>
      </c>
      <c r="F298" s="189"/>
      <c r="G298" s="190">
        <f t="shared" si="63"/>
        <v>0</v>
      </c>
      <c r="H298" s="189"/>
      <c r="I298" s="190">
        <f t="shared" si="64"/>
        <v>0</v>
      </c>
      <c r="J298" s="189"/>
      <c r="K298" s="190">
        <f t="shared" si="65"/>
        <v>0</v>
      </c>
      <c r="L298" s="190">
        <v>21</v>
      </c>
      <c r="M298" s="190">
        <f t="shared" si="66"/>
        <v>0</v>
      </c>
      <c r="N298" s="188">
        <v>0</v>
      </c>
      <c r="O298" s="188">
        <f t="shared" si="67"/>
        <v>0</v>
      </c>
      <c r="P298" s="188">
        <v>0</v>
      </c>
      <c r="Q298" s="188">
        <f t="shared" si="68"/>
        <v>0</v>
      </c>
      <c r="R298" s="190"/>
      <c r="S298" s="190" t="s">
        <v>878</v>
      </c>
      <c r="T298" s="191" t="s">
        <v>879</v>
      </c>
      <c r="U298" s="159">
        <v>0</v>
      </c>
      <c r="V298" s="159">
        <f t="shared" si="69"/>
        <v>0</v>
      </c>
      <c r="W298" s="159"/>
      <c r="X298" s="159" t="s">
        <v>295</v>
      </c>
      <c r="Y298" s="159" t="s">
        <v>296</v>
      </c>
      <c r="Z298" s="148"/>
      <c r="AA298" s="148"/>
      <c r="AB298" s="148"/>
      <c r="AC298" s="148"/>
      <c r="AD298" s="148"/>
      <c r="AE298" s="148"/>
      <c r="AF298" s="148"/>
      <c r="AG298" s="148" t="s">
        <v>297</v>
      </c>
      <c r="AH298" s="148"/>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1" x14ac:dyDescent="0.25">
      <c r="A299" s="185">
        <v>252</v>
      </c>
      <c r="B299" s="186" t="s">
        <v>2391</v>
      </c>
      <c r="C299" s="198" t="s">
        <v>2392</v>
      </c>
      <c r="D299" s="187" t="s">
        <v>1424</v>
      </c>
      <c r="E299" s="188">
        <v>1</v>
      </c>
      <c r="F299" s="189"/>
      <c r="G299" s="190">
        <f t="shared" si="63"/>
        <v>0</v>
      </c>
      <c r="H299" s="189"/>
      <c r="I299" s="190">
        <f t="shared" si="64"/>
        <v>0</v>
      </c>
      <c r="J299" s="189"/>
      <c r="K299" s="190">
        <f t="shared" si="65"/>
        <v>0</v>
      </c>
      <c r="L299" s="190">
        <v>21</v>
      </c>
      <c r="M299" s="190">
        <f t="shared" si="66"/>
        <v>0</v>
      </c>
      <c r="N299" s="188">
        <v>8.0000000000000007E-5</v>
      </c>
      <c r="O299" s="188">
        <f t="shared" si="67"/>
        <v>0</v>
      </c>
      <c r="P299" s="188">
        <v>0</v>
      </c>
      <c r="Q299" s="188">
        <f t="shared" si="68"/>
        <v>0</v>
      </c>
      <c r="R299" s="190"/>
      <c r="S299" s="190" t="s">
        <v>878</v>
      </c>
      <c r="T299" s="191" t="s">
        <v>879</v>
      </c>
      <c r="U299" s="159">
        <v>0.28999999999999998</v>
      </c>
      <c r="V299" s="159">
        <f t="shared" si="69"/>
        <v>0.28999999999999998</v>
      </c>
      <c r="W299" s="159"/>
      <c r="X299" s="159" t="s">
        <v>295</v>
      </c>
      <c r="Y299" s="159" t="s">
        <v>296</v>
      </c>
      <c r="Z299" s="148"/>
      <c r="AA299" s="148"/>
      <c r="AB299" s="148"/>
      <c r="AC299" s="148"/>
      <c r="AD299" s="148"/>
      <c r="AE299" s="148"/>
      <c r="AF299" s="148"/>
      <c r="AG299" s="148" t="s">
        <v>297</v>
      </c>
      <c r="AH299" s="148"/>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outlineLevel="1" x14ac:dyDescent="0.25">
      <c r="A300" s="185">
        <v>253</v>
      </c>
      <c r="B300" s="186" t="s">
        <v>2397</v>
      </c>
      <c r="C300" s="198" t="s">
        <v>2079</v>
      </c>
      <c r="D300" s="187" t="s">
        <v>2037</v>
      </c>
      <c r="E300" s="188">
        <v>1</v>
      </c>
      <c r="F300" s="189"/>
      <c r="G300" s="190">
        <f t="shared" si="63"/>
        <v>0</v>
      </c>
      <c r="H300" s="189"/>
      <c r="I300" s="190">
        <f t="shared" si="64"/>
        <v>0</v>
      </c>
      <c r="J300" s="189"/>
      <c r="K300" s="190">
        <f t="shared" si="65"/>
        <v>0</v>
      </c>
      <c r="L300" s="190">
        <v>21</v>
      </c>
      <c r="M300" s="190">
        <f t="shared" si="66"/>
        <v>0</v>
      </c>
      <c r="N300" s="188">
        <v>0</v>
      </c>
      <c r="O300" s="188">
        <f t="shared" si="67"/>
        <v>0</v>
      </c>
      <c r="P300" s="188">
        <v>0</v>
      </c>
      <c r="Q300" s="188">
        <f t="shared" si="68"/>
        <v>0</v>
      </c>
      <c r="R300" s="190"/>
      <c r="S300" s="190" t="s">
        <v>878</v>
      </c>
      <c r="T300" s="191" t="s">
        <v>879</v>
      </c>
      <c r="U300" s="159">
        <v>0</v>
      </c>
      <c r="V300" s="159">
        <f t="shared" si="69"/>
        <v>0</v>
      </c>
      <c r="W300" s="159"/>
      <c r="X300" s="159" t="s">
        <v>295</v>
      </c>
      <c r="Y300" s="159" t="s">
        <v>296</v>
      </c>
      <c r="Z300" s="148"/>
      <c r="AA300" s="148"/>
      <c r="AB300" s="148"/>
      <c r="AC300" s="148"/>
      <c r="AD300" s="148"/>
      <c r="AE300" s="148"/>
      <c r="AF300" s="148"/>
      <c r="AG300" s="148" t="s">
        <v>297</v>
      </c>
      <c r="AH300" s="148"/>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row>
    <row r="301" spans="1:60" outlineLevel="1" x14ac:dyDescent="0.25">
      <c r="A301" s="185">
        <v>254</v>
      </c>
      <c r="B301" s="186" t="s">
        <v>2398</v>
      </c>
      <c r="C301" s="198" t="s">
        <v>2399</v>
      </c>
      <c r="D301" s="187" t="s">
        <v>292</v>
      </c>
      <c r="E301" s="188">
        <v>1</v>
      </c>
      <c r="F301" s="189"/>
      <c r="G301" s="190">
        <f t="shared" si="63"/>
        <v>0</v>
      </c>
      <c r="H301" s="189"/>
      <c r="I301" s="190">
        <f t="shared" si="64"/>
        <v>0</v>
      </c>
      <c r="J301" s="189"/>
      <c r="K301" s="190">
        <f t="shared" si="65"/>
        <v>0</v>
      </c>
      <c r="L301" s="190">
        <v>21</v>
      </c>
      <c r="M301" s="190">
        <f t="shared" si="66"/>
        <v>0</v>
      </c>
      <c r="N301" s="188">
        <v>1.3999999999999999E-4</v>
      </c>
      <c r="O301" s="188">
        <f t="shared" si="67"/>
        <v>0</v>
      </c>
      <c r="P301" s="188">
        <v>0</v>
      </c>
      <c r="Q301" s="188">
        <f t="shared" si="68"/>
        <v>0</v>
      </c>
      <c r="R301" s="190"/>
      <c r="S301" s="190" t="s">
        <v>878</v>
      </c>
      <c r="T301" s="191" t="s">
        <v>294</v>
      </c>
      <c r="U301" s="159">
        <v>0.246</v>
      </c>
      <c r="V301" s="159">
        <f t="shared" si="69"/>
        <v>0.25</v>
      </c>
      <c r="W301" s="159"/>
      <c r="X301" s="159" t="s">
        <v>295</v>
      </c>
      <c r="Y301" s="159" t="s">
        <v>296</v>
      </c>
      <c r="Z301" s="148"/>
      <c r="AA301" s="148"/>
      <c r="AB301" s="148"/>
      <c r="AC301" s="148"/>
      <c r="AD301" s="148"/>
      <c r="AE301" s="148"/>
      <c r="AF301" s="148"/>
      <c r="AG301" s="148" t="s">
        <v>297</v>
      </c>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1" x14ac:dyDescent="0.25">
      <c r="A302" s="177">
        <v>255</v>
      </c>
      <c r="B302" s="178" t="s">
        <v>1435</v>
      </c>
      <c r="C302" s="194" t="s">
        <v>1436</v>
      </c>
      <c r="D302" s="179" t="s">
        <v>0</v>
      </c>
      <c r="E302" s="180">
        <v>0.41</v>
      </c>
      <c r="F302" s="181"/>
      <c r="G302" s="182">
        <f t="shared" si="63"/>
        <v>0</v>
      </c>
      <c r="H302" s="181"/>
      <c r="I302" s="182">
        <f t="shared" si="64"/>
        <v>0</v>
      </c>
      <c r="J302" s="181"/>
      <c r="K302" s="182">
        <f t="shared" si="65"/>
        <v>0</v>
      </c>
      <c r="L302" s="182">
        <v>21</v>
      </c>
      <c r="M302" s="182">
        <f t="shared" si="66"/>
        <v>0</v>
      </c>
      <c r="N302" s="180">
        <v>0</v>
      </c>
      <c r="O302" s="180">
        <f t="shared" si="67"/>
        <v>0</v>
      </c>
      <c r="P302" s="180">
        <v>0</v>
      </c>
      <c r="Q302" s="180">
        <f t="shared" si="68"/>
        <v>0</v>
      </c>
      <c r="R302" s="182" t="s">
        <v>1425</v>
      </c>
      <c r="S302" s="182" t="s">
        <v>294</v>
      </c>
      <c r="T302" s="183" t="s">
        <v>879</v>
      </c>
      <c r="U302" s="159">
        <v>0</v>
      </c>
      <c r="V302" s="159">
        <f t="shared" si="69"/>
        <v>0</v>
      </c>
      <c r="W302" s="159"/>
      <c r="X302" s="159" t="s">
        <v>295</v>
      </c>
      <c r="Y302" s="159" t="s">
        <v>296</v>
      </c>
      <c r="Z302" s="148"/>
      <c r="AA302" s="148"/>
      <c r="AB302" s="148"/>
      <c r="AC302" s="148"/>
      <c r="AD302" s="148"/>
      <c r="AE302" s="148"/>
      <c r="AF302" s="148"/>
      <c r="AG302" s="148" t="s">
        <v>2005</v>
      </c>
      <c r="AH302" s="148"/>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2" x14ac:dyDescent="0.25">
      <c r="A303" s="155"/>
      <c r="B303" s="156"/>
      <c r="C303" s="276" t="s">
        <v>1437</v>
      </c>
      <c r="D303" s="277"/>
      <c r="E303" s="277"/>
      <c r="F303" s="277"/>
      <c r="G303" s="277"/>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299</v>
      </c>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ht="13" x14ac:dyDescent="0.25">
      <c r="A304" s="170" t="s">
        <v>288</v>
      </c>
      <c r="B304" s="171" t="s">
        <v>227</v>
      </c>
      <c r="C304" s="193" t="s">
        <v>228</v>
      </c>
      <c r="D304" s="172"/>
      <c r="E304" s="173"/>
      <c r="F304" s="174"/>
      <c r="G304" s="174">
        <f>SUMIF(AG305:AG308,"&lt;&gt;NOR",G305:G308)</f>
        <v>0</v>
      </c>
      <c r="H304" s="174"/>
      <c r="I304" s="174">
        <f>SUM(I305:I308)</f>
        <v>0</v>
      </c>
      <c r="J304" s="174"/>
      <c r="K304" s="174">
        <f>SUM(K305:K308)</f>
        <v>0</v>
      </c>
      <c r="L304" s="174"/>
      <c r="M304" s="174">
        <f>SUM(M305:M308)</f>
        <v>0</v>
      </c>
      <c r="N304" s="173"/>
      <c r="O304" s="173">
        <f>SUM(O305:O308)</f>
        <v>0</v>
      </c>
      <c r="P304" s="173"/>
      <c r="Q304" s="173">
        <f>SUM(Q305:Q308)</f>
        <v>0</v>
      </c>
      <c r="R304" s="174"/>
      <c r="S304" s="174"/>
      <c r="T304" s="175"/>
      <c r="U304" s="169"/>
      <c r="V304" s="169">
        <f>SUM(V305:V308)</f>
        <v>0</v>
      </c>
      <c r="W304" s="169"/>
      <c r="X304" s="169"/>
      <c r="Y304" s="169"/>
      <c r="AG304" t="s">
        <v>289</v>
      </c>
    </row>
    <row r="305" spans="1:60" outlineLevel="1" x14ac:dyDescent="0.25">
      <c r="A305" s="185">
        <v>256</v>
      </c>
      <c r="B305" s="186" t="s">
        <v>2400</v>
      </c>
      <c r="C305" s="198" t="s">
        <v>2401</v>
      </c>
      <c r="D305" s="187" t="s">
        <v>1668</v>
      </c>
      <c r="E305" s="188">
        <v>50</v>
      </c>
      <c r="F305" s="189"/>
      <c r="G305" s="190">
        <f>ROUND(E305*F305,2)</f>
        <v>0</v>
      </c>
      <c r="H305" s="189"/>
      <c r="I305" s="190">
        <f>ROUND(E305*H305,2)</f>
        <v>0</v>
      </c>
      <c r="J305" s="189"/>
      <c r="K305" s="190">
        <f>ROUND(E305*J305,2)</f>
        <v>0</v>
      </c>
      <c r="L305" s="190">
        <v>21</v>
      </c>
      <c r="M305" s="190">
        <f>G305*(1+L305/100)</f>
        <v>0</v>
      </c>
      <c r="N305" s="188">
        <v>0</v>
      </c>
      <c r="O305" s="188">
        <f>ROUND(E305*N305,2)</f>
        <v>0</v>
      </c>
      <c r="P305" s="188">
        <v>0</v>
      </c>
      <c r="Q305" s="188">
        <f>ROUND(E305*P305,2)</f>
        <v>0</v>
      </c>
      <c r="R305" s="190"/>
      <c r="S305" s="190" t="s">
        <v>878</v>
      </c>
      <c r="T305" s="191" t="s">
        <v>879</v>
      </c>
      <c r="U305" s="159">
        <v>0</v>
      </c>
      <c r="V305" s="159">
        <f>ROUND(E305*U305,2)</f>
        <v>0</v>
      </c>
      <c r="W305" s="159"/>
      <c r="X305" s="159" t="s">
        <v>295</v>
      </c>
      <c r="Y305" s="159" t="s">
        <v>296</v>
      </c>
      <c r="Z305" s="148"/>
      <c r="AA305" s="148"/>
      <c r="AB305" s="148"/>
      <c r="AC305" s="148"/>
      <c r="AD305" s="148"/>
      <c r="AE305" s="148"/>
      <c r="AF305" s="148"/>
      <c r="AG305" s="148" t="s">
        <v>2005</v>
      </c>
      <c r="AH305" s="148"/>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1" x14ac:dyDescent="0.25">
      <c r="A306" s="185">
        <v>257</v>
      </c>
      <c r="B306" s="186" t="s">
        <v>2402</v>
      </c>
      <c r="C306" s="198" t="s">
        <v>2403</v>
      </c>
      <c r="D306" s="187" t="s">
        <v>1668</v>
      </c>
      <c r="E306" s="188">
        <v>50</v>
      </c>
      <c r="F306" s="189"/>
      <c r="G306" s="190">
        <f>ROUND(E306*F306,2)</f>
        <v>0</v>
      </c>
      <c r="H306" s="189"/>
      <c r="I306" s="190">
        <f>ROUND(E306*H306,2)</f>
        <v>0</v>
      </c>
      <c r="J306" s="189"/>
      <c r="K306" s="190">
        <f>ROUND(E306*J306,2)</f>
        <v>0</v>
      </c>
      <c r="L306" s="190">
        <v>21</v>
      </c>
      <c r="M306" s="190">
        <f>G306*(1+L306/100)</f>
        <v>0</v>
      </c>
      <c r="N306" s="188">
        <v>0</v>
      </c>
      <c r="O306" s="188">
        <f>ROUND(E306*N306,2)</f>
        <v>0</v>
      </c>
      <c r="P306" s="188">
        <v>0</v>
      </c>
      <c r="Q306" s="188">
        <f>ROUND(E306*P306,2)</f>
        <v>0</v>
      </c>
      <c r="R306" s="190"/>
      <c r="S306" s="190" t="s">
        <v>878</v>
      </c>
      <c r="T306" s="191" t="s">
        <v>879</v>
      </c>
      <c r="U306" s="159">
        <v>0</v>
      </c>
      <c r="V306" s="159">
        <f>ROUND(E306*U306,2)</f>
        <v>0</v>
      </c>
      <c r="W306" s="159"/>
      <c r="X306" s="159" t="s">
        <v>295</v>
      </c>
      <c r="Y306" s="159" t="s">
        <v>296</v>
      </c>
      <c r="Z306" s="148"/>
      <c r="AA306" s="148"/>
      <c r="AB306" s="148"/>
      <c r="AC306" s="148"/>
      <c r="AD306" s="148"/>
      <c r="AE306" s="148"/>
      <c r="AF306" s="148"/>
      <c r="AG306" s="148" t="s">
        <v>2005</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1" x14ac:dyDescent="0.25">
      <c r="A307" s="177">
        <v>258</v>
      </c>
      <c r="B307" s="178" t="s">
        <v>1719</v>
      </c>
      <c r="C307" s="194" t="s">
        <v>1720</v>
      </c>
      <c r="D307" s="179" t="s">
        <v>0</v>
      </c>
      <c r="E307" s="180">
        <v>2.65</v>
      </c>
      <c r="F307" s="181"/>
      <c r="G307" s="182">
        <f>ROUND(E307*F307,2)</f>
        <v>0</v>
      </c>
      <c r="H307" s="181"/>
      <c r="I307" s="182">
        <f>ROUND(E307*H307,2)</f>
        <v>0</v>
      </c>
      <c r="J307" s="181"/>
      <c r="K307" s="182">
        <f>ROUND(E307*J307,2)</f>
        <v>0</v>
      </c>
      <c r="L307" s="182">
        <v>21</v>
      </c>
      <c r="M307" s="182">
        <f>G307*(1+L307/100)</f>
        <v>0</v>
      </c>
      <c r="N307" s="180">
        <v>0</v>
      </c>
      <c r="O307" s="180">
        <f>ROUND(E307*N307,2)</f>
        <v>0</v>
      </c>
      <c r="P307" s="180">
        <v>0</v>
      </c>
      <c r="Q307" s="180">
        <f>ROUND(E307*P307,2)</f>
        <v>0</v>
      </c>
      <c r="R307" s="182" t="s">
        <v>1658</v>
      </c>
      <c r="S307" s="182" t="s">
        <v>294</v>
      </c>
      <c r="T307" s="183" t="s">
        <v>879</v>
      </c>
      <c r="U307" s="159">
        <v>0</v>
      </c>
      <c r="V307" s="159">
        <f>ROUND(E307*U307,2)</f>
        <v>0</v>
      </c>
      <c r="W307" s="159"/>
      <c r="X307" s="159" t="s">
        <v>295</v>
      </c>
      <c r="Y307" s="159" t="s">
        <v>296</v>
      </c>
      <c r="Z307" s="148"/>
      <c r="AA307" s="148"/>
      <c r="AB307" s="148"/>
      <c r="AC307" s="148"/>
      <c r="AD307" s="148"/>
      <c r="AE307" s="148"/>
      <c r="AF307" s="148"/>
      <c r="AG307" s="148" t="s">
        <v>2005</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2" x14ac:dyDescent="0.25">
      <c r="A308" s="155"/>
      <c r="B308" s="156"/>
      <c r="C308" s="276" t="s">
        <v>1344</v>
      </c>
      <c r="D308" s="277"/>
      <c r="E308" s="277"/>
      <c r="F308" s="277"/>
      <c r="G308" s="277"/>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299</v>
      </c>
      <c r="AH308" s="148"/>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ht="13" x14ac:dyDescent="0.25">
      <c r="A309" s="170" t="s">
        <v>288</v>
      </c>
      <c r="B309" s="171" t="s">
        <v>196</v>
      </c>
      <c r="C309" s="193" t="s">
        <v>197</v>
      </c>
      <c r="D309" s="172"/>
      <c r="E309" s="173"/>
      <c r="F309" s="174"/>
      <c r="G309" s="174">
        <f>SUMIF(AG310:AG328,"&lt;&gt;NOR",G310:G328)</f>
        <v>0</v>
      </c>
      <c r="H309" s="174"/>
      <c r="I309" s="174">
        <f>SUM(I310:I328)</f>
        <v>0</v>
      </c>
      <c r="J309" s="174"/>
      <c r="K309" s="174">
        <f>SUM(K310:K328)</f>
        <v>0</v>
      </c>
      <c r="L309" s="174"/>
      <c r="M309" s="174">
        <f>SUM(M310:M328)</f>
        <v>0</v>
      </c>
      <c r="N309" s="173"/>
      <c r="O309" s="173">
        <f>SUM(O310:O328)</f>
        <v>0.01</v>
      </c>
      <c r="P309" s="173"/>
      <c r="Q309" s="173">
        <f>SUM(Q310:Q328)</f>
        <v>0</v>
      </c>
      <c r="R309" s="174"/>
      <c r="S309" s="174"/>
      <c r="T309" s="175"/>
      <c r="U309" s="169"/>
      <c r="V309" s="169">
        <f>SUM(V310:V328)</f>
        <v>34.57</v>
      </c>
      <c r="W309" s="169"/>
      <c r="X309" s="169"/>
      <c r="Y309" s="169"/>
      <c r="AG309" t="s">
        <v>289</v>
      </c>
    </row>
    <row r="310" spans="1:60" outlineLevel="1" x14ac:dyDescent="0.25">
      <c r="A310" s="185">
        <v>259</v>
      </c>
      <c r="B310" s="186" t="s">
        <v>2404</v>
      </c>
      <c r="C310" s="198" t="s">
        <v>2405</v>
      </c>
      <c r="D310" s="187" t="s">
        <v>2406</v>
      </c>
      <c r="E310" s="188">
        <v>85</v>
      </c>
      <c r="F310" s="189"/>
      <c r="G310" s="190">
        <f t="shared" ref="G310:G321" si="70">ROUND(E310*F310,2)</f>
        <v>0</v>
      </c>
      <c r="H310" s="189"/>
      <c r="I310" s="190">
        <f t="shared" ref="I310:I321" si="71">ROUND(E310*H310,2)</f>
        <v>0</v>
      </c>
      <c r="J310" s="189"/>
      <c r="K310" s="190">
        <f t="shared" ref="K310:K321" si="72">ROUND(E310*J310,2)</f>
        <v>0</v>
      </c>
      <c r="L310" s="190">
        <v>21</v>
      </c>
      <c r="M310" s="190">
        <f t="shared" ref="M310:M321" si="73">G310*(1+L310/100)</f>
        <v>0</v>
      </c>
      <c r="N310" s="188">
        <v>0</v>
      </c>
      <c r="O310" s="188">
        <f t="shared" ref="O310:O321" si="74">ROUND(E310*N310,2)</f>
        <v>0</v>
      </c>
      <c r="P310" s="188">
        <v>0</v>
      </c>
      <c r="Q310" s="188">
        <f t="shared" ref="Q310:Q321" si="75">ROUND(E310*P310,2)</f>
        <v>0</v>
      </c>
      <c r="R310" s="190"/>
      <c r="S310" s="190" t="s">
        <v>878</v>
      </c>
      <c r="T310" s="191" t="s">
        <v>879</v>
      </c>
      <c r="U310" s="159">
        <v>0</v>
      </c>
      <c r="V310" s="159">
        <f t="shared" ref="V310:V321" si="76">ROUND(E310*U310,2)</f>
        <v>0</v>
      </c>
      <c r="W310" s="159"/>
      <c r="X310" s="159" t="s">
        <v>295</v>
      </c>
      <c r="Y310" s="159" t="s">
        <v>296</v>
      </c>
      <c r="Z310" s="148"/>
      <c r="AA310" s="148"/>
      <c r="AB310" s="148"/>
      <c r="AC310" s="148"/>
      <c r="AD310" s="148"/>
      <c r="AE310" s="148"/>
      <c r="AF310" s="148"/>
      <c r="AG310" s="148" t="s">
        <v>2005</v>
      </c>
      <c r="AH310" s="148"/>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1" x14ac:dyDescent="0.25">
      <c r="A311" s="185">
        <v>260</v>
      </c>
      <c r="B311" s="186" t="s">
        <v>2407</v>
      </c>
      <c r="C311" s="198" t="s">
        <v>2408</v>
      </c>
      <c r="D311" s="187" t="s">
        <v>2406</v>
      </c>
      <c r="E311" s="188">
        <v>83</v>
      </c>
      <c r="F311" s="189"/>
      <c r="G311" s="190">
        <f t="shared" si="70"/>
        <v>0</v>
      </c>
      <c r="H311" s="189"/>
      <c r="I311" s="190">
        <f t="shared" si="71"/>
        <v>0</v>
      </c>
      <c r="J311" s="189"/>
      <c r="K311" s="190">
        <f t="shared" si="72"/>
        <v>0</v>
      </c>
      <c r="L311" s="190">
        <v>21</v>
      </c>
      <c r="M311" s="190">
        <f t="shared" si="73"/>
        <v>0</v>
      </c>
      <c r="N311" s="188">
        <v>0</v>
      </c>
      <c r="O311" s="188">
        <f t="shared" si="74"/>
        <v>0</v>
      </c>
      <c r="P311" s="188">
        <v>0</v>
      </c>
      <c r="Q311" s="188">
        <f t="shared" si="75"/>
        <v>0</v>
      </c>
      <c r="R311" s="190"/>
      <c r="S311" s="190" t="s">
        <v>878</v>
      </c>
      <c r="T311" s="191" t="s">
        <v>879</v>
      </c>
      <c r="U311" s="159">
        <v>0</v>
      </c>
      <c r="V311" s="159">
        <f t="shared" si="76"/>
        <v>0</v>
      </c>
      <c r="W311" s="159"/>
      <c r="X311" s="159" t="s">
        <v>295</v>
      </c>
      <c r="Y311" s="159" t="s">
        <v>296</v>
      </c>
      <c r="Z311" s="148"/>
      <c r="AA311" s="148"/>
      <c r="AB311" s="148"/>
      <c r="AC311" s="148"/>
      <c r="AD311" s="148"/>
      <c r="AE311" s="148"/>
      <c r="AF311" s="148"/>
      <c r="AG311" s="148" t="s">
        <v>2005</v>
      </c>
      <c r="AH311" s="148"/>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1" x14ac:dyDescent="0.25">
      <c r="A312" s="185">
        <v>261</v>
      </c>
      <c r="B312" s="186" t="s">
        <v>2409</v>
      </c>
      <c r="C312" s="198" t="s">
        <v>2410</v>
      </c>
      <c r="D312" s="187" t="s">
        <v>2406</v>
      </c>
      <c r="E312" s="188">
        <v>52</v>
      </c>
      <c r="F312" s="189"/>
      <c r="G312" s="190">
        <f t="shared" si="70"/>
        <v>0</v>
      </c>
      <c r="H312" s="189"/>
      <c r="I312" s="190">
        <f t="shared" si="71"/>
        <v>0</v>
      </c>
      <c r="J312" s="189"/>
      <c r="K312" s="190">
        <f t="shared" si="72"/>
        <v>0</v>
      </c>
      <c r="L312" s="190">
        <v>21</v>
      </c>
      <c r="M312" s="190">
        <f t="shared" si="73"/>
        <v>0</v>
      </c>
      <c r="N312" s="188">
        <v>0</v>
      </c>
      <c r="O312" s="188">
        <f t="shared" si="74"/>
        <v>0</v>
      </c>
      <c r="P312" s="188">
        <v>0</v>
      </c>
      <c r="Q312" s="188">
        <f t="shared" si="75"/>
        <v>0</v>
      </c>
      <c r="R312" s="190"/>
      <c r="S312" s="190" t="s">
        <v>878</v>
      </c>
      <c r="T312" s="191" t="s">
        <v>879</v>
      </c>
      <c r="U312" s="159">
        <v>0</v>
      </c>
      <c r="V312" s="159">
        <f t="shared" si="76"/>
        <v>0</v>
      </c>
      <c r="W312" s="159"/>
      <c r="X312" s="159" t="s">
        <v>295</v>
      </c>
      <c r="Y312" s="159" t="s">
        <v>296</v>
      </c>
      <c r="Z312" s="148"/>
      <c r="AA312" s="148"/>
      <c r="AB312" s="148"/>
      <c r="AC312" s="148"/>
      <c r="AD312" s="148"/>
      <c r="AE312" s="148"/>
      <c r="AF312" s="148"/>
      <c r="AG312" s="148" t="s">
        <v>2005</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outlineLevel="1" x14ac:dyDescent="0.25">
      <c r="A313" s="185">
        <v>262</v>
      </c>
      <c r="B313" s="186" t="s">
        <v>2411</v>
      </c>
      <c r="C313" s="198" t="s">
        <v>2412</v>
      </c>
      <c r="D313" s="187" t="s">
        <v>2406</v>
      </c>
      <c r="E313" s="188">
        <v>19</v>
      </c>
      <c r="F313" s="189"/>
      <c r="G313" s="190">
        <f t="shared" si="70"/>
        <v>0</v>
      </c>
      <c r="H313" s="189"/>
      <c r="I313" s="190">
        <f t="shared" si="71"/>
        <v>0</v>
      </c>
      <c r="J313" s="189"/>
      <c r="K313" s="190">
        <f t="shared" si="72"/>
        <v>0</v>
      </c>
      <c r="L313" s="190">
        <v>21</v>
      </c>
      <c r="M313" s="190">
        <f t="shared" si="73"/>
        <v>0</v>
      </c>
      <c r="N313" s="188">
        <v>0</v>
      </c>
      <c r="O313" s="188">
        <f t="shared" si="74"/>
        <v>0</v>
      </c>
      <c r="P313" s="188">
        <v>0</v>
      </c>
      <c r="Q313" s="188">
        <f t="shared" si="75"/>
        <v>0</v>
      </c>
      <c r="R313" s="190"/>
      <c r="S313" s="190" t="s">
        <v>878</v>
      </c>
      <c r="T313" s="191" t="s">
        <v>879</v>
      </c>
      <c r="U313" s="159">
        <v>0</v>
      </c>
      <c r="V313" s="159">
        <f t="shared" si="76"/>
        <v>0</v>
      </c>
      <c r="W313" s="159"/>
      <c r="X313" s="159" t="s">
        <v>295</v>
      </c>
      <c r="Y313" s="159" t="s">
        <v>296</v>
      </c>
      <c r="Z313" s="148"/>
      <c r="AA313" s="148"/>
      <c r="AB313" s="148"/>
      <c r="AC313" s="148"/>
      <c r="AD313" s="148"/>
      <c r="AE313" s="148"/>
      <c r="AF313" s="148"/>
      <c r="AG313" s="148" t="s">
        <v>2005</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48"/>
      <c r="BB313" s="148"/>
      <c r="BC313" s="148"/>
      <c r="BD313" s="148"/>
      <c r="BE313" s="148"/>
      <c r="BF313" s="148"/>
      <c r="BG313" s="148"/>
      <c r="BH313" s="148"/>
    </row>
    <row r="314" spans="1:60" outlineLevel="1" x14ac:dyDescent="0.25">
      <c r="A314" s="185">
        <v>263</v>
      </c>
      <c r="B314" s="186" t="s">
        <v>2413</v>
      </c>
      <c r="C314" s="198" t="s">
        <v>2414</v>
      </c>
      <c r="D314" s="187" t="s">
        <v>2406</v>
      </c>
      <c r="E314" s="188">
        <v>32</v>
      </c>
      <c r="F314" s="189"/>
      <c r="G314" s="190">
        <f t="shared" si="70"/>
        <v>0</v>
      </c>
      <c r="H314" s="189"/>
      <c r="I314" s="190">
        <f t="shared" si="71"/>
        <v>0</v>
      </c>
      <c r="J314" s="189"/>
      <c r="K314" s="190">
        <f t="shared" si="72"/>
        <v>0</v>
      </c>
      <c r="L314" s="190">
        <v>21</v>
      </c>
      <c r="M314" s="190">
        <f t="shared" si="73"/>
        <v>0</v>
      </c>
      <c r="N314" s="188">
        <v>0</v>
      </c>
      <c r="O314" s="188">
        <f t="shared" si="74"/>
        <v>0</v>
      </c>
      <c r="P314" s="188">
        <v>0</v>
      </c>
      <c r="Q314" s="188">
        <f t="shared" si="75"/>
        <v>0</v>
      </c>
      <c r="R314" s="190"/>
      <c r="S314" s="190" t="s">
        <v>878</v>
      </c>
      <c r="T314" s="191" t="s">
        <v>879</v>
      </c>
      <c r="U314" s="159">
        <v>0</v>
      </c>
      <c r="V314" s="159">
        <f t="shared" si="76"/>
        <v>0</v>
      </c>
      <c r="W314" s="159"/>
      <c r="X314" s="159" t="s">
        <v>295</v>
      </c>
      <c r="Y314" s="159" t="s">
        <v>296</v>
      </c>
      <c r="Z314" s="148"/>
      <c r="AA314" s="148"/>
      <c r="AB314" s="148"/>
      <c r="AC314" s="148"/>
      <c r="AD314" s="148"/>
      <c r="AE314" s="148"/>
      <c r="AF314" s="148"/>
      <c r="AG314" s="148" t="s">
        <v>2005</v>
      </c>
      <c r="AH314" s="148"/>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1" x14ac:dyDescent="0.25">
      <c r="A315" s="185">
        <v>264</v>
      </c>
      <c r="B315" s="186" t="s">
        <v>2415</v>
      </c>
      <c r="C315" s="198" t="s">
        <v>2416</v>
      </c>
      <c r="D315" s="187" t="s">
        <v>2406</v>
      </c>
      <c r="E315" s="188">
        <v>50</v>
      </c>
      <c r="F315" s="189"/>
      <c r="G315" s="190">
        <f t="shared" si="70"/>
        <v>0</v>
      </c>
      <c r="H315" s="189"/>
      <c r="I315" s="190">
        <f t="shared" si="71"/>
        <v>0</v>
      </c>
      <c r="J315" s="189"/>
      <c r="K315" s="190">
        <f t="shared" si="72"/>
        <v>0</v>
      </c>
      <c r="L315" s="190">
        <v>21</v>
      </c>
      <c r="M315" s="190">
        <f t="shared" si="73"/>
        <v>0</v>
      </c>
      <c r="N315" s="188">
        <v>0</v>
      </c>
      <c r="O315" s="188">
        <f t="shared" si="74"/>
        <v>0</v>
      </c>
      <c r="P315" s="188">
        <v>0</v>
      </c>
      <c r="Q315" s="188">
        <f t="shared" si="75"/>
        <v>0</v>
      </c>
      <c r="R315" s="190"/>
      <c r="S315" s="190" t="s">
        <v>878</v>
      </c>
      <c r="T315" s="191" t="s">
        <v>879</v>
      </c>
      <c r="U315" s="159">
        <v>0</v>
      </c>
      <c r="V315" s="159">
        <f t="shared" si="76"/>
        <v>0</v>
      </c>
      <c r="W315" s="159"/>
      <c r="X315" s="159" t="s">
        <v>295</v>
      </c>
      <c r="Y315" s="159" t="s">
        <v>296</v>
      </c>
      <c r="Z315" s="148"/>
      <c r="AA315" s="148"/>
      <c r="AB315" s="148"/>
      <c r="AC315" s="148"/>
      <c r="AD315" s="148"/>
      <c r="AE315" s="148"/>
      <c r="AF315" s="148"/>
      <c r="AG315" s="148" t="s">
        <v>2005</v>
      </c>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1" x14ac:dyDescent="0.25">
      <c r="A316" s="185">
        <v>265</v>
      </c>
      <c r="B316" s="186" t="s">
        <v>2417</v>
      </c>
      <c r="C316" s="198" t="s">
        <v>2418</v>
      </c>
      <c r="D316" s="187" t="s">
        <v>2406</v>
      </c>
      <c r="E316" s="188">
        <v>16</v>
      </c>
      <c r="F316" s="189"/>
      <c r="G316" s="190">
        <f t="shared" si="70"/>
        <v>0</v>
      </c>
      <c r="H316" s="189"/>
      <c r="I316" s="190">
        <f t="shared" si="71"/>
        <v>0</v>
      </c>
      <c r="J316" s="189"/>
      <c r="K316" s="190">
        <f t="shared" si="72"/>
        <v>0</v>
      </c>
      <c r="L316" s="190">
        <v>21</v>
      </c>
      <c r="M316" s="190">
        <f t="shared" si="73"/>
        <v>0</v>
      </c>
      <c r="N316" s="188">
        <v>0</v>
      </c>
      <c r="O316" s="188">
        <f t="shared" si="74"/>
        <v>0</v>
      </c>
      <c r="P316" s="188">
        <v>0</v>
      </c>
      <c r="Q316" s="188">
        <f t="shared" si="75"/>
        <v>0</v>
      </c>
      <c r="R316" s="190"/>
      <c r="S316" s="190" t="s">
        <v>878</v>
      </c>
      <c r="T316" s="191" t="s">
        <v>879</v>
      </c>
      <c r="U316" s="159">
        <v>0</v>
      </c>
      <c r="V316" s="159">
        <f t="shared" si="76"/>
        <v>0</v>
      </c>
      <c r="W316" s="159"/>
      <c r="X316" s="159" t="s">
        <v>295</v>
      </c>
      <c r="Y316" s="159" t="s">
        <v>296</v>
      </c>
      <c r="Z316" s="148"/>
      <c r="AA316" s="148"/>
      <c r="AB316" s="148"/>
      <c r="AC316" s="148"/>
      <c r="AD316" s="148"/>
      <c r="AE316" s="148"/>
      <c r="AF316" s="148"/>
      <c r="AG316" s="148" t="s">
        <v>2005</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ht="20" outlineLevel="1" x14ac:dyDescent="0.25">
      <c r="A317" s="185">
        <v>266</v>
      </c>
      <c r="B317" s="186" t="s">
        <v>2419</v>
      </c>
      <c r="C317" s="198" t="s">
        <v>2420</v>
      </c>
      <c r="D317" s="187" t="s">
        <v>2406</v>
      </c>
      <c r="E317" s="188">
        <v>29</v>
      </c>
      <c r="F317" s="189"/>
      <c r="G317" s="190">
        <f t="shared" si="70"/>
        <v>0</v>
      </c>
      <c r="H317" s="189"/>
      <c r="I317" s="190">
        <f t="shared" si="71"/>
        <v>0</v>
      </c>
      <c r="J317" s="189"/>
      <c r="K317" s="190">
        <f t="shared" si="72"/>
        <v>0</v>
      </c>
      <c r="L317" s="190">
        <v>21</v>
      </c>
      <c r="M317" s="190">
        <f t="shared" si="73"/>
        <v>0</v>
      </c>
      <c r="N317" s="188">
        <v>0</v>
      </c>
      <c r="O317" s="188">
        <f t="shared" si="74"/>
        <v>0</v>
      </c>
      <c r="P317" s="188">
        <v>0</v>
      </c>
      <c r="Q317" s="188">
        <f t="shared" si="75"/>
        <v>0</v>
      </c>
      <c r="R317" s="190"/>
      <c r="S317" s="190" t="s">
        <v>878</v>
      </c>
      <c r="T317" s="191" t="s">
        <v>879</v>
      </c>
      <c r="U317" s="159">
        <v>0</v>
      </c>
      <c r="V317" s="159">
        <f t="shared" si="76"/>
        <v>0</v>
      </c>
      <c r="W317" s="159"/>
      <c r="X317" s="159" t="s">
        <v>295</v>
      </c>
      <c r="Y317" s="159" t="s">
        <v>296</v>
      </c>
      <c r="Z317" s="148"/>
      <c r="AA317" s="148"/>
      <c r="AB317" s="148"/>
      <c r="AC317" s="148"/>
      <c r="AD317" s="148"/>
      <c r="AE317" s="148"/>
      <c r="AF317" s="148"/>
      <c r="AG317" s="148" t="s">
        <v>2005</v>
      </c>
      <c r="AH317" s="148"/>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ht="20" outlineLevel="1" x14ac:dyDescent="0.25">
      <c r="A318" s="185">
        <v>267</v>
      </c>
      <c r="B318" s="186" t="s">
        <v>2421</v>
      </c>
      <c r="C318" s="198" t="s">
        <v>2422</v>
      </c>
      <c r="D318" s="187" t="s">
        <v>2406</v>
      </c>
      <c r="E318" s="188">
        <v>8</v>
      </c>
      <c r="F318" s="189"/>
      <c r="G318" s="190">
        <f t="shared" si="70"/>
        <v>0</v>
      </c>
      <c r="H318" s="189"/>
      <c r="I318" s="190">
        <f t="shared" si="71"/>
        <v>0</v>
      </c>
      <c r="J318" s="189"/>
      <c r="K318" s="190">
        <f t="shared" si="72"/>
        <v>0</v>
      </c>
      <c r="L318" s="190">
        <v>21</v>
      </c>
      <c r="M318" s="190">
        <f t="shared" si="73"/>
        <v>0</v>
      </c>
      <c r="N318" s="188">
        <v>0</v>
      </c>
      <c r="O318" s="188">
        <f t="shared" si="74"/>
        <v>0</v>
      </c>
      <c r="P318" s="188">
        <v>0</v>
      </c>
      <c r="Q318" s="188">
        <f t="shared" si="75"/>
        <v>0</v>
      </c>
      <c r="R318" s="190"/>
      <c r="S318" s="190" t="s">
        <v>878</v>
      </c>
      <c r="T318" s="191" t="s">
        <v>879</v>
      </c>
      <c r="U318" s="159">
        <v>0</v>
      </c>
      <c r="V318" s="159">
        <f t="shared" si="76"/>
        <v>0</v>
      </c>
      <c r="W318" s="159"/>
      <c r="X318" s="159" t="s">
        <v>295</v>
      </c>
      <c r="Y318" s="159" t="s">
        <v>296</v>
      </c>
      <c r="Z318" s="148"/>
      <c r="AA318" s="148"/>
      <c r="AB318" s="148"/>
      <c r="AC318" s="148"/>
      <c r="AD318" s="148"/>
      <c r="AE318" s="148"/>
      <c r="AF318" s="148"/>
      <c r="AG318" s="148" t="s">
        <v>2005</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ht="20" outlineLevel="1" x14ac:dyDescent="0.25">
      <c r="A319" s="185">
        <v>268</v>
      </c>
      <c r="B319" s="186" t="s">
        <v>2423</v>
      </c>
      <c r="C319" s="198" t="s">
        <v>2424</v>
      </c>
      <c r="D319" s="187" t="s">
        <v>331</v>
      </c>
      <c r="E319" s="188">
        <v>4</v>
      </c>
      <c r="F319" s="189"/>
      <c r="G319" s="190">
        <f t="shared" si="70"/>
        <v>0</v>
      </c>
      <c r="H319" s="189"/>
      <c r="I319" s="190">
        <f t="shared" si="71"/>
        <v>0</v>
      </c>
      <c r="J319" s="189"/>
      <c r="K319" s="190">
        <f t="shared" si="72"/>
        <v>0</v>
      </c>
      <c r="L319" s="190">
        <v>21</v>
      </c>
      <c r="M319" s="190">
        <f t="shared" si="73"/>
        <v>0</v>
      </c>
      <c r="N319" s="188">
        <v>0</v>
      </c>
      <c r="O319" s="188">
        <f t="shared" si="74"/>
        <v>0</v>
      </c>
      <c r="P319" s="188">
        <v>0</v>
      </c>
      <c r="Q319" s="188">
        <f t="shared" si="75"/>
        <v>0</v>
      </c>
      <c r="R319" s="190"/>
      <c r="S319" s="190" t="s">
        <v>878</v>
      </c>
      <c r="T319" s="191" t="s">
        <v>879</v>
      </c>
      <c r="U319" s="159">
        <v>0</v>
      </c>
      <c r="V319" s="159">
        <f t="shared" si="76"/>
        <v>0</v>
      </c>
      <c r="W319" s="159"/>
      <c r="X319" s="159" t="s">
        <v>295</v>
      </c>
      <c r="Y319" s="159" t="s">
        <v>296</v>
      </c>
      <c r="Z319" s="148"/>
      <c r="AA319" s="148"/>
      <c r="AB319" s="148"/>
      <c r="AC319" s="148"/>
      <c r="AD319" s="148"/>
      <c r="AE319" s="148"/>
      <c r="AF319" s="148"/>
      <c r="AG319" s="148" t="s">
        <v>2005</v>
      </c>
      <c r="AH319" s="148"/>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outlineLevel="1" x14ac:dyDescent="0.25">
      <c r="A320" s="185">
        <v>269</v>
      </c>
      <c r="B320" s="186" t="s">
        <v>2425</v>
      </c>
      <c r="C320" s="198" t="s">
        <v>2426</v>
      </c>
      <c r="D320" s="187" t="s">
        <v>331</v>
      </c>
      <c r="E320" s="188">
        <v>347</v>
      </c>
      <c r="F320" s="189"/>
      <c r="G320" s="190">
        <f t="shared" si="70"/>
        <v>0</v>
      </c>
      <c r="H320" s="189"/>
      <c r="I320" s="190">
        <f t="shared" si="71"/>
        <v>0</v>
      </c>
      <c r="J320" s="189"/>
      <c r="K320" s="190">
        <f t="shared" si="72"/>
        <v>0</v>
      </c>
      <c r="L320" s="190">
        <v>21</v>
      </c>
      <c r="M320" s="190">
        <f t="shared" si="73"/>
        <v>0</v>
      </c>
      <c r="N320" s="188">
        <v>0</v>
      </c>
      <c r="O320" s="188">
        <f t="shared" si="74"/>
        <v>0</v>
      </c>
      <c r="P320" s="188">
        <v>0</v>
      </c>
      <c r="Q320" s="188">
        <f t="shared" si="75"/>
        <v>0</v>
      </c>
      <c r="R320" s="190" t="s">
        <v>1425</v>
      </c>
      <c r="S320" s="190" t="s">
        <v>294</v>
      </c>
      <c r="T320" s="191" t="s">
        <v>294</v>
      </c>
      <c r="U320" s="159">
        <v>8.2000000000000003E-2</v>
      </c>
      <c r="V320" s="159">
        <f t="shared" si="76"/>
        <v>28.45</v>
      </c>
      <c r="W320" s="159"/>
      <c r="X320" s="159" t="s">
        <v>295</v>
      </c>
      <c r="Y320" s="159" t="s">
        <v>296</v>
      </c>
      <c r="Z320" s="148"/>
      <c r="AA320" s="148"/>
      <c r="AB320" s="148"/>
      <c r="AC320" s="148"/>
      <c r="AD320" s="148"/>
      <c r="AE320" s="148"/>
      <c r="AF320" s="148"/>
      <c r="AG320" s="148" t="s">
        <v>2005</v>
      </c>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1" x14ac:dyDescent="0.25">
      <c r="A321" s="177">
        <v>270</v>
      </c>
      <c r="B321" s="178" t="s">
        <v>2427</v>
      </c>
      <c r="C321" s="194" t="s">
        <v>2428</v>
      </c>
      <c r="D321" s="179" t="s">
        <v>331</v>
      </c>
      <c r="E321" s="180">
        <v>27</v>
      </c>
      <c r="F321" s="181"/>
      <c r="G321" s="182">
        <f t="shared" si="70"/>
        <v>0</v>
      </c>
      <c r="H321" s="181"/>
      <c r="I321" s="182">
        <f t="shared" si="71"/>
        <v>0</v>
      </c>
      <c r="J321" s="181"/>
      <c r="K321" s="182">
        <f t="shared" si="72"/>
        <v>0</v>
      </c>
      <c r="L321" s="182">
        <v>21</v>
      </c>
      <c r="M321" s="182">
        <f t="shared" si="73"/>
        <v>0</v>
      </c>
      <c r="N321" s="180">
        <v>0</v>
      </c>
      <c r="O321" s="180">
        <f t="shared" si="74"/>
        <v>0</v>
      </c>
      <c r="P321" s="180">
        <v>0</v>
      </c>
      <c r="Q321" s="180">
        <f t="shared" si="75"/>
        <v>0</v>
      </c>
      <c r="R321" s="182" t="s">
        <v>1425</v>
      </c>
      <c r="S321" s="182" t="s">
        <v>294</v>
      </c>
      <c r="T321" s="183" t="s">
        <v>294</v>
      </c>
      <c r="U321" s="159">
        <v>0.114</v>
      </c>
      <c r="V321" s="159">
        <f t="shared" si="76"/>
        <v>3.08</v>
      </c>
      <c r="W321" s="159"/>
      <c r="X321" s="159" t="s">
        <v>295</v>
      </c>
      <c r="Y321" s="159" t="s">
        <v>296</v>
      </c>
      <c r="Z321" s="148"/>
      <c r="AA321" s="148"/>
      <c r="AB321" s="148"/>
      <c r="AC321" s="148"/>
      <c r="AD321" s="148"/>
      <c r="AE321" s="148"/>
      <c r="AF321" s="148"/>
      <c r="AG321" s="148" t="s">
        <v>2005</v>
      </c>
      <c r="AH321" s="148"/>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2" x14ac:dyDescent="0.25">
      <c r="A322" s="155"/>
      <c r="B322" s="156"/>
      <c r="C322" s="272" t="s">
        <v>2429</v>
      </c>
      <c r="D322" s="273"/>
      <c r="E322" s="273"/>
      <c r="F322" s="273"/>
      <c r="G322" s="273"/>
      <c r="H322" s="159"/>
      <c r="I322" s="159"/>
      <c r="J322" s="159"/>
      <c r="K322" s="159"/>
      <c r="L322" s="159"/>
      <c r="M322" s="159"/>
      <c r="N322" s="158"/>
      <c r="O322" s="158"/>
      <c r="P322" s="158"/>
      <c r="Q322" s="158"/>
      <c r="R322" s="159"/>
      <c r="S322" s="159"/>
      <c r="T322" s="159"/>
      <c r="U322" s="159"/>
      <c r="V322" s="159"/>
      <c r="W322" s="159"/>
      <c r="X322" s="159"/>
      <c r="Y322" s="159"/>
      <c r="Z322" s="148"/>
      <c r="AA322" s="148"/>
      <c r="AB322" s="148"/>
      <c r="AC322" s="148"/>
      <c r="AD322" s="148"/>
      <c r="AE322" s="148"/>
      <c r="AF322" s="148"/>
      <c r="AG322" s="148" t="s">
        <v>300</v>
      </c>
      <c r="AH322" s="148"/>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3" x14ac:dyDescent="0.25">
      <c r="A323" s="155"/>
      <c r="B323" s="156"/>
      <c r="C323" s="270" t="s">
        <v>2430</v>
      </c>
      <c r="D323" s="271"/>
      <c r="E323" s="271"/>
      <c r="F323" s="271"/>
      <c r="G323" s="271"/>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300</v>
      </c>
      <c r="AH323" s="148"/>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ht="20" outlineLevel="1" x14ac:dyDescent="0.25">
      <c r="A324" s="185">
        <v>271</v>
      </c>
      <c r="B324" s="186" t="s">
        <v>2431</v>
      </c>
      <c r="C324" s="198" t="s">
        <v>2432</v>
      </c>
      <c r="D324" s="187" t="s">
        <v>310</v>
      </c>
      <c r="E324" s="188">
        <v>11.95</v>
      </c>
      <c r="F324" s="189"/>
      <c r="G324" s="190">
        <f>ROUND(E324*F324,2)</f>
        <v>0</v>
      </c>
      <c r="H324" s="189"/>
      <c r="I324" s="190">
        <f>ROUND(E324*H324,2)</f>
        <v>0</v>
      </c>
      <c r="J324" s="189"/>
      <c r="K324" s="190">
        <f>ROUND(E324*J324,2)</f>
        <v>0</v>
      </c>
      <c r="L324" s="190">
        <v>21</v>
      </c>
      <c r="M324" s="190">
        <f>G324*(1+L324/100)</f>
        <v>0</v>
      </c>
      <c r="N324" s="188">
        <v>0</v>
      </c>
      <c r="O324" s="188">
        <f>ROUND(E324*N324,2)</f>
        <v>0</v>
      </c>
      <c r="P324" s="188">
        <v>0</v>
      </c>
      <c r="Q324" s="188">
        <f>ROUND(E324*P324,2)</f>
        <v>0</v>
      </c>
      <c r="R324" s="190"/>
      <c r="S324" s="190" t="s">
        <v>878</v>
      </c>
      <c r="T324" s="191" t="s">
        <v>879</v>
      </c>
      <c r="U324" s="159">
        <v>0</v>
      </c>
      <c r="V324" s="159">
        <f>ROUND(E324*U324,2)</f>
        <v>0</v>
      </c>
      <c r="W324" s="159"/>
      <c r="X324" s="159" t="s">
        <v>295</v>
      </c>
      <c r="Y324" s="159" t="s">
        <v>296</v>
      </c>
      <c r="Z324" s="148"/>
      <c r="AA324" s="148"/>
      <c r="AB324" s="148"/>
      <c r="AC324" s="148"/>
      <c r="AD324" s="148"/>
      <c r="AE324" s="148"/>
      <c r="AF324" s="148"/>
      <c r="AG324" s="148" t="s">
        <v>2005</v>
      </c>
      <c r="AH324" s="148"/>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ht="20" outlineLevel="1" x14ac:dyDescent="0.25">
      <c r="A325" s="177">
        <v>272</v>
      </c>
      <c r="B325" s="178" t="s">
        <v>2433</v>
      </c>
      <c r="C325" s="194" t="s">
        <v>2434</v>
      </c>
      <c r="D325" s="179" t="s">
        <v>310</v>
      </c>
      <c r="E325" s="180">
        <v>11.38</v>
      </c>
      <c r="F325" s="181"/>
      <c r="G325" s="182">
        <f>ROUND(E325*F325,2)</f>
        <v>0</v>
      </c>
      <c r="H325" s="181"/>
      <c r="I325" s="182">
        <f>ROUND(E325*H325,2)</f>
        <v>0</v>
      </c>
      <c r="J325" s="181"/>
      <c r="K325" s="182">
        <f>ROUND(E325*J325,2)</f>
        <v>0</v>
      </c>
      <c r="L325" s="182">
        <v>21</v>
      </c>
      <c r="M325" s="182">
        <f>G325*(1+L325/100)</f>
        <v>0</v>
      </c>
      <c r="N325" s="180">
        <v>5.1000000000000004E-4</v>
      </c>
      <c r="O325" s="180">
        <f>ROUND(E325*N325,2)</f>
        <v>0.01</v>
      </c>
      <c r="P325" s="180">
        <v>0</v>
      </c>
      <c r="Q325" s="180">
        <f>ROUND(E325*P325,2)</f>
        <v>0</v>
      </c>
      <c r="R325" s="182" t="s">
        <v>1347</v>
      </c>
      <c r="S325" s="182" t="s">
        <v>294</v>
      </c>
      <c r="T325" s="183" t="s">
        <v>294</v>
      </c>
      <c r="U325" s="159">
        <v>0.26700000000000002</v>
      </c>
      <c r="V325" s="159">
        <f>ROUND(E325*U325,2)</f>
        <v>3.04</v>
      </c>
      <c r="W325" s="159"/>
      <c r="X325" s="159" t="s">
        <v>295</v>
      </c>
      <c r="Y325" s="159" t="s">
        <v>296</v>
      </c>
      <c r="Z325" s="148"/>
      <c r="AA325" s="148"/>
      <c r="AB325" s="148"/>
      <c r="AC325" s="148"/>
      <c r="AD325" s="148"/>
      <c r="AE325" s="148"/>
      <c r="AF325" s="148"/>
      <c r="AG325" s="148" t="s">
        <v>2005</v>
      </c>
      <c r="AH325" s="148"/>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2" x14ac:dyDescent="0.25">
      <c r="A326" s="155"/>
      <c r="B326" s="156"/>
      <c r="C326" s="276" t="s">
        <v>2435</v>
      </c>
      <c r="D326" s="277"/>
      <c r="E326" s="277"/>
      <c r="F326" s="277"/>
      <c r="G326" s="277"/>
      <c r="H326" s="159"/>
      <c r="I326" s="159"/>
      <c r="J326" s="159"/>
      <c r="K326" s="159"/>
      <c r="L326" s="159"/>
      <c r="M326" s="159"/>
      <c r="N326" s="158"/>
      <c r="O326" s="158"/>
      <c r="P326" s="158"/>
      <c r="Q326" s="158"/>
      <c r="R326" s="159"/>
      <c r="S326" s="159"/>
      <c r="T326" s="159"/>
      <c r="U326" s="159"/>
      <c r="V326" s="159"/>
      <c r="W326" s="159"/>
      <c r="X326" s="159"/>
      <c r="Y326" s="159"/>
      <c r="Z326" s="148"/>
      <c r="AA326" s="148"/>
      <c r="AB326" s="148"/>
      <c r="AC326" s="148"/>
      <c r="AD326" s="148"/>
      <c r="AE326" s="148"/>
      <c r="AF326" s="148"/>
      <c r="AG326" s="148" t="s">
        <v>299</v>
      </c>
      <c r="AH326" s="148"/>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outlineLevel="1" x14ac:dyDescent="0.25">
      <c r="A327" s="177">
        <v>273</v>
      </c>
      <c r="B327" s="178" t="s">
        <v>1414</v>
      </c>
      <c r="C327" s="194" t="s">
        <v>1415</v>
      </c>
      <c r="D327" s="179" t="s">
        <v>0</v>
      </c>
      <c r="E327" s="180">
        <v>2.75</v>
      </c>
      <c r="F327" s="181"/>
      <c r="G327" s="182">
        <f>ROUND(E327*F327,2)</f>
        <v>0</v>
      </c>
      <c r="H327" s="181"/>
      <c r="I327" s="182">
        <f>ROUND(E327*H327,2)</f>
        <v>0</v>
      </c>
      <c r="J327" s="181"/>
      <c r="K327" s="182">
        <f>ROUND(E327*J327,2)</f>
        <v>0</v>
      </c>
      <c r="L327" s="182">
        <v>21</v>
      </c>
      <c r="M327" s="182">
        <f>G327*(1+L327/100)</f>
        <v>0</v>
      </c>
      <c r="N327" s="180">
        <v>0</v>
      </c>
      <c r="O327" s="180">
        <f>ROUND(E327*N327,2)</f>
        <v>0</v>
      </c>
      <c r="P327" s="180">
        <v>0</v>
      </c>
      <c r="Q327" s="180">
        <f>ROUND(E327*P327,2)</f>
        <v>0</v>
      </c>
      <c r="R327" s="182" t="s">
        <v>1347</v>
      </c>
      <c r="S327" s="182" t="s">
        <v>294</v>
      </c>
      <c r="T327" s="183" t="s">
        <v>879</v>
      </c>
      <c r="U327" s="159">
        <v>0</v>
      </c>
      <c r="V327" s="159">
        <f>ROUND(E327*U327,2)</f>
        <v>0</v>
      </c>
      <c r="W327" s="159"/>
      <c r="X327" s="159" t="s">
        <v>295</v>
      </c>
      <c r="Y327" s="159" t="s">
        <v>296</v>
      </c>
      <c r="Z327" s="148"/>
      <c r="AA327" s="148"/>
      <c r="AB327" s="148"/>
      <c r="AC327" s="148"/>
      <c r="AD327" s="148"/>
      <c r="AE327" s="148"/>
      <c r="AF327" s="148"/>
      <c r="AG327" s="148" t="s">
        <v>2005</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outlineLevel="2" x14ac:dyDescent="0.25">
      <c r="A328" s="155"/>
      <c r="B328" s="156"/>
      <c r="C328" s="276" t="s">
        <v>1344</v>
      </c>
      <c r="D328" s="277"/>
      <c r="E328" s="277"/>
      <c r="F328" s="277"/>
      <c r="G328" s="277"/>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299</v>
      </c>
      <c r="AH328" s="148"/>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ht="13" x14ac:dyDescent="0.25">
      <c r="A329" s="170" t="s">
        <v>288</v>
      </c>
      <c r="B329" s="171" t="s">
        <v>259</v>
      </c>
      <c r="C329" s="193" t="s">
        <v>27</v>
      </c>
      <c r="D329" s="172"/>
      <c r="E329" s="173"/>
      <c r="F329" s="174"/>
      <c r="G329" s="174">
        <f>SUMIF(AG330:AG330,"&lt;&gt;NOR",G330:G330)</f>
        <v>0</v>
      </c>
      <c r="H329" s="174"/>
      <c r="I329" s="174">
        <f>SUM(I330:I330)</f>
        <v>0</v>
      </c>
      <c r="J329" s="174"/>
      <c r="K329" s="174">
        <f>SUM(K330:K330)</f>
        <v>0</v>
      </c>
      <c r="L329" s="174"/>
      <c r="M329" s="174">
        <f>SUM(M330:M330)</f>
        <v>0</v>
      </c>
      <c r="N329" s="173"/>
      <c r="O329" s="173">
        <f>SUM(O330:O330)</f>
        <v>0</v>
      </c>
      <c r="P329" s="173"/>
      <c r="Q329" s="173">
        <f>SUM(Q330:Q330)</f>
        <v>0</v>
      </c>
      <c r="R329" s="174"/>
      <c r="S329" s="174"/>
      <c r="T329" s="175"/>
      <c r="U329" s="169"/>
      <c r="V329" s="169">
        <f>SUM(V330:V330)</f>
        <v>0</v>
      </c>
      <c r="W329" s="169"/>
      <c r="X329" s="169"/>
      <c r="Y329" s="169"/>
      <c r="AG329" t="s">
        <v>289</v>
      </c>
    </row>
    <row r="330" spans="1:60" outlineLevel="1" x14ac:dyDescent="0.25">
      <c r="A330" s="185">
        <v>274</v>
      </c>
      <c r="B330" s="186" t="s">
        <v>1882</v>
      </c>
      <c r="C330" s="198" t="s">
        <v>1883</v>
      </c>
      <c r="D330" s="187" t="s">
        <v>1872</v>
      </c>
      <c r="E330" s="188">
        <v>2</v>
      </c>
      <c r="F330" s="189"/>
      <c r="G330" s="190">
        <f>ROUND(E330*F330,2)</f>
        <v>0</v>
      </c>
      <c r="H330" s="189"/>
      <c r="I330" s="190">
        <f>ROUND(E330*H330,2)</f>
        <v>0</v>
      </c>
      <c r="J330" s="189"/>
      <c r="K330" s="190">
        <f>ROUND(E330*J330,2)</f>
        <v>0</v>
      </c>
      <c r="L330" s="190">
        <v>21</v>
      </c>
      <c r="M330" s="190">
        <f>G330*(1+L330/100)</f>
        <v>0</v>
      </c>
      <c r="N330" s="188">
        <v>0</v>
      </c>
      <c r="O330" s="188">
        <f>ROUND(E330*N330,2)</f>
        <v>0</v>
      </c>
      <c r="P330" s="188">
        <v>0</v>
      </c>
      <c r="Q330" s="188">
        <f>ROUND(E330*P330,2)</f>
        <v>0</v>
      </c>
      <c r="R330" s="190"/>
      <c r="S330" s="190" t="s">
        <v>294</v>
      </c>
      <c r="T330" s="191" t="s">
        <v>879</v>
      </c>
      <c r="U330" s="159">
        <v>0</v>
      </c>
      <c r="V330" s="159">
        <f>ROUND(E330*U330,2)</f>
        <v>0</v>
      </c>
      <c r="W330" s="159"/>
      <c r="X330" s="159" t="s">
        <v>1873</v>
      </c>
      <c r="Y330" s="159" t="s">
        <v>296</v>
      </c>
      <c r="Z330" s="148"/>
      <c r="AA330" s="148"/>
      <c r="AB330" s="148"/>
      <c r="AC330" s="148"/>
      <c r="AD330" s="148"/>
      <c r="AE330" s="148"/>
      <c r="AF330" s="148"/>
      <c r="AG330" s="148" t="s">
        <v>2436</v>
      </c>
      <c r="AH330" s="148"/>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ht="13" x14ac:dyDescent="0.25">
      <c r="A331" s="170" t="s">
        <v>288</v>
      </c>
      <c r="B331" s="171" t="s">
        <v>260</v>
      </c>
      <c r="C331" s="193" t="s">
        <v>28</v>
      </c>
      <c r="D331" s="172"/>
      <c r="E331" s="173"/>
      <c r="F331" s="174"/>
      <c r="G331" s="174">
        <f>SUMIF(AG332:AG333,"&lt;&gt;NOR",G332:G333)</f>
        <v>0</v>
      </c>
      <c r="H331" s="174"/>
      <c r="I331" s="174">
        <f>SUM(I332:I333)</f>
        <v>0</v>
      </c>
      <c r="J331" s="174"/>
      <c r="K331" s="174">
        <f>SUM(K332:K333)</f>
        <v>0</v>
      </c>
      <c r="L331" s="174"/>
      <c r="M331" s="174">
        <f>SUM(M332:M333)</f>
        <v>0</v>
      </c>
      <c r="N331" s="173"/>
      <c r="O331" s="173">
        <f>SUM(O332:O333)</f>
        <v>0</v>
      </c>
      <c r="P331" s="173"/>
      <c r="Q331" s="173">
        <f>SUM(Q332:Q333)</f>
        <v>0</v>
      </c>
      <c r="R331" s="174"/>
      <c r="S331" s="174"/>
      <c r="T331" s="175"/>
      <c r="U331" s="169"/>
      <c r="V331" s="169">
        <f>SUM(V332:V333)</f>
        <v>0</v>
      </c>
      <c r="W331" s="169"/>
      <c r="X331" s="169"/>
      <c r="Y331" s="169"/>
      <c r="AG331" t="s">
        <v>289</v>
      </c>
    </row>
    <row r="332" spans="1:60" outlineLevel="1" x14ac:dyDescent="0.25">
      <c r="A332" s="185">
        <v>275</v>
      </c>
      <c r="B332" s="186" t="s">
        <v>2437</v>
      </c>
      <c r="C332" s="198" t="s">
        <v>2438</v>
      </c>
      <c r="D332" s="187" t="s">
        <v>1872</v>
      </c>
      <c r="E332" s="188">
        <v>1</v>
      </c>
      <c r="F332" s="189"/>
      <c r="G332" s="190">
        <f>ROUND(E332*F332,2)</f>
        <v>0</v>
      </c>
      <c r="H332" s="189"/>
      <c r="I332" s="190">
        <f>ROUND(E332*H332,2)</f>
        <v>0</v>
      </c>
      <c r="J332" s="189"/>
      <c r="K332" s="190">
        <f>ROUND(E332*J332,2)</f>
        <v>0</v>
      </c>
      <c r="L332" s="190">
        <v>21</v>
      </c>
      <c r="M332" s="190">
        <f>G332*(1+L332/100)</f>
        <v>0</v>
      </c>
      <c r="N332" s="188">
        <v>0</v>
      </c>
      <c r="O332" s="188">
        <f>ROUND(E332*N332,2)</f>
        <v>0</v>
      </c>
      <c r="P332" s="188">
        <v>0</v>
      </c>
      <c r="Q332" s="188">
        <f>ROUND(E332*P332,2)</f>
        <v>0</v>
      </c>
      <c r="R332" s="190"/>
      <c r="S332" s="190" t="s">
        <v>294</v>
      </c>
      <c r="T332" s="191" t="s">
        <v>879</v>
      </c>
      <c r="U332" s="159">
        <v>0</v>
      </c>
      <c r="V332" s="159">
        <f>ROUND(E332*U332,2)</f>
        <v>0</v>
      </c>
      <c r="W332" s="159"/>
      <c r="X332" s="159" t="s">
        <v>1873</v>
      </c>
      <c r="Y332" s="159" t="s">
        <v>296</v>
      </c>
      <c r="Z332" s="148"/>
      <c r="AA332" s="148"/>
      <c r="AB332" s="148"/>
      <c r="AC332" s="148"/>
      <c r="AD332" s="148"/>
      <c r="AE332" s="148"/>
      <c r="AF332" s="148"/>
      <c r="AG332" s="148" t="s">
        <v>2436</v>
      </c>
      <c r="AH332" s="148"/>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outlineLevel="1" x14ac:dyDescent="0.25">
      <c r="A333" s="177">
        <v>276</v>
      </c>
      <c r="B333" s="178" t="s">
        <v>2439</v>
      </c>
      <c r="C333" s="194" t="s">
        <v>2440</v>
      </c>
      <c r="D333" s="179" t="s">
        <v>1872</v>
      </c>
      <c r="E333" s="180">
        <v>0.5</v>
      </c>
      <c r="F333" s="181"/>
      <c r="G333" s="182">
        <f>ROUND(E333*F333,2)</f>
        <v>0</v>
      </c>
      <c r="H333" s="181"/>
      <c r="I333" s="182">
        <f>ROUND(E333*H333,2)</f>
        <v>0</v>
      </c>
      <c r="J333" s="181"/>
      <c r="K333" s="182">
        <f>ROUND(E333*J333,2)</f>
        <v>0</v>
      </c>
      <c r="L333" s="182">
        <v>21</v>
      </c>
      <c r="M333" s="182">
        <f>G333*(1+L333/100)</f>
        <v>0</v>
      </c>
      <c r="N333" s="180">
        <v>0</v>
      </c>
      <c r="O333" s="180">
        <f>ROUND(E333*N333,2)</f>
        <v>0</v>
      </c>
      <c r="P333" s="180">
        <v>0</v>
      </c>
      <c r="Q333" s="180">
        <f>ROUND(E333*P333,2)</f>
        <v>0</v>
      </c>
      <c r="R333" s="182"/>
      <c r="S333" s="182" t="s">
        <v>294</v>
      </c>
      <c r="T333" s="183" t="s">
        <v>879</v>
      </c>
      <c r="U333" s="159">
        <v>0</v>
      </c>
      <c r="V333" s="159">
        <f>ROUND(E333*U333,2)</f>
        <v>0</v>
      </c>
      <c r="W333" s="159"/>
      <c r="X333" s="159" t="s">
        <v>1873</v>
      </c>
      <c r="Y333" s="159" t="s">
        <v>296</v>
      </c>
      <c r="Z333" s="148"/>
      <c r="AA333" s="148"/>
      <c r="AB333" s="148"/>
      <c r="AC333" s="148"/>
      <c r="AD333" s="148"/>
      <c r="AE333" s="148"/>
      <c r="AF333" s="148"/>
      <c r="AG333" s="148" t="s">
        <v>2436</v>
      </c>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x14ac:dyDescent="0.25">
      <c r="A334" s="3"/>
      <c r="B334" s="4"/>
      <c r="C334" s="202"/>
      <c r="D334" s="6"/>
      <c r="E334" s="3"/>
      <c r="F334" s="3"/>
      <c r="G334" s="3"/>
      <c r="H334" s="3"/>
      <c r="I334" s="3"/>
      <c r="J334" s="3"/>
      <c r="K334" s="3"/>
      <c r="L334" s="3"/>
      <c r="M334" s="3"/>
      <c r="N334" s="3"/>
      <c r="O334" s="3"/>
      <c r="P334" s="3"/>
      <c r="Q334" s="3"/>
      <c r="R334" s="3"/>
      <c r="S334" s="3"/>
      <c r="T334" s="3"/>
      <c r="U334" s="3"/>
      <c r="V334" s="3"/>
      <c r="W334" s="3"/>
      <c r="X334" s="3"/>
      <c r="Y334" s="3"/>
      <c r="AE334">
        <v>12</v>
      </c>
      <c r="AF334">
        <v>21</v>
      </c>
      <c r="AG334" t="s">
        <v>274</v>
      </c>
    </row>
    <row r="335" spans="1:60" ht="13" x14ac:dyDescent="0.25">
      <c r="A335" s="151"/>
      <c r="B335" s="152" t="s">
        <v>29</v>
      </c>
      <c r="C335" s="203"/>
      <c r="D335" s="153"/>
      <c r="E335" s="154"/>
      <c r="F335" s="154"/>
      <c r="G335" s="176">
        <f>G8+G25+G34+G52+G90+G143+G156+G304+G309+G329+G331</f>
        <v>0</v>
      </c>
      <c r="H335" s="3"/>
      <c r="I335" s="3"/>
      <c r="J335" s="3"/>
      <c r="K335" s="3"/>
      <c r="L335" s="3"/>
      <c r="M335" s="3"/>
      <c r="N335" s="3"/>
      <c r="O335" s="3"/>
      <c r="P335" s="3"/>
      <c r="Q335" s="3"/>
      <c r="R335" s="3"/>
      <c r="S335" s="3"/>
      <c r="T335" s="3"/>
      <c r="U335" s="3"/>
      <c r="V335" s="3"/>
      <c r="W335" s="3"/>
      <c r="X335" s="3"/>
      <c r="Y335" s="3"/>
      <c r="AE335">
        <f>SUMIF(L7:L333,AE334,G7:G333)</f>
        <v>0</v>
      </c>
      <c r="AF335">
        <f>SUMIF(L7:L333,AF334,G7:G333)</f>
        <v>0</v>
      </c>
      <c r="AG335" t="s">
        <v>1888</v>
      </c>
    </row>
    <row r="336" spans="1:60" x14ac:dyDescent="0.25">
      <c r="C336" s="204"/>
      <c r="D336" s="10"/>
      <c r="AG336" t="s">
        <v>1889</v>
      </c>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5X1Ma8Zid2zlNVdglhf7GFYosHRE8w3sziAaRFVEKS+sipl4SWTOGaDjjnqiH3QeG+J61P+L7KOBijHhd+sB3g==" saltValue="FHqXbZjSY4IFbu0Trft7Xw==" spinCount="100000" sheet="1" formatRows="0"/>
  <mergeCells count="43">
    <mergeCell ref="C30:G30"/>
    <mergeCell ref="A1:G1"/>
    <mergeCell ref="C2:G2"/>
    <mergeCell ref="C3:G3"/>
    <mergeCell ref="C4:G4"/>
    <mergeCell ref="C10:G10"/>
    <mergeCell ref="C12:G12"/>
    <mergeCell ref="C14:G14"/>
    <mergeCell ref="C16:G16"/>
    <mergeCell ref="C18:G18"/>
    <mergeCell ref="C20:G20"/>
    <mergeCell ref="C22:G22"/>
    <mergeCell ref="C67:G67"/>
    <mergeCell ref="C37:G37"/>
    <mergeCell ref="C39:G39"/>
    <mergeCell ref="C41:G41"/>
    <mergeCell ref="C45:G45"/>
    <mergeCell ref="C51:G51"/>
    <mergeCell ref="C54:G54"/>
    <mergeCell ref="C57:G57"/>
    <mergeCell ref="C59:G59"/>
    <mergeCell ref="C61:G61"/>
    <mergeCell ref="C63:G63"/>
    <mergeCell ref="C65:G65"/>
    <mergeCell ref="C246:G246"/>
    <mergeCell ref="C69:G69"/>
    <mergeCell ref="C73:G73"/>
    <mergeCell ref="C75:G75"/>
    <mergeCell ref="C77:G77"/>
    <mergeCell ref="C89:G89"/>
    <mergeCell ref="C92:G92"/>
    <mergeCell ref="C142:G142"/>
    <mergeCell ref="C150:G150"/>
    <mergeCell ref="C155:G155"/>
    <mergeCell ref="C237:G237"/>
    <mergeCell ref="C238:G238"/>
    <mergeCell ref="C328:G328"/>
    <mergeCell ref="C247:G247"/>
    <mergeCell ref="C303:G303"/>
    <mergeCell ref="C308:G308"/>
    <mergeCell ref="C322:G322"/>
    <mergeCell ref="C323:G323"/>
    <mergeCell ref="C326:G32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78" t="s">
        <v>261</v>
      </c>
      <c r="B1" s="278"/>
      <c r="C1" s="278"/>
      <c r="D1" s="278"/>
      <c r="E1" s="278"/>
      <c r="F1" s="278"/>
      <c r="G1" s="278"/>
      <c r="AG1" t="s">
        <v>262</v>
      </c>
    </row>
    <row r="2" spans="1:60" ht="25" customHeight="1" x14ac:dyDescent="0.25">
      <c r="A2" s="140" t="s">
        <v>7</v>
      </c>
      <c r="B2" s="49" t="s">
        <v>43</v>
      </c>
      <c r="C2" s="279" t="s">
        <v>44</v>
      </c>
      <c r="D2" s="280"/>
      <c r="E2" s="280"/>
      <c r="F2" s="280"/>
      <c r="G2" s="281"/>
      <c r="AG2" t="s">
        <v>263</v>
      </c>
    </row>
    <row r="3" spans="1:60" ht="25" customHeight="1" x14ac:dyDescent="0.25">
      <c r="A3" s="140" t="s">
        <v>8</v>
      </c>
      <c r="B3" s="49" t="s">
        <v>47</v>
      </c>
      <c r="C3" s="279" t="s">
        <v>48</v>
      </c>
      <c r="D3" s="280"/>
      <c r="E3" s="280"/>
      <c r="F3" s="280"/>
      <c r="G3" s="281"/>
      <c r="AC3" s="121" t="s">
        <v>263</v>
      </c>
      <c r="AG3" t="s">
        <v>264</v>
      </c>
    </row>
    <row r="4" spans="1:60" ht="25" customHeight="1" x14ac:dyDescent="0.25">
      <c r="A4" s="141" t="s">
        <v>9</v>
      </c>
      <c r="B4" s="142" t="s">
        <v>55</v>
      </c>
      <c r="C4" s="282" t="s">
        <v>56</v>
      </c>
      <c r="D4" s="283"/>
      <c r="E4" s="283"/>
      <c r="F4" s="283"/>
      <c r="G4" s="28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204</v>
      </c>
      <c r="C8" s="193" t="s">
        <v>205</v>
      </c>
      <c r="D8" s="172"/>
      <c r="E8" s="173"/>
      <c r="F8" s="174"/>
      <c r="G8" s="174">
        <f>SUMIF(AG9:AG25,"&lt;&gt;NOR",G9:G25)</f>
        <v>0</v>
      </c>
      <c r="H8" s="174"/>
      <c r="I8" s="174">
        <f>SUM(I9:I25)</f>
        <v>0</v>
      </c>
      <c r="J8" s="174"/>
      <c r="K8" s="174">
        <f>SUM(K9:K25)</f>
        <v>0</v>
      </c>
      <c r="L8" s="174"/>
      <c r="M8" s="174">
        <f>SUM(M9:M25)</f>
        <v>0</v>
      </c>
      <c r="N8" s="173"/>
      <c r="O8" s="173">
        <f>SUM(O9:O25)</f>
        <v>0.41000000000000003</v>
      </c>
      <c r="P8" s="173"/>
      <c r="Q8" s="173">
        <f>SUM(Q9:Q25)</f>
        <v>0.02</v>
      </c>
      <c r="R8" s="174"/>
      <c r="S8" s="174"/>
      <c r="T8" s="175"/>
      <c r="U8" s="169"/>
      <c r="V8" s="169">
        <f>SUM(V9:V25)</f>
        <v>34.159999999999997</v>
      </c>
      <c r="W8" s="169"/>
      <c r="X8" s="169"/>
      <c r="Y8" s="169"/>
      <c r="AG8" t="s">
        <v>289</v>
      </c>
    </row>
    <row r="9" spans="1:60" outlineLevel="1" x14ac:dyDescent="0.25">
      <c r="A9" s="177">
        <v>1</v>
      </c>
      <c r="B9" s="178" t="s">
        <v>2441</v>
      </c>
      <c r="C9" s="194" t="s">
        <v>2442</v>
      </c>
      <c r="D9" s="179" t="s">
        <v>331</v>
      </c>
      <c r="E9" s="180">
        <v>12</v>
      </c>
      <c r="F9" s="181"/>
      <c r="G9" s="182">
        <f>ROUND(E9*F9,2)</f>
        <v>0</v>
      </c>
      <c r="H9" s="181"/>
      <c r="I9" s="182">
        <f>ROUND(E9*H9,2)</f>
        <v>0</v>
      </c>
      <c r="J9" s="181"/>
      <c r="K9" s="182">
        <f>ROUND(E9*J9,2)</f>
        <v>0</v>
      </c>
      <c r="L9" s="182">
        <v>21</v>
      </c>
      <c r="M9" s="182">
        <f>G9*(1+L9/100)</f>
        <v>0</v>
      </c>
      <c r="N9" s="180">
        <v>1.2579999999999999E-2</v>
      </c>
      <c r="O9" s="180">
        <f>ROUND(E9*N9,2)</f>
        <v>0.15</v>
      </c>
      <c r="P9" s="180">
        <v>0</v>
      </c>
      <c r="Q9" s="180">
        <f>ROUND(E9*P9,2)</f>
        <v>0</v>
      </c>
      <c r="R9" s="182" t="s">
        <v>1425</v>
      </c>
      <c r="S9" s="182" t="s">
        <v>294</v>
      </c>
      <c r="T9" s="183" t="s">
        <v>294</v>
      </c>
      <c r="U9" s="159">
        <v>0.70399999999999996</v>
      </c>
      <c r="V9" s="159">
        <f>ROUND(E9*U9,2)</f>
        <v>8.4499999999999993</v>
      </c>
      <c r="W9" s="159"/>
      <c r="X9" s="159" t="s">
        <v>295</v>
      </c>
      <c r="Y9" s="159" t="s">
        <v>296</v>
      </c>
      <c r="Z9" s="148"/>
      <c r="AA9" s="148"/>
      <c r="AB9" s="148"/>
      <c r="AC9" s="148"/>
      <c r="AD9" s="148"/>
      <c r="AE9" s="148"/>
      <c r="AF9" s="148"/>
      <c r="AG9" s="148" t="s">
        <v>2005</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5">
      <c r="A10" s="155"/>
      <c r="B10" s="156"/>
      <c r="C10" s="276" t="s">
        <v>2443</v>
      </c>
      <c r="D10" s="277"/>
      <c r="E10" s="277"/>
      <c r="F10" s="277"/>
      <c r="G10" s="27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77">
        <v>2</v>
      </c>
      <c r="B11" s="178" t="s">
        <v>2444</v>
      </c>
      <c r="C11" s="194" t="s">
        <v>2445</v>
      </c>
      <c r="D11" s="179" t="s">
        <v>331</v>
      </c>
      <c r="E11" s="180">
        <v>17</v>
      </c>
      <c r="F11" s="181"/>
      <c r="G11" s="182">
        <f>ROUND(E11*F11,2)</f>
        <v>0</v>
      </c>
      <c r="H11" s="181"/>
      <c r="I11" s="182">
        <f>ROUND(E11*H11,2)</f>
        <v>0</v>
      </c>
      <c r="J11" s="181"/>
      <c r="K11" s="182">
        <f>ROUND(E11*J11,2)</f>
        <v>0</v>
      </c>
      <c r="L11" s="182">
        <v>21</v>
      </c>
      <c r="M11" s="182">
        <f>G11*(1+L11/100)</f>
        <v>0</v>
      </c>
      <c r="N11" s="180">
        <v>1.4749999999999999E-2</v>
      </c>
      <c r="O11" s="180">
        <f>ROUND(E11*N11,2)</f>
        <v>0.25</v>
      </c>
      <c r="P11" s="180">
        <v>0</v>
      </c>
      <c r="Q11" s="180">
        <f>ROUND(E11*P11,2)</f>
        <v>0</v>
      </c>
      <c r="R11" s="182" t="s">
        <v>1425</v>
      </c>
      <c r="S11" s="182" t="s">
        <v>294</v>
      </c>
      <c r="T11" s="183" t="s">
        <v>294</v>
      </c>
      <c r="U11" s="159">
        <v>0.753</v>
      </c>
      <c r="V11" s="159">
        <f>ROUND(E11*U11,2)</f>
        <v>12.8</v>
      </c>
      <c r="W11" s="159"/>
      <c r="X11" s="159" t="s">
        <v>295</v>
      </c>
      <c r="Y11" s="159" t="s">
        <v>296</v>
      </c>
      <c r="Z11" s="148"/>
      <c r="AA11" s="148"/>
      <c r="AB11" s="148"/>
      <c r="AC11" s="148"/>
      <c r="AD11" s="148"/>
      <c r="AE11" s="148"/>
      <c r="AF11" s="148"/>
      <c r="AG11" s="148" t="s">
        <v>2005</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2" x14ac:dyDescent="0.25">
      <c r="A12" s="155"/>
      <c r="B12" s="156"/>
      <c r="C12" s="276" t="s">
        <v>2443</v>
      </c>
      <c r="D12" s="277"/>
      <c r="E12" s="277"/>
      <c r="F12" s="277"/>
      <c r="G12" s="277"/>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3</v>
      </c>
      <c r="B13" s="186" t="s">
        <v>2446</v>
      </c>
      <c r="C13" s="198" t="s">
        <v>2447</v>
      </c>
      <c r="D13" s="187" t="s">
        <v>331</v>
      </c>
      <c r="E13" s="188">
        <v>29</v>
      </c>
      <c r="F13" s="189"/>
      <c r="G13" s="190">
        <f t="shared" ref="G13:G24" si="0">ROUND(E13*F13,2)</f>
        <v>0</v>
      </c>
      <c r="H13" s="189"/>
      <c r="I13" s="190">
        <f t="shared" ref="I13:I24" si="1">ROUND(E13*H13,2)</f>
        <v>0</v>
      </c>
      <c r="J13" s="189"/>
      <c r="K13" s="190">
        <f t="shared" ref="K13:K24" si="2">ROUND(E13*J13,2)</f>
        <v>0</v>
      </c>
      <c r="L13" s="190">
        <v>21</v>
      </c>
      <c r="M13" s="190">
        <f t="shared" ref="M13:M24" si="3">G13*(1+L13/100)</f>
        <v>0</v>
      </c>
      <c r="N13" s="188">
        <v>0</v>
      </c>
      <c r="O13" s="188">
        <f t="shared" ref="O13:O24" si="4">ROUND(E13*N13,2)</f>
        <v>0</v>
      </c>
      <c r="P13" s="188">
        <v>0</v>
      </c>
      <c r="Q13" s="188">
        <f t="shared" ref="Q13:Q24" si="5">ROUND(E13*P13,2)</f>
        <v>0</v>
      </c>
      <c r="R13" s="190"/>
      <c r="S13" s="190" t="s">
        <v>878</v>
      </c>
      <c r="T13" s="191" t="s">
        <v>879</v>
      </c>
      <c r="U13" s="159">
        <v>0</v>
      </c>
      <c r="V13" s="159">
        <f t="shared" ref="V13:V24" si="6">ROUND(E13*U13,2)</f>
        <v>0</v>
      </c>
      <c r="W13" s="159"/>
      <c r="X13" s="159" t="s">
        <v>295</v>
      </c>
      <c r="Y13" s="159" t="s">
        <v>296</v>
      </c>
      <c r="Z13" s="148"/>
      <c r="AA13" s="148"/>
      <c r="AB13" s="148"/>
      <c r="AC13" s="148"/>
      <c r="AD13" s="148"/>
      <c r="AE13" s="148"/>
      <c r="AF13" s="148"/>
      <c r="AG13" s="148" t="s">
        <v>2005</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5">
        <v>4</v>
      </c>
      <c r="B14" s="186" t="s">
        <v>2448</v>
      </c>
      <c r="C14" s="198" t="s">
        <v>2449</v>
      </c>
      <c r="D14" s="187" t="s">
        <v>331</v>
      </c>
      <c r="E14" s="188">
        <v>29</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294</v>
      </c>
      <c r="T14" s="191" t="s">
        <v>294</v>
      </c>
      <c r="U14" s="159">
        <v>0.16400000000000001</v>
      </c>
      <c r="V14" s="159">
        <f t="shared" si="6"/>
        <v>4.76</v>
      </c>
      <c r="W14" s="159"/>
      <c r="X14" s="159" t="s">
        <v>295</v>
      </c>
      <c r="Y14" s="159" t="s">
        <v>296</v>
      </c>
      <c r="Z14" s="148"/>
      <c r="AA14" s="148"/>
      <c r="AB14" s="148"/>
      <c r="AC14" s="148"/>
      <c r="AD14" s="148"/>
      <c r="AE14" s="148"/>
      <c r="AF14" s="148"/>
      <c r="AG14" s="148" t="s">
        <v>2005</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5">
        <v>5</v>
      </c>
      <c r="B15" s="186" t="s">
        <v>2450</v>
      </c>
      <c r="C15" s="198" t="s">
        <v>2451</v>
      </c>
      <c r="D15" s="187" t="s">
        <v>331</v>
      </c>
      <c r="E15" s="188">
        <v>29</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t="s">
        <v>1425</v>
      </c>
      <c r="S15" s="190" t="s">
        <v>294</v>
      </c>
      <c r="T15" s="191" t="s">
        <v>294</v>
      </c>
      <c r="U15" s="159">
        <v>6.2E-2</v>
      </c>
      <c r="V15" s="159">
        <f t="shared" si="6"/>
        <v>1.8</v>
      </c>
      <c r="W15" s="159"/>
      <c r="X15" s="159" t="s">
        <v>295</v>
      </c>
      <c r="Y15" s="159" t="s">
        <v>296</v>
      </c>
      <c r="Z15" s="148"/>
      <c r="AA15" s="148"/>
      <c r="AB15" s="148"/>
      <c r="AC15" s="148"/>
      <c r="AD15" s="148"/>
      <c r="AE15" s="148"/>
      <c r="AF15" s="148"/>
      <c r="AG15" s="148" t="s">
        <v>2005</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6</v>
      </c>
      <c r="B16" s="186" t="s">
        <v>2452</v>
      </c>
      <c r="C16" s="198" t="s">
        <v>2453</v>
      </c>
      <c r="D16" s="187" t="s">
        <v>331</v>
      </c>
      <c r="E16" s="188">
        <v>0.2</v>
      </c>
      <c r="F16" s="189"/>
      <c r="G16" s="190">
        <f t="shared" si="0"/>
        <v>0</v>
      </c>
      <c r="H16" s="189"/>
      <c r="I16" s="190">
        <f t="shared" si="1"/>
        <v>0</v>
      </c>
      <c r="J16" s="189"/>
      <c r="K16" s="190">
        <f t="shared" si="2"/>
        <v>0</v>
      </c>
      <c r="L16" s="190">
        <v>21</v>
      </c>
      <c r="M16" s="190">
        <f t="shared" si="3"/>
        <v>0</v>
      </c>
      <c r="N16" s="188">
        <v>3.0100000000000001E-3</v>
      </c>
      <c r="O16" s="188">
        <f t="shared" si="4"/>
        <v>0</v>
      </c>
      <c r="P16" s="188">
        <v>0</v>
      </c>
      <c r="Q16" s="188">
        <f t="shared" si="5"/>
        <v>0</v>
      </c>
      <c r="R16" s="190" t="s">
        <v>1425</v>
      </c>
      <c r="S16" s="190" t="s">
        <v>294</v>
      </c>
      <c r="T16" s="191" t="s">
        <v>294</v>
      </c>
      <c r="U16" s="159">
        <v>0.28999999999999998</v>
      </c>
      <c r="V16" s="159">
        <f t="shared" si="6"/>
        <v>0.06</v>
      </c>
      <c r="W16" s="159"/>
      <c r="X16" s="159" t="s">
        <v>295</v>
      </c>
      <c r="Y16" s="159" t="s">
        <v>296</v>
      </c>
      <c r="Z16" s="148"/>
      <c r="AA16" s="148"/>
      <c r="AB16" s="148"/>
      <c r="AC16" s="148"/>
      <c r="AD16" s="148"/>
      <c r="AE16" s="148"/>
      <c r="AF16" s="148"/>
      <c r="AG16" s="148" t="s">
        <v>2005</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7</v>
      </c>
      <c r="B17" s="186" t="s">
        <v>2454</v>
      </c>
      <c r="C17" s="198" t="s">
        <v>2455</v>
      </c>
      <c r="D17" s="187" t="s">
        <v>331</v>
      </c>
      <c r="E17" s="188">
        <v>1.6</v>
      </c>
      <c r="F17" s="189"/>
      <c r="G17" s="190">
        <f t="shared" si="0"/>
        <v>0</v>
      </c>
      <c r="H17" s="189"/>
      <c r="I17" s="190">
        <f t="shared" si="1"/>
        <v>0</v>
      </c>
      <c r="J17" s="189"/>
      <c r="K17" s="190">
        <f t="shared" si="2"/>
        <v>0</v>
      </c>
      <c r="L17" s="190">
        <v>21</v>
      </c>
      <c r="M17" s="190">
        <f t="shared" si="3"/>
        <v>0</v>
      </c>
      <c r="N17" s="188">
        <v>4.2900000000000004E-3</v>
      </c>
      <c r="O17" s="188">
        <f t="shared" si="4"/>
        <v>0.01</v>
      </c>
      <c r="P17" s="188">
        <v>0</v>
      </c>
      <c r="Q17" s="188">
        <f t="shared" si="5"/>
        <v>0</v>
      </c>
      <c r="R17" s="190" t="s">
        <v>1425</v>
      </c>
      <c r="S17" s="190" t="s">
        <v>294</v>
      </c>
      <c r="T17" s="191" t="s">
        <v>294</v>
      </c>
      <c r="U17" s="159">
        <v>0.36199999999999999</v>
      </c>
      <c r="V17" s="159">
        <f t="shared" si="6"/>
        <v>0.57999999999999996</v>
      </c>
      <c r="W17" s="159"/>
      <c r="X17" s="159" t="s">
        <v>295</v>
      </c>
      <c r="Y17" s="159" t="s">
        <v>296</v>
      </c>
      <c r="Z17" s="148"/>
      <c r="AA17" s="148"/>
      <c r="AB17" s="148"/>
      <c r="AC17" s="148"/>
      <c r="AD17" s="148"/>
      <c r="AE17" s="148"/>
      <c r="AF17" s="148"/>
      <c r="AG17" s="148" t="s">
        <v>2005</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5">
        <v>8</v>
      </c>
      <c r="B18" s="186" t="s">
        <v>2456</v>
      </c>
      <c r="C18" s="198" t="s">
        <v>2457</v>
      </c>
      <c r="D18" s="187" t="s">
        <v>292</v>
      </c>
      <c r="E18" s="188">
        <v>2</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t="s">
        <v>1425</v>
      </c>
      <c r="S18" s="190" t="s">
        <v>294</v>
      </c>
      <c r="T18" s="191" t="s">
        <v>294</v>
      </c>
      <c r="U18" s="159">
        <v>0.42399999999999999</v>
      </c>
      <c r="V18" s="159">
        <f t="shared" si="6"/>
        <v>0.85</v>
      </c>
      <c r="W18" s="159"/>
      <c r="X18" s="159" t="s">
        <v>295</v>
      </c>
      <c r="Y18" s="159" t="s">
        <v>296</v>
      </c>
      <c r="Z18" s="148"/>
      <c r="AA18" s="148"/>
      <c r="AB18" s="148"/>
      <c r="AC18" s="148"/>
      <c r="AD18" s="148"/>
      <c r="AE18" s="148"/>
      <c r="AF18" s="148"/>
      <c r="AG18" s="148" t="s">
        <v>2005</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5">
        <v>9</v>
      </c>
      <c r="B19" s="186" t="s">
        <v>2458</v>
      </c>
      <c r="C19" s="198" t="s">
        <v>2459</v>
      </c>
      <c r="D19" s="187" t="s">
        <v>2037</v>
      </c>
      <c r="E19" s="188">
        <v>2</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2005</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5">
        <v>10</v>
      </c>
      <c r="B20" s="186" t="s">
        <v>2460</v>
      </c>
      <c r="C20" s="198" t="s">
        <v>2461</v>
      </c>
      <c r="D20" s="187" t="s">
        <v>292</v>
      </c>
      <c r="E20" s="188">
        <v>2</v>
      </c>
      <c r="F20" s="189"/>
      <c r="G20" s="190">
        <f t="shared" si="0"/>
        <v>0</v>
      </c>
      <c r="H20" s="189"/>
      <c r="I20" s="190">
        <f t="shared" si="1"/>
        <v>0</v>
      </c>
      <c r="J20" s="189"/>
      <c r="K20" s="190">
        <f t="shared" si="2"/>
        <v>0</v>
      </c>
      <c r="L20" s="190">
        <v>21</v>
      </c>
      <c r="M20" s="190">
        <f t="shared" si="3"/>
        <v>0</v>
      </c>
      <c r="N20" s="188">
        <v>3.0000000000000001E-5</v>
      </c>
      <c r="O20" s="188">
        <f t="shared" si="4"/>
        <v>0</v>
      </c>
      <c r="P20" s="188">
        <v>0</v>
      </c>
      <c r="Q20" s="188">
        <f t="shared" si="5"/>
        <v>0</v>
      </c>
      <c r="R20" s="190" t="s">
        <v>1425</v>
      </c>
      <c r="S20" s="190" t="s">
        <v>294</v>
      </c>
      <c r="T20" s="191" t="s">
        <v>294</v>
      </c>
      <c r="U20" s="159">
        <v>0.22700000000000001</v>
      </c>
      <c r="V20" s="159">
        <f t="shared" si="6"/>
        <v>0.45</v>
      </c>
      <c r="W20" s="159"/>
      <c r="X20" s="159" t="s">
        <v>295</v>
      </c>
      <c r="Y20" s="159" t="s">
        <v>296</v>
      </c>
      <c r="Z20" s="148"/>
      <c r="AA20" s="148"/>
      <c r="AB20" s="148"/>
      <c r="AC20" s="148"/>
      <c r="AD20" s="148"/>
      <c r="AE20" s="148"/>
      <c r="AF20" s="148"/>
      <c r="AG20" s="148" t="s">
        <v>2005</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11</v>
      </c>
      <c r="B21" s="186" t="s">
        <v>2462</v>
      </c>
      <c r="C21" s="198" t="s">
        <v>2463</v>
      </c>
      <c r="D21" s="187" t="s">
        <v>2122</v>
      </c>
      <c r="E21" s="188">
        <v>1</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2005</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12</v>
      </c>
      <c r="B22" s="186" t="s">
        <v>2464</v>
      </c>
      <c r="C22" s="198" t="s">
        <v>2465</v>
      </c>
      <c r="D22" s="187" t="s">
        <v>331</v>
      </c>
      <c r="E22" s="188">
        <v>1.8</v>
      </c>
      <c r="F22" s="189"/>
      <c r="G22" s="190">
        <f t="shared" si="0"/>
        <v>0</v>
      </c>
      <c r="H22" s="189"/>
      <c r="I22" s="190">
        <f t="shared" si="1"/>
        <v>0</v>
      </c>
      <c r="J22" s="189"/>
      <c r="K22" s="190">
        <f t="shared" si="2"/>
        <v>0</v>
      </c>
      <c r="L22" s="190">
        <v>21</v>
      </c>
      <c r="M22" s="190">
        <f t="shared" si="3"/>
        <v>0</v>
      </c>
      <c r="N22" s="188">
        <v>1.4499999999999999E-3</v>
      </c>
      <c r="O22" s="188">
        <f t="shared" si="4"/>
        <v>0</v>
      </c>
      <c r="P22" s="188">
        <v>9.0399999999999994E-3</v>
      </c>
      <c r="Q22" s="188">
        <f t="shared" si="5"/>
        <v>0.02</v>
      </c>
      <c r="R22" s="190" t="s">
        <v>1023</v>
      </c>
      <c r="S22" s="190" t="s">
        <v>294</v>
      </c>
      <c r="T22" s="191" t="s">
        <v>294</v>
      </c>
      <c r="U22" s="159">
        <v>2.4500000000000002</v>
      </c>
      <c r="V22" s="159">
        <f t="shared" si="6"/>
        <v>4.41</v>
      </c>
      <c r="W22" s="159"/>
      <c r="X22" s="159" t="s">
        <v>295</v>
      </c>
      <c r="Y22" s="159" t="s">
        <v>296</v>
      </c>
      <c r="Z22" s="148"/>
      <c r="AA22" s="148"/>
      <c r="AB22" s="148"/>
      <c r="AC22" s="148"/>
      <c r="AD22" s="148"/>
      <c r="AE22" s="148"/>
      <c r="AF22" s="148"/>
      <c r="AG22" s="148" t="s">
        <v>2005</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13</v>
      </c>
      <c r="B23" s="186" t="s">
        <v>2045</v>
      </c>
      <c r="C23" s="198" t="s">
        <v>2046</v>
      </c>
      <c r="D23" s="187" t="s">
        <v>2047</v>
      </c>
      <c r="E23" s="188">
        <v>3</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2005</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77">
        <v>14</v>
      </c>
      <c r="B24" s="178" t="s">
        <v>2466</v>
      </c>
      <c r="C24" s="194" t="s">
        <v>2467</v>
      </c>
      <c r="D24" s="179" t="s">
        <v>0</v>
      </c>
      <c r="E24" s="180">
        <v>1.5</v>
      </c>
      <c r="F24" s="181"/>
      <c r="G24" s="182">
        <f t="shared" si="0"/>
        <v>0</v>
      </c>
      <c r="H24" s="181"/>
      <c r="I24" s="182">
        <f t="shared" si="1"/>
        <v>0</v>
      </c>
      <c r="J24" s="181"/>
      <c r="K24" s="182">
        <f t="shared" si="2"/>
        <v>0</v>
      </c>
      <c r="L24" s="182">
        <v>21</v>
      </c>
      <c r="M24" s="182">
        <f t="shared" si="3"/>
        <v>0</v>
      </c>
      <c r="N24" s="180">
        <v>0</v>
      </c>
      <c r="O24" s="180">
        <f t="shared" si="4"/>
        <v>0</v>
      </c>
      <c r="P24" s="180">
        <v>0</v>
      </c>
      <c r="Q24" s="180">
        <f t="shared" si="5"/>
        <v>0</v>
      </c>
      <c r="R24" s="182" t="s">
        <v>1425</v>
      </c>
      <c r="S24" s="182" t="s">
        <v>294</v>
      </c>
      <c r="T24" s="183" t="s">
        <v>879</v>
      </c>
      <c r="U24" s="159">
        <v>0</v>
      </c>
      <c r="V24" s="159">
        <f t="shared" si="6"/>
        <v>0</v>
      </c>
      <c r="W24" s="159"/>
      <c r="X24" s="159" t="s">
        <v>295</v>
      </c>
      <c r="Y24" s="159" t="s">
        <v>296</v>
      </c>
      <c r="Z24" s="148"/>
      <c r="AA24" s="148"/>
      <c r="AB24" s="148"/>
      <c r="AC24" s="148"/>
      <c r="AD24" s="148"/>
      <c r="AE24" s="148"/>
      <c r="AF24" s="148"/>
      <c r="AG24" s="148" t="s">
        <v>2005</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76" t="s">
        <v>1437</v>
      </c>
      <c r="D25" s="277"/>
      <c r="E25" s="277"/>
      <c r="F25" s="277"/>
      <c r="G25" s="277"/>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13" x14ac:dyDescent="0.25">
      <c r="A26" s="170" t="s">
        <v>288</v>
      </c>
      <c r="B26" s="171" t="s">
        <v>227</v>
      </c>
      <c r="C26" s="193" t="s">
        <v>228</v>
      </c>
      <c r="D26" s="172"/>
      <c r="E26" s="173"/>
      <c r="F26" s="174"/>
      <c r="G26" s="174">
        <f>SUMIF(AG27:AG30,"&lt;&gt;NOR",G27:G30)</f>
        <v>0</v>
      </c>
      <c r="H26" s="174"/>
      <c r="I26" s="174">
        <f>SUM(I27:I30)</f>
        <v>0</v>
      </c>
      <c r="J26" s="174"/>
      <c r="K26" s="174">
        <f>SUM(K27:K30)</f>
        <v>0</v>
      </c>
      <c r="L26" s="174"/>
      <c r="M26" s="174">
        <f>SUM(M27:M30)</f>
        <v>0</v>
      </c>
      <c r="N26" s="173"/>
      <c r="O26" s="173">
        <f>SUM(O27:O30)</f>
        <v>0</v>
      </c>
      <c r="P26" s="173"/>
      <c r="Q26" s="173">
        <f>SUM(Q27:Q30)</f>
        <v>0</v>
      </c>
      <c r="R26" s="174"/>
      <c r="S26" s="174"/>
      <c r="T26" s="175"/>
      <c r="U26" s="169"/>
      <c r="V26" s="169">
        <f>SUM(V27:V30)</f>
        <v>0</v>
      </c>
      <c r="W26" s="169"/>
      <c r="X26" s="169"/>
      <c r="Y26" s="169"/>
      <c r="AG26" t="s">
        <v>289</v>
      </c>
    </row>
    <row r="27" spans="1:60" outlineLevel="1" x14ac:dyDescent="0.25">
      <c r="A27" s="185">
        <v>15</v>
      </c>
      <c r="B27" s="186" t="s">
        <v>2468</v>
      </c>
      <c r="C27" s="198" t="s">
        <v>2401</v>
      </c>
      <c r="D27" s="187" t="s">
        <v>1668</v>
      </c>
      <c r="E27" s="188">
        <v>20</v>
      </c>
      <c r="F27" s="189"/>
      <c r="G27" s="190">
        <f>ROUND(E27*F27,2)</f>
        <v>0</v>
      </c>
      <c r="H27" s="189"/>
      <c r="I27" s="190">
        <f>ROUND(E27*H27,2)</f>
        <v>0</v>
      </c>
      <c r="J27" s="189"/>
      <c r="K27" s="190">
        <f>ROUND(E27*J27,2)</f>
        <v>0</v>
      </c>
      <c r="L27" s="190">
        <v>21</v>
      </c>
      <c r="M27" s="190">
        <f>G27*(1+L27/100)</f>
        <v>0</v>
      </c>
      <c r="N27" s="188">
        <v>0</v>
      </c>
      <c r="O27" s="188">
        <f>ROUND(E27*N27,2)</f>
        <v>0</v>
      </c>
      <c r="P27" s="188">
        <v>0</v>
      </c>
      <c r="Q27" s="188">
        <f>ROUND(E27*P27,2)</f>
        <v>0</v>
      </c>
      <c r="R27" s="190"/>
      <c r="S27" s="190" t="s">
        <v>878</v>
      </c>
      <c r="T27" s="191" t="s">
        <v>879</v>
      </c>
      <c r="U27" s="159">
        <v>0</v>
      </c>
      <c r="V27" s="159">
        <f>ROUND(E27*U27,2)</f>
        <v>0</v>
      </c>
      <c r="W27" s="159"/>
      <c r="X27" s="159" t="s">
        <v>295</v>
      </c>
      <c r="Y27" s="159" t="s">
        <v>296</v>
      </c>
      <c r="Z27" s="148"/>
      <c r="AA27" s="148"/>
      <c r="AB27" s="148"/>
      <c r="AC27" s="148"/>
      <c r="AD27" s="148"/>
      <c r="AE27" s="148"/>
      <c r="AF27" s="148"/>
      <c r="AG27" s="148" t="s">
        <v>2005</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16</v>
      </c>
      <c r="B28" s="186" t="s">
        <v>2469</v>
      </c>
      <c r="C28" s="198" t="s">
        <v>2403</v>
      </c>
      <c r="D28" s="187" t="s">
        <v>1668</v>
      </c>
      <c r="E28" s="188">
        <v>20</v>
      </c>
      <c r="F28" s="189"/>
      <c r="G28" s="190">
        <f>ROUND(E28*F28,2)</f>
        <v>0</v>
      </c>
      <c r="H28" s="189"/>
      <c r="I28" s="190">
        <f>ROUND(E28*H28,2)</f>
        <v>0</v>
      </c>
      <c r="J28" s="189"/>
      <c r="K28" s="190">
        <f>ROUND(E28*J28,2)</f>
        <v>0</v>
      </c>
      <c r="L28" s="190">
        <v>21</v>
      </c>
      <c r="M28" s="190">
        <f>G28*(1+L28/100)</f>
        <v>0</v>
      </c>
      <c r="N28" s="188">
        <v>0</v>
      </c>
      <c r="O28" s="188">
        <f>ROUND(E28*N28,2)</f>
        <v>0</v>
      </c>
      <c r="P28" s="188">
        <v>0</v>
      </c>
      <c r="Q28" s="188">
        <f>ROUND(E28*P28,2)</f>
        <v>0</v>
      </c>
      <c r="R28" s="190"/>
      <c r="S28" s="190" t="s">
        <v>878</v>
      </c>
      <c r="T28" s="191" t="s">
        <v>879</v>
      </c>
      <c r="U28" s="159">
        <v>0</v>
      </c>
      <c r="V28" s="159">
        <f>ROUND(E28*U28,2)</f>
        <v>0</v>
      </c>
      <c r="W28" s="159"/>
      <c r="X28" s="159" t="s">
        <v>295</v>
      </c>
      <c r="Y28" s="159" t="s">
        <v>296</v>
      </c>
      <c r="Z28" s="148"/>
      <c r="AA28" s="148"/>
      <c r="AB28" s="148"/>
      <c r="AC28" s="148"/>
      <c r="AD28" s="148"/>
      <c r="AE28" s="148"/>
      <c r="AF28" s="148"/>
      <c r="AG28" s="148" t="s">
        <v>2005</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5">
      <c r="A29" s="177">
        <v>17</v>
      </c>
      <c r="B29" s="178" t="s">
        <v>1719</v>
      </c>
      <c r="C29" s="194" t="s">
        <v>1720</v>
      </c>
      <c r="D29" s="179" t="s">
        <v>0</v>
      </c>
      <c r="E29" s="180">
        <v>2.65</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t="s">
        <v>1658</v>
      </c>
      <c r="S29" s="182" t="s">
        <v>294</v>
      </c>
      <c r="T29" s="183" t="s">
        <v>879</v>
      </c>
      <c r="U29" s="159">
        <v>0</v>
      </c>
      <c r="V29" s="159">
        <f>ROUND(E29*U29,2)</f>
        <v>0</v>
      </c>
      <c r="W29" s="159"/>
      <c r="X29" s="159" t="s">
        <v>295</v>
      </c>
      <c r="Y29" s="159" t="s">
        <v>296</v>
      </c>
      <c r="Z29" s="148"/>
      <c r="AA29" s="148"/>
      <c r="AB29" s="148"/>
      <c r="AC29" s="148"/>
      <c r="AD29" s="148"/>
      <c r="AE29" s="148"/>
      <c r="AF29" s="148"/>
      <c r="AG29" s="148" t="s">
        <v>2005</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276" t="s">
        <v>1344</v>
      </c>
      <c r="D30" s="277"/>
      <c r="E30" s="277"/>
      <c r="F30" s="277"/>
      <c r="G30" s="277"/>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299</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13" x14ac:dyDescent="0.25">
      <c r="A31" s="170" t="s">
        <v>288</v>
      </c>
      <c r="B31" s="171" t="s">
        <v>238</v>
      </c>
      <c r="C31" s="193" t="s">
        <v>239</v>
      </c>
      <c r="D31" s="172"/>
      <c r="E31" s="173"/>
      <c r="F31" s="174"/>
      <c r="G31" s="174">
        <f>SUMIF(AG32:AG33,"&lt;&gt;NOR",G32:G33)</f>
        <v>0</v>
      </c>
      <c r="H31" s="174"/>
      <c r="I31" s="174">
        <f>SUM(I32:I33)</f>
        <v>0</v>
      </c>
      <c r="J31" s="174"/>
      <c r="K31" s="174">
        <f>SUM(K32:K33)</f>
        <v>0</v>
      </c>
      <c r="L31" s="174"/>
      <c r="M31" s="174">
        <f>SUM(M32:M33)</f>
        <v>0</v>
      </c>
      <c r="N31" s="173"/>
      <c r="O31" s="173">
        <f>SUM(O32:O33)</f>
        <v>0</v>
      </c>
      <c r="P31" s="173"/>
      <c r="Q31" s="173">
        <f>SUM(Q32:Q33)</f>
        <v>0</v>
      </c>
      <c r="R31" s="174"/>
      <c r="S31" s="174"/>
      <c r="T31" s="175"/>
      <c r="U31" s="169"/>
      <c r="V31" s="169">
        <f>SUM(V32:V33)</f>
        <v>3.36</v>
      </c>
      <c r="W31" s="169"/>
      <c r="X31" s="169"/>
      <c r="Y31" s="169"/>
      <c r="AG31" t="s">
        <v>289</v>
      </c>
    </row>
    <row r="32" spans="1:60" ht="20" outlineLevel="1" x14ac:dyDescent="0.25">
      <c r="A32" s="177">
        <v>18</v>
      </c>
      <c r="B32" s="178" t="s">
        <v>2470</v>
      </c>
      <c r="C32" s="194" t="s">
        <v>2471</v>
      </c>
      <c r="D32" s="179" t="s">
        <v>331</v>
      </c>
      <c r="E32" s="180">
        <v>29</v>
      </c>
      <c r="F32" s="181"/>
      <c r="G32" s="182">
        <f>ROUND(E32*F32,2)</f>
        <v>0</v>
      </c>
      <c r="H32" s="181"/>
      <c r="I32" s="182">
        <f>ROUND(E32*H32,2)</f>
        <v>0</v>
      </c>
      <c r="J32" s="181"/>
      <c r="K32" s="182">
        <f>ROUND(E32*J32,2)</f>
        <v>0</v>
      </c>
      <c r="L32" s="182">
        <v>21</v>
      </c>
      <c r="M32" s="182">
        <f>G32*(1+L32/100)</f>
        <v>0</v>
      </c>
      <c r="N32" s="180">
        <v>9.0000000000000006E-5</v>
      </c>
      <c r="O32" s="180">
        <f>ROUND(E32*N32,2)</f>
        <v>0</v>
      </c>
      <c r="P32" s="180">
        <v>0</v>
      </c>
      <c r="Q32" s="180">
        <f>ROUND(E32*P32,2)</f>
        <v>0</v>
      </c>
      <c r="R32" s="182" t="s">
        <v>1818</v>
      </c>
      <c r="S32" s="182" t="s">
        <v>294</v>
      </c>
      <c r="T32" s="183" t="s">
        <v>294</v>
      </c>
      <c r="U32" s="159">
        <v>0.11600000000000001</v>
      </c>
      <c r="V32" s="159">
        <f>ROUND(E32*U32,2)</f>
        <v>3.36</v>
      </c>
      <c r="W32" s="159"/>
      <c r="X32" s="159" t="s">
        <v>295</v>
      </c>
      <c r="Y32" s="159" t="s">
        <v>296</v>
      </c>
      <c r="Z32" s="148"/>
      <c r="AA32" s="148"/>
      <c r="AB32" s="148"/>
      <c r="AC32" s="148"/>
      <c r="AD32" s="148"/>
      <c r="AE32" s="148"/>
      <c r="AF32" s="148"/>
      <c r="AG32" s="148" t="s">
        <v>2005</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5">
      <c r="A33" s="155"/>
      <c r="B33" s="156"/>
      <c r="C33" s="276" t="s">
        <v>2472</v>
      </c>
      <c r="D33" s="277"/>
      <c r="E33" s="277"/>
      <c r="F33" s="277"/>
      <c r="G33" s="277"/>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299</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13" x14ac:dyDescent="0.25">
      <c r="A34" s="170" t="s">
        <v>288</v>
      </c>
      <c r="B34" s="171" t="s">
        <v>259</v>
      </c>
      <c r="C34" s="193" t="s">
        <v>27</v>
      </c>
      <c r="D34" s="172"/>
      <c r="E34" s="173"/>
      <c r="F34" s="174"/>
      <c r="G34" s="174">
        <f>SUMIF(AG35:AG35,"&lt;&gt;NOR",G35:G35)</f>
        <v>0</v>
      </c>
      <c r="H34" s="174"/>
      <c r="I34" s="174">
        <f>SUM(I35:I35)</f>
        <v>0</v>
      </c>
      <c r="J34" s="174"/>
      <c r="K34" s="174">
        <f>SUM(K35:K35)</f>
        <v>0</v>
      </c>
      <c r="L34" s="174"/>
      <c r="M34" s="174">
        <f>SUM(M35:M35)</f>
        <v>0</v>
      </c>
      <c r="N34" s="173"/>
      <c r="O34" s="173">
        <f>SUM(O35:O35)</f>
        <v>0</v>
      </c>
      <c r="P34" s="173"/>
      <c r="Q34" s="173">
        <f>SUM(Q35:Q35)</f>
        <v>0</v>
      </c>
      <c r="R34" s="174"/>
      <c r="S34" s="174"/>
      <c r="T34" s="175"/>
      <c r="U34" s="169"/>
      <c r="V34" s="169">
        <f>SUM(V35:V35)</f>
        <v>0</v>
      </c>
      <c r="W34" s="169"/>
      <c r="X34" s="169"/>
      <c r="Y34" s="169"/>
      <c r="AG34" t="s">
        <v>289</v>
      </c>
    </row>
    <row r="35" spans="1:60" outlineLevel="1" x14ac:dyDescent="0.25">
      <c r="A35" s="185">
        <v>19</v>
      </c>
      <c r="B35" s="186" t="s">
        <v>1882</v>
      </c>
      <c r="C35" s="198" t="s">
        <v>1883</v>
      </c>
      <c r="D35" s="187" t="s">
        <v>1872</v>
      </c>
      <c r="E35" s="188">
        <v>2</v>
      </c>
      <c r="F35" s="189"/>
      <c r="G35" s="190">
        <f>ROUND(E35*F35,2)</f>
        <v>0</v>
      </c>
      <c r="H35" s="189"/>
      <c r="I35" s="190">
        <f>ROUND(E35*H35,2)</f>
        <v>0</v>
      </c>
      <c r="J35" s="189"/>
      <c r="K35" s="190">
        <f>ROUND(E35*J35,2)</f>
        <v>0</v>
      </c>
      <c r="L35" s="190">
        <v>21</v>
      </c>
      <c r="M35" s="190">
        <f>G35*(1+L35/100)</f>
        <v>0</v>
      </c>
      <c r="N35" s="188">
        <v>0</v>
      </c>
      <c r="O35" s="188">
        <f>ROUND(E35*N35,2)</f>
        <v>0</v>
      </c>
      <c r="P35" s="188">
        <v>0</v>
      </c>
      <c r="Q35" s="188">
        <f>ROUND(E35*P35,2)</f>
        <v>0</v>
      </c>
      <c r="R35" s="190"/>
      <c r="S35" s="190" t="s">
        <v>294</v>
      </c>
      <c r="T35" s="191" t="s">
        <v>879</v>
      </c>
      <c r="U35" s="159">
        <v>0</v>
      </c>
      <c r="V35" s="159">
        <f>ROUND(E35*U35,2)</f>
        <v>0</v>
      </c>
      <c r="W35" s="159"/>
      <c r="X35" s="159" t="s">
        <v>1873</v>
      </c>
      <c r="Y35" s="159" t="s">
        <v>296</v>
      </c>
      <c r="Z35" s="148"/>
      <c r="AA35" s="148"/>
      <c r="AB35" s="148"/>
      <c r="AC35" s="148"/>
      <c r="AD35" s="148"/>
      <c r="AE35" s="148"/>
      <c r="AF35" s="148"/>
      <c r="AG35" s="148" t="s">
        <v>2436</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13" x14ac:dyDescent="0.25">
      <c r="A36" s="170" t="s">
        <v>288</v>
      </c>
      <c r="B36" s="171" t="s">
        <v>260</v>
      </c>
      <c r="C36" s="193" t="s">
        <v>28</v>
      </c>
      <c r="D36" s="172"/>
      <c r="E36" s="173"/>
      <c r="F36" s="174"/>
      <c r="G36" s="174">
        <f>SUMIF(AG37:AG38,"&lt;&gt;NOR",G37:G38)</f>
        <v>0</v>
      </c>
      <c r="H36" s="174"/>
      <c r="I36" s="174">
        <f>SUM(I37:I38)</f>
        <v>0</v>
      </c>
      <c r="J36" s="174"/>
      <c r="K36" s="174">
        <f>SUM(K37:K38)</f>
        <v>0</v>
      </c>
      <c r="L36" s="174"/>
      <c r="M36" s="174">
        <f>SUM(M37:M38)</f>
        <v>0</v>
      </c>
      <c r="N36" s="173"/>
      <c r="O36" s="173">
        <f>SUM(O37:O38)</f>
        <v>0</v>
      </c>
      <c r="P36" s="173"/>
      <c r="Q36" s="173">
        <f>SUM(Q37:Q38)</f>
        <v>0</v>
      </c>
      <c r="R36" s="174"/>
      <c r="S36" s="174"/>
      <c r="T36" s="175"/>
      <c r="U36" s="169"/>
      <c r="V36" s="169">
        <f>SUM(V37:V38)</f>
        <v>0</v>
      </c>
      <c r="W36" s="169"/>
      <c r="X36" s="169"/>
      <c r="Y36" s="169"/>
      <c r="AG36" t="s">
        <v>289</v>
      </c>
    </row>
    <row r="37" spans="1:60" outlineLevel="1" x14ac:dyDescent="0.25">
      <c r="A37" s="185">
        <v>20</v>
      </c>
      <c r="B37" s="186" t="s">
        <v>2437</v>
      </c>
      <c r="C37" s="198" t="s">
        <v>2438</v>
      </c>
      <c r="D37" s="187" t="s">
        <v>1872</v>
      </c>
      <c r="E37" s="188">
        <v>1</v>
      </c>
      <c r="F37" s="189"/>
      <c r="G37" s="190">
        <f>ROUND(E37*F37,2)</f>
        <v>0</v>
      </c>
      <c r="H37" s="189"/>
      <c r="I37" s="190">
        <f>ROUND(E37*H37,2)</f>
        <v>0</v>
      </c>
      <c r="J37" s="189"/>
      <c r="K37" s="190">
        <f>ROUND(E37*J37,2)</f>
        <v>0</v>
      </c>
      <c r="L37" s="190">
        <v>21</v>
      </c>
      <c r="M37" s="190">
        <f>G37*(1+L37/100)</f>
        <v>0</v>
      </c>
      <c r="N37" s="188">
        <v>0</v>
      </c>
      <c r="O37" s="188">
        <f>ROUND(E37*N37,2)</f>
        <v>0</v>
      </c>
      <c r="P37" s="188">
        <v>0</v>
      </c>
      <c r="Q37" s="188">
        <f>ROUND(E37*P37,2)</f>
        <v>0</v>
      </c>
      <c r="R37" s="190"/>
      <c r="S37" s="190" t="s">
        <v>294</v>
      </c>
      <c r="T37" s="191" t="s">
        <v>879</v>
      </c>
      <c r="U37" s="159">
        <v>0</v>
      </c>
      <c r="V37" s="159">
        <f>ROUND(E37*U37,2)</f>
        <v>0</v>
      </c>
      <c r="W37" s="159"/>
      <c r="X37" s="159" t="s">
        <v>1873</v>
      </c>
      <c r="Y37" s="159" t="s">
        <v>296</v>
      </c>
      <c r="Z37" s="148"/>
      <c r="AA37" s="148"/>
      <c r="AB37" s="148"/>
      <c r="AC37" s="148"/>
      <c r="AD37" s="148"/>
      <c r="AE37" s="148"/>
      <c r="AF37" s="148"/>
      <c r="AG37" s="148" t="s">
        <v>2436</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77">
        <v>21</v>
      </c>
      <c r="B38" s="178" t="s">
        <v>2439</v>
      </c>
      <c r="C38" s="194" t="s">
        <v>2440</v>
      </c>
      <c r="D38" s="179" t="s">
        <v>1872</v>
      </c>
      <c r="E38" s="180">
        <v>0.5</v>
      </c>
      <c r="F38" s="181"/>
      <c r="G38" s="182">
        <f>ROUND(E38*F38,2)</f>
        <v>0</v>
      </c>
      <c r="H38" s="181"/>
      <c r="I38" s="182">
        <f>ROUND(E38*H38,2)</f>
        <v>0</v>
      </c>
      <c r="J38" s="181"/>
      <c r="K38" s="182">
        <f>ROUND(E38*J38,2)</f>
        <v>0</v>
      </c>
      <c r="L38" s="182">
        <v>21</v>
      </c>
      <c r="M38" s="182">
        <f>G38*(1+L38/100)</f>
        <v>0</v>
      </c>
      <c r="N38" s="180">
        <v>0</v>
      </c>
      <c r="O38" s="180">
        <f>ROUND(E38*N38,2)</f>
        <v>0</v>
      </c>
      <c r="P38" s="180">
        <v>0</v>
      </c>
      <c r="Q38" s="180">
        <f>ROUND(E38*P38,2)</f>
        <v>0</v>
      </c>
      <c r="R38" s="182"/>
      <c r="S38" s="182" t="s">
        <v>294</v>
      </c>
      <c r="T38" s="183" t="s">
        <v>879</v>
      </c>
      <c r="U38" s="159">
        <v>0</v>
      </c>
      <c r="V38" s="159">
        <f>ROUND(E38*U38,2)</f>
        <v>0</v>
      </c>
      <c r="W38" s="159"/>
      <c r="X38" s="159" t="s">
        <v>1873</v>
      </c>
      <c r="Y38" s="159" t="s">
        <v>296</v>
      </c>
      <c r="Z38" s="148"/>
      <c r="AA38" s="148"/>
      <c r="AB38" s="148"/>
      <c r="AC38" s="148"/>
      <c r="AD38" s="148"/>
      <c r="AE38" s="148"/>
      <c r="AF38" s="148"/>
      <c r="AG38" s="148" t="s">
        <v>2436</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x14ac:dyDescent="0.25">
      <c r="A39" s="3"/>
      <c r="B39" s="4"/>
      <c r="C39" s="202"/>
      <c r="D39" s="6"/>
      <c r="E39" s="3"/>
      <c r="F39" s="3"/>
      <c r="G39" s="3"/>
      <c r="H39" s="3"/>
      <c r="I39" s="3"/>
      <c r="J39" s="3"/>
      <c r="K39" s="3"/>
      <c r="L39" s="3"/>
      <c r="M39" s="3"/>
      <c r="N39" s="3"/>
      <c r="O39" s="3"/>
      <c r="P39" s="3"/>
      <c r="Q39" s="3"/>
      <c r="R39" s="3"/>
      <c r="S39" s="3"/>
      <c r="T39" s="3"/>
      <c r="U39" s="3"/>
      <c r="V39" s="3"/>
      <c r="W39" s="3"/>
      <c r="X39" s="3"/>
      <c r="Y39" s="3"/>
      <c r="AE39">
        <v>12</v>
      </c>
      <c r="AF39">
        <v>21</v>
      </c>
      <c r="AG39" t="s">
        <v>274</v>
      </c>
    </row>
    <row r="40" spans="1:60" ht="13" x14ac:dyDescent="0.25">
      <c r="A40" s="151"/>
      <c r="B40" s="152" t="s">
        <v>29</v>
      </c>
      <c r="C40" s="203"/>
      <c r="D40" s="153"/>
      <c r="E40" s="154"/>
      <c r="F40" s="154"/>
      <c r="G40" s="176">
        <f>G8+G26+G31+G34+G36</f>
        <v>0</v>
      </c>
      <c r="H40" s="3"/>
      <c r="I40" s="3"/>
      <c r="J40" s="3"/>
      <c r="K40" s="3"/>
      <c r="L40" s="3"/>
      <c r="M40" s="3"/>
      <c r="N40" s="3"/>
      <c r="O40" s="3"/>
      <c r="P40" s="3"/>
      <c r="Q40" s="3"/>
      <c r="R40" s="3"/>
      <c r="S40" s="3"/>
      <c r="T40" s="3"/>
      <c r="U40" s="3"/>
      <c r="V40" s="3"/>
      <c r="W40" s="3"/>
      <c r="X40" s="3"/>
      <c r="Y40" s="3"/>
      <c r="AE40">
        <f>SUMIF(L7:L38,AE39,G7:G38)</f>
        <v>0</v>
      </c>
      <c r="AF40">
        <f>SUMIF(L7:L38,AF39,G7:G38)</f>
        <v>0</v>
      </c>
      <c r="AG40" t="s">
        <v>1888</v>
      </c>
    </row>
    <row r="41" spans="1:60" x14ac:dyDescent="0.25">
      <c r="C41" s="204"/>
      <c r="D41" s="10"/>
      <c r="AG41" t="s">
        <v>1889</v>
      </c>
    </row>
    <row r="42" spans="1:60" x14ac:dyDescent="0.25">
      <c r="D42" s="10"/>
    </row>
    <row r="43" spans="1:60" x14ac:dyDescent="0.25">
      <c r="D43" s="10"/>
    </row>
    <row r="44" spans="1:60" x14ac:dyDescent="0.25">
      <c r="D44" s="10"/>
    </row>
    <row r="45" spans="1:60" x14ac:dyDescent="0.25">
      <c r="D45" s="10"/>
    </row>
    <row r="46" spans="1:60" x14ac:dyDescent="0.25">
      <c r="D46" s="10"/>
    </row>
    <row r="47" spans="1:60" x14ac:dyDescent="0.25">
      <c r="D47" s="10"/>
    </row>
    <row r="48" spans="1:60"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9pY2cQ+7YSpuc2jB4UMBsH4YDAI9U6PUrYosYdeoJ431UdDM7W36tpGjCXkNMIsm8iwGyZQkcOreEm94G9j3Gg==" saltValue="qf8BeQmAqX2aSE+rKUvlzg==" spinCount="100000" sheet="1" formatRows="0"/>
  <mergeCells count="9">
    <mergeCell ref="C25:G25"/>
    <mergeCell ref="C30:G30"/>
    <mergeCell ref="C33:G33"/>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BH5000"/>
  <sheetViews>
    <sheetView workbookViewId="0">
      <pane ySplit="7" topLeftCell="A8" activePane="bottomLeft" state="frozen"/>
      <selection pane="bottomLeft" sqref="A1:G1"/>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78" t="s">
        <v>261</v>
      </c>
      <c r="B1" s="278"/>
      <c r="C1" s="278"/>
      <c r="D1" s="278"/>
      <c r="E1" s="278"/>
      <c r="F1" s="278"/>
      <c r="G1" s="278"/>
      <c r="AG1" t="s">
        <v>262</v>
      </c>
    </row>
    <row r="2" spans="1:60" ht="25" customHeight="1" x14ac:dyDescent="0.25">
      <c r="A2" s="140" t="s">
        <v>7</v>
      </c>
      <c r="B2" s="49" t="s">
        <v>43</v>
      </c>
      <c r="C2" s="279" t="s">
        <v>44</v>
      </c>
      <c r="D2" s="280"/>
      <c r="E2" s="280"/>
      <c r="F2" s="280"/>
      <c r="G2" s="281"/>
      <c r="AG2" t="s">
        <v>263</v>
      </c>
    </row>
    <row r="3" spans="1:60" ht="25" customHeight="1" x14ac:dyDescent="0.25">
      <c r="A3" s="140" t="s">
        <v>8</v>
      </c>
      <c r="B3" s="49" t="s">
        <v>47</v>
      </c>
      <c r="C3" s="279" t="s">
        <v>48</v>
      </c>
      <c r="D3" s="280"/>
      <c r="E3" s="280"/>
      <c r="F3" s="280"/>
      <c r="G3" s="281"/>
      <c r="AC3" s="121" t="s">
        <v>263</v>
      </c>
      <c r="AG3" t="s">
        <v>264</v>
      </c>
    </row>
    <row r="4" spans="1:60" ht="25" customHeight="1" x14ac:dyDescent="0.25">
      <c r="A4" s="141" t="s">
        <v>9</v>
      </c>
      <c r="B4" s="142" t="s">
        <v>57</v>
      </c>
      <c r="C4" s="282" t="s">
        <v>58</v>
      </c>
      <c r="D4" s="283"/>
      <c r="E4" s="283"/>
      <c r="F4" s="283"/>
      <c r="G4" s="28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211</v>
      </c>
      <c r="C8" s="193" t="s">
        <v>212</v>
      </c>
      <c r="D8" s="172"/>
      <c r="E8" s="173"/>
      <c r="F8" s="174"/>
      <c r="G8" s="174">
        <f>SUMIF(AG9:AG18,"&lt;&gt;NOR",G9:G18)</f>
        <v>0</v>
      </c>
      <c r="H8" s="174"/>
      <c r="I8" s="174">
        <f>SUM(I9:I18)</f>
        <v>0</v>
      </c>
      <c r="J8" s="174"/>
      <c r="K8" s="174">
        <f>SUM(K9:K18)</f>
        <v>0</v>
      </c>
      <c r="L8" s="174"/>
      <c r="M8" s="174">
        <f>SUM(M9:M18)</f>
        <v>0</v>
      </c>
      <c r="N8" s="173"/>
      <c r="O8" s="173">
        <f>SUM(O9:O18)</f>
        <v>0</v>
      </c>
      <c r="P8" s="173"/>
      <c r="Q8" s="173">
        <f>SUM(Q9:Q18)</f>
        <v>0.03</v>
      </c>
      <c r="R8" s="174"/>
      <c r="S8" s="174"/>
      <c r="T8" s="175"/>
      <c r="U8" s="169"/>
      <c r="V8" s="169">
        <f>SUM(V9:V18)</f>
        <v>3.12</v>
      </c>
      <c r="W8" s="169"/>
      <c r="X8" s="169"/>
      <c r="Y8" s="169"/>
      <c r="AG8" t="s">
        <v>289</v>
      </c>
    </row>
    <row r="9" spans="1:60" ht="20" outlineLevel="1" x14ac:dyDescent="0.25">
      <c r="A9" s="185">
        <v>1</v>
      </c>
      <c r="B9" s="186" t="s">
        <v>2473</v>
      </c>
      <c r="C9" s="198" t="s">
        <v>2474</v>
      </c>
      <c r="D9" s="187" t="s">
        <v>2037</v>
      </c>
      <c r="E9" s="188">
        <v>1</v>
      </c>
      <c r="F9" s="189"/>
      <c r="G9" s="190">
        <f t="shared" ref="G9:G18" si="0">ROUND(E9*F9,2)</f>
        <v>0</v>
      </c>
      <c r="H9" s="189"/>
      <c r="I9" s="190">
        <f t="shared" ref="I9:I18" si="1">ROUND(E9*H9,2)</f>
        <v>0</v>
      </c>
      <c r="J9" s="189"/>
      <c r="K9" s="190">
        <f t="shared" ref="K9:K18" si="2">ROUND(E9*J9,2)</f>
        <v>0</v>
      </c>
      <c r="L9" s="190">
        <v>21</v>
      </c>
      <c r="M9" s="190">
        <f t="shared" ref="M9:M18" si="3">G9*(1+L9/100)</f>
        <v>0</v>
      </c>
      <c r="N9" s="188">
        <v>0</v>
      </c>
      <c r="O9" s="188">
        <f t="shared" ref="O9:O18" si="4">ROUND(E9*N9,2)</f>
        <v>0</v>
      </c>
      <c r="P9" s="188">
        <v>0</v>
      </c>
      <c r="Q9" s="188">
        <f t="shared" ref="Q9:Q18" si="5">ROUND(E9*P9,2)</f>
        <v>0</v>
      </c>
      <c r="R9" s="190"/>
      <c r="S9" s="190" t="s">
        <v>878</v>
      </c>
      <c r="T9" s="191" t="s">
        <v>879</v>
      </c>
      <c r="U9" s="159">
        <v>0</v>
      </c>
      <c r="V9" s="159">
        <f t="shared" ref="V9:V18" si="6">ROUND(E9*U9,2)</f>
        <v>0</v>
      </c>
      <c r="W9" s="159"/>
      <c r="X9" s="159" t="s">
        <v>295</v>
      </c>
      <c r="Y9" s="159" t="s">
        <v>296</v>
      </c>
      <c r="Z9" s="148"/>
      <c r="AA9" s="148"/>
      <c r="AB9" s="148"/>
      <c r="AC9" s="148"/>
      <c r="AD9" s="148"/>
      <c r="AE9" s="148"/>
      <c r="AF9" s="148"/>
      <c r="AG9" s="148" t="s">
        <v>2005</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 outlineLevel="1" x14ac:dyDescent="0.25">
      <c r="A10" s="185">
        <v>2</v>
      </c>
      <c r="B10" s="186" t="s">
        <v>2475</v>
      </c>
      <c r="C10" s="198" t="s">
        <v>2476</v>
      </c>
      <c r="D10" s="187" t="s">
        <v>2037</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2005</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85">
        <v>3</v>
      </c>
      <c r="B11" s="186" t="s">
        <v>2477</v>
      </c>
      <c r="C11" s="198" t="s">
        <v>2478</v>
      </c>
      <c r="D11" s="187" t="s">
        <v>2037</v>
      </c>
      <c r="E11" s="188">
        <v>2</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2005</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85">
        <v>4</v>
      </c>
      <c r="B12" s="186" t="s">
        <v>2479</v>
      </c>
      <c r="C12" s="198" t="s">
        <v>2480</v>
      </c>
      <c r="D12" s="187" t="s">
        <v>2037</v>
      </c>
      <c r="E12" s="188">
        <v>2</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2005</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5</v>
      </c>
      <c r="B13" s="186" t="s">
        <v>2481</v>
      </c>
      <c r="C13" s="198" t="s">
        <v>2482</v>
      </c>
      <c r="D13" s="187" t="s">
        <v>2037</v>
      </c>
      <c r="E13" s="188">
        <v>2</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2005</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ht="20" outlineLevel="1" x14ac:dyDescent="0.25">
      <c r="A14" s="185">
        <v>6</v>
      </c>
      <c r="B14" s="186" t="s">
        <v>2483</v>
      </c>
      <c r="C14" s="198" t="s">
        <v>2484</v>
      </c>
      <c r="D14" s="187" t="s">
        <v>2181</v>
      </c>
      <c r="E14" s="188">
        <v>2</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2005</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5">
        <v>7</v>
      </c>
      <c r="B15" s="186" t="s">
        <v>2485</v>
      </c>
      <c r="C15" s="198" t="s">
        <v>2486</v>
      </c>
      <c r="D15" s="187" t="s">
        <v>2037</v>
      </c>
      <c r="E15" s="188">
        <v>2</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2005</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8</v>
      </c>
      <c r="B16" s="186" t="s">
        <v>2487</v>
      </c>
      <c r="C16" s="198" t="s">
        <v>2488</v>
      </c>
      <c r="D16" s="187" t="s">
        <v>2037</v>
      </c>
      <c r="E16" s="188">
        <v>2</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2005</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9</v>
      </c>
      <c r="B17" s="186" t="s">
        <v>2017</v>
      </c>
      <c r="C17" s="198" t="s">
        <v>2018</v>
      </c>
      <c r="D17" s="187" t="s">
        <v>331</v>
      </c>
      <c r="E17" s="188">
        <v>0.8</v>
      </c>
      <c r="F17" s="189"/>
      <c r="G17" s="190">
        <f t="shared" si="0"/>
        <v>0</v>
      </c>
      <c r="H17" s="189"/>
      <c r="I17" s="190">
        <f t="shared" si="1"/>
        <v>0</v>
      </c>
      <c r="J17" s="189"/>
      <c r="K17" s="190">
        <f t="shared" si="2"/>
        <v>0</v>
      </c>
      <c r="L17" s="190">
        <v>21</v>
      </c>
      <c r="M17" s="190">
        <f t="shared" si="3"/>
        <v>0</v>
      </c>
      <c r="N17" s="188">
        <v>1.92E-3</v>
      </c>
      <c r="O17" s="188">
        <f t="shared" si="4"/>
        <v>0</v>
      </c>
      <c r="P17" s="188">
        <v>3.3169999999999998E-2</v>
      </c>
      <c r="Q17" s="188">
        <f t="shared" si="5"/>
        <v>0.03</v>
      </c>
      <c r="R17" s="190" t="s">
        <v>1023</v>
      </c>
      <c r="S17" s="190" t="s">
        <v>294</v>
      </c>
      <c r="T17" s="191" t="s">
        <v>879</v>
      </c>
      <c r="U17" s="159">
        <v>3.9</v>
      </c>
      <c r="V17" s="159">
        <f t="shared" si="6"/>
        <v>3.12</v>
      </c>
      <c r="W17" s="159"/>
      <c r="X17" s="159" t="s">
        <v>295</v>
      </c>
      <c r="Y17" s="159" t="s">
        <v>296</v>
      </c>
      <c r="Z17" s="148"/>
      <c r="AA17" s="148"/>
      <c r="AB17" s="148"/>
      <c r="AC17" s="148"/>
      <c r="AD17" s="148"/>
      <c r="AE17" s="148"/>
      <c r="AF17" s="148"/>
      <c r="AG17" s="148" t="s">
        <v>297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t="20" outlineLevel="1" x14ac:dyDescent="0.25">
      <c r="A18" s="185">
        <v>10</v>
      </c>
      <c r="B18" s="186" t="s">
        <v>2489</v>
      </c>
      <c r="C18" s="198" t="s">
        <v>2490</v>
      </c>
      <c r="D18" s="187" t="s">
        <v>0</v>
      </c>
      <c r="E18" s="188">
        <v>6.2</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2005</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13" x14ac:dyDescent="0.25">
      <c r="A19" s="170" t="s">
        <v>288</v>
      </c>
      <c r="B19" s="171" t="s">
        <v>213</v>
      </c>
      <c r="C19" s="193" t="s">
        <v>214</v>
      </c>
      <c r="D19" s="172"/>
      <c r="E19" s="173"/>
      <c r="F19" s="174"/>
      <c r="G19" s="174">
        <f>SUMIF(AG20:AG32,"&lt;&gt;NOR",G20:G32)</f>
        <v>0</v>
      </c>
      <c r="H19" s="174"/>
      <c r="I19" s="174">
        <f>SUM(I20:I32)</f>
        <v>0</v>
      </c>
      <c r="J19" s="174"/>
      <c r="K19" s="174">
        <f>SUM(K20:K32)</f>
        <v>0</v>
      </c>
      <c r="L19" s="174"/>
      <c r="M19" s="174">
        <f>SUM(M20:M32)</f>
        <v>0</v>
      </c>
      <c r="N19" s="173"/>
      <c r="O19" s="173">
        <f>SUM(O20:O32)</f>
        <v>0</v>
      </c>
      <c r="P19" s="173"/>
      <c r="Q19" s="173">
        <f>SUM(Q20:Q32)</f>
        <v>0</v>
      </c>
      <c r="R19" s="174"/>
      <c r="S19" s="174"/>
      <c r="T19" s="175"/>
      <c r="U19" s="169"/>
      <c r="V19" s="169">
        <f>SUM(V20:V32)</f>
        <v>0.28000000000000003</v>
      </c>
      <c r="W19" s="169"/>
      <c r="X19" s="169"/>
      <c r="Y19" s="169"/>
      <c r="AG19" t="s">
        <v>289</v>
      </c>
    </row>
    <row r="20" spans="1:60" outlineLevel="1" x14ac:dyDescent="0.25">
      <c r="A20" s="185">
        <v>11</v>
      </c>
      <c r="B20" s="186" t="s">
        <v>2462</v>
      </c>
      <c r="C20" s="198" t="s">
        <v>2491</v>
      </c>
      <c r="D20" s="187" t="s">
        <v>2037</v>
      </c>
      <c r="E20" s="188">
        <v>1</v>
      </c>
      <c r="F20" s="189"/>
      <c r="G20" s="190">
        <f t="shared" ref="G20:G27" si="7">ROUND(E20*F20,2)</f>
        <v>0</v>
      </c>
      <c r="H20" s="189"/>
      <c r="I20" s="190">
        <f t="shared" ref="I20:I27" si="8">ROUND(E20*H20,2)</f>
        <v>0</v>
      </c>
      <c r="J20" s="189"/>
      <c r="K20" s="190">
        <f t="shared" ref="K20:K27" si="9">ROUND(E20*J20,2)</f>
        <v>0</v>
      </c>
      <c r="L20" s="190">
        <v>21</v>
      </c>
      <c r="M20" s="190">
        <f t="shared" ref="M20:M27" si="10">G20*(1+L20/100)</f>
        <v>0</v>
      </c>
      <c r="N20" s="188">
        <v>0</v>
      </c>
      <c r="O20" s="188">
        <f t="shared" ref="O20:O27" si="11">ROUND(E20*N20,2)</f>
        <v>0</v>
      </c>
      <c r="P20" s="188">
        <v>0</v>
      </c>
      <c r="Q20" s="188">
        <f t="shared" ref="Q20:Q27" si="12">ROUND(E20*P20,2)</f>
        <v>0</v>
      </c>
      <c r="R20" s="190"/>
      <c r="S20" s="190" t="s">
        <v>878</v>
      </c>
      <c r="T20" s="191" t="s">
        <v>879</v>
      </c>
      <c r="U20" s="159">
        <v>0</v>
      </c>
      <c r="V20" s="159">
        <f t="shared" ref="V20:V27" si="13">ROUND(E20*U20,2)</f>
        <v>0</v>
      </c>
      <c r="W20" s="159"/>
      <c r="X20" s="159" t="s">
        <v>295</v>
      </c>
      <c r="Y20" s="159" t="s">
        <v>296</v>
      </c>
      <c r="Z20" s="148"/>
      <c r="AA20" s="148"/>
      <c r="AB20" s="148"/>
      <c r="AC20" s="148"/>
      <c r="AD20" s="148"/>
      <c r="AE20" s="148"/>
      <c r="AF20" s="148"/>
      <c r="AG20" s="148" t="s">
        <v>2005</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12</v>
      </c>
      <c r="B21" s="186" t="s">
        <v>2492</v>
      </c>
      <c r="C21" s="198" t="s">
        <v>2493</v>
      </c>
      <c r="D21" s="187" t="s">
        <v>2037</v>
      </c>
      <c r="E21" s="188">
        <v>1</v>
      </c>
      <c r="F21" s="189"/>
      <c r="G21" s="190">
        <f t="shared" si="7"/>
        <v>0</v>
      </c>
      <c r="H21" s="189"/>
      <c r="I21" s="190">
        <f t="shared" si="8"/>
        <v>0</v>
      </c>
      <c r="J21" s="189"/>
      <c r="K21" s="190">
        <f t="shared" si="9"/>
        <v>0</v>
      </c>
      <c r="L21" s="190">
        <v>21</v>
      </c>
      <c r="M21" s="190">
        <f t="shared" si="10"/>
        <v>0</v>
      </c>
      <c r="N21" s="188">
        <v>0</v>
      </c>
      <c r="O21" s="188">
        <f t="shared" si="11"/>
        <v>0</v>
      </c>
      <c r="P21" s="188">
        <v>0</v>
      </c>
      <c r="Q21" s="188">
        <f t="shared" si="12"/>
        <v>0</v>
      </c>
      <c r="R21" s="190"/>
      <c r="S21" s="190" t="s">
        <v>878</v>
      </c>
      <c r="T21" s="191" t="s">
        <v>879</v>
      </c>
      <c r="U21" s="159">
        <v>0</v>
      </c>
      <c r="V21" s="159">
        <f t="shared" si="13"/>
        <v>0</v>
      </c>
      <c r="W21" s="159"/>
      <c r="X21" s="159" t="s">
        <v>295</v>
      </c>
      <c r="Y21" s="159" t="s">
        <v>296</v>
      </c>
      <c r="Z21" s="148"/>
      <c r="AA21" s="148"/>
      <c r="AB21" s="148"/>
      <c r="AC21" s="148"/>
      <c r="AD21" s="148"/>
      <c r="AE21" s="148"/>
      <c r="AF21" s="148"/>
      <c r="AG21" s="148" t="s">
        <v>2005</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13</v>
      </c>
      <c r="B22" s="186" t="s">
        <v>2494</v>
      </c>
      <c r="C22" s="198" t="s">
        <v>2495</v>
      </c>
      <c r="D22" s="187" t="s">
        <v>2037</v>
      </c>
      <c r="E22" s="188">
        <v>2</v>
      </c>
      <c r="F22" s="189"/>
      <c r="G22" s="190">
        <f t="shared" si="7"/>
        <v>0</v>
      </c>
      <c r="H22" s="189"/>
      <c r="I22" s="190">
        <f t="shared" si="8"/>
        <v>0</v>
      </c>
      <c r="J22" s="189"/>
      <c r="K22" s="190">
        <f t="shared" si="9"/>
        <v>0</v>
      </c>
      <c r="L22" s="190">
        <v>21</v>
      </c>
      <c r="M22" s="190">
        <f t="shared" si="10"/>
        <v>0</v>
      </c>
      <c r="N22" s="188">
        <v>0</v>
      </c>
      <c r="O22" s="188">
        <f t="shared" si="11"/>
        <v>0</v>
      </c>
      <c r="P22" s="188">
        <v>0</v>
      </c>
      <c r="Q22" s="188">
        <f t="shared" si="12"/>
        <v>0</v>
      </c>
      <c r="R22" s="190"/>
      <c r="S22" s="190" t="s">
        <v>878</v>
      </c>
      <c r="T22" s="191" t="s">
        <v>879</v>
      </c>
      <c r="U22" s="159">
        <v>0</v>
      </c>
      <c r="V22" s="159">
        <f t="shared" si="13"/>
        <v>0</v>
      </c>
      <c r="W22" s="159"/>
      <c r="X22" s="159" t="s">
        <v>295</v>
      </c>
      <c r="Y22" s="159" t="s">
        <v>296</v>
      </c>
      <c r="Z22" s="148"/>
      <c r="AA22" s="148"/>
      <c r="AB22" s="148"/>
      <c r="AC22" s="148"/>
      <c r="AD22" s="148"/>
      <c r="AE22" s="148"/>
      <c r="AF22" s="148"/>
      <c r="AG22" s="148" t="s">
        <v>2005</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14</v>
      </c>
      <c r="B23" s="186" t="s">
        <v>2496</v>
      </c>
      <c r="C23" s="198" t="s">
        <v>2497</v>
      </c>
      <c r="D23" s="187" t="s">
        <v>2181</v>
      </c>
      <c r="E23" s="188">
        <v>1</v>
      </c>
      <c r="F23" s="189"/>
      <c r="G23" s="190">
        <f t="shared" si="7"/>
        <v>0</v>
      </c>
      <c r="H23" s="189"/>
      <c r="I23" s="190">
        <f t="shared" si="8"/>
        <v>0</v>
      </c>
      <c r="J23" s="189"/>
      <c r="K23" s="190">
        <f t="shared" si="9"/>
        <v>0</v>
      </c>
      <c r="L23" s="190">
        <v>21</v>
      </c>
      <c r="M23" s="190">
        <f t="shared" si="10"/>
        <v>0</v>
      </c>
      <c r="N23" s="188">
        <v>0</v>
      </c>
      <c r="O23" s="188">
        <f t="shared" si="11"/>
        <v>0</v>
      </c>
      <c r="P23" s="188">
        <v>0</v>
      </c>
      <c r="Q23" s="188">
        <f t="shared" si="12"/>
        <v>0</v>
      </c>
      <c r="R23" s="190"/>
      <c r="S23" s="190" t="s">
        <v>878</v>
      </c>
      <c r="T23" s="191" t="s">
        <v>879</v>
      </c>
      <c r="U23" s="159">
        <v>0</v>
      </c>
      <c r="V23" s="159">
        <f t="shared" si="13"/>
        <v>0</v>
      </c>
      <c r="W23" s="159"/>
      <c r="X23" s="159" t="s">
        <v>295</v>
      </c>
      <c r="Y23" s="159" t="s">
        <v>296</v>
      </c>
      <c r="Z23" s="148"/>
      <c r="AA23" s="148"/>
      <c r="AB23" s="148"/>
      <c r="AC23" s="148"/>
      <c r="AD23" s="148"/>
      <c r="AE23" s="148"/>
      <c r="AF23" s="148"/>
      <c r="AG23" s="148" t="s">
        <v>2005</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5">
        <v>15</v>
      </c>
      <c r="B24" s="186" t="s">
        <v>2468</v>
      </c>
      <c r="C24" s="198" t="s">
        <v>2498</v>
      </c>
      <c r="D24" s="187" t="s">
        <v>2181</v>
      </c>
      <c r="E24" s="188">
        <v>1</v>
      </c>
      <c r="F24" s="189"/>
      <c r="G24" s="190">
        <f t="shared" si="7"/>
        <v>0</v>
      </c>
      <c r="H24" s="189"/>
      <c r="I24" s="190">
        <f t="shared" si="8"/>
        <v>0</v>
      </c>
      <c r="J24" s="189"/>
      <c r="K24" s="190">
        <f t="shared" si="9"/>
        <v>0</v>
      </c>
      <c r="L24" s="190">
        <v>21</v>
      </c>
      <c r="M24" s="190">
        <f t="shared" si="10"/>
        <v>0</v>
      </c>
      <c r="N24" s="188">
        <v>0</v>
      </c>
      <c r="O24" s="188">
        <f t="shared" si="11"/>
        <v>0</v>
      </c>
      <c r="P24" s="188">
        <v>0</v>
      </c>
      <c r="Q24" s="188">
        <f t="shared" si="12"/>
        <v>0</v>
      </c>
      <c r="R24" s="190"/>
      <c r="S24" s="190" t="s">
        <v>878</v>
      </c>
      <c r="T24" s="191" t="s">
        <v>879</v>
      </c>
      <c r="U24" s="159">
        <v>0</v>
      </c>
      <c r="V24" s="159">
        <f t="shared" si="13"/>
        <v>0</v>
      </c>
      <c r="W24" s="159"/>
      <c r="X24" s="159" t="s">
        <v>295</v>
      </c>
      <c r="Y24" s="159" t="s">
        <v>296</v>
      </c>
      <c r="Z24" s="148"/>
      <c r="AA24" s="148"/>
      <c r="AB24" s="148"/>
      <c r="AC24" s="148"/>
      <c r="AD24" s="148"/>
      <c r="AE24" s="148"/>
      <c r="AF24" s="148"/>
      <c r="AG24" s="148" t="s">
        <v>2005</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t="20" outlineLevel="1" x14ac:dyDescent="0.25">
      <c r="A25" s="185">
        <v>16</v>
      </c>
      <c r="B25" s="186" t="s">
        <v>2469</v>
      </c>
      <c r="C25" s="198" t="s">
        <v>2499</v>
      </c>
      <c r="D25" s="187" t="s">
        <v>2037</v>
      </c>
      <c r="E25" s="188">
        <v>1</v>
      </c>
      <c r="F25" s="189"/>
      <c r="G25" s="190">
        <f t="shared" si="7"/>
        <v>0</v>
      </c>
      <c r="H25" s="189"/>
      <c r="I25" s="190">
        <f t="shared" si="8"/>
        <v>0</v>
      </c>
      <c r="J25" s="189"/>
      <c r="K25" s="190">
        <f t="shared" si="9"/>
        <v>0</v>
      </c>
      <c r="L25" s="190">
        <v>21</v>
      </c>
      <c r="M25" s="190">
        <f t="shared" si="10"/>
        <v>0</v>
      </c>
      <c r="N25" s="188">
        <v>0</v>
      </c>
      <c r="O25" s="188">
        <f t="shared" si="11"/>
        <v>0</v>
      </c>
      <c r="P25" s="188">
        <v>0</v>
      </c>
      <c r="Q25" s="188">
        <f t="shared" si="12"/>
        <v>0</v>
      </c>
      <c r="R25" s="190"/>
      <c r="S25" s="190" t="s">
        <v>878</v>
      </c>
      <c r="T25" s="191" t="s">
        <v>879</v>
      </c>
      <c r="U25" s="159">
        <v>0</v>
      </c>
      <c r="V25" s="159">
        <f t="shared" si="13"/>
        <v>0</v>
      </c>
      <c r="W25" s="159"/>
      <c r="X25" s="159" t="s">
        <v>295</v>
      </c>
      <c r="Y25" s="159" t="s">
        <v>296</v>
      </c>
      <c r="Z25" s="148"/>
      <c r="AA25" s="148"/>
      <c r="AB25" s="148"/>
      <c r="AC25" s="148"/>
      <c r="AD25" s="148"/>
      <c r="AE25" s="148"/>
      <c r="AF25" s="148"/>
      <c r="AG25" s="148" t="s">
        <v>2005</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5">
        <v>17</v>
      </c>
      <c r="B26" s="186" t="s">
        <v>2500</v>
      </c>
      <c r="C26" s="198" t="s">
        <v>2501</v>
      </c>
      <c r="D26" s="187" t="s">
        <v>1424</v>
      </c>
      <c r="E26" s="188">
        <v>1</v>
      </c>
      <c r="F26" s="189"/>
      <c r="G26" s="190">
        <f t="shared" si="7"/>
        <v>0</v>
      </c>
      <c r="H26" s="189"/>
      <c r="I26" s="190">
        <f t="shared" si="8"/>
        <v>0</v>
      </c>
      <c r="J26" s="189"/>
      <c r="K26" s="190">
        <f t="shared" si="9"/>
        <v>0</v>
      </c>
      <c r="L26" s="190">
        <v>21</v>
      </c>
      <c r="M26" s="190">
        <f t="shared" si="10"/>
        <v>0</v>
      </c>
      <c r="N26" s="188">
        <v>0</v>
      </c>
      <c r="O26" s="188">
        <f t="shared" si="11"/>
        <v>0</v>
      </c>
      <c r="P26" s="188">
        <v>0</v>
      </c>
      <c r="Q26" s="188">
        <f t="shared" si="12"/>
        <v>0</v>
      </c>
      <c r="R26" s="190"/>
      <c r="S26" s="190" t="s">
        <v>878</v>
      </c>
      <c r="T26" s="191" t="s">
        <v>879</v>
      </c>
      <c r="U26" s="159">
        <v>0.28100000000000003</v>
      </c>
      <c r="V26" s="159">
        <f t="shared" si="13"/>
        <v>0.28000000000000003</v>
      </c>
      <c r="W26" s="159"/>
      <c r="X26" s="159" t="s">
        <v>295</v>
      </c>
      <c r="Y26" s="159" t="s">
        <v>296</v>
      </c>
      <c r="Z26" s="148"/>
      <c r="AA26" s="148"/>
      <c r="AB26" s="148"/>
      <c r="AC26" s="148"/>
      <c r="AD26" s="148"/>
      <c r="AE26" s="148"/>
      <c r="AF26" s="148"/>
      <c r="AG26" s="148" t="s">
        <v>2005</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ht="30" outlineLevel="1" x14ac:dyDescent="0.25">
      <c r="A27" s="177">
        <v>18</v>
      </c>
      <c r="B27" s="178" t="s">
        <v>2502</v>
      </c>
      <c r="C27" s="194" t="s">
        <v>2503</v>
      </c>
      <c r="D27" s="179" t="s">
        <v>2037</v>
      </c>
      <c r="E27" s="180">
        <v>1</v>
      </c>
      <c r="F27" s="181"/>
      <c r="G27" s="182">
        <f t="shared" si="7"/>
        <v>0</v>
      </c>
      <c r="H27" s="181"/>
      <c r="I27" s="182">
        <f t="shared" si="8"/>
        <v>0</v>
      </c>
      <c r="J27" s="181"/>
      <c r="K27" s="182">
        <f t="shared" si="9"/>
        <v>0</v>
      </c>
      <c r="L27" s="182">
        <v>21</v>
      </c>
      <c r="M27" s="182">
        <f t="shared" si="10"/>
        <v>0</v>
      </c>
      <c r="N27" s="180">
        <v>0</v>
      </c>
      <c r="O27" s="180">
        <f t="shared" si="11"/>
        <v>0</v>
      </c>
      <c r="P27" s="180">
        <v>0</v>
      </c>
      <c r="Q27" s="180">
        <f t="shared" si="12"/>
        <v>0</v>
      </c>
      <c r="R27" s="182"/>
      <c r="S27" s="182" t="s">
        <v>878</v>
      </c>
      <c r="T27" s="183" t="s">
        <v>879</v>
      </c>
      <c r="U27" s="159">
        <v>0</v>
      </c>
      <c r="V27" s="159">
        <f t="shared" si="13"/>
        <v>0</v>
      </c>
      <c r="W27" s="159"/>
      <c r="X27" s="159" t="s">
        <v>295</v>
      </c>
      <c r="Y27" s="159" t="s">
        <v>296</v>
      </c>
      <c r="Z27" s="148"/>
      <c r="AA27" s="148"/>
      <c r="AB27" s="148"/>
      <c r="AC27" s="148"/>
      <c r="AD27" s="148"/>
      <c r="AE27" s="148"/>
      <c r="AF27" s="148"/>
      <c r="AG27" s="148" t="s">
        <v>2005</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5">
      <c r="A28" s="155"/>
      <c r="B28" s="156"/>
      <c r="C28" s="272" t="s">
        <v>2504</v>
      </c>
      <c r="D28" s="273"/>
      <c r="E28" s="273"/>
      <c r="F28" s="273"/>
      <c r="G28" s="273"/>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300</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30" outlineLevel="1" x14ac:dyDescent="0.25">
      <c r="A29" s="185">
        <v>19</v>
      </c>
      <c r="B29" s="186" t="s">
        <v>2505</v>
      </c>
      <c r="C29" s="198" t="s">
        <v>2506</v>
      </c>
      <c r="D29" s="187" t="s">
        <v>2037</v>
      </c>
      <c r="E29" s="188">
        <v>1</v>
      </c>
      <c r="F29" s="189"/>
      <c r="G29" s="190">
        <f>ROUND(E29*F29,2)</f>
        <v>0</v>
      </c>
      <c r="H29" s="189"/>
      <c r="I29" s="190">
        <f>ROUND(E29*H29,2)</f>
        <v>0</v>
      </c>
      <c r="J29" s="189"/>
      <c r="K29" s="190">
        <f>ROUND(E29*J29,2)</f>
        <v>0</v>
      </c>
      <c r="L29" s="190">
        <v>21</v>
      </c>
      <c r="M29" s="190">
        <f>G29*(1+L29/100)</f>
        <v>0</v>
      </c>
      <c r="N29" s="188">
        <v>0</v>
      </c>
      <c r="O29" s="188">
        <f>ROUND(E29*N29,2)</f>
        <v>0</v>
      </c>
      <c r="P29" s="188">
        <v>0</v>
      </c>
      <c r="Q29" s="188">
        <f>ROUND(E29*P29,2)</f>
        <v>0</v>
      </c>
      <c r="R29" s="190"/>
      <c r="S29" s="190" t="s">
        <v>878</v>
      </c>
      <c r="T29" s="191" t="s">
        <v>879</v>
      </c>
      <c r="U29" s="159">
        <v>0</v>
      </c>
      <c r="V29" s="159">
        <f>ROUND(E29*U29,2)</f>
        <v>0</v>
      </c>
      <c r="W29" s="159"/>
      <c r="X29" s="159" t="s">
        <v>295</v>
      </c>
      <c r="Y29" s="159" t="s">
        <v>296</v>
      </c>
      <c r="Z29" s="148"/>
      <c r="AA29" s="148"/>
      <c r="AB29" s="148"/>
      <c r="AC29" s="148"/>
      <c r="AD29" s="148"/>
      <c r="AE29" s="148"/>
      <c r="AF29" s="148"/>
      <c r="AG29" s="148" t="s">
        <v>2005</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5">
      <c r="A30" s="185">
        <v>20</v>
      </c>
      <c r="B30" s="186" t="s">
        <v>2507</v>
      </c>
      <c r="C30" s="198" t="s">
        <v>2508</v>
      </c>
      <c r="D30" s="187" t="s">
        <v>2181</v>
      </c>
      <c r="E30" s="188">
        <v>1</v>
      </c>
      <c r="F30" s="189"/>
      <c r="G30" s="190">
        <f>ROUND(E30*F30,2)</f>
        <v>0</v>
      </c>
      <c r="H30" s="189"/>
      <c r="I30" s="190">
        <f>ROUND(E30*H30,2)</f>
        <v>0</v>
      </c>
      <c r="J30" s="189"/>
      <c r="K30" s="190">
        <f>ROUND(E30*J30,2)</f>
        <v>0</v>
      </c>
      <c r="L30" s="190">
        <v>21</v>
      </c>
      <c r="M30" s="190">
        <f>G30*(1+L30/100)</f>
        <v>0</v>
      </c>
      <c r="N30" s="188">
        <v>0</v>
      </c>
      <c r="O30" s="188">
        <f>ROUND(E30*N30,2)</f>
        <v>0</v>
      </c>
      <c r="P30" s="188">
        <v>0</v>
      </c>
      <c r="Q30" s="188">
        <f>ROUND(E30*P30,2)</f>
        <v>0</v>
      </c>
      <c r="R30" s="190"/>
      <c r="S30" s="190" t="s">
        <v>878</v>
      </c>
      <c r="T30" s="191" t="s">
        <v>879</v>
      </c>
      <c r="U30" s="159">
        <v>0</v>
      </c>
      <c r="V30" s="159">
        <f>ROUND(E30*U30,2)</f>
        <v>0</v>
      </c>
      <c r="W30" s="159"/>
      <c r="X30" s="159" t="s">
        <v>295</v>
      </c>
      <c r="Y30" s="159" t="s">
        <v>296</v>
      </c>
      <c r="Z30" s="148"/>
      <c r="AA30" s="148"/>
      <c r="AB30" s="148"/>
      <c r="AC30" s="148"/>
      <c r="AD30" s="148"/>
      <c r="AE30" s="148"/>
      <c r="AF30" s="148"/>
      <c r="AG30" s="148" t="s">
        <v>2005</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21</v>
      </c>
      <c r="B31" s="186" t="s">
        <v>2509</v>
      </c>
      <c r="C31" s="198" t="s">
        <v>2510</v>
      </c>
      <c r="D31" s="187" t="s">
        <v>2181</v>
      </c>
      <c r="E31" s="188">
        <v>1</v>
      </c>
      <c r="F31" s="189"/>
      <c r="G31" s="190">
        <f>ROUND(E31*F31,2)</f>
        <v>0</v>
      </c>
      <c r="H31" s="189"/>
      <c r="I31" s="190">
        <f>ROUND(E31*H31,2)</f>
        <v>0</v>
      </c>
      <c r="J31" s="189"/>
      <c r="K31" s="190">
        <f>ROUND(E31*J31,2)</f>
        <v>0</v>
      </c>
      <c r="L31" s="190">
        <v>21</v>
      </c>
      <c r="M31" s="190">
        <f>G31*(1+L31/100)</f>
        <v>0</v>
      </c>
      <c r="N31" s="188">
        <v>0</v>
      </c>
      <c r="O31" s="188">
        <f>ROUND(E31*N31,2)</f>
        <v>0</v>
      </c>
      <c r="P31" s="188">
        <v>0</v>
      </c>
      <c r="Q31" s="188">
        <f>ROUND(E31*P31,2)</f>
        <v>0</v>
      </c>
      <c r="R31" s="190"/>
      <c r="S31" s="190" t="s">
        <v>878</v>
      </c>
      <c r="T31" s="191" t="s">
        <v>879</v>
      </c>
      <c r="U31" s="159">
        <v>0</v>
      </c>
      <c r="V31" s="159">
        <f>ROUND(E31*U31,2)</f>
        <v>0</v>
      </c>
      <c r="W31" s="159"/>
      <c r="X31" s="159" t="s">
        <v>295</v>
      </c>
      <c r="Y31" s="159" t="s">
        <v>296</v>
      </c>
      <c r="Z31" s="148"/>
      <c r="AA31" s="148"/>
      <c r="AB31" s="148"/>
      <c r="AC31" s="148"/>
      <c r="AD31" s="148"/>
      <c r="AE31" s="148"/>
      <c r="AF31" s="148"/>
      <c r="AG31" s="148" t="s">
        <v>2005</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22</v>
      </c>
      <c r="B32" s="186" t="s">
        <v>2511</v>
      </c>
      <c r="C32" s="198" t="s">
        <v>2512</v>
      </c>
      <c r="D32" s="187" t="s">
        <v>0</v>
      </c>
      <c r="E32" s="188">
        <v>2.5</v>
      </c>
      <c r="F32" s="189"/>
      <c r="G32" s="190">
        <f>ROUND(E32*F32,2)</f>
        <v>0</v>
      </c>
      <c r="H32" s="189"/>
      <c r="I32" s="190">
        <f>ROUND(E32*H32,2)</f>
        <v>0</v>
      </c>
      <c r="J32" s="189"/>
      <c r="K32" s="190">
        <f>ROUND(E32*J32,2)</f>
        <v>0</v>
      </c>
      <c r="L32" s="190">
        <v>21</v>
      </c>
      <c r="M32" s="190">
        <f>G32*(1+L32/100)</f>
        <v>0</v>
      </c>
      <c r="N32" s="188">
        <v>0</v>
      </c>
      <c r="O32" s="188">
        <f>ROUND(E32*N32,2)</f>
        <v>0</v>
      </c>
      <c r="P32" s="188">
        <v>0</v>
      </c>
      <c r="Q32" s="188">
        <f>ROUND(E32*P32,2)</f>
        <v>0</v>
      </c>
      <c r="R32" s="190" t="s">
        <v>2163</v>
      </c>
      <c r="S32" s="190" t="s">
        <v>294</v>
      </c>
      <c r="T32" s="191" t="s">
        <v>879</v>
      </c>
      <c r="U32" s="159">
        <v>0</v>
      </c>
      <c r="V32" s="159">
        <f>ROUND(E32*U32,2)</f>
        <v>0</v>
      </c>
      <c r="W32" s="159"/>
      <c r="X32" s="159" t="s">
        <v>295</v>
      </c>
      <c r="Y32" s="159" t="s">
        <v>296</v>
      </c>
      <c r="Z32" s="148"/>
      <c r="AA32" s="148"/>
      <c r="AB32" s="148"/>
      <c r="AC32" s="148"/>
      <c r="AD32" s="148"/>
      <c r="AE32" s="148"/>
      <c r="AF32" s="148"/>
      <c r="AG32" s="148" t="s">
        <v>2005</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ht="13" x14ac:dyDescent="0.25">
      <c r="A33" s="170" t="s">
        <v>288</v>
      </c>
      <c r="B33" s="171" t="s">
        <v>215</v>
      </c>
      <c r="C33" s="193" t="s">
        <v>216</v>
      </c>
      <c r="D33" s="172"/>
      <c r="E33" s="173"/>
      <c r="F33" s="174"/>
      <c r="G33" s="174">
        <f>SUMIF(AG34:AG50,"&lt;&gt;NOR",G34:G50)</f>
        <v>0</v>
      </c>
      <c r="H33" s="174"/>
      <c r="I33" s="174">
        <f>SUM(I34:I50)</f>
        <v>0</v>
      </c>
      <c r="J33" s="174"/>
      <c r="K33" s="174">
        <f>SUM(K34:K50)</f>
        <v>0</v>
      </c>
      <c r="L33" s="174"/>
      <c r="M33" s="174">
        <f>SUM(M34:M50)</f>
        <v>0</v>
      </c>
      <c r="N33" s="173"/>
      <c r="O33" s="173">
        <f>SUM(O34:O50)</f>
        <v>0.5</v>
      </c>
      <c r="P33" s="173"/>
      <c r="Q33" s="173">
        <f>SUM(Q34:Q50)</f>
        <v>0</v>
      </c>
      <c r="R33" s="174"/>
      <c r="S33" s="174"/>
      <c r="T33" s="175"/>
      <c r="U33" s="169"/>
      <c r="V33" s="169">
        <f>SUM(V34:V50)</f>
        <v>172.02</v>
      </c>
      <c r="W33" s="169"/>
      <c r="X33" s="169"/>
      <c r="Y33" s="169"/>
      <c r="AG33" t="s">
        <v>289</v>
      </c>
    </row>
    <row r="34" spans="1:60" ht="20" outlineLevel="1" x14ac:dyDescent="0.25">
      <c r="A34" s="177">
        <v>23</v>
      </c>
      <c r="B34" s="178" t="s">
        <v>2513</v>
      </c>
      <c r="C34" s="194" t="s">
        <v>2514</v>
      </c>
      <c r="D34" s="179" t="s">
        <v>331</v>
      </c>
      <c r="E34" s="180">
        <v>216</v>
      </c>
      <c r="F34" s="181"/>
      <c r="G34" s="182">
        <f>ROUND(E34*F34,2)</f>
        <v>0</v>
      </c>
      <c r="H34" s="181"/>
      <c r="I34" s="182">
        <f>ROUND(E34*H34,2)</f>
        <v>0</v>
      </c>
      <c r="J34" s="181"/>
      <c r="K34" s="182">
        <f>ROUND(E34*J34,2)</f>
        <v>0</v>
      </c>
      <c r="L34" s="182">
        <v>21</v>
      </c>
      <c r="M34" s="182">
        <f>G34*(1+L34/100)</f>
        <v>0</v>
      </c>
      <c r="N34" s="180">
        <v>7.6000000000000004E-4</v>
      </c>
      <c r="O34" s="180">
        <f>ROUND(E34*N34,2)</f>
        <v>0.16</v>
      </c>
      <c r="P34" s="180">
        <v>0</v>
      </c>
      <c r="Q34" s="180">
        <f>ROUND(E34*P34,2)</f>
        <v>0</v>
      </c>
      <c r="R34" s="182" t="s">
        <v>2163</v>
      </c>
      <c r="S34" s="182" t="s">
        <v>294</v>
      </c>
      <c r="T34" s="183" t="s">
        <v>294</v>
      </c>
      <c r="U34" s="159">
        <v>0.29737999999999998</v>
      </c>
      <c r="V34" s="159">
        <f>ROUND(E34*U34,2)</f>
        <v>64.23</v>
      </c>
      <c r="W34" s="159"/>
      <c r="X34" s="159" t="s">
        <v>295</v>
      </c>
      <c r="Y34" s="159" t="s">
        <v>296</v>
      </c>
      <c r="Z34" s="148"/>
      <c r="AA34" s="148"/>
      <c r="AB34" s="148"/>
      <c r="AC34" s="148"/>
      <c r="AD34" s="148"/>
      <c r="AE34" s="148"/>
      <c r="AF34" s="148"/>
      <c r="AG34" s="148" t="s">
        <v>2005</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5">
      <c r="A35" s="155"/>
      <c r="B35" s="156"/>
      <c r="C35" s="276" t="s">
        <v>2515</v>
      </c>
      <c r="D35" s="277"/>
      <c r="E35" s="277"/>
      <c r="F35" s="277"/>
      <c r="G35" s="277"/>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299</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0" outlineLevel="1" x14ac:dyDescent="0.25">
      <c r="A36" s="177">
        <v>24</v>
      </c>
      <c r="B36" s="178" t="s">
        <v>2516</v>
      </c>
      <c r="C36" s="194" t="s">
        <v>2517</v>
      </c>
      <c r="D36" s="179" t="s">
        <v>331</v>
      </c>
      <c r="E36" s="180">
        <v>31</v>
      </c>
      <c r="F36" s="181"/>
      <c r="G36" s="182">
        <f>ROUND(E36*F36,2)</f>
        <v>0</v>
      </c>
      <c r="H36" s="181"/>
      <c r="I36" s="182">
        <f>ROUND(E36*H36,2)</f>
        <v>0</v>
      </c>
      <c r="J36" s="181"/>
      <c r="K36" s="182">
        <f>ROUND(E36*J36,2)</f>
        <v>0</v>
      </c>
      <c r="L36" s="182">
        <v>21</v>
      </c>
      <c r="M36" s="182">
        <f>G36*(1+L36/100)</f>
        <v>0</v>
      </c>
      <c r="N36" s="180">
        <v>8.8999999999999995E-4</v>
      </c>
      <c r="O36" s="180">
        <f>ROUND(E36*N36,2)</f>
        <v>0.03</v>
      </c>
      <c r="P36" s="180">
        <v>0</v>
      </c>
      <c r="Q36" s="180">
        <f>ROUND(E36*P36,2)</f>
        <v>0</v>
      </c>
      <c r="R36" s="182" t="s">
        <v>2163</v>
      </c>
      <c r="S36" s="182" t="s">
        <v>294</v>
      </c>
      <c r="T36" s="183" t="s">
        <v>294</v>
      </c>
      <c r="U36" s="159">
        <v>0.30737999999999999</v>
      </c>
      <c r="V36" s="159">
        <f>ROUND(E36*U36,2)</f>
        <v>9.5299999999999994</v>
      </c>
      <c r="W36" s="159"/>
      <c r="X36" s="159" t="s">
        <v>295</v>
      </c>
      <c r="Y36" s="159" t="s">
        <v>296</v>
      </c>
      <c r="Z36" s="148"/>
      <c r="AA36" s="148"/>
      <c r="AB36" s="148"/>
      <c r="AC36" s="148"/>
      <c r="AD36" s="148"/>
      <c r="AE36" s="148"/>
      <c r="AF36" s="148"/>
      <c r="AG36" s="148" t="s">
        <v>2005</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5">
      <c r="A37" s="155"/>
      <c r="B37" s="156"/>
      <c r="C37" s="276" t="s">
        <v>2515</v>
      </c>
      <c r="D37" s="277"/>
      <c r="E37" s="277"/>
      <c r="F37" s="277"/>
      <c r="G37" s="277"/>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ht="20" outlineLevel="1" x14ac:dyDescent="0.25">
      <c r="A38" s="177">
        <v>25</v>
      </c>
      <c r="B38" s="178" t="s">
        <v>2518</v>
      </c>
      <c r="C38" s="194" t="s">
        <v>2519</v>
      </c>
      <c r="D38" s="179" t="s">
        <v>331</v>
      </c>
      <c r="E38" s="180">
        <v>87</v>
      </c>
      <c r="F38" s="181"/>
      <c r="G38" s="182">
        <f>ROUND(E38*F38,2)</f>
        <v>0</v>
      </c>
      <c r="H38" s="181"/>
      <c r="I38" s="182">
        <f>ROUND(E38*H38,2)</f>
        <v>0</v>
      </c>
      <c r="J38" s="181"/>
      <c r="K38" s="182">
        <f>ROUND(E38*J38,2)</f>
        <v>0</v>
      </c>
      <c r="L38" s="182">
        <v>21</v>
      </c>
      <c r="M38" s="182">
        <f>G38*(1+L38/100)</f>
        <v>0</v>
      </c>
      <c r="N38" s="180">
        <v>1.0200000000000001E-3</v>
      </c>
      <c r="O38" s="180">
        <f>ROUND(E38*N38,2)</f>
        <v>0.09</v>
      </c>
      <c r="P38" s="180">
        <v>0</v>
      </c>
      <c r="Q38" s="180">
        <f>ROUND(E38*P38,2)</f>
        <v>0</v>
      </c>
      <c r="R38" s="182" t="s">
        <v>2163</v>
      </c>
      <c r="S38" s="182" t="s">
        <v>294</v>
      </c>
      <c r="T38" s="183" t="s">
        <v>294</v>
      </c>
      <c r="U38" s="159">
        <v>0.31738</v>
      </c>
      <c r="V38" s="159">
        <f>ROUND(E38*U38,2)</f>
        <v>27.61</v>
      </c>
      <c r="W38" s="159"/>
      <c r="X38" s="159" t="s">
        <v>295</v>
      </c>
      <c r="Y38" s="159" t="s">
        <v>296</v>
      </c>
      <c r="Z38" s="148"/>
      <c r="AA38" s="148"/>
      <c r="AB38" s="148"/>
      <c r="AC38" s="148"/>
      <c r="AD38" s="148"/>
      <c r="AE38" s="148"/>
      <c r="AF38" s="148"/>
      <c r="AG38" s="148" t="s">
        <v>2005</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5">
      <c r="A39" s="155"/>
      <c r="B39" s="156"/>
      <c r="C39" s="276" t="s">
        <v>2515</v>
      </c>
      <c r="D39" s="277"/>
      <c r="E39" s="277"/>
      <c r="F39" s="277"/>
      <c r="G39" s="277"/>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299</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ht="20" outlineLevel="1" x14ac:dyDescent="0.25">
      <c r="A40" s="177">
        <v>26</v>
      </c>
      <c r="B40" s="178" t="s">
        <v>2520</v>
      </c>
      <c r="C40" s="194" t="s">
        <v>2521</v>
      </c>
      <c r="D40" s="179" t="s">
        <v>331</v>
      </c>
      <c r="E40" s="180">
        <v>129</v>
      </c>
      <c r="F40" s="181"/>
      <c r="G40" s="182">
        <f>ROUND(E40*F40,2)</f>
        <v>0</v>
      </c>
      <c r="H40" s="181"/>
      <c r="I40" s="182">
        <f>ROUND(E40*H40,2)</f>
        <v>0</v>
      </c>
      <c r="J40" s="181"/>
      <c r="K40" s="182">
        <f>ROUND(E40*J40,2)</f>
        <v>0</v>
      </c>
      <c r="L40" s="182">
        <v>21</v>
      </c>
      <c r="M40" s="182">
        <f>G40*(1+L40/100)</f>
        <v>0</v>
      </c>
      <c r="N40" s="180">
        <v>1.6000000000000001E-3</v>
      </c>
      <c r="O40" s="180">
        <f>ROUND(E40*N40,2)</f>
        <v>0.21</v>
      </c>
      <c r="P40" s="180">
        <v>0</v>
      </c>
      <c r="Q40" s="180">
        <f>ROUND(E40*P40,2)</f>
        <v>0</v>
      </c>
      <c r="R40" s="182" t="s">
        <v>2163</v>
      </c>
      <c r="S40" s="182" t="s">
        <v>294</v>
      </c>
      <c r="T40" s="183" t="s">
        <v>294</v>
      </c>
      <c r="U40" s="159">
        <v>0.33332000000000001</v>
      </c>
      <c r="V40" s="159">
        <f>ROUND(E40*U40,2)</f>
        <v>43</v>
      </c>
      <c r="W40" s="159"/>
      <c r="X40" s="159" t="s">
        <v>295</v>
      </c>
      <c r="Y40" s="159" t="s">
        <v>296</v>
      </c>
      <c r="Z40" s="148"/>
      <c r="AA40" s="148"/>
      <c r="AB40" s="148"/>
      <c r="AC40" s="148"/>
      <c r="AD40" s="148"/>
      <c r="AE40" s="148"/>
      <c r="AF40" s="148"/>
      <c r="AG40" s="148" t="s">
        <v>2005</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2" x14ac:dyDescent="0.25">
      <c r="A41" s="155"/>
      <c r="B41" s="156"/>
      <c r="C41" s="276" t="s">
        <v>2515</v>
      </c>
      <c r="D41" s="277"/>
      <c r="E41" s="277"/>
      <c r="F41" s="277"/>
      <c r="G41" s="277"/>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299</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ht="20" outlineLevel="1" x14ac:dyDescent="0.25">
      <c r="A42" s="177">
        <v>27</v>
      </c>
      <c r="B42" s="178" t="s">
        <v>2520</v>
      </c>
      <c r="C42" s="194" t="s">
        <v>2521</v>
      </c>
      <c r="D42" s="179" t="s">
        <v>331</v>
      </c>
      <c r="E42" s="180">
        <v>6</v>
      </c>
      <c r="F42" s="181"/>
      <c r="G42" s="182">
        <f>ROUND(E42*F42,2)</f>
        <v>0</v>
      </c>
      <c r="H42" s="181"/>
      <c r="I42" s="182">
        <f>ROUND(E42*H42,2)</f>
        <v>0</v>
      </c>
      <c r="J42" s="181"/>
      <c r="K42" s="182">
        <f>ROUND(E42*J42,2)</f>
        <v>0</v>
      </c>
      <c r="L42" s="182">
        <v>21</v>
      </c>
      <c r="M42" s="182">
        <f>G42*(1+L42/100)</f>
        <v>0</v>
      </c>
      <c r="N42" s="180">
        <v>1.6000000000000001E-3</v>
      </c>
      <c r="O42" s="180">
        <f>ROUND(E42*N42,2)</f>
        <v>0.01</v>
      </c>
      <c r="P42" s="180">
        <v>0</v>
      </c>
      <c r="Q42" s="180">
        <f>ROUND(E42*P42,2)</f>
        <v>0</v>
      </c>
      <c r="R42" s="182" t="s">
        <v>2163</v>
      </c>
      <c r="S42" s="182" t="s">
        <v>294</v>
      </c>
      <c r="T42" s="183" t="s">
        <v>294</v>
      </c>
      <c r="U42" s="159">
        <v>0.33332000000000001</v>
      </c>
      <c r="V42" s="159">
        <f>ROUND(E42*U42,2)</f>
        <v>2</v>
      </c>
      <c r="W42" s="159"/>
      <c r="X42" s="159" t="s">
        <v>295</v>
      </c>
      <c r="Y42" s="159" t="s">
        <v>296</v>
      </c>
      <c r="Z42" s="148"/>
      <c r="AA42" s="148"/>
      <c r="AB42" s="148"/>
      <c r="AC42" s="148"/>
      <c r="AD42" s="148"/>
      <c r="AE42" s="148"/>
      <c r="AF42" s="148"/>
      <c r="AG42" s="148" t="s">
        <v>297</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2" x14ac:dyDescent="0.25">
      <c r="A43" s="155"/>
      <c r="B43" s="156"/>
      <c r="C43" s="276" t="s">
        <v>2515</v>
      </c>
      <c r="D43" s="277"/>
      <c r="E43" s="277"/>
      <c r="F43" s="277"/>
      <c r="G43" s="277"/>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299</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85">
        <v>28</v>
      </c>
      <c r="B44" s="186" t="s">
        <v>2522</v>
      </c>
      <c r="C44" s="198" t="s">
        <v>2523</v>
      </c>
      <c r="D44" s="187" t="s">
        <v>331</v>
      </c>
      <c r="E44" s="188">
        <v>469</v>
      </c>
      <c r="F44" s="189"/>
      <c r="G44" s="190">
        <f t="shared" ref="G44:G50" si="14">ROUND(E44*F44,2)</f>
        <v>0</v>
      </c>
      <c r="H44" s="189"/>
      <c r="I44" s="190">
        <f t="shared" ref="I44:I50" si="15">ROUND(E44*H44,2)</f>
        <v>0</v>
      </c>
      <c r="J44" s="189"/>
      <c r="K44" s="190">
        <f t="shared" ref="K44:K50" si="16">ROUND(E44*J44,2)</f>
        <v>0</v>
      </c>
      <c r="L44" s="190">
        <v>21</v>
      </c>
      <c r="M44" s="190">
        <f t="shared" ref="M44:M50" si="17">G44*(1+L44/100)</f>
        <v>0</v>
      </c>
      <c r="N44" s="188">
        <v>0</v>
      </c>
      <c r="O44" s="188">
        <f t="shared" ref="O44:O50" si="18">ROUND(E44*N44,2)</f>
        <v>0</v>
      </c>
      <c r="P44" s="188">
        <v>0</v>
      </c>
      <c r="Q44" s="188">
        <f t="shared" ref="Q44:Q50" si="19">ROUND(E44*P44,2)</f>
        <v>0</v>
      </c>
      <c r="R44" s="190" t="s">
        <v>2163</v>
      </c>
      <c r="S44" s="190" t="s">
        <v>294</v>
      </c>
      <c r="T44" s="191" t="s">
        <v>294</v>
      </c>
      <c r="U44" s="159">
        <v>1.7999999999999999E-2</v>
      </c>
      <c r="V44" s="159">
        <f t="shared" ref="V44:V50" si="20">ROUND(E44*U44,2)</f>
        <v>8.44</v>
      </c>
      <c r="W44" s="159"/>
      <c r="X44" s="159" t="s">
        <v>295</v>
      </c>
      <c r="Y44" s="159" t="s">
        <v>296</v>
      </c>
      <c r="Z44" s="148"/>
      <c r="AA44" s="148"/>
      <c r="AB44" s="148"/>
      <c r="AC44" s="148"/>
      <c r="AD44" s="148"/>
      <c r="AE44" s="148"/>
      <c r="AF44" s="148"/>
      <c r="AG44" s="148" t="s">
        <v>2005</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29</v>
      </c>
      <c r="B45" s="186" t="s">
        <v>2524</v>
      </c>
      <c r="C45" s="198" t="s">
        <v>2525</v>
      </c>
      <c r="D45" s="187" t="s">
        <v>292</v>
      </c>
      <c r="E45" s="188">
        <v>78</v>
      </c>
      <c r="F45" s="189"/>
      <c r="G45" s="190">
        <f t="shared" si="14"/>
        <v>0</v>
      </c>
      <c r="H45" s="189"/>
      <c r="I45" s="190">
        <f t="shared" si="15"/>
        <v>0</v>
      </c>
      <c r="J45" s="189"/>
      <c r="K45" s="190">
        <f t="shared" si="16"/>
        <v>0</v>
      </c>
      <c r="L45" s="190">
        <v>21</v>
      </c>
      <c r="M45" s="190">
        <f t="shared" si="17"/>
        <v>0</v>
      </c>
      <c r="N45" s="188">
        <v>0</v>
      </c>
      <c r="O45" s="188">
        <f t="shared" si="18"/>
        <v>0</v>
      </c>
      <c r="P45" s="188">
        <v>0</v>
      </c>
      <c r="Q45" s="188">
        <f t="shared" si="19"/>
        <v>0</v>
      </c>
      <c r="R45" s="190" t="s">
        <v>2163</v>
      </c>
      <c r="S45" s="190" t="s">
        <v>294</v>
      </c>
      <c r="T45" s="191" t="s">
        <v>294</v>
      </c>
      <c r="U45" s="159">
        <v>0.215</v>
      </c>
      <c r="V45" s="159">
        <f t="shared" si="20"/>
        <v>16.77</v>
      </c>
      <c r="W45" s="159"/>
      <c r="X45" s="159" t="s">
        <v>295</v>
      </c>
      <c r="Y45" s="159" t="s">
        <v>296</v>
      </c>
      <c r="Z45" s="148"/>
      <c r="AA45" s="148"/>
      <c r="AB45" s="148"/>
      <c r="AC45" s="148"/>
      <c r="AD45" s="148"/>
      <c r="AE45" s="148"/>
      <c r="AF45" s="148"/>
      <c r="AG45" s="148" t="s">
        <v>2005</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30</v>
      </c>
      <c r="B46" s="186" t="s">
        <v>2526</v>
      </c>
      <c r="C46" s="198" t="s">
        <v>2527</v>
      </c>
      <c r="D46" s="187" t="s">
        <v>292</v>
      </c>
      <c r="E46" s="188">
        <v>2</v>
      </c>
      <c r="F46" s="189"/>
      <c r="G46" s="190">
        <f t="shared" si="14"/>
        <v>0</v>
      </c>
      <c r="H46" s="189"/>
      <c r="I46" s="190">
        <f t="shared" si="15"/>
        <v>0</v>
      </c>
      <c r="J46" s="189"/>
      <c r="K46" s="190">
        <f t="shared" si="16"/>
        <v>0</v>
      </c>
      <c r="L46" s="190">
        <v>21</v>
      </c>
      <c r="M46" s="190">
        <f t="shared" si="17"/>
        <v>0</v>
      </c>
      <c r="N46" s="188">
        <v>0</v>
      </c>
      <c r="O46" s="188">
        <f t="shared" si="18"/>
        <v>0</v>
      </c>
      <c r="P46" s="188">
        <v>0</v>
      </c>
      <c r="Q46" s="188">
        <f t="shared" si="19"/>
        <v>0</v>
      </c>
      <c r="R46" s="190" t="s">
        <v>2163</v>
      </c>
      <c r="S46" s="190" t="s">
        <v>294</v>
      </c>
      <c r="T46" s="191" t="s">
        <v>294</v>
      </c>
      <c r="U46" s="159">
        <v>0.222</v>
      </c>
      <c r="V46" s="159">
        <f t="shared" si="20"/>
        <v>0.44</v>
      </c>
      <c r="W46" s="159"/>
      <c r="X46" s="159" t="s">
        <v>295</v>
      </c>
      <c r="Y46" s="159" t="s">
        <v>296</v>
      </c>
      <c r="Z46" s="148"/>
      <c r="AA46" s="148"/>
      <c r="AB46" s="148"/>
      <c r="AC46" s="148"/>
      <c r="AD46" s="148"/>
      <c r="AE46" s="148"/>
      <c r="AF46" s="148"/>
      <c r="AG46" s="148" t="s">
        <v>2005</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t="20" outlineLevel="1" x14ac:dyDescent="0.25">
      <c r="A47" s="185">
        <v>31</v>
      </c>
      <c r="B47" s="186" t="s">
        <v>2528</v>
      </c>
      <c r="C47" s="198" t="s">
        <v>2529</v>
      </c>
      <c r="D47" s="187" t="s">
        <v>2037</v>
      </c>
      <c r="E47" s="188">
        <v>4</v>
      </c>
      <c r="F47" s="189"/>
      <c r="G47" s="190">
        <f t="shared" si="14"/>
        <v>0</v>
      </c>
      <c r="H47" s="189"/>
      <c r="I47" s="190">
        <f t="shared" si="15"/>
        <v>0</v>
      </c>
      <c r="J47" s="189"/>
      <c r="K47" s="190">
        <f t="shared" si="16"/>
        <v>0</v>
      </c>
      <c r="L47" s="190">
        <v>21</v>
      </c>
      <c r="M47" s="190">
        <f t="shared" si="17"/>
        <v>0</v>
      </c>
      <c r="N47" s="188">
        <v>0</v>
      </c>
      <c r="O47" s="188">
        <f t="shared" si="18"/>
        <v>0</v>
      </c>
      <c r="P47" s="188">
        <v>0</v>
      </c>
      <c r="Q47" s="188">
        <f t="shared" si="19"/>
        <v>0</v>
      </c>
      <c r="R47" s="190"/>
      <c r="S47" s="190" t="s">
        <v>878</v>
      </c>
      <c r="T47" s="191" t="s">
        <v>879</v>
      </c>
      <c r="U47" s="159">
        <v>0</v>
      </c>
      <c r="V47" s="159">
        <f t="shared" si="20"/>
        <v>0</v>
      </c>
      <c r="W47" s="159"/>
      <c r="X47" s="159" t="s">
        <v>295</v>
      </c>
      <c r="Y47" s="159" t="s">
        <v>296</v>
      </c>
      <c r="Z47" s="148"/>
      <c r="AA47" s="148"/>
      <c r="AB47" s="148"/>
      <c r="AC47" s="148"/>
      <c r="AD47" s="148"/>
      <c r="AE47" s="148"/>
      <c r="AF47" s="148"/>
      <c r="AG47" s="148" t="s">
        <v>2005</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32</v>
      </c>
      <c r="B48" s="186" t="s">
        <v>2530</v>
      </c>
      <c r="C48" s="198" t="s">
        <v>2531</v>
      </c>
      <c r="D48" s="187" t="s">
        <v>331</v>
      </c>
      <c r="E48" s="188">
        <v>469</v>
      </c>
      <c r="F48" s="189"/>
      <c r="G48" s="190">
        <f t="shared" si="14"/>
        <v>0</v>
      </c>
      <c r="H48" s="189"/>
      <c r="I48" s="190">
        <f t="shared" si="15"/>
        <v>0</v>
      </c>
      <c r="J48" s="189"/>
      <c r="K48" s="190">
        <f t="shared" si="16"/>
        <v>0</v>
      </c>
      <c r="L48" s="190">
        <v>21</v>
      </c>
      <c r="M48" s="190">
        <f t="shared" si="17"/>
        <v>0</v>
      </c>
      <c r="N48" s="188">
        <v>0</v>
      </c>
      <c r="O48" s="188">
        <f t="shared" si="18"/>
        <v>0</v>
      </c>
      <c r="P48" s="188">
        <v>0</v>
      </c>
      <c r="Q48" s="188">
        <f t="shared" si="19"/>
        <v>0</v>
      </c>
      <c r="R48" s="190"/>
      <c r="S48" s="190" t="s">
        <v>878</v>
      </c>
      <c r="T48" s="191" t="s">
        <v>879</v>
      </c>
      <c r="U48" s="159">
        <v>0</v>
      </c>
      <c r="V48" s="159">
        <f t="shared" si="20"/>
        <v>0</v>
      </c>
      <c r="W48" s="159"/>
      <c r="X48" s="159" t="s">
        <v>295</v>
      </c>
      <c r="Y48" s="159" t="s">
        <v>296</v>
      </c>
      <c r="Z48" s="148"/>
      <c r="AA48" s="148"/>
      <c r="AB48" s="148"/>
      <c r="AC48" s="148"/>
      <c r="AD48" s="148"/>
      <c r="AE48" s="148"/>
      <c r="AF48" s="148"/>
      <c r="AG48" s="148" t="s">
        <v>2005</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33</v>
      </c>
      <c r="B49" s="186" t="s">
        <v>2045</v>
      </c>
      <c r="C49" s="198" t="s">
        <v>2532</v>
      </c>
      <c r="D49" s="187" t="s">
        <v>2047</v>
      </c>
      <c r="E49" s="188">
        <v>10</v>
      </c>
      <c r="F49" s="189"/>
      <c r="G49" s="190">
        <f t="shared" si="14"/>
        <v>0</v>
      </c>
      <c r="H49" s="189"/>
      <c r="I49" s="190">
        <f t="shared" si="15"/>
        <v>0</v>
      </c>
      <c r="J49" s="189"/>
      <c r="K49" s="190">
        <f t="shared" si="16"/>
        <v>0</v>
      </c>
      <c r="L49" s="190">
        <v>21</v>
      </c>
      <c r="M49" s="190">
        <f t="shared" si="17"/>
        <v>0</v>
      </c>
      <c r="N49" s="188">
        <v>0</v>
      </c>
      <c r="O49" s="188">
        <f t="shared" si="18"/>
        <v>0</v>
      </c>
      <c r="P49" s="188">
        <v>0</v>
      </c>
      <c r="Q49" s="188">
        <f t="shared" si="19"/>
        <v>0</v>
      </c>
      <c r="R49" s="190"/>
      <c r="S49" s="190" t="s">
        <v>878</v>
      </c>
      <c r="T49" s="191" t="s">
        <v>879</v>
      </c>
      <c r="U49" s="159">
        <v>0</v>
      </c>
      <c r="V49" s="159">
        <f t="shared" si="20"/>
        <v>0</v>
      </c>
      <c r="W49" s="159"/>
      <c r="X49" s="159" t="s">
        <v>295</v>
      </c>
      <c r="Y49" s="159" t="s">
        <v>296</v>
      </c>
      <c r="Z49" s="148"/>
      <c r="AA49" s="148"/>
      <c r="AB49" s="148"/>
      <c r="AC49" s="148"/>
      <c r="AD49" s="148"/>
      <c r="AE49" s="148"/>
      <c r="AF49" s="148"/>
      <c r="AG49" s="148" t="s">
        <v>2005</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ht="20" outlineLevel="1" x14ac:dyDescent="0.25">
      <c r="A50" s="185">
        <v>34</v>
      </c>
      <c r="B50" s="186" t="s">
        <v>2533</v>
      </c>
      <c r="C50" s="198" t="s">
        <v>2534</v>
      </c>
      <c r="D50" s="187" t="s">
        <v>0</v>
      </c>
      <c r="E50" s="188">
        <v>4.8</v>
      </c>
      <c r="F50" s="189"/>
      <c r="G50" s="190">
        <f t="shared" si="14"/>
        <v>0</v>
      </c>
      <c r="H50" s="189"/>
      <c r="I50" s="190">
        <f t="shared" si="15"/>
        <v>0</v>
      </c>
      <c r="J50" s="189"/>
      <c r="K50" s="190">
        <f t="shared" si="16"/>
        <v>0</v>
      </c>
      <c r="L50" s="190">
        <v>21</v>
      </c>
      <c r="M50" s="190">
        <f t="shared" si="17"/>
        <v>0</v>
      </c>
      <c r="N50" s="188">
        <v>0</v>
      </c>
      <c r="O50" s="188">
        <f t="shared" si="18"/>
        <v>0</v>
      </c>
      <c r="P50" s="188">
        <v>0</v>
      </c>
      <c r="Q50" s="188">
        <f t="shared" si="19"/>
        <v>0</v>
      </c>
      <c r="R50" s="190"/>
      <c r="S50" s="190" t="s">
        <v>878</v>
      </c>
      <c r="T50" s="191" t="s">
        <v>879</v>
      </c>
      <c r="U50" s="159">
        <v>0</v>
      </c>
      <c r="V50" s="159">
        <f t="shared" si="20"/>
        <v>0</v>
      </c>
      <c r="W50" s="159"/>
      <c r="X50" s="159" t="s">
        <v>295</v>
      </c>
      <c r="Y50" s="159" t="s">
        <v>296</v>
      </c>
      <c r="Z50" s="148"/>
      <c r="AA50" s="148"/>
      <c r="AB50" s="148"/>
      <c r="AC50" s="148"/>
      <c r="AD50" s="148"/>
      <c r="AE50" s="148"/>
      <c r="AF50" s="148"/>
      <c r="AG50" s="148" t="s">
        <v>2005</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ht="13" x14ac:dyDescent="0.25">
      <c r="A51" s="170" t="s">
        <v>288</v>
      </c>
      <c r="B51" s="171" t="s">
        <v>217</v>
      </c>
      <c r="C51" s="193" t="s">
        <v>218</v>
      </c>
      <c r="D51" s="172"/>
      <c r="E51" s="173"/>
      <c r="F51" s="174"/>
      <c r="G51" s="174">
        <f>SUMIF(AG52:AG84,"&lt;&gt;NOR",G52:G84)</f>
        <v>0</v>
      </c>
      <c r="H51" s="174"/>
      <c r="I51" s="174">
        <f>SUM(I52:I84)</f>
        <v>0</v>
      </c>
      <c r="J51" s="174"/>
      <c r="K51" s="174">
        <f>SUM(K52:K84)</f>
        <v>0</v>
      </c>
      <c r="L51" s="174"/>
      <c r="M51" s="174">
        <f>SUM(M52:M84)</f>
        <v>0</v>
      </c>
      <c r="N51" s="173"/>
      <c r="O51" s="173">
        <f>SUM(O52:O84)</f>
        <v>0</v>
      </c>
      <c r="P51" s="173"/>
      <c r="Q51" s="173">
        <f>SUM(Q52:Q84)</f>
        <v>0</v>
      </c>
      <c r="R51" s="174"/>
      <c r="S51" s="174"/>
      <c r="T51" s="175"/>
      <c r="U51" s="169"/>
      <c r="V51" s="169">
        <f>SUM(V52:V84)</f>
        <v>28.97</v>
      </c>
      <c r="W51" s="169"/>
      <c r="X51" s="169"/>
      <c r="Y51" s="169"/>
      <c r="AG51" t="s">
        <v>289</v>
      </c>
    </row>
    <row r="52" spans="1:60" outlineLevel="1" x14ac:dyDescent="0.25">
      <c r="A52" s="185">
        <v>35</v>
      </c>
      <c r="B52" s="186" t="s">
        <v>2535</v>
      </c>
      <c r="C52" s="198" t="s">
        <v>2536</v>
      </c>
      <c r="D52" s="187" t="s">
        <v>2037</v>
      </c>
      <c r="E52" s="188">
        <v>10</v>
      </c>
      <c r="F52" s="189"/>
      <c r="G52" s="190">
        <f t="shared" ref="G52:G84" si="21">ROUND(E52*F52,2)</f>
        <v>0</v>
      </c>
      <c r="H52" s="189"/>
      <c r="I52" s="190">
        <f t="shared" ref="I52:I84" si="22">ROUND(E52*H52,2)</f>
        <v>0</v>
      </c>
      <c r="J52" s="189"/>
      <c r="K52" s="190">
        <f t="shared" ref="K52:K84" si="23">ROUND(E52*J52,2)</f>
        <v>0</v>
      </c>
      <c r="L52" s="190">
        <v>21</v>
      </c>
      <c r="M52" s="190">
        <f t="shared" ref="M52:M84" si="24">G52*(1+L52/100)</f>
        <v>0</v>
      </c>
      <c r="N52" s="188">
        <v>0</v>
      </c>
      <c r="O52" s="188">
        <f t="shared" ref="O52:O84" si="25">ROUND(E52*N52,2)</f>
        <v>0</v>
      </c>
      <c r="P52" s="188">
        <v>0</v>
      </c>
      <c r="Q52" s="188">
        <f t="shared" ref="Q52:Q84" si="26">ROUND(E52*P52,2)</f>
        <v>0</v>
      </c>
      <c r="R52" s="190"/>
      <c r="S52" s="190" t="s">
        <v>878</v>
      </c>
      <c r="T52" s="191" t="s">
        <v>879</v>
      </c>
      <c r="U52" s="159">
        <v>0</v>
      </c>
      <c r="V52" s="159">
        <f t="shared" ref="V52:V84" si="27">ROUND(E52*U52,2)</f>
        <v>0</v>
      </c>
      <c r="W52" s="159"/>
      <c r="X52" s="159" t="s">
        <v>295</v>
      </c>
      <c r="Y52" s="159" t="s">
        <v>296</v>
      </c>
      <c r="Z52" s="148"/>
      <c r="AA52" s="148"/>
      <c r="AB52" s="148"/>
      <c r="AC52" s="148"/>
      <c r="AD52" s="148"/>
      <c r="AE52" s="148"/>
      <c r="AF52" s="148"/>
      <c r="AG52" s="148" t="s">
        <v>2005</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36</v>
      </c>
      <c r="B53" s="186" t="s">
        <v>2537</v>
      </c>
      <c r="C53" s="198" t="s">
        <v>2538</v>
      </c>
      <c r="D53" s="187" t="s">
        <v>2037</v>
      </c>
      <c r="E53" s="188">
        <v>2</v>
      </c>
      <c r="F53" s="189"/>
      <c r="G53" s="190">
        <f t="shared" si="21"/>
        <v>0</v>
      </c>
      <c r="H53" s="189"/>
      <c r="I53" s="190">
        <f t="shared" si="22"/>
        <v>0</v>
      </c>
      <c r="J53" s="189"/>
      <c r="K53" s="190">
        <f t="shared" si="23"/>
        <v>0</v>
      </c>
      <c r="L53" s="190">
        <v>21</v>
      </c>
      <c r="M53" s="190">
        <f t="shared" si="24"/>
        <v>0</v>
      </c>
      <c r="N53" s="188">
        <v>0</v>
      </c>
      <c r="O53" s="188">
        <f t="shared" si="25"/>
        <v>0</v>
      </c>
      <c r="P53" s="188">
        <v>0</v>
      </c>
      <c r="Q53" s="188">
        <f t="shared" si="26"/>
        <v>0</v>
      </c>
      <c r="R53" s="190"/>
      <c r="S53" s="190" t="s">
        <v>878</v>
      </c>
      <c r="T53" s="191" t="s">
        <v>879</v>
      </c>
      <c r="U53" s="159">
        <v>0</v>
      </c>
      <c r="V53" s="159">
        <f t="shared" si="27"/>
        <v>0</v>
      </c>
      <c r="W53" s="159"/>
      <c r="X53" s="159" t="s">
        <v>295</v>
      </c>
      <c r="Y53" s="159" t="s">
        <v>296</v>
      </c>
      <c r="Z53" s="148"/>
      <c r="AA53" s="148"/>
      <c r="AB53" s="148"/>
      <c r="AC53" s="148"/>
      <c r="AD53" s="148"/>
      <c r="AE53" s="148"/>
      <c r="AF53" s="148"/>
      <c r="AG53" s="148" t="s">
        <v>2005</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37</v>
      </c>
      <c r="B54" s="186" t="s">
        <v>2539</v>
      </c>
      <c r="C54" s="198" t="s">
        <v>2540</v>
      </c>
      <c r="D54" s="187" t="s">
        <v>2037</v>
      </c>
      <c r="E54" s="188">
        <v>2</v>
      </c>
      <c r="F54" s="189"/>
      <c r="G54" s="190">
        <f t="shared" si="21"/>
        <v>0</v>
      </c>
      <c r="H54" s="189"/>
      <c r="I54" s="190">
        <f t="shared" si="22"/>
        <v>0</v>
      </c>
      <c r="J54" s="189"/>
      <c r="K54" s="190">
        <f t="shared" si="23"/>
        <v>0</v>
      </c>
      <c r="L54" s="190">
        <v>21</v>
      </c>
      <c r="M54" s="190">
        <f t="shared" si="24"/>
        <v>0</v>
      </c>
      <c r="N54" s="188">
        <v>0</v>
      </c>
      <c r="O54" s="188">
        <f t="shared" si="25"/>
        <v>0</v>
      </c>
      <c r="P54" s="188">
        <v>0</v>
      </c>
      <c r="Q54" s="188">
        <f t="shared" si="26"/>
        <v>0</v>
      </c>
      <c r="R54" s="190"/>
      <c r="S54" s="190" t="s">
        <v>878</v>
      </c>
      <c r="T54" s="191" t="s">
        <v>879</v>
      </c>
      <c r="U54" s="159">
        <v>0</v>
      </c>
      <c r="V54" s="159">
        <f t="shared" si="27"/>
        <v>0</v>
      </c>
      <c r="W54" s="159"/>
      <c r="X54" s="159" t="s">
        <v>295</v>
      </c>
      <c r="Y54" s="159" t="s">
        <v>296</v>
      </c>
      <c r="Z54" s="148"/>
      <c r="AA54" s="148"/>
      <c r="AB54" s="148"/>
      <c r="AC54" s="148"/>
      <c r="AD54" s="148"/>
      <c r="AE54" s="148"/>
      <c r="AF54" s="148"/>
      <c r="AG54" s="148" t="s">
        <v>2005</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38</v>
      </c>
      <c r="B55" s="186" t="s">
        <v>2541</v>
      </c>
      <c r="C55" s="198" t="s">
        <v>2542</v>
      </c>
      <c r="D55" s="187" t="s">
        <v>2037</v>
      </c>
      <c r="E55" s="188">
        <v>4</v>
      </c>
      <c r="F55" s="189"/>
      <c r="G55" s="190">
        <f t="shared" si="21"/>
        <v>0</v>
      </c>
      <c r="H55" s="189"/>
      <c r="I55" s="190">
        <f t="shared" si="22"/>
        <v>0</v>
      </c>
      <c r="J55" s="189"/>
      <c r="K55" s="190">
        <f t="shared" si="23"/>
        <v>0</v>
      </c>
      <c r="L55" s="190">
        <v>21</v>
      </c>
      <c r="M55" s="190">
        <f t="shared" si="24"/>
        <v>0</v>
      </c>
      <c r="N55" s="188">
        <v>0</v>
      </c>
      <c r="O55" s="188">
        <f t="shared" si="25"/>
        <v>0</v>
      </c>
      <c r="P55" s="188">
        <v>0</v>
      </c>
      <c r="Q55" s="188">
        <f t="shared" si="26"/>
        <v>0</v>
      </c>
      <c r="R55" s="190"/>
      <c r="S55" s="190" t="s">
        <v>878</v>
      </c>
      <c r="T55" s="191" t="s">
        <v>879</v>
      </c>
      <c r="U55" s="159">
        <v>0</v>
      </c>
      <c r="V55" s="159">
        <f t="shared" si="27"/>
        <v>0</v>
      </c>
      <c r="W55" s="159"/>
      <c r="X55" s="159" t="s">
        <v>295</v>
      </c>
      <c r="Y55" s="159" t="s">
        <v>296</v>
      </c>
      <c r="Z55" s="148"/>
      <c r="AA55" s="148"/>
      <c r="AB55" s="148"/>
      <c r="AC55" s="148"/>
      <c r="AD55" s="148"/>
      <c r="AE55" s="148"/>
      <c r="AF55" s="148"/>
      <c r="AG55" s="148" t="s">
        <v>2005</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t="20" outlineLevel="1" x14ac:dyDescent="0.25">
      <c r="A56" s="185">
        <v>39</v>
      </c>
      <c r="B56" s="186" t="s">
        <v>2543</v>
      </c>
      <c r="C56" s="198" t="s">
        <v>2544</v>
      </c>
      <c r="D56" s="187" t="s">
        <v>2037</v>
      </c>
      <c r="E56" s="188">
        <v>8</v>
      </c>
      <c r="F56" s="189"/>
      <c r="G56" s="190">
        <f t="shared" si="21"/>
        <v>0</v>
      </c>
      <c r="H56" s="189"/>
      <c r="I56" s="190">
        <f t="shared" si="22"/>
        <v>0</v>
      </c>
      <c r="J56" s="189"/>
      <c r="K56" s="190">
        <f t="shared" si="23"/>
        <v>0</v>
      </c>
      <c r="L56" s="190">
        <v>21</v>
      </c>
      <c r="M56" s="190">
        <f t="shared" si="24"/>
        <v>0</v>
      </c>
      <c r="N56" s="188">
        <v>0</v>
      </c>
      <c r="O56" s="188">
        <f t="shared" si="25"/>
        <v>0</v>
      </c>
      <c r="P56" s="188">
        <v>0</v>
      </c>
      <c r="Q56" s="188">
        <f t="shared" si="26"/>
        <v>0</v>
      </c>
      <c r="R56" s="190"/>
      <c r="S56" s="190" t="s">
        <v>878</v>
      </c>
      <c r="T56" s="191" t="s">
        <v>879</v>
      </c>
      <c r="U56" s="159">
        <v>0</v>
      </c>
      <c r="V56" s="159">
        <f t="shared" si="27"/>
        <v>0</v>
      </c>
      <c r="W56" s="159"/>
      <c r="X56" s="159" t="s">
        <v>295</v>
      </c>
      <c r="Y56" s="159" t="s">
        <v>296</v>
      </c>
      <c r="Z56" s="148"/>
      <c r="AA56" s="148"/>
      <c r="AB56" s="148"/>
      <c r="AC56" s="148"/>
      <c r="AD56" s="148"/>
      <c r="AE56" s="148"/>
      <c r="AF56" s="148"/>
      <c r="AG56" s="148" t="s">
        <v>2005</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ht="20" outlineLevel="1" x14ac:dyDescent="0.25">
      <c r="A57" s="185">
        <v>40</v>
      </c>
      <c r="B57" s="186" t="s">
        <v>2545</v>
      </c>
      <c r="C57" s="198" t="s">
        <v>2148</v>
      </c>
      <c r="D57" s="187" t="s">
        <v>2037</v>
      </c>
      <c r="E57" s="188">
        <v>2</v>
      </c>
      <c r="F57" s="189"/>
      <c r="G57" s="190">
        <f t="shared" si="21"/>
        <v>0</v>
      </c>
      <c r="H57" s="189"/>
      <c r="I57" s="190">
        <f t="shared" si="22"/>
        <v>0</v>
      </c>
      <c r="J57" s="189"/>
      <c r="K57" s="190">
        <f t="shared" si="23"/>
        <v>0</v>
      </c>
      <c r="L57" s="190">
        <v>21</v>
      </c>
      <c r="M57" s="190">
        <f t="shared" si="24"/>
        <v>0</v>
      </c>
      <c r="N57" s="188">
        <v>0</v>
      </c>
      <c r="O57" s="188">
        <f t="shared" si="25"/>
        <v>0</v>
      </c>
      <c r="P57" s="188">
        <v>0</v>
      </c>
      <c r="Q57" s="188">
        <f t="shared" si="26"/>
        <v>0</v>
      </c>
      <c r="R57" s="190"/>
      <c r="S57" s="190" t="s">
        <v>878</v>
      </c>
      <c r="T57" s="191" t="s">
        <v>879</v>
      </c>
      <c r="U57" s="159">
        <v>0</v>
      </c>
      <c r="V57" s="159">
        <f t="shared" si="27"/>
        <v>0</v>
      </c>
      <c r="W57" s="159"/>
      <c r="X57" s="159" t="s">
        <v>295</v>
      </c>
      <c r="Y57" s="159" t="s">
        <v>296</v>
      </c>
      <c r="Z57" s="148"/>
      <c r="AA57" s="148"/>
      <c r="AB57" s="148"/>
      <c r="AC57" s="148"/>
      <c r="AD57" s="148"/>
      <c r="AE57" s="148"/>
      <c r="AF57" s="148"/>
      <c r="AG57" s="148" t="s">
        <v>2005</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85">
        <v>41</v>
      </c>
      <c r="B58" s="186" t="s">
        <v>2546</v>
      </c>
      <c r="C58" s="198" t="s">
        <v>2547</v>
      </c>
      <c r="D58" s="187" t="s">
        <v>292</v>
      </c>
      <c r="E58" s="188">
        <v>4</v>
      </c>
      <c r="F58" s="189"/>
      <c r="G58" s="190">
        <f t="shared" si="21"/>
        <v>0</v>
      </c>
      <c r="H58" s="189"/>
      <c r="I58" s="190">
        <f t="shared" si="22"/>
        <v>0</v>
      </c>
      <c r="J58" s="189"/>
      <c r="K58" s="190">
        <f t="shared" si="23"/>
        <v>0</v>
      </c>
      <c r="L58" s="190">
        <v>21</v>
      </c>
      <c r="M58" s="190">
        <f t="shared" si="24"/>
        <v>0</v>
      </c>
      <c r="N58" s="188">
        <v>0</v>
      </c>
      <c r="O58" s="188">
        <f t="shared" si="25"/>
        <v>0</v>
      </c>
      <c r="P58" s="188">
        <v>0</v>
      </c>
      <c r="Q58" s="188">
        <f t="shared" si="26"/>
        <v>0</v>
      </c>
      <c r="R58" s="190" t="s">
        <v>2163</v>
      </c>
      <c r="S58" s="190" t="s">
        <v>294</v>
      </c>
      <c r="T58" s="191" t="s">
        <v>879</v>
      </c>
      <c r="U58" s="159">
        <v>5.0999999999999997E-2</v>
      </c>
      <c r="V58" s="159">
        <f t="shared" si="27"/>
        <v>0.2</v>
      </c>
      <c r="W58" s="159"/>
      <c r="X58" s="159" t="s">
        <v>295</v>
      </c>
      <c r="Y58" s="159" t="s">
        <v>296</v>
      </c>
      <c r="Z58" s="148"/>
      <c r="AA58" s="148"/>
      <c r="AB58" s="148"/>
      <c r="AC58" s="148"/>
      <c r="AD58" s="148"/>
      <c r="AE58" s="148"/>
      <c r="AF58" s="148"/>
      <c r="AG58" s="148" t="s">
        <v>2005</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85">
        <v>42</v>
      </c>
      <c r="B59" s="186" t="s">
        <v>2548</v>
      </c>
      <c r="C59" s="198" t="s">
        <v>2549</v>
      </c>
      <c r="D59" s="187" t="s">
        <v>292</v>
      </c>
      <c r="E59" s="188">
        <v>10</v>
      </c>
      <c r="F59" s="189"/>
      <c r="G59" s="190">
        <f t="shared" si="21"/>
        <v>0</v>
      </c>
      <c r="H59" s="189"/>
      <c r="I59" s="190">
        <f t="shared" si="22"/>
        <v>0</v>
      </c>
      <c r="J59" s="189"/>
      <c r="K59" s="190">
        <f t="shared" si="23"/>
        <v>0</v>
      </c>
      <c r="L59" s="190">
        <v>21</v>
      </c>
      <c r="M59" s="190">
        <f t="shared" si="24"/>
        <v>0</v>
      </c>
      <c r="N59" s="188">
        <v>0</v>
      </c>
      <c r="O59" s="188">
        <f t="shared" si="25"/>
        <v>0</v>
      </c>
      <c r="P59" s="188">
        <v>0</v>
      </c>
      <c r="Q59" s="188">
        <f t="shared" si="26"/>
        <v>0</v>
      </c>
      <c r="R59" s="190" t="s">
        <v>2163</v>
      </c>
      <c r="S59" s="190" t="s">
        <v>294</v>
      </c>
      <c r="T59" s="191" t="s">
        <v>879</v>
      </c>
      <c r="U59" s="159">
        <v>5.0999999999999997E-2</v>
      </c>
      <c r="V59" s="159">
        <f t="shared" si="27"/>
        <v>0.51</v>
      </c>
      <c r="W59" s="159"/>
      <c r="X59" s="159" t="s">
        <v>295</v>
      </c>
      <c r="Y59" s="159" t="s">
        <v>296</v>
      </c>
      <c r="Z59" s="148"/>
      <c r="AA59" s="148"/>
      <c r="AB59" s="148"/>
      <c r="AC59" s="148"/>
      <c r="AD59" s="148"/>
      <c r="AE59" s="148"/>
      <c r="AF59" s="148"/>
      <c r="AG59" s="148" t="s">
        <v>2005</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ht="20" outlineLevel="1" x14ac:dyDescent="0.25">
      <c r="A60" s="185">
        <v>43</v>
      </c>
      <c r="B60" s="186" t="s">
        <v>2072</v>
      </c>
      <c r="C60" s="198" t="s">
        <v>2550</v>
      </c>
      <c r="D60" s="187" t="s">
        <v>2037</v>
      </c>
      <c r="E60" s="188">
        <v>37</v>
      </c>
      <c r="F60" s="189"/>
      <c r="G60" s="190">
        <f t="shared" si="21"/>
        <v>0</v>
      </c>
      <c r="H60" s="189"/>
      <c r="I60" s="190">
        <f t="shared" si="22"/>
        <v>0</v>
      </c>
      <c r="J60" s="189"/>
      <c r="K60" s="190">
        <f t="shared" si="23"/>
        <v>0</v>
      </c>
      <c r="L60" s="190">
        <v>21</v>
      </c>
      <c r="M60" s="190">
        <f t="shared" si="24"/>
        <v>0</v>
      </c>
      <c r="N60" s="188">
        <v>0</v>
      </c>
      <c r="O60" s="188">
        <f t="shared" si="25"/>
        <v>0</v>
      </c>
      <c r="P60" s="188">
        <v>0</v>
      </c>
      <c r="Q60" s="188">
        <f t="shared" si="26"/>
        <v>0</v>
      </c>
      <c r="R60" s="190"/>
      <c r="S60" s="190" t="s">
        <v>878</v>
      </c>
      <c r="T60" s="191" t="s">
        <v>879</v>
      </c>
      <c r="U60" s="159">
        <v>0</v>
      </c>
      <c r="V60" s="159">
        <f t="shared" si="27"/>
        <v>0</v>
      </c>
      <c r="W60" s="159"/>
      <c r="X60" s="159" t="s">
        <v>295</v>
      </c>
      <c r="Y60" s="159" t="s">
        <v>296</v>
      </c>
      <c r="Z60" s="148"/>
      <c r="AA60" s="148"/>
      <c r="AB60" s="148"/>
      <c r="AC60" s="148"/>
      <c r="AD60" s="148"/>
      <c r="AE60" s="148"/>
      <c r="AF60" s="148"/>
      <c r="AG60" s="148" t="s">
        <v>2005</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0" outlineLevel="1" x14ac:dyDescent="0.25">
      <c r="A61" s="185">
        <v>44</v>
      </c>
      <c r="B61" s="186" t="s">
        <v>2074</v>
      </c>
      <c r="C61" s="198" t="s">
        <v>2551</v>
      </c>
      <c r="D61" s="187" t="s">
        <v>2037</v>
      </c>
      <c r="E61" s="188">
        <v>2</v>
      </c>
      <c r="F61" s="189"/>
      <c r="G61" s="190">
        <f t="shared" si="21"/>
        <v>0</v>
      </c>
      <c r="H61" s="189"/>
      <c r="I61" s="190">
        <f t="shared" si="22"/>
        <v>0</v>
      </c>
      <c r="J61" s="189"/>
      <c r="K61" s="190">
        <f t="shared" si="23"/>
        <v>0</v>
      </c>
      <c r="L61" s="190">
        <v>21</v>
      </c>
      <c r="M61" s="190">
        <f t="shared" si="24"/>
        <v>0</v>
      </c>
      <c r="N61" s="188">
        <v>0</v>
      </c>
      <c r="O61" s="188">
        <f t="shared" si="25"/>
        <v>0</v>
      </c>
      <c r="P61" s="188">
        <v>0</v>
      </c>
      <c r="Q61" s="188">
        <f t="shared" si="26"/>
        <v>0</v>
      </c>
      <c r="R61" s="190"/>
      <c r="S61" s="190" t="s">
        <v>878</v>
      </c>
      <c r="T61" s="191" t="s">
        <v>879</v>
      </c>
      <c r="U61" s="159">
        <v>0</v>
      </c>
      <c r="V61" s="159">
        <f t="shared" si="27"/>
        <v>0</v>
      </c>
      <c r="W61" s="159"/>
      <c r="X61" s="159" t="s">
        <v>295</v>
      </c>
      <c r="Y61" s="159" t="s">
        <v>296</v>
      </c>
      <c r="Z61" s="148"/>
      <c r="AA61" s="148"/>
      <c r="AB61" s="148"/>
      <c r="AC61" s="148"/>
      <c r="AD61" s="148"/>
      <c r="AE61" s="148"/>
      <c r="AF61" s="148"/>
      <c r="AG61" s="148" t="s">
        <v>2005</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45</v>
      </c>
      <c r="B62" s="186" t="s">
        <v>2076</v>
      </c>
      <c r="C62" s="198" t="s">
        <v>2552</v>
      </c>
      <c r="D62" s="187" t="s">
        <v>2037</v>
      </c>
      <c r="E62" s="188">
        <v>2</v>
      </c>
      <c r="F62" s="189"/>
      <c r="G62" s="190">
        <f t="shared" si="21"/>
        <v>0</v>
      </c>
      <c r="H62" s="189"/>
      <c r="I62" s="190">
        <f t="shared" si="22"/>
        <v>0</v>
      </c>
      <c r="J62" s="189"/>
      <c r="K62" s="190">
        <f t="shared" si="23"/>
        <v>0</v>
      </c>
      <c r="L62" s="190">
        <v>21</v>
      </c>
      <c r="M62" s="190">
        <f t="shared" si="24"/>
        <v>0</v>
      </c>
      <c r="N62" s="188">
        <v>0</v>
      </c>
      <c r="O62" s="188">
        <f t="shared" si="25"/>
        <v>0</v>
      </c>
      <c r="P62" s="188">
        <v>0</v>
      </c>
      <c r="Q62" s="188">
        <f t="shared" si="26"/>
        <v>0</v>
      </c>
      <c r="R62" s="190"/>
      <c r="S62" s="190" t="s">
        <v>878</v>
      </c>
      <c r="T62" s="191" t="s">
        <v>879</v>
      </c>
      <c r="U62" s="159">
        <v>0</v>
      </c>
      <c r="V62" s="159">
        <f t="shared" si="27"/>
        <v>0</v>
      </c>
      <c r="W62" s="159"/>
      <c r="X62" s="159" t="s">
        <v>295</v>
      </c>
      <c r="Y62" s="159" t="s">
        <v>296</v>
      </c>
      <c r="Z62" s="148"/>
      <c r="AA62" s="148"/>
      <c r="AB62" s="148"/>
      <c r="AC62" s="148"/>
      <c r="AD62" s="148"/>
      <c r="AE62" s="148"/>
      <c r="AF62" s="148"/>
      <c r="AG62" s="148" t="s">
        <v>2005</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46</v>
      </c>
      <c r="B63" s="186" t="s">
        <v>2078</v>
      </c>
      <c r="C63" s="198" t="s">
        <v>2553</v>
      </c>
      <c r="D63" s="187" t="s">
        <v>2037</v>
      </c>
      <c r="E63" s="188">
        <v>2</v>
      </c>
      <c r="F63" s="189"/>
      <c r="G63" s="190">
        <f t="shared" si="21"/>
        <v>0</v>
      </c>
      <c r="H63" s="189"/>
      <c r="I63" s="190">
        <f t="shared" si="22"/>
        <v>0</v>
      </c>
      <c r="J63" s="189"/>
      <c r="K63" s="190">
        <f t="shared" si="23"/>
        <v>0</v>
      </c>
      <c r="L63" s="190">
        <v>21</v>
      </c>
      <c r="M63" s="190">
        <f t="shared" si="24"/>
        <v>0</v>
      </c>
      <c r="N63" s="188">
        <v>0</v>
      </c>
      <c r="O63" s="188">
        <f t="shared" si="25"/>
        <v>0</v>
      </c>
      <c r="P63" s="188">
        <v>0</v>
      </c>
      <c r="Q63" s="188">
        <f t="shared" si="26"/>
        <v>0</v>
      </c>
      <c r="R63" s="190"/>
      <c r="S63" s="190" t="s">
        <v>878</v>
      </c>
      <c r="T63" s="191" t="s">
        <v>879</v>
      </c>
      <c r="U63" s="159">
        <v>0</v>
      </c>
      <c r="V63" s="159">
        <f t="shared" si="27"/>
        <v>0</v>
      </c>
      <c r="W63" s="159"/>
      <c r="X63" s="159" t="s">
        <v>295</v>
      </c>
      <c r="Y63" s="159" t="s">
        <v>296</v>
      </c>
      <c r="Z63" s="148"/>
      <c r="AA63" s="148"/>
      <c r="AB63" s="148"/>
      <c r="AC63" s="148"/>
      <c r="AD63" s="148"/>
      <c r="AE63" s="148"/>
      <c r="AF63" s="148"/>
      <c r="AG63" s="148" t="s">
        <v>2005</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47</v>
      </c>
      <c r="B64" s="186" t="s">
        <v>2554</v>
      </c>
      <c r="C64" s="198" t="s">
        <v>2555</v>
      </c>
      <c r="D64" s="187" t="s">
        <v>2037</v>
      </c>
      <c r="E64" s="188">
        <v>2</v>
      </c>
      <c r="F64" s="189"/>
      <c r="G64" s="190">
        <f t="shared" si="21"/>
        <v>0</v>
      </c>
      <c r="H64" s="189"/>
      <c r="I64" s="190">
        <f t="shared" si="22"/>
        <v>0</v>
      </c>
      <c r="J64" s="189"/>
      <c r="K64" s="190">
        <f t="shared" si="23"/>
        <v>0</v>
      </c>
      <c r="L64" s="190">
        <v>21</v>
      </c>
      <c r="M64" s="190">
        <f t="shared" si="24"/>
        <v>0</v>
      </c>
      <c r="N64" s="188">
        <v>0</v>
      </c>
      <c r="O64" s="188">
        <f t="shared" si="25"/>
        <v>0</v>
      </c>
      <c r="P64" s="188">
        <v>0</v>
      </c>
      <c r="Q64" s="188">
        <f t="shared" si="26"/>
        <v>0</v>
      </c>
      <c r="R64" s="190"/>
      <c r="S64" s="190" t="s">
        <v>878</v>
      </c>
      <c r="T64" s="191" t="s">
        <v>879</v>
      </c>
      <c r="U64" s="159">
        <v>0</v>
      </c>
      <c r="V64" s="159">
        <f t="shared" si="27"/>
        <v>0</v>
      </c>
      <c r="W64" s="159"/>
      <c r="X64" s="159" t="s">
        <v>295</v>
      </c>
      <c r="Y64" s="159" t="s">
        <v>296</v>
      </c>
      <c r="Z64" s="148"/>
      <c r="AA64" s="148"/>
      <c r="AB64" s="148"/>
      <c r="AC64" s="148"/>
      <c r="AD64" s="148"/>
      <c r="AE64" s="148"/>
      <c r="AF64" s="148"/>
      <c r="AG64" s="148" t="s">
        <v>2005</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48</v>
      </c>
      <c r="B65" s="186" t="s">
        <v>2082</v>
      </c>
      <c r="C65" s="198" t="s">
        <v>2556</v>
      </c>
      <c r="D65" s="187" t="s">
        <v>2037</v>
      </c>
      <c r="E65" s="188">
        <v>3</v>
      </c>
      <c r="F65" s="189"/>
      <c r="G65" s="190">
        <f t="shared" si="21"/>
        <v>0</v>
      </c>
      <c r="H65" s="189"/>
      <c r="I65" s="190">
        <f t="shared" si="22"/>
        <v>0</v>
      </c>
      <c r="J65" s="189"/>
      <c r="K65" s="190">
        <f t="shared" si="23"/>
        <v>0</v>
      </c>
      <c r="L65" s="190">
        <v>21</v>
      </c>
      <c r="M65" s="190">
        <f t="shared" si="24"/>
        <v>0</v>
      </c>
      <c r="N65" s="188">
        <v>0</v>
      </c>
      <c r="O65" s="188">
        <f t="shared" si="25"/>
        <v>0</v>
      </c>
      <c r="P65" s="188">
        <v>0</v>
      </c>
      <c r="Q65" s="188">
        <f t="shared" si="26"/>
        <v>0</v>
      </c>
      <c r="R65" s="190"/>
      <c r="S65" s="190" t="s">
        <v>878</v>
      </c>
      <c r="T65" s="191" t="s">
        <v>879</v>
      </c>
      <c r="U65" s="159">
        <v>0</v>
      </c>
      <c r="V65" s="159">
        <f t="shared" si="27"/>
        <v>0</v>
      </c>
      <c r="W65" s="159"/>
      <c r="X65" s="159" t="s">
        <v>295</v>
      </c>
      <c r="Y65" s="159" t="s">
        <v>296</v>
      </c>
      <c r="Z65" s="148"/>
      <c r="AA65" s="148"/>
      <c r="AB65" s="148"/>
      <c r="AC65" s="148"/>
      <c r="AD65" s="148"/>
      <c r="AE65" s="148"/>
      <c r="AF65" s="148"/>
      <c r="AG65" s="148" t="s">
        <v>2005</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49</v>
      </c>
      <c r="B66" s="186" t="s">
        <v>2557</v>
      </c>
      <c r="C66" s="198" t="s">
        <v>2558</v>
      </c>
      <c r="D66" s="187" t="s">
        <v>2037</v>
      </c>
      <c r="E66" s="188">
        <v>1</v>
      </c>
      <c r="F66" s="189"/>
      <c r="G66" s="190">
        <f t="shared" si="21"/>
        <v>0</v>
      </c>
      <c r="H66" s="189"/>
      <c r="I66" s="190">
        <f t="shared" si="22"/>
        <v>0</v>
      </c>
      <c r="J66" s="189"/>
      <c r="K66" s="190">
        <f t="shared" si="23"/>
        <v>0</v>
      </c>
      <c r="L66" s="190">
        <v>21</v>
      </c>
      <c r="M66" s="190">
        <f t="shared" si="24"/>
        <v>0</v>
      </c>
      <c r="N66" s="188">
        <v>0</v>
      </c>
      <c r="O66" s="188">
        <f t="shared" si="25"/>
        <v>0</v>
      </c>
      <c r="P66" s="188">
        <v>0</v>
      </c>
      <c r="Q66" s="188">
        <f t="shared" si="26"/>
        <v>0</v>
      </c>
      <c r="R66" s="190"/>
      <c r="S66" s="190" t="s">
        <v>878</v>
      </c>
      <c r="T66" s="191" t="s">
        <v>879</v>
      </c>
      <c r="U66" s="159">
        <v>0</v>
      </c>
      <c r="V66" s="159">
        <f t="shared" si="27"/>
        <v>0</v>
      </c>
      <c r="W66" s="159"/>
      <c r="X66" s="159" t="s">
        <v>295</v>
      </c>
      <c r="Y66" s="159" t="s">
        <v>296</v>
      </c>
      <c r="Z66" s="148"/>
      <c r="AA66" s="148"/>
      <c r="AB66" s="148"/>
      <c r="AC66" s="148"/>
      <c r="AD66" s="148"/>
      <c r="AE66" s="148"/>
      <c r="AF66" s="148"/>
      <c r="AG66" s="148" t="s">
        <v>2005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50</v>
      </c>
      <c r="B67" s="186" t="s">
        <v>2086</v>
      </c>
      <c r="C67" s="198" t="s">
        <v>2559</v>
      </c>
      <c r="D67" s="187" t="s">
        <v>2037</v>
      </c>
      <c r="E67" s="188">
        <v>1</v>
      </c>
      <c r="F67" s="189"/>
      <c r="G67" s="190">
        <f t="shared" si="21"/>
        <v>0</v>
      </c>
      <c r="H67" s="189"/>
      <c r="I67" s="190">
        <f t="shared" si="22"/>
        <v>0</v>
      </c>
      <c r="J67" s="189"/>
      <c r="K67" s="190">
        <f t="shared" si="23"/>
        <v>0</v>
      </c>
      <c r="L67" s="190">
        <v>21</v>
      </c>
      <c r="M67" s="190">
        <f t="shared" si="24"/>
        <v>0</v>
      </c>
      <c r="N67" s="188">
        <v>0</v>
      </c>
      <c r="O67" s="188">
        <f t="shared" si="25"/>
        <v>0</v>
      </c>
      <c r="P67" s="188">
        <v>0</v>
      </c>
      <c r="Q67" s="188">
        <f t="shared" si="26"/>
        <v>0</v>
      </c>
      <c r="R67" s="190"/>
      <c r="S67" s="190" t="s">
        <v>878</v>
      </c>
      <c r="T67" s="191" t="s">
        <v>879</v>
      </c>
      <c r="U67" s="159">
        <v>0</v>
      </c>
      <c r="V67" s="159">
        <f t="shared" si="27"/>
        <v>0</v>
      </c>
      <c r="W67" s="159"/>
      <c r="X67" s="159" t="s">
        <v>295</v>
      </c>
      <c r="Y67" s="159" t="s">
        <v>296</v>
      </c>
      <c r="Z67" s="148"/>
      <c r="AA67" s="148"/>
      <c r="AB67" s="148"/>
      <c r="AC67" s="148"/>
      <c r="AD67" s="148"/>
      <c r="AE67" s="148"/>
      <c r="AF67" s="148"/>
      <c r="AG67" s="148" t="s">
        <v>2005</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ht="20" outlineLevel="1" x14ac:dyDescent="0.25">
      <c r="A68" s="185">
        <v>51</v>
      </c>
      <c r="B68" s="186" t="s">
        <v>2560</v>
      </c>
      <c r="C68" s="198" t="s">
        <v>2561</v>
      </c>
      <c r="D68" s="187" t="s">
        <v>2037</v>
      </c>
      <c r="E68" s="188">
        <v>2</v>
      </c>
      <c r="F68" s="189"/>
      <c r="G68" s="190">
        <f t="shared" si="21"/>
        <v>0</v>
      </c>
      <c r="H68" s="189"/>
      <c r="I68" s="190">
        <f t="shared" si="22"/>
        <v>0</v>
      </c>
      <c r="J68" s="189"/>
      <c r="K68" s="190">
        <f t="shared" si="23"/>
        <v>0</v>
      </c>
      <c r="L68" s="190">
        <v>21</v>
      </c>
      <c r="M68" s="190">
        <f t="shared" si="24"/>
        <v>0</v>
      </c>
      <c r="N68" s="188">
        <v>0</v>
      </c>
      <c r="O68" s="188">
        <f t="shared" si="25"/>
        <v>0</v>
      </c>
      <c r="P68" s="188">
        <v>0</v>
      </c>
      <c r="Q68" s="188">
        <f t="shared" si="26"/>
        <v>0</v>
      </c>
      <c r="R68" s="190"/>
      <c r="S68" s="190" t="s">
        <v>878</v>
      </c>
      <c r="T68" s="191" t="s">
        <v>879</v>
      </c>
      <c r="U68" s="159">
        <v>0</v>
      </c>
      <c r="V68" s="159">
        <f t="shared" si="27"/>
        <v>0</v>
      </c>
      <c r="W68" s="159"/>
      <c r="X68" s="159" t="s">
        <v>295</v>
      </c>
      <c r="Y68" s="159" t="s">
        <v>296</v>
      </c>
      <c r="Z68" s="148"/>
      <c r="AA68" s="148"/>
      <c r="AB68" s="148"/>
      <c r="AC68" s="148"/>
      <c r="AD68" s="148"/>
      <c r="AE68" s="148"/>
      <c r="AF68" s="148"/>
      <c r="AG68" s="148" t="s">
        <v>2005</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5">
      <c r="A69" s="185">
        <v>52</v>
      </c>
      <c r="B69" s="186" t="s">
        <v>2562</v>
      </c>
      <c r="C69" s="198" t="s">
        <v>2563</v>
      </c>
      <c r="D69" s="187" t="s">
        <v>292</v>
      </c>
      <c r="E69" s="188">
        <v>41</v>
      </c>
      <c r="F69" s="189"/>
      <c r="G69" s="190">
        <f t="shared" si="21"/>
        <v>0</v>
      </c>
      <c r="H69" s="189"/>
      <c r="I69" s="190">
        <f t="shared" si="22"/>
        <v>0</v>
      </c>
      <c r="J69" s="189"/>
      <c r="K69" s="190">
        <f t="shared" si="23"/>
        <v>0</v>
      </c>
      <c r="L69" s="190">
        <v>21</v>
      </c>
      <c r="M69" s="190">
        <f t="shared" si="24"/>
        <v>0</v>
      </c>
      <c r="N69" s="188">
        <v>0</v>
      </c>
      <c r="O69" s="188">
        <f t="shared" si="25"/>
        <v>0</v>
      </c>
      <c r="P69" s="188">
        <v>0</v>
      </c>
      <c r="Q69" s="188">
        <f t="shared" si="26"/>
        <v>0</v>
      </c>
      <c r="R69" s="190" t="s">
        <v>2163</v>
      </c>
      <c r="S69" s="190" t="s">
        <v>294</v>
      </c>
      <c r="T69" s="191" t="s">
        <v>879</v>
      </c>
      <c r="U69" s="159">
        <v>0.16500000000000001</v>
      </c>
      <c r="V69" s="159">
        <f t="shared" si="27"/>
        <v>6.77</v>
      </c>
      <c r="W69" s="159"/>
      <c r="X69" s="159" t="s">
        <v>295</v>
      </c>
      <c r="Y69" s="159" t="s">
        <v>296</v>
      </c>
      <c r="Z69" s="148"/>
      <c r="AA69" s="148"/>
      <c r="AB69" s="148"/>
      <c r="AC69" s="148"/>
      <c r="AD69" s="148"/>
      <c r="AE69" s="148"/>
      <c r="AF69" s="148"/>
      <c r="AG69" s="148" t="s">
        <v>2005</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5">
      <c r="A70" s="185">
        <v>53</v>
      </c>
      <c r="B70" s="186" t="s">
        <v>2564</v>
      </c>
      <c r="C70" s="198" t="s">
        <v>2565</v>
      </c>
      <c r="D70" s="187" t="s">
        <v>292</v>
      </c>
      <c r="E70" s="188">
        <v>5</v>
      </c>
      <c r="F70" s="189"/>
      <c r="G70" s="190">
        <f t="shared" si="21"/>
        <v>0</v>
      </c>
      <c r="H70" s="189"/>
      <c r="I70" s="190">
        <f t="shared" si="22"/>
        <v>0</v>
      </c>
      <c r="J70" s="189"/>
      <c r="K70" s="190">
        <f t="shared" si="23"/>
        <v>0</v>
      </c>
      <c r="L70" s="190">
        <v>21</v>
      </c>
      <c r="M70" s="190">
        <f t="shared" si="24"/>
        <v>0</v>
      </c>
      <c r="N70" s="188">
        <v>0</v>
      </c>
      <c r="O70" s="188">
        <f t="shared" si="25"/>
        <v>0</v>
      </c>
      <c r="P70" s="188">
        <v>0</v>
      </c>
      <c r="Q70" s="188">
        <f t="shared" si="26"/>
        <v>0</v>
      </c>
      <c r="R70" s="190" t="s">
        <v>2163</v>
      </c>
      <c r="S70" s="190" t="s">
        <v>294</v>
      </c>
      <c r="T70" s="191" t="s">
        <v>879</v>
      </c>
      <c r="U70" s="159">
        <v>0.20599999999999999</v>
      </c>
      <c r="V70" s="159">
        <f t="shared" si="27"/>
        <v>1.03</v>
      </c>
      <c r="W70" s="159"/>
      <c r="X70" s="159" t="s">
        <v>295</v>
      </c>
      <c r="Y70" s="159" t="s">
        <v>296</v>
      </c>
      <c r="Z70" s="148"/>
      <c r="AA70" s="148"/>
      <c r="AB70" s="148"/>
      <c r="AC70" s="148"/>
      <c r="AD70" s="148"/>
      <c r="AE70" s="148"/>
      <c r="AF70" s="148"/>
      <c r="AG70" s="148" t="s">
        <v>2005</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5">
      <c r="A71" s="185">
        <v>54</v>
      </c>
      <c r="B71" s="186" t="s">
        <v>2566</v>
      </c>
      <c r="C71" s="198" t="s">
        <v>2567</v>
      </c>
      <c r="D71" s="187" t="s">
        <v>292</v>
      </c>
      <c r="E71" s="188">
        <v>3</v>
      </c>
      <c r="F71" s="189"/>
      <c r="G71" s="190">
        <f t="shared" si="21"/>
        <v>0</v>
      </c>
      <c r="H71" s="189"/>
      <c r="I71" s="190">
        <f t="shared" si="22"/>
        <v>0</v>
      </c>
      <c r="J71" s="189"/>
      <c r="K71" s="190">
        <f t="shared" si="23"/>
        <v>0</v>
      </c>
      <c r="L71" s="190">
        <v>21</v>
      </c>
      <c r="M71" s="190">
        <f t="shared" si="24"/>
        <v>0</v>
      </c>
      <c r="N71" s="188">
        <v>0</v>
      </c>
      <c r="O71" s="188">
        <f t="shared" si="25"/>
        <v>0</v>
      </c>
      <c r="P71" s="188">
        <v>0</v>
      </c>
      <c r="Q71" s="188">
        <f t="shared" si="26"/>
        <v>0</v>
      </c>
      <c r="R71" s="190" t="s">
        <v>2163</v>
      </c>
      <c r="S71" s="190" t="s">
        <v>294</v>
      </c>
      <c r="T71" s="191" t="s">
        <v>879</v>
      </c>
      <c r="U71" s="159">
        <v>0.22700000000000001</v>
      </c>
      <c r="V71" s="159">
        <f t="shared" si="27"/>
        <v>0.68</v>
      </c>
      <c r="W71" s="159"/>
      <c r="X71" s="159" t="s">
        <v>295</v>
      </c>
      <c r="Y71" s="159" t="s">
        <v>296</v>
      </c>
      <c r="Z71" s="148"/>
      <c r="AA71" s="148"/>
      <c r="AB71" s="148"/>
      <c r="AC71" s="148"/>
      <c r="AD71" s="148"/>
      <c r="AE71" s="148"/>
      <c r="AF71" s="148"/>
      <c r="AG71" s="148" t="s">
        <v>2005</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85">
        <v>55</v>
      </c>
      <c r="B72" s="186" t="s">
        <v>2568</v>
      </c>
      <c r="C72" s="198" t="s">
        <v>2569</v>
      </c>
      <c r="D72" s="187" t="s">
        <v>292</v>
      </c>
      <c r="E72" s="188">
        <v>3</v>
      </c>
      <c r="F72" s="189"/>
      <c r="G72" s="190">
        <f t="shared" si="21"/>
        <v>0</v>
      </c>
      <c r="H72" s="189"/>
      <c r="I72" s="190">
        <f t="shared" si="22"/>
        <v>0</v>
      </c>
      <c r="J72" s="189"/>
      <c r="K72" s="190">
        <f t="shared" si="23"/>
        <v>0</v>
      </c>
      <c r="L72" s="190">
        <v>21</v>
      </c>
      <c r="M72" s="190">
        <f t="shared" si="24"/>
        <v>0</v>
      </c>
      <c r="N72" s="188">
        <v>0</v>
      </c>
      <c r="O72" s="188">
        <f t="shared" si="25"/>
        <v>0</v>
      </c>
      <c r="P72" s="188">
        <v>0</v>
      </c>
      <c r="Q72" s="188">
        <f t="shared" si="26"/>
        <v>0</v>
      </c>
      <c r="R72" s="190" t="s">
        <v>2163</v>
      </c>
      <c r="S72" s="190" t="s">
        <v>294</v>
      </c>
      <c r="T72" s="191" t="s">
        <v>879</v>
      </c>
      <c r="U72" s="159">
        <v>0.26800000000000002</v>
      </c>
      <c r="V72" s="159">
        <f t="shared" si="27"/>
        <v>0.8</v>
      </c>
      <c r="W72" s="159"/>
      <c r="X72" s="159" t="s">
        <v>295</v>
      </c>
      <c r="Y72" s="159" t="s">
        <v>296</v>
      </c>
      <c r="Z72" s="148"/>
      <c r="AA72" s="148"/>
      <c r="AB72" s="148"/>
      <c r="AC72" s="148"/>
      <c r="AD72" s="148"/>
      <c r="AE72" s="148"/>
      <c r="AF72" s="148"/>
      <c r="AG72" s="148" t="s">
        <v>2005</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1" x14ac:dyDescent="0.25">
      <c r="A73" s="185">
        <v>56</v>
      </c>
      <c r="B73" s="186" t="s">
        <v>2090</v>
      </c>
      <c r="C73" s="198" t="s">
        <v>2570</v>
      </c>
      <c r="D73" s="187" t="s">
        <v>2037</v>
      </c>
      <c r="E73" s="188">
        <v>2</v>
      </c>
      <c r="F73" s="189"/>
      <c r="G73" s="190">
        <f t="shared" si="21"/>
        <v>0</v>
      </c>
      <c r="H73" s="189"/>
      <c r="I73" s="190">
        <f t="shared" si="22"/>
        <v>0</v>
      </c>
      <c r="J73" s="189"/>
      <c r="K73" s="190">
        <f t="shared" si="23"/>
        <v>0</v>
      </c>
      <c r="L73" s="190">
        <v>21</v>
      </c>
      <c r="M73" s="190">
        <f t="shared" si="24"/>
        <v>0</v>
      </c>
      <c r="N73" s="188">
        <v>0</v>
      </c>
      <c r="O73" s="188">
        <f t="shared" si="25"/>
        <v>0</v>
      </c>
      <c r="P73" s="188">
        <v>0</v>
      </c>
      <c r="Q73" s="188">
        <f t="shared" si="26"/>
        <v>0</v>
      </c>
      <c r="R73" s="190"/>
      <c r="S73" s="190" t="s">
        <v>878</v>
      </c>
      <c r="T73" s="191" t="s">
        <v>879</v>
      </c>
      <c r="U73" s="159">
        <v>0</v>
      </c>
      <c r="V73" s="159">
        <f t="shared" si="27"/>
        <v>0</v>
      </c>
      <c r="W73" s="159"/>
      <c r="X73" s="159" t="s">
        <v>295</v>
      </c>
      <c r="Y73" s="159" t="s">
        <v>296</v>
      </c>
      <c r="Z73" s="148"/>
      <c r="AA73" s="148"/>
      <c r="AB73" s="148"/>
      <c r="AC73" s="148"/>
      <c r="AD73" s="148"/>
      <c r="AE73" s="148"/>
      <c r="AF73" s="148"/>
      <c r="AG73" s="148" t="s">
        <v>2005</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85">
        <v>57</v>
      </c>
      <c r="B74" s="186" t="s">
        <v>2571</v>
      </c>
      <c r="C74" s="198" t="s">
        <v>2572</v>
      </c>
      <c r="D74" s="187" t="s">
        <v>292</v>
      </c>
      <c r="E74" s="188">
        <v>10</v>
      </c>
      <c r="F74" s="189"/>
      <c r="G74" s="190">
        <f t="shared" si="21"/>
        <v>0</v>
      </c>
      <c r="H74" s="189"/>
      <c r="I74" s="190">
        <f t="shared" si="22"/>
        <v>0</v>
      </c>
      <c r="J74" s="189"/>
      <c r="K74" s="190">
        <f t="shared" si="23"/>
        <v>0</v>
      </c>
      <c r="L74" s="190">
        <v>21</v>
      </c>
      <c r="M74" s="190">
        <f t="shared" si="24"/>
        <v>0</v>
      </c>
      <c r="N74" s="188">
        <v>1.8000000000000001E-4</v>
      </c>
      <c r="O74" s="188">
        <f t="shared" si="25"/>
        <v>0</v>
      </c>
      <c r="P74" s="188">
        <v>0</v>
      </c>
      <c r="Q74" s="188">
        <f t="shared" si="26"/>
        <v>0</v>
      </c>
      <c r="R74" s="190" t="s">
        <v>2163</v>
      </c>
      <c r="S74" s="190" t="s">
        <v>294</v>
      </c>
      <c r="T74" s="191" t="s">
        <v>879</v>
      </c>
      <c r="U74" s="159">
        <v>9.2999999999999999E-2</v>
      </c>
      <c r="V74" s="159">
        <f t="shared" si="27"/>
        <v>0.93</v>
      </c>
      <c r="W74" s="159"/>
      <c r="X74" s="159" t="s">
        <v>295</v>
      </c>
      <c r="Y74" s="159" t="s">
        <v>296</v>
      </c>
      <c r="Z74" s="148"/>
      <c r="AA74" s="148"/>
      <c r="AB74" s="148"/>
      <c r="AC74" s="148"/>
      <c r="AD74" s="148"/>
      <c r="AE74" s="148"/>
      <c r="AF74" s="148"/>
      <c r="AG74" s="148" t="s">
        <v>2005</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5">
      <c r="A75" s="185">
        <v>58</v>
      </c>
      <c r="B75" s="186" t="s">
        <v>2573</v>
      </c>
      <c r="C75" s="198" t="s">
        <v>2574</v>
      </c>
      <c r="D75" s="187" t="s">
        <v>292</v>
      </c>
      <c r="E75" s="188">
        <v>2</v>
      </c>
      <c r="F75" s="189"/>
      <c r="G75" s="190">
        <f t="shared" si="21"/>
        <v>0</v>
      </c>
      <c r="H75" s="189"/>
      <c r="I75" s="190">
        <f t="shared" si="22"/>
        <v>0</v>
      </c>
      <c r="J75" s="189"/>
      <c r="K75" s="190">
        <f t="shared" si="23"/>
        <v>0</v>
      </c>
      <c r="L75" s="190">
        <v>21</v>
      </c>
      <c r="M75" s="190">
        <f t="shared" si="24"/>
        <v>0</v>
      </c>
      <c r="N75" s="188">
        <v>2.7E-4</v>
      </c>
      <c r="O75" s="188">
        <f t="shared" si="25"/>
        <v>0</v>
      </c>
      <c r="P75" s="188">
        <v>0</v>
      </c>
      <c r="Q75" s="188">
        <f t="shared" si="26"/>
        <v>0</v>
      </c>
      <c r="R75" s="190" t="s">
        <v>2163</v>
      </c>
      <c r="S75" s="190" t="s">
        <v>294</v>
      </c>
      <c r="T75" s="191" t="s">
        <v>879</v>
      </c>
      <c r="U75" s="159">
        <v>0.10299999999999999</v>
      </c>
      <c r="V75" s="159">
        <f t="shared" si="27"/>
        <v>0.21</v>
      </c>
      <c r="W75" s="159"/>
      <c r="X75" s="159" t="s">
        <v>295</v>
      </c>
      <c r="Y75" s="159" t="s">
        <v>296</v>
      </c>
      <c r="Z75" s="148"/>
      <c r="AA75" s="148"/>
      <c r="AB75" s="148"/>
      <c r="AC75" s="148"/>
      <c r="AD75" s="148"/>
      <c r="AE75" s="148"/>
      <c r="AF75" s="148"/>
      <c r="AG75" s="148" t="s">
        <v>2005</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85">
        <v>59</v>
      </c>
      <c r="B76" s="186" t="s">
        <v>2575</v>
      </c>
      <c r="C76" s="198" t="s">
        <v>2576</v>
      </c>
      <c r="D76" s="187" t="s">
        <v>292</v>
      </c>
      <c r="E76" s="188">
        <v>2</v>
      </c>
      <c r="F76" s="189"/>
      <c r="G76" s="190">
        <f t="shared" si="21"/>
        <v>0</v>
      </c>
      <c r="H76" s="189"/>
      <c r="I76" s="190">
        <f t="shared" si="22"/>
        <v>0</v>
      </c>
      <c r="J76" s="189"/>
      <c r="K76" s="190">
        <f t="shared" si="23"/>
        <v>0</v>
      </c>
      <c r="L76" s="190">
        <v>21</v>
      </c>
      <c r="M76" s="190">
        <f t="shared" si="24"/>
        <v>0</v>
      </c>
      <c r="N76" s="188">
        <v>4.0000000000000002E-4</v>
      </c>
      <c r="O76" s="188">
        <f t="shared" si="25"/>
        <v>0</v>
      </c>
      <c r="P76" s="188">
        <v>0</v>
      </c>
      <c r="Q76" s="188">
        <f t="shared" si="26"/>
        <v>0</v>
      </c>
      <c r="R76" s="190" t="s">
        <v>2163</v>
      </c>
      <c r="S76" s="190" t="s">
        <v>294</v>
      </c>
      <c r="T76" s="191" t="s">
        <v>879</v>
      </c>
      <c r="U76" s="159">
        <v>0.124</v>
      </c>
      <c r="V76" s="159">
        <f t="shared" si="27"/>
        <v>0.25</v>
      </c>
      <c r="W76" s="159"/>
      <c r="X76" s="159" t="s">
        <v>295</v>
      </c>
      <c r="Y76" s="159" t="s">
        <v>296</v>
      </c>
      <c r="Z76" s="148"/>
      <c r="AA76" s="148"/>
      <c r="AB76" s="148"/>
      <c r="AC76" s="148"/>
      <c r="AD76" s="148"/>
      <c r="AE76" s="148"/>
      <c r="AF76" s="148"/>
      <c r="AG76" s="148" t="s">
        <v>2005</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ht="20" outlineLevel="1" x14ac:dyDescent="0.25">
      <c r="A77" s="185">
        <v>60</v>
      </c>
      <c r="B77" s="186" t="s">
        <v>2577</v>
      </c>
      <c r="C77" s="198" t="s">
        <v>2578</v>
      </c>
      <c r="D77" s="187" t="s">
        <v>292</v>
      </c>
      <c r="E77" s="188">
        <v>4</v>
      </c>
      <c r="F77" s="189"/>
      <c r="G77" s="190">
        <f t="shared" si="21"/>
        <v>0</v>
      </c>
      <c r="H77" s="189"/>
      <c r="I77" s="190">
        <f t="shared" si="22"/>
        <v>0</v>
      </c>
      <c r="J77" s="189"/>
      <c r="K77" s="190">
        <f t="shared" si="23"/>
        <v>0</v>
      </c>
      <c r="L77" s="190">
        <v>21</v>
      </c>
      <c r="M77" s="190">
        <f t="shared" si="24"/>
        <v>0</v>
      </c>
      <c r="N77" s="188">
        <v>7.2000000000000005E-4</v>
      </c>
      <c r="O77" s="188">
        <f t="shared" si="25"/>
        <v>0</v>
      </c>
      <c r="P77" s="188">
        <v>0</v>
      </c>
      <c r="Q77" s="188">
        <f t="shared" si="26"/>
        <v>0</v>
      </c>
      <c r="R77" s="190" t="s">
        <v>2163</v>
      </c>
      <c r="S77" s="190" t="s">
        <v>294</v>
      </c>
      <c r="T77" s="191" t="s">
        <v>879</v>
      </c>
      <c r="U77" s="159">
        <v>0.38100000000000001</v>
      </c>
      <c r="V77" s="159">
        <f t="shared" si="27"/>
        <v>1.52</v>
      </c>
      <c r="W77" s="159"/>
      <c r="X77" s="159" t="s">
        <v>295</v>
      </c>
      <c r="Y77" s="159" t="s">
        <v>296</v>
      </c>
      <c r="Z77" s="148"/>
      <c r="AA77" s="148"/>
      <c r="AB77" s="148"/>
      <c r="AC77" s="148"/>
      <c r="AD77" s="148"/>
      <c r="AE77" s="148"/>
      <c r="AF77" s="148"/>
      <c r="AG77" s="148" t="s">
        <v>2005</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20" outlineLevel="1" x14ac:dyDescent="0.25">
      <c r="A78" s="185">
        <v>61</v>
      </c>
      <c r="B78" s="186" t="s">
        <v>2579</v>
      </c>
      <c r="C78" s="198" t="s">
        <v>2580</v>
      </c>
      <c r="D78" s="187" t="s">
        <v>2037</v>
      </c>
      <c r="E78" s="188">
        <v>37</v>
      </c>
      <c r="F78" s="189"/>
      <c r="G78" s="190">
        <f t="shared" si="21"/>
        <v>0</v>
      </c>
      <c r="H78" s="189"/>
      <c r="I78" s="190">
        <f t="shared" si="22"/>
        <v>0</v>
      </c>
      <c r="J78" s="189"/>
      <c r="K78" s="190">
        <f t="shared" si="23"/>
        <v>0</v>
      </c>
      <c r="L78" s="190">
        <v>21</v>
      </c>
      <c r="M78" s="190">
        <f t="shared" si="24"/>
        <v>0</v>
      </c>
      <c r="N78" s="188">
        <v>0</v>
      </c>
      <c r="O78" s="188">
        <f t="shared" si="25"/>
        <v>0</v>
      </c>
      <c r="P78" s="188">
        <v>0</v>
      </c>
      <c r="Q78" s="188">
        <f t="shared" si="26"/>
        <v>0</v>
      </c>
      <c r="R78" s="190"/>
      <c r="S78" s="190" t="s">
        <v>878</v>
      </c>
      <c r="T78" s="191" t="s">
        <v>879</v>
      </c>
      <c r="U78" s="159">
        <v>0</v>
      </c>
      <c r="V78" s="159">
        <f t="shared" si="27"/>
        <v>0</v>
      </c>
      <c r="W78" s="159"/>
      <c r="X78" s="159" t="s">
        <v>295</v>
      </c>
      <c r="Y78" s="159" t="s">
        <v>296</v>
      </c>
      <c r="Z78" s="148"/>
      <c r="AA78" s="148"/>
      <c r="AB78" s="148"/>
      <c r="AC78" s="148"/>
      <c r="AD78" s="148"/>
      <c r="AE78" s="148"/>
      <c r="AF78" s="148"/>
      <c r="AG78" s="148" t="s">
        <v>2005</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85">
        <v>62</v>
      </c>
      <c r="B79" s="186" t="s">
        <v>2581</v>
      </c>
      <c r="C79" s="198" t="s">
        <v>2582</v>
      </c>
      <c r="D79" s="187" t="s">
        <v>2037</v>
      </c>
      <c r="E79" s="188">
        <v>2</v>
      </c>
      <c r="F79" s="189"/>
      <c r="G79" s="190">
        <f t="shared" si="21"/>
        <v>0</v>
      </c>
      <c r="H79" s="189"/>
      <c r="I79" s="190">
        <f t="shared" si="22"/>
        <v>0</v>
      </c>
      <c r="J79" s="189"/>
      <c r="K79" s="190">
        <f t="shared" si="23"/>
        <v>0</v>
      </c>
      <c r="L79" s="190">
        <v>21</v>
      </c>
      <c r="M79" s="190">
        <f t="shared" si="24"/>
        <v>0</v>
      </c>
      <c r="N79" s="188">
        <v>0</v>
      </c>
      <c r="O79" s="188">
        <f t="shared" si="25"/>
        <v>0</v>
      </c>
      <c r="P79" s="188">
        <v>0</v>
      </c>
      <c r="Q79" s="188">
        <f t="shared" si="26"/>
        <v>0</v>
      </c>
      <c r="R79" s="190"/>
      <c r="S79" s="190" t="s">
        <v>878</v>
      </c>
      <c r="T79" s="191" t="s">
        <v>879</v>
      </c>
      <c r="U79" s="159">
        <v>0</v>
      </c>
      <c r="V79" s="159">
        <f t="shared" si="27"/>
        <v>0</v>
      </c>
      <c r="W79" s="159"/>
      <c r="X79" s="159" t="s">
        <v>295</v>
      </c>
      <c r="Y79" s="159" t="s">
        <v>296</v>
      </c>
      <c r="Z79" s="148"/>
      <c r="AA79" s="148"/>
      <c r="AB79" s="148"/>
      <c r="AC79" s="148"/>
      <c r="AD79" s="148"/>
      <c r="AE79" s="148"/>
      <c r="AF79" s="148"/>
      <c r="AG79" s="148" t="s">
        <v>2005</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85">
        <v>63</v>
      </c>
      <c r="B80" s="186" t="s">
        <v>2583</v>
      </c>
      <c r="C80" s="198" t="s">
        <v>2584</v>
      </c>
      <c r="D80" s="187" t="s">
        <v>292</v>
      </c>
      <c r="E80" s="188">
        <v>39</v>
      </c>
      <c r="F80" s="189"/>
      <c r="G80" s="190">
        <f t="shared" si="21"/>
        <v>0</v>
      </c>
      <c r="H80" s="189"/>
      <c r="I80" s="190">
        <f t="shared" si="22"/>
        <v>0</v>
      </c>
      <c r="J80" s="189"/>
      <c r="K80" s="190">
        <f t="shared" si="23"/>
        <v>0</v>
      </c>
      <c r="L80" s="190">
        <v>21</v>
      </c>
      <c r="M80" s="190">
        <f t="shared" si="24"/>
        <v>0</v>
      </c>
      <c r="N80" s="188">
        <v>0</v>
      </c>
      <c r="O80" s="188">
        <f t="shared" si="25"/>
        <v>0</v>
      </c>
      <c r="P80" s="188">
        <v>0</v>
      </c>
      <c r="Q80" s="188">
        <f t="shared" si="26"/>
        <v>0</v>
      </c>
      <c r="R80" s="190" t="s">
        <v>2163</v>
      </c>
      <c r="S80" s="190" t="s">
        <v>294</v>
      </c>
      <c r="T80" s="191" t="s">
        <v>879</v>
      </c>
      <c r="U80" s="159">
        <v>0.14399999999999999</v>
      </c>
      <c r="V80" s="159">
        <f t="shared" si="27"/>
        <v>5.62</v>
      </c>
      <c r="W80" s="159"/>
      <c r="X80" s="159" t="s">
        <v>295</v>
      </c>
      <c r="Y80" s="159" t="s">
        <v>296</v>
      </c>
      <c r="Z80" s="148"/>
      <c r="AA80" s="148"/>
      <c r="AB80" s="148"/>
      <c r="AC80" s="148"/>
      <c r="AD80" s="148"/>
      <c r="AE80" s="148"/>
      <c r="AF80" s="148"/>
      <c r="AG80" s="148" t="s">
        <v>2005</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20" outlineLevel="1" x14ac:dyDescent="0.25">
      <c r="A81" s="185">
        <v>64</v>
      </c>
      <c r="B81" s="186" t="s">
        <v>2585</v>
      </c>
      <c r="C81" s="198" t="s">
        <v>2586</v>
      </c>
      <c r="D81" s="187" t="s">
        <v>292</v>
      </c>
      <c r="E81" s="188">
        <v>39</v>
      </c>
      <c r="F81" s="189"/>
      <c r="G81" s="190">
        <f t="shared" si="21"/>
        <v>0</v>
      </c>
      <c r="H81" s="189"/>
      <c r="I81" s="190">
        <f t="shared" si="22"/>
        <v>0</v>
      </c>
      <c r="J81" s="189"/>
      <c r="K81" s="190">
        <f t="shared" si="23"/>
        <v>0</v>
      </c>
      <c r="L81" s="190">
        <v>21</v>
      </c>
      <c r="M81" s="190">
        <f t="shared" si="24"/>
        <v>0</v>
      </c>
      <c r="N81" s="188">
        <v>0</v>
      </c>
      <c r="O81" s="188">
        <f t="shared" si="25"/>
        <v>0</v>
      </c>
      <c r="P81" s="188">
        <v>0</v>
      </c>
      <c r="Q81" s="188">
        <f t="shared" si="26"/>
        <v>0</v>
      </c>
      <c r="R81" s="190" t="s">
        <v>2163</v>
      </c>
      <c r="S81" s="190" t="s">
        <v>294</v>
      </c>
      <c r="T81" s="191" t="s">
        <v>879</v>
      </c>
      <c r="U81" s="159">
        <v>0.26800000000000002</v>
      </c>
      <c r="V81" s="159">
        <f t="shared" si="27"/>
        <v>10.45</v>
      </c>
      <c r="W81" s="159"/>
      <c r="X81" s="159" t="s">
        <v>295</v>
      </c>
      <c r="Y81" s="159" t="s">
        <v>296</v>
      </c>
      <c r="Z81" s="148"/>
      <c r="AA81" s="148"/>
      <c r="AB81" s="148"/>
      <c r="AC81" s="148"/>
      <c r="AD81" s="148"/>
      <c r="AE81" s="148"/>
      <c r="AF81" s="148"/>
      <c r="AG81" s="148" t="s">
        <v>2005</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20" outlineLevel="1" x14ac:dyDescent="0.25">
      <c r="A82" s="185">
        <v>65</v>
      </c>
      <c r="B82" s="186" t="s">
        <v>2587</v>
      </c>
      <c r="C82" s="198" t="s">
        <v>2588</v>
      </c>
      <c r="D82" s="187" t="s">
        <v>2037</v>
      </c>
      <c r="E82" s="188">
        <v>2</v>
      </c>
      <c r="F82" s="189"/>
      <c r="G82" s="190">
        <f t="shared" si="21"/>
        <v>0</v>
      </c>
      <c r="H82" s="189"/>
      <c r="I82" s="190">
        <f t="shared" si="22"/>
        <v>0</v>
      </c>
      <c r="J82" s="189"/>
      <c r="K82" s="190">
        <f t="shared" si="23"/>
        <v>0</v>
      </c>
      <c r="L82" s="190">
        <v>21</v>
      </c>
      <c r="M82" s="190">
        <f t="shared" si="24"/>
        <v>0</v>
      </c>
      <c r="N82" s="188">
        <v>0</v>
      </c>
      <c r="O82" s="188">
        <f t="shared" si="25"/>
        <v>0</v>
      </c>
      <c r="P82" s="188">
        <v>0</v>
      </c>
      <c r="Q82" s="188">
        <f t="shared" si="26"/>
        <v>0</v>
      </c>
      <c r="R82" s="190"/>
      <c r="S82" s="190" t="s">
        <v>878</v>
      </c>
      <c r="T82" s="191" t="s">
        <v>879</v>
      </c>
      <c r="U82" s="159">
        <v>0</v>
      </c>
      <c r="V82" s="159">
        <f t="shared" si="27"/>
        <v>0</v>
      </c>
      <c r="W82" s="159"/>
      <c r="X82" s="159" t="s">
        <v>295</v>
      </c>
      <c r="Y82" s="159" t="s">
        <v>296</v>
      </c>
      <c r="Z82" s="148"/>
      <c r="AA82" s="148"/>
      <c r="AB82" s="148"/>
      <c r="AC82" s="148"/>
      <c r="AD82" s="148"/>
      <c r="AE82" s="148"/>
      <c r="AF82" s="148"/>
      <c r="AG82" s="148" t="s">
        <v>2005</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5">
      <c r="A83" s="185">
        <v>66</v>
      </c>
      <c r="B83" s="186" t="s">
        <v>2589</v>
      </c>
      <c r="C83" s="198" t="s">
        <v>2590</v>
      </c>
      <c r="D83" s="187" t="s">
        <v>2037</v>
      </c>
      <c r="E83" s="188">
        <v>2</v>
      </c>
      <c r="F83" s="189"/>
      <c r="G83" s="190">
        <f t="shared" si="21"/>
        <v>0</v>
      </c>
      <c r="H83" s="189"/>
      <c r="I83" s="190">
        <f t="shared" si="22"/>
        <v>0</v>
      </c>
      <c r="J83" s="189"/>
      <c r="K83" s="190">
        <f t="shared" si="23"/>
        <v>0</v>
      </c>
      <c r="L83" s="190">
        <v>21</v>
      </c>
      <c r="M83" s="190">
        <f t="shared" si="24"/>
        <v>0</v>
      </c>
      <c r="N83" s="188">
        <v>0</v>
      </c>
      <c r="O83" s="188">
        <f t="shared" si="25"/>
        <v>0</v>
      </c>
      <c r="P83" s="188">
        <v>0</v>
      </c>
      <c r="Q83" s="188">
        <f t="shared" si="26"/>
        <v>0</v>
      </c>
      <c r="R83" s="190"/>
      <c r="S83" s="190" t="s">
        <v>878</v>
      </c>
      <c r="T83" s="191" t="s">
        <v>879</v>
      </c>
      <c r="U83" s="159">
        <v>0</v>
      </c>
      <c r="V83" s="159">
        <f t="shared" si="27"/>
        <v>0</v>
      </c>
      <c r="W83" s="159"/>
      <c r="X83" s="159" t="s">
        <v>295</v>
      </c>
      <c r="Y83" s="159" t="s">
        <v>296</v>
      </c>
      <c r="Z83" s="148"/>
      <c r="AA83" s="148"/>
      <c r="AB83" s="148"/>
      <c r="AC83" s="148"/>
      <c r="AD83" s="148"/>
      <c r="AE83" s="148"/>
      <c r="AF83" s="148"/>
      <c r="AG83" s="148" t="s">
        <v>2005</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5">
      <c r="A84" s="185">
        <v>67</v>
      </c>
      <c r="B84" s="186" t="s">
        <v>2591</v>
      </c>
      <c r="C84" s="198" t="s">
        <v>2592</v>
      </c>
      <c r="D84" s="187" t="s">
        <v>0</v>
      </c>
      <c r="E84" s="188">
        <v>0.54</v>
      </c>
      <c r="F84" s="189"/>
      <c r="G84" s="190">
        <f t="shared" si="21"/>
        <v>0</v>
      </c>
      <c r="H84" s="189"/>
      <c r="I84" s="190">
        <f t="shared" si="22"/>
        <v>0</v>
      </c>
      <c r="J84" s="189"/>
      <c r="K84" s="190">
        <f t="shared" si="23"/>
        <v>0</v>
      </c>
      <c r="L84" s="190">
        <v>21</v>
      </c>
      <c r="M84" s="190">
        <f t="shared" si="24"/>
        <v>0</v>
      </c>
      <c r="N84" s="188">
        <v>0</v>
      </c>
      <c r="O84" s="188">
        <f t="shared" si="25"/>
        <v>0</v>
      </c>
      <c r="P84" s="188">
        <v>0</v>
      </c>
      <c r="Q84" s="188">
        <f t="shared" si="26"/>
        <v>0</v>
      </c>
      <c r="R84" s="190" t="s">
        <v>2163</v>
      </c>
      <c r="S84" s="190" t="s">
        <v>294</v>
      </c>
      <c r="T84" s="191" t="s">
        <v>879</v>
      </c>
      <c r="U84" s="159">
        <v>0</v>
      </c>
      <c r="V84" s="159">
        <f t="shared" si="27"/>
        <v>0</v>
      </c>
      <c r="W84" s="159"/>
      <c r="X84" s="159" t="s">
        <v>295</v>
      </c>
      <c r="Y84" s="159" t="s">
        <v>296</v>
      </c>
      <c r="Z84" s="148"/>
      <c r="AA84" s="148"/>
      <c r="AB84" s="148"/>
      <c r="AC84" s="148"/>
      <c r="AD84" s="148"/>
      <c r="AE84" s="148"/>
      <c r="AF84" s="148"/>
      <c r="AG84" s="148" t="s">
        <v>2005</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ht="13" x14ac:dyDescent="0.25">
      <c r="A85" s="170" t="s">
        <v>288</v>
      </c>
      <c r="B85" s="171" t="s">
        <v>219</v>
      </c>
      <c r="C85" s="193" t="s">
        <v>220</v>
      </c>
      <c r="D85" s="172"/>
      <c r="E85" s="173"/>
      <c r="F85" s="174"/>
      <c r="G85" s="174">
        <f>SUMIF(AG86:AG110,"&lt;&gt;NOR",G86:G110)</f>
        <v>0</v>
      </c>
      <c r="H85" s="174"/>
      <c r="I85" s="174">
        <f>SUM(I86:I110)</f>
        <v>0</v>
      </c>
      <c r="J85" s="174"/>
      <c r="K85" s="174">
        <f>SUM(K86:K110)</f>
        <v>0</v>
      </c>
      <c r="L85" s="174"/>
      <c r="M85" s="174">
        <f>SUM(M86:M110)</f>
        <v>0</v>
      </c>
      <c r="N85" s="173"/>
      <c r="O85" s="173">
        <f>SUM(O86:O110)</f>
        <v>0</v>
      </c>
      <c r="P85" s="173"/>
      <c r="Q85" s="173">
        <f>SUM(Q86:Q110)</f>
        <v>0</v>
      </c>
      <c r="R85" s="174"/>
      <c r="S85" s="174"/>
      <c r="T85" s="175"/>
      <c r="U85" s="169"/>
      <c r="V85" s="169">
        <f>SUM(V86:V110)</f>
        <v>32.119999999999997</v>
      </c>
      <c r="W85" s="169"/>
      <c r="X85" s="169"/>
      <c r="Y85" s="169"/>
      <c r="AG85" t="s">
        <v>289</v>
      </c>
    </row>
    <row r="86" spans="1:60" ht="20" outlineLevel="1" x14ac:dyDescent="0.25">
      <c r="A86" s="185">
        <v>68</v>
      </c>
      <c r="B86" s="186" t="s">
        <v>2593</v>
      </c>
      <c r="C86" s="198" t="s">
        <v>2594</v>
      </c>
      <c r="D86" s="187" t="s">
        <v>2037</v>
      </c>
      <c r="E86" s="188">
        <v>1</v>
      </c>
      <c r="F86" s="189"/>
      <c r="G86" s="190">
        <f t="shared" ref="G86:G105" si="28">ROUND(E86*F86,2)</f>
        <v>0</v>
      </c>
      <c r="H86" s="189"/>
      <c r="I86" s="190">
        <f t="shared" ref="I86:I105" si="29">ROUND(E86*H86,2)</f>
        <v>0</v>
      </c>
      <c r="J86" s="189"/>
      <c r="K86" s="190">
        <f t="shared" ref="K86:K105" si="30">ROUND(E86*J86,2)</f>
        <v>0</v>
      </c>
      <c r="L86" s="190">
        <v>21</v>
      </c>
      <c r="M86" s="190">
        <f t="shared" ref="M86:M105" si="31">G86*(1+L86/100)</f>
        <v>0</v>
      </c>
      <c r="N86" s="188">
        <v>0</v>
      </c>
      <c r="O86" s="188">
        <f t="shared" ref="O86:O105" si="32">ROUND(E86*N86,2)</f>
        <v>0</v>
      </c>
      <c r="P86" s="188">
        <v>0</v>
      </c>
      <c r="Q86" s="188">
        <f t="shared" ref="Q86:Q105" si="33">ROUND(E86*P86,2)</f>
        <v>0</v>
      </c>
      <c r="R86" s="190"/>
      <c r="S86" s="190" t="s">
        <v>878</v>
      </c>
      <c r="T86" s="191" t="s">
        <v>879</v>
      </c>
      <c r="U86" s="159">
        <v>0</v>
      </c>
      <c r="V86" s="159">
        <f t="shared" ref="V86:V105" si="34">ROUND(E86*U86,2)</f>
        <v>0</v>
      </c>
      <c r="W86" s="159"/>
      <c r="X86" s="159" t="s">
        <v>295</v>
      </c>
      <c r="Y86" s="159" t="s">
        <v>296</v>
      </c>
      <c r="Z86" s="148"/>
      <c r="AA86" s="148"/>
      <c r="AB86" s="148"/>
      <c r="AC86" s="148"/>
      <c r="AD86" s="148"/>
      <c r="AE86" s="148"/>
      <c r="AF86" s="148"/>
      <c r="AG86" s="148" t="s">
        <v>2005</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ht="20" outlineLevel="1" x14ac:dyDescent="0.25">
      <c r="A87" s="185">
        <v>69</v>
      </c>
      <c r="B87" s="186" t="s">
        <v>2595</v>
      </c>
      <c r="C87" s="198" t="s">
        <v>2596</v>
      </c>
      <c r="D87" s="187" t="s">
        <v>2037</v>
      </c>
      <c r="E87" s="188">
        <v>1</v>
      </c>
      <c r="F87" s="189"/>
      <c r="G87" s="190">
        <f t="shared" si="28"/>
        <v>0</v>
      </c>
      <c r="H87" s="189"/>
      <c r="I87" s="190">
        <f t="shared" si="29"/>
        <v>0</v>
      </c>
      <c r="J87" s="189"/>
      <c r="K87" s="190">
        <f t="shared" si="30"/>
        <v>0</v>
      </c>
      <c r="L87" s="190">
        <v>21</v>
      </c>
      <c r="M87" s="190">
        <f t="shared" si="31"/>
        <v>0</v>
      </c>
      <c r="N87" s="188">
        <v>0</v>
      </c>
      <c r="O87" s="188">
        <f t="shared" si="32"/>
        <v>0</v>
      </c>
      <c r="P87" s="188">
        <v>0</v>
      </c>
      <c r="Q87" s="188">
        <f t="shared" si="33"/>
        <v>0</v>
      </c>
      <c r="R87" s="190"/>
      <c r="S87" s="190" t="s">
        <v>878</v>
      </c>
      <c r="T87" s="191" t="s">
        <v>879</v>
      </c>
      <c r="U87" s="159">
        <v>0</v>
      </c>
      <c r="V87" s="159">
        <f t="shared" si="34"/>
        <v>0</v>
      </c>
      <c r="W87" s="159"/>
      <c r="X87" s="159" t="s">
        <v>295</v>
      </c>
      <c r="Y87" s="159" t="s">
        <v>296</v>
      </c>
      <c r="Z87" s="148"/>
      <c r="AA87" s="148"/>
      <c r="AB87" s="148"/>
      <c r="AC87" s="148"/>
      <c r="AD87" s="148"/>
      <c r="AE87" s="148"/>
      <c r="AF87" s="148"/>
      <c r="AG87" s="148" t="s">
        <v>2005</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ht="20" outlineLevel="1" x14ac:dyDescent="0.25">
      <c r="A88" s="185">
        <v>70</v>
      </c>
      <c r="B88" s="186" t="s">
        <v>2597</v>
      </c>
      <c r="C88" s="198" t="s">
        <v>2598</v>
      </c>
      <c r="D88" s="187" t="s">
        <v>2037</v>
      </c>
      <c r="E88" s="188">
        <v>2</v>
      </c>
      <c r="F88" s="189"/>
      <c r="G88" s="190">
        <f t="shared" si="28"/>
        <v>0</v>
      </c>
      <c r="H88" s="189"/>
      <c r="I88" s="190">
        <f t="shared" si="29"/>
        <v>0</v>
      </c>
      <c r="J88" s="189"/>
      <c r="K88" s="190">
        <f t="shared" si="30"/>
        <v>0</v>
      </c>
      <c r="L88" s="190">
        <v>21</v>
      </c>
      <c r="M88" s="190">
        <f t="shared" si="31"/>
        <v>0</v>
      </c>
      <c r="N88" s="188">
        <v>0</v>
      </c>
      <c r="O88" s="188">
        <f t="shared" si="32"/>
        <v>0</v>
      </c>
      <c r="P88" s="188">
        <v>0</v>
      </c>
      <c r="Q88" s="188">
        <f t="shared" si="33"/>
        <v>0</v>
      </c>
      <c r="R88" s="190"/>
      <c r="S88" s="190" t="s">
        <v>878</v>
      </c>
      <c r="T88" s="191" t="s">
        <v>879</v>
      </c>
      <c r="U88" s="159">
        <v>0</v>
      </c>
      <c r="V88" s="159">
        <f t="shared" si="34"/>
        <v>0</v>
      </c>
      <c r="W88" s="159"/>
      <c r="X88" s="159" t="s">
        <v>295</v>
      </c>
      <c r="Y88" s="159" t="s">
        <v>296</v>
      </c>
      <c r="Z88" s="148"/>
      <c r="AA88" s="148"/>
      <c r="AB88" s="148"/>
      <c r="AC88" s="148"/>
      <c r="AD88" s="148"/>
      <c r="AE88" s="148"/>
      <c r="AF88" s="148"/>
      <c r="AG88" s="148" t="s">
        <v>2005</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ht="20" outlineLevel="1" x14ac:dyDescent="0.25">
      <c r="A89" s="185">
        <v>71</v>
      </c>
      <c r="B89" s="186" t="s">
        <v>2120</v>
      </c>
      <c r="C89" s="198" t="s">
        <v>2599</v>
      </c>
      <c r="D89" s="187" t="s">
        <v>2037</v>
      </c>
      <c r="E89" s="188">
        <v>3</v>
      </c>
      <c r="F89" s="189"/>
      <c r="G89" s="190">
        <f t="shared" si="28"/>
        <v>0</v>
      </c>
      <c r="H89" s="189"/>
      <c r="I89" s="190">
        <f t="shared" si="29"/>
        <v>0</v>
      </c>
      <c r="J89" s="189"/>
      <c r="K89" s="190">
        <f t="shared" si="30"/>
        <v>0</v>
      </c>
      <c r="L89" s="190">
        <v>21</v>
      </c>
      <c r="M89" s="190">
        <f t="shared" si="31"/>
        <v>0</v>
      </c>
      <c r="N89" s="188">
        <v>0</v>
      </c>
      <c r="O89" s="188">
        <f t="shared" si="32"/>
        <v>0</v>
      </c>
      <c r="P89" s="188">
        <v>0</v>
      </c>
      <c r="Q89" s="188">
        <f t="shared" si="33"/>
        <v>0</v>
      </c>
      <c r="R89" s="190"/>
      <c r="S89" s="190" t="s">
        <v>878</v>
      </c>
      <c r="T89" s="191" t="s">
        <v>879</v>
      </c>
      <c r="U89" s="159">
        <v>0</v>
      </c>
      <c r="V89" s="159">
        <f t="shared" si="34"/>
        <v>0</v>
      </c>
      <c r="W89" s="159"/>
      <c r="X89" s="159" t="s">
        <v>295</v>
      </c>
      <c r="Y89" s="159" t="s">
        <v>296</v>
      </c>
      <c r="Z89" s="148"/>
      <c r="AA89" s="148"/>
      <c r="AB89" s="148"/>
      <c r="AC89" s="148"/>
      <c r="AD89" s="148"/>
      <c r="AE89" s="148"/>
      <c r="AF89" s="148"/>
      <c r="AG89" s="148" t="s">
        <v>2005</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ht="20" outlineLevel="1" x14ac:dyDescent="0.25">
      <c r="A90" s="185">
        <v>72</v>
      </c>
      <c r="B90" s="186" t="s">
        <v>2123</v>
      </c>
      <c r="C90" s="198" t="s">
        <v>2600</v>
      </c>
      <c r="D90" s="187" t="s">
        <v>2037</v>
      </c>
      <c r="E90" s="188">
        <v>1</v>
      </c>
      <c r="F90" s="189"/>
      <c r="G90" s="190">
        <f t="shared" si="28"/>
        <v>0</v>
      </c>
      <c r="H90" s="189"/>
      <c r="I90" s="190">
        <f t="shared" si="29"/>
        <v>0</v>
      </c>
      <c r="J90" s="189"/>
      <c r="K90" s="190">
        <f t="shared" si="30"/>
        <v>0</v>
      </c>
      <c r="L90" s="190">
        <v>21</v>
      </c>
      <c r="M90" s="190">
        <f t="shared" si="31"/>
        <v>0</v>
      </c>
      <c r="N90" s="188">
        <v>0</v>
      </c>
      <c r="O90" s="188">
        <f t="shared" si="32"/>
        <v>0</v>
      </c>
      <c r="P90" s="188">
        <v>0</v>
      </c>
      <c r="Q90" s="188">
        <f t="shared" si="33"/>
        <v>0</v>
      </c>
      <c r="R90" s="190"/>
      <c r="S90" s="190" t="s">
        <v>878</v>
      </c>
      <c r="T90" s="191" t="s">
        <v>879</v>
      </c>
      <c r="U90" s="159">
        <v>0</v>
      </c>
      <c r="V90" s="159">
        <f t="shared" si="34"/>
        <v>0</v>
      </c>
      <c r="W90" s="159"/>
      <c r="X90" s="159" t="s">
        <v>295</v>
      </c>
      <c r="Y90" s="159" t="s">
        <v>296</v>
      </c>
      <c r="Z90" s="148"/>
      <c r="AA90" s="148"/>
      <c r="AB90" s="148"/>
      <c r="AC90" s="148"/>
      <c r="AD90" s="148"/>
      <c r="AE90" s="148"/>
      <c r="AF90" s="148"/>
      <c r="AG90" s="148" t="s">
        <v>2005</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ht="20" outlineLevel="1" x14ac:dyDescent="0.25">
      <c r="A91" s="185">
        <v>73</v>
      </c>
      <c r="B91" s="186" t="s">
        <v>2125</v>
      </c>
      <c r="C91" s="198" t="s">
        <v>2601</v>
      </c>
      <c r="D91" s="187" t="s">
        <v>2037</v>
      </c>
      <c r="E91" s="188">
        <v>2</v>
      </c>
      <c r="F91" s="189"/>
      <c r="G91" s="190">
        <f t="shared" si="28"/>
        <v>0</v>
      </c>
      <c r="H91" s="189"/>
      <c r="I91" s="190">
        <f t="shared" si="29"/>
        <v>0</v>
      </c>
      <c r="J91" s="189"/>
      <c r="K91" s="190">
        <f t="shared" si="30"/>
        <v>0</v>
      </c>
      <c r="L91" s="190">
        <v>21</v>
      </c>
      <c r="M91" s="190">
        <f t="shared" si="31"/>
        <v>0</v>
      </c>
      <c r="N91" s="188">
        <v>0</v>
      </c>
      <c r="O91" s="188">
        <f t="shared" si="32"/>
        <v>0</v>
      </c>
      <c r="P91" s="188">
        <v>0</v>
      </c>
      <c r="Q91" s="188">
        <f t="shared" si="33"/>
        <v>0</v>
      </c>
      <c r="R91" s="190"/>
      <c r="S91" s="190" t="s">
        <v>878</v>
      </c>
      <c r="T91" s="191" t="s">
        <v>879</v>
      </c>
      <c r="U91" s="159">
        <v>0</v>
      </c>
      <c r="V91" s="159">
        <f t="shared" si="34"/>
        <v>0</v>
      </c>
      <c r="W91" s="159"/>
      <c r="X91" s="159" t="s">
        <v>295</v>
      </c>
      <c r="Y91" s="159" t="s">
        <v>296</v>
      </c>
      <c r="Z91" s="148"/>
      <c r="AA91" s="148"/>
      <c r="AB91" s="148"/>
      <c r="AC91" s="148"/>
      <c r="AD91" s="148"/>
      <c r="AE91" s="148"/>
      <c r="AF91" s="148"/>
      <c r="AG91" s="148" t="s">
        <v>2005</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ht="20" outlineLevel="1" x14ac:dyDescent="0.25">
      <c r="A92" s="185">
        <v>74</v>
      </c>
      <c r="B92" s="186" t="s">
        <v>2127</v>
      </c>
      <c r="C92" s="198" t="s">
        <v>2602</v>
      </c>
      <c r="D92" s="187" t="s">
        <v>2037</v>
      </c>
      <c r="E92" s="188">
        <v>2</v>
      </c>
      <c r="F92" s="189"/>
      <c r="G92" s="190">
        <f t="shared" si="28"/>
        <v>0</v>
      </c>
      <c r="H92" s="189"/>
      <c r="I92" s="190">
        <f t="shared" si="29"/>
        <v>0</v>
      </c>
      <c r="J92" s="189"/>
      <c r="K92" s="190">
        <f t="shared" si="30"/>
        <v>0</v>
      </c>
      <c r="L92" s="190">
        <v>21</v>
      </c>
      <c r="M92" s="190">
        <f t="shared" si="31"/>
        <v>0</v>
      </c>
      <c r="N92" s="188">
        <v>0</v>
      </c>
      <c r="O92" s="188">
        <f t="shared" si="32"/>
        <v>0</v>
      </c>
      <c r="P92" s="188">
        <v>0</v>
      </c>
      <c r="Q92" s="188">
        <f t="shared" si="33"/>
        <v>0</v>
      </c>
      <c r="R92" s="190"/>
      <c r="S92" s="190" t="s">
        <v>878</v>
      </c>
      <c r="T92" s="191" t="s">
        <v>879</v>
      </c>
      <c r="U92" s="159">
        <v>0</v>
      </c>
      <c r="V92" s="159">
        <f t="shared" si="34"/>
        <v>0</v>
      </c>
      <c r="W92" s="159"/>
      <c r="X92" s="159" t="s">
        <v>295</v>
      </c>
      <c r="Y92" s="159" t="s">
        <v>296</v>
      </c>
      <c r="Z92" s="148"/>
      <c r="AA92" s="148"/>
      <c r="AB92" s="148"/>
      <c r="AC92" s="148"/>
      <c r="AD92" s="148"/>
      <c r="AE92" s="148"/>
      <c r="AF92" s="148"/>
      <c r="AG92" s="148" t="s">
        <v>2005</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ht="20" outlineLevel="1" x14ac:dyDescent="0.25">
      <c r="A93" s="185">
        <v>75</v>
      </c>
      <c r="B93" s="186" t="s">
        <v>2603</v>
      </c>
      <c r="C93" s="198" t="s">
        <v>2604</v>
      </c>
      <c r="D93" s="187" t="s">
        <v>2037</v>
      </c>
      <c r="E93" s="188">
        <v>1</v>
      </c>
      <c r="F93" s="189"/>
      <c r="G93" s="190">
        <f t="shared" si="28"/>
        <v>0</v>
      </c>
      <c r="H93" s="189"/>
      <c r="I93" s="190">
        <f t="shared" si="29"/>
        <v>0</v>
      </c>
      <c r="J93" s="189"/>
      <c r="K93" s="190">
        <f t="shared" si="30"/>
        <v>0</v>
      </c>
      <c r="L93" s="190">
        <v>21</v>
      </c>
      <c r="M93" s="190">
        <f t="shared" si="31"/>
        <v>0</v>
      </c>
      <c r="N93" s="188">
        <v>0</v>
      </c>
      <c r="O93" s="188">
        <f t="shared" si="32"/>
        <v>0</v>
      </c>
      <c r="P93" s="188">
        <v>0</v>
      </c>
      <c r="Q93" s="188">
        <f t="shared" si="33"/>
        <v>0</v>
      </c>
      <c r="R93" s="190"/>
      <c r="S93" s="190" t="s">
        <v>878</v>
      </c>
      <c r="T93" s="191" t="s">
        <v>879</v>
      </c>
      <c r="U93" s="159">
        <v>0</v>
      </c>
      <c r="V93" s="159">
        <f t="shared" si="34"/>
        <v>0</v>
      </c>
      <c r="W93" s="159"/>
      <c r="X93" s="159" t="s">
        <v>295</v>
      </c>
      <c r="Y93" s="159" t="s">
        <v>296</v>
      </c>
      <c r="Z93" s="148"/>
      <c r="AA93" s="148"/>
      <c r="AB93" s="148"/>
      <c r="AC93" s="148"/>
      <c r="AD93" s="148"/>
      <c r="AE93" s="148"/>
      <c r="AF93" s="148"/>
      <c r="AG93" s="148" t="s">
        <v>2005</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ht="20" outlineLevel="1" x14ac:dyDescent="0.25">
      <c r="A94" s="185">
        <v>76</v>
      </c>
      <c r="B94" s="186" t="s">
        <v>2131</v>
      </c>
      <c r="C94" s="198" t="s">
        <v>2605</v>
      </c>
      <c r="D94" s="187" t="s">
        <v>2037</v>
      </c>
      <c r="E94" s="188">
        <v>1</v>
      </c>
      <c r="F94" s="189"/>
      <c r="G94" s="190">
        <f t="shared" si="28"/>
        <v>0</v>
      </c>
      <c r="H94" s="189"/>
      <c r="I94" s="190">
        <f t="shared" si="29"/>
        <v>0</v>
      </c>
      <c r="J94" s="189"/>
      <c r="K94" s="190">
        <f t="shared" si="30"/>
        <v>0</v>
      </c>
      <c r="L94" s="190">
        <v>21</v>
      </c>
      <c r="M94" s="190">
        <f t="shared" si="31"/>
        <v>0</v>
      </c>
      <c r="N94" s="188">
        <v>0</v>
      </c>
      <c r="O94" s="188">
        <f t="shared" si="32"/>
        <v>0</v>
      </c>
      <c r="P94" s="188">
        <v>0</v>
      </c>
      <c r="Q94" s="188">
        <f t="shared" si="33"/>
        <v>0</v>
      </c>
      <c r="R94" s="190"/>
      <c r="S94" s="190" t="s">
        <v>878</v>
      </c>
      <c r="T94" s="191" t="s">
        <v>879</v>
      </c>
      <c r="U94" s="159">
        <v>0</v>
      </c>
      <c r="V94" s="159">
        <f t="shared" si="34"/>
        <v>0</v>
      </c>
      <c r="W94" s="159"/>
      <c r="X94" s="159" t="s">
        <v>295</v>
      </c>
      <c r="Y94" s="159" t="s">
        <v>296</v>
      </c>
      <c r="Z94" s="148"/>
      <c r="AA94" s="148"/>
      <c r="AB94" s="148"/>
      <c r="AC94" s="148"/>
      <c r="AD94" s="148"/>
      <c r="AE94" s="148"/>
      <c r="AF94" s="148"/>
      <c r="AG94" s="148" t="s">
        <v>2005</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ht="20" outlineLevel="1" x14ac:dyDescent="0.25">
      <c r="A95" s="185">
        <v>77</v>
      </c>
      <c r="B95" s="186" t="s">
        <v>2135</v>
      </c>
      <c r="C95" s="198" t="s">
        <v>2606</v>
      </c>
      <c r="D95" s="187" t="s">
        <v>2037</v>
      </c>
      <c r="E95" s="188">
        <v>1</v>
      </c>
      <c r="F95" s="189"/>
      <c r="G95" s="190">
        <f t="shared" si="28"/>
        <v>0</v>
      </c>
      <c r="H95" s="189"/>
      <c r="I95" s="190">
        <f t="shared" si="29"/>
        <v>0</v>
      </c>
      <c r="J95" s="189"/>
      <c r="K95" s="190">
        <f t="shared" si="30"/>
        <v>0</v>
      </c>
      <c r="L95" s="190">
        <v>21</v>
      </c>
      <c r="M95" s="190">
        <f t="shared" si="31"/>
        <v>0</v>
      </c>
      <c r="N95" s="188">
        <v>0</v>
      </c>
      <c r="O95" s="188">
        <f t="shared" si="32"/>
        <v>0</v>
      </c>
      <c r="P95" s="188">
        <v>0</v>
      </c>
      <c r="Q95" s="188">
        <f t="shared" si="33"/>
        <v>0</v>
      </c>
      <c r="R95" s="190"/>
      <c r="S95" s="190" t="s">
        <v>878</v>
      </c>
      <c r="T95" s="191" t="s">
        <v>879</v>
      </c>
      <c r="U95" s="159">
        <v>0</v>
      </c>
      <c r="V95" s="159">
        <f t="shared" si="34"/>
        <v>0</v>
      </c>
      <c r="W95" s="159"/>
      <c r="X95" s="159" t="s">
        <v>295</v>
      </c>
      <c r="Y95" s="159" t="s">
        <v>296</v>
      </c>
      <c r="Z95" s="148"/>
      <c r="AA95" s="148"/>
      <c r="AB95" s="148"/>
      <c r="AC95" s="148"/>
      <c r="AD95" s="148"/>
      <c r="AE95" s="148"/>
      <c r="AF95" s="148"/>
      <c r="AG95" s="148" t="s">
        <v>2005</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0" outlineLevel="1" x14ac:dyDescent="0.25">
      <c r="A96" s="185">
        <v>78</v>
      </c>
      <c r="B96" s="186" t="s">
        <v>2137</v>
      </c>
      <c r="C96" s="198" t="s">
        <v>2607</v>
      </c>
      <c r="D96" s="187" t="s">
        <v>2037</v>
      </c>
      <c r="E96" s="188">
        <v>1</v>
      </c>
      <c r="F96" s="189"/>
      <c r="G96" s="190">
        <f t="shared" si="28"/>
        <v>0</v>
      </c>
      <c r="H96" s="189"/>
      <c r="I96" s="190">
        <f t="shared" si="29"/>
        <v>0</v>
      </c>
      <c r="J96" s="189"/>
      <c r="K96" s="190">
        <f t="shared" si="30"/>
        <v>0</v>
      </c>
      <c r="L96" s="190">
        <v>21</v>
      </c>
      <c r="M96" s="190">
        <f t="shared" si="31"/>
        <v>0</v>
      </c>
      <c r="N96" s="188">
        <v>0</v>
      </c>
      <c r="O96" s="188">
        <f t="shared" si="32"/>
        <v>0</v>
      </c>
      <c r="P96" s="188">
        <v>0</v>
      </c>
      <c r="Q96" s="188">
        <f t="shared" si="33"/>
        <v>0</v>
      </c>
      <c r="R96" s="190"/>
      <c r="S96" s="190" t="s">
        <v>878</v>
      </c>
      <c r="T96" s="191" t="s">
        <v>879</v>
      </c>
      <c r="U96" s="159">
        <v>0</v>
      </c>
      <c r="V96" s="159">
        <f t="shared" si="34"/>
        <v>0</v>
      </c>
      <c r="W96" s="159"/>
      <c r="X96" s="159" t="s">
        <v>295</v>
      </c>
      <c r="Y96" s="159" t="s">
        <v>296</v>
      </c>
      <c r="Z96" s="148"/>
      <c r="AA96" s="148"/>
      <c r="AB96" s="148"/>
      <c r="AC96" s="148"/>
      <c r="AD96" s="148"/>
      <c r="AE96" s="148"/>
      <c r="AF96" s="148"/>
      <c r="AG96" s="148" t="s">
        <v>2005</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ht="20" outlineLevel="1" x14ac:dyDescent="0.25">
      <c r="A97" s="185">
        <v>79</v>
      </c>
      <c r="B97" s="186" t="s">
        <v>2139</v>
      </c>
      <c r="C97" s="198" t="s">
        <v>2608</v>
      </c>
      <c r="D97" s="187" t="s">
        <v>2037</v>
      </c>
      <c r="E97" s="188">
        <v>2</v>
      </c>
      <c r="F97" s="189"/>
      <c r="G97" s="190">
        <f t="shared" si="28"/>
        <v>0</v>
      </c>
      <c r="H97" s="189"/>
      <c r="I97" s="190">
        <f t="shared" si="29"/>
        <v>0</v>
      </c>
      <c r="J97" s="189"/>
      <c r="K97" s="190">
        <f t="shared" si="30"/>
        <v>0</v>
      </c>
      <c r="L97" s="190">
        <v>21</v>
      </c>
      <c r="M97" s="190">
        <f t="shared" si="31"/>
        <v>0</v>
      </c>
      <c r="N97" s="188">
        <v>0</v>
      </c>
      <c r="O97" s="188">
        <f t="shared" si="32"/>
        <v>0</v>
      </c>
      <c r="P97" s="188">
        <v>0</v>
      </c>
      <c r="Q97" s="188">
        <f t="shared" si="33"/>
        <v>0</v>
      </c>
      <c r="R97" s="190"/>
      <c r="S97" s="190" t="s">
        <v>878</v>
      </c>
      <c r="T97" s="191" t="s">
        <v>879</v>
      </c>
      <c r="U97" s="159">
        <v>0</v>
      </c>
      <c r="V97" s="159">
        <f t="shared" si="34"/>
        <v>0</v>
      </c>
      <c r="W97" s="159"/>
      <c r="X97" s="159" t="s">
        <v>295</v>
      </c>
      <c r="Y97" s="159" t="s">
        <v>296</v>
      </c>
      <c r="Z97" s="148"/>
      <c r="AA97" s="148"/>
      <c r="AB97" s="148"/>
      <c r="AC97" s="148"/>
      <c r="AD97" s="148"/>
      <c r="AE97" s="148"/>
      <c r="AF97" s="148"/>
      <c r="AG97" s="148" t="s">
        <v>2005</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ht="20" outlineLevel="1" x14ac:dyDescent="0.25">
      <c r="A98" s="185">
        <v>80</v>
      </c>
      <c r="B98" s="186" t="s">
        <v>2141</v>
      </c>
      <c r="C98" s="198" t="s">
        <v>2609</v>
      </c>
      <c r="D98" s="187" t="s">
        <v>2037</v>
      </c>
      <c r="E98" s="188">
        <v>3</v>
      </c>
      <c r="F98" s="189"/>
      <c r="G98" s="190">
        <f t="shared" si="28"/>
        <v>0</v>
      </c>
      <c r="H98" s="189"/>
      <c r="I98" s="190">
        <f t="shared" si="29"/>
        <v>0</v>
      </c>
      <c r="J98" s="189"/>
      <c r="K98" s="190">
        <f t="shared" si="30"/>
        <v>0</v>
      </c>
      <c r="L98" s="190">
        <v>21</v>
      </c>
      <c r="M98" s="190">
        <f t="shared" si="31"/>
        <v>0</v>
      </c>
      <c r="N98" s="188">
        <v>0</v>
      </c>
      <c r="O98" s="188">
        <f t="shared" si="32"/>
        <v>0</v>
      </c>
      <c r="P98" s="188">
        <v>0</v>
      </c>
      <c r="Q98" s="188">
        <f t="shared" si="33"/>
        <v>0</v>
      </c>
      <c r="R98" s="190"/>
      <c r="S98" s="190" t="s">
        <v>878</v>
      </c>
      <c r="T98" s="191" t="s">
        <v>879</v>
      </c>
      <c r="U98" s="159">
        <v>0</v>
      </c>
      <c r="V98" s="159">
        <f t="shared" si="34"/>
        <v>0</v>
      </c>
      <c r="W98" s="159"/>
      <c r="X98" s="159" t="s">
        <v>295</v>
      </c>
      <c r="Y98" s="159" t="s">
        <v>296</v>
      </c>
      <c r="Z98" s="148"/>
      <c r="AA98" s="148"/>
      <c r="AB98" s="148"/>
      <c r="AC98" s="148"/>
      <c r="AD98" s="148"/>
      <c r="AE98" s="148"/>
      <c r="AF98" s="148"/>
      <c r="AG98" s="148" t="s">
        <v>2005</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0" outlineLevel="1" x14ac:dyDescent="0.25">
      <c r="A99" s="185">
        <v>81</v>
      </c>
      <c r="B99" s="186" t="s">
        <v>2143</v>
      </c>
      <c r="C99" s="198" t="s">
        <v>2610</v>
      </c>
      <c r="D99" s="187" t="s">
        <v>2037</v>
      </c>
      <c r="E99" s="188">
        <v>2</v>
      </c>
      <c r="F99" s="189"/>
      <c r="G99" s="190">
        <f t="shared" si="28"/>
        <v>0</v>
      </c>
      <c r="H99" s="189"/>
      <c r="I99" s="190">
        <f t="shared" si="29"/>
        <v>0</v>
      </c>
      <c r="J99" s="189"/>
      <c r="K99" s="190">
        <f t="shared" si="30"/>
        <v>0</v>
      </c>
      <c r="L99" s="190">
        <v>21</v>
      </c>
      <c r="M99" s="190">
        <f t="shared" si="31"/>
        <v>0</v>
      </c>
      <c r="N99" s="188">
        <v>0</v>
      </c>
      <c r="O99" s="188">
        <f t="shared" si="32"/>
        <v>0</v>
      </c>
      <c r="P99" s="188">
        <v>0</v>
      </c>
      <c r="Q99" s="188">
        <f t="shared" si="33"/>
        <v>0</v>
      </c>
      <c r="R99" s="190"/>
      <c r="S99" s="190" t="s">
        <v>878</v>
      </c>
      <c r="T99" s="191" t="s">
        <v>879</v>
      </c>
      <c r="U99" s="159">
        <v>0</v>
      </c>
      <c r="V99" s="159">
        <f t="shared" si="34"/>
        <v>0</v>
      </c>
      <c r="W99" s="159"/>
      <c r="X99" s="159" t="s">
        <v>295</v>
      </c>
      <c r="Y99" s="159" t="s">
        <v>296</v>
      </c>
      <c r="Z99" s="148"/>
      <c r="AA99" s="148"/>
      <c r="AB99" s="148"/>
      <c r="AC99" s="148"/>
      <c r="AD99" s="148"/>
      <c r="AE99" s="148"/>
      <c r="AF99" s="148"/>
      <c r="AG99" s="148" t="s">
        <v>2005</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ht="20" outlineLevel="1" x14ac:dyDescent="0.25">
      <c r="A100" s="185">
        <v>82</v>
      </c>
      <c r="B100" s="186" t="s">
        <v>2147</v>
      </c>
      <c r="C100" s="198" t="s">
        <v>2611</v>
      </c>
      <c r="D100" s="187" t="s">
        <v>2037</v>
      </c>
      <c r="E100" s="188">
        <v>2</v>
      </c>
      <c r="F100" s="189"/>
      <c r="G100" s="190">
        <f t="shared" si="28"/>
        <v>0</v>
      </c>
      <c r="H100" s="189"/>
      <c r="I100" s="190">
        <f t="shared" si="29"/>
        <v>0</v>
      </c>
      <c r="J100" s="189"/>
      <c r="K100" s="190">
        <f t="shared" si="30"/>
        <v>0</v>
      </c>
      <c r="L100" s="190">
        <v>21</v>
      </c>
      <c r="M100" s="190">
        <f t="shared" si="31"/>
        <v>0</v>
      </c>
      <c r="N100" s="188">
        <v>0</v>
      </c>
      <c r="O100" s="188">
        <f t="shared" si="32"/>
        <v>0</v>
      </c>
      <c r="P100" s="188">
        <v>0</v>
      </c>
      <c r="Q100" s="188">
        <f t="shared" si="33"/>
        <v>0</v>
      </c>
      <c r="R100" s="190"/>
      <c r="S100" s="190" t="s">
        <v>878</v>
      </c>
      <c r="T100" s="191" t="s">
        <v>879</v>
      </c>
      <c r="U100" s="159">
        <v>0</v>
      </c>
      <c r="V100" s="159">
        <f t="shared" si="34"/>
        <v>0</v>
      </c>
      <c r="W100" s="159"/>
      <c r="X100" s="159" t="s">
        <v>295</v>
      </c>
      <c r="Y100" s="159" t="s">
        <v>296</v>
      </c>
      <c r="Z100" s="148"/>
      <c r="AA100" s="148"/>
      <c r="AB100" s="148"/>
      <c r="AC100" s="148"/>
      <c r="AD100" s="148"/>
      <c r="AE100" s="148"/>
      <c r="AF100" s="148"/>
      <c r="AG100" s="148" t="s">
        <v>2005</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ht="20" outlineLevel="1" x14ac:dyDescent="0.25">
      <c r="A101" s="185">
        <v>83</v>
      </c>
      <c r="B101" s="186" t="s">
        <v>2149</v>
      </c>
      <c r="C101" s="198" t="s">
        <v>2612</v>
      </c>
      <c r="D101" s="187" t="s">
        <v>2037</v>
      </c>
      <c r="E101" s="188">
        <v>2</v>
      </c>
      <c r="F101" s="189"/>
      <c r="G101" s="190">
        <f t="shared" si="28"/>
        <v>0</v>
      </c>
      <c r="H101" s="189"/>
      <c r="I101" s="190">
        <f t="shared" si="29"/>
        <v>0</v>
      </c>
      <c r="J101" s="189"/>
      <c r="K101" s="190">
        <f t="shared" si="30"/>
        <v>0</v>
      </c>
      <c r="L101" s="190">
        <v>21</v>
      </c>
      <c r="M101" s="190">
        <f t="shared" si="31"/>
        <v>0</v>
      </c>
      <c r="N101" s="188">
        <v>0</v>
      </c>
      <c r="O101" s="188">
        <f t="shared" si="32"/>
        <v>0</v>
      </c>
      <c r="P101" s="188">
        <v>0</v>
      </c>
      <c r="Q101" s="188">
        <f t="shared" si="33"/>
        <v>0</v>
      </c>
      <c r="R101" s="190"/>
      <c r="S101" s="190" t="s">
        <v>878</v>
      </c>
      <c r="T101" s="191" t="s">
        <v>879</v>
      </c>
      <c r="U101" s="159">
        <v>0</v>
      </c>
      <c r="V101" s="159">
        <f t="shared" si="34"/>
        <v>0</v>
      </c>
      <c r="W101" s="159"/>
      <c r="X101" s="159" t="s">
        <v>295</v>
      </c>
      <c r="Y101" s="159" t="s">
        <v>296</v>
      </c>
      <c r="Z101" s="148"/>
      <c r="AA101" s="148"/>
      <c r="AB101" s="148"/>
      <c r="AC101" s="148"/>
      <c r="AD101" s="148"/>
      <c r="AE101" s="148"/>
      <c r="AF101" s="148"/>
      <c r="AG101" s="148" t="s">
        <v>2005</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ht="20" outlineLevel="1" x14ac:dyDescent="0.25">
      <c r="A102" s="185">
        <v>84</v>
      </c>
      <c r="B102" s="186" t="s">
        <v>2613</v>
      </c>
      <c r="C102" s="198" t="s">
        <v>2614</v>
      </c>
      <c r="D102" s="187" t="s">
        <v>2037</v>
      </c>
      <c r="E102" s="188">
        <v>3</v>
      </c>
      <c r="F102" s="189"/>
      <c r="G102" s="190">
        <f t="shared" si="28"/>
        <v>0</v>
      </c>
      <c r="H102" s="189"/>
      <c r="I102" s="190">
        <f t="shared" si="29"/>
        <v>0</v>
      </c>
      <c r="J102" s="189"/>
      <c r="K102" s="190">
        <f t="shared" si="30"/>
        <v>0</v>
      </c>
      <c r="L102" s="190">
        <v>21</v>
      </c>
      <c r="M102" s="190">
        <f t="shared" si="31"/>
        <v>0</v>
      </c>
      <c r="N102" s="188">
        <v>0</v>
      </c>
      <c r="O102" s="188">
        <f t="shared" si="32"/>
        <v>0</v>
      </c>
      <c r="P102" s="188">
        <v>0</v>
      </c>
      <c r="Q102" s="188">
        <f t="shared" si="33"/>
        <v>0</v>
      </c>
      <c r="R102" s="190"/>
      <c r="S102" s="190" t="s">
        <v>878</v>
      </c>
      <c r="T102" s="191" t="s">
        <v>879</v>
      </c>
      <c r="U102" s="159">
        <v>0</v>
      </c>
      <c r="V102" s="159">
        <f t="shared" si="34"/>
        <v>0</v>
      </c>
      <c r="W102" s="159"/>
      <c r="X102" s="159" t="s">
        <v>295</v>
      </c>
      <c r="Y102" s="159" t="s">
        <v>296</v>
      </c>
      <c r="Z102" s="148"/>
      <c r="AA102" s="148"/>
      <c r="AB102" s="148"/>
      <c r="AC102" s="148"/>
      <c r="AD102" s="148"/>
      <c r="AE102" s="148"/>
      <c r="AF102" s="148"/>
      <c r="AG102" s="148" t="s">
        <v>2005</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ht="20" outlineLevel="1" x14ac:dyDescent="0.25">
      <c r="A103" s="185">
        <v>85</v>
      </c>
      <c r="B103" s="186" t="s">
        <v>2615</v>
      </c>
      <c r="C103" s="198" t="s">
        <v>2616</v>
      </c>
      <c r="D103" s="187" t="s">
        <v>2037</v>
      </c>
      <c r="E103" s="188">
        <v>4</v>
      </c>
      <c r="F103" s="189"/>
      <c r="G103" s="190">
        <f t="shared" si="28"/>
        <v>0</v>
      </c>
      <c r="H103" s="189"/>
      <c r="I103" s="190">
        <f t="shared" si="29"/>
        <v>0</v>
      </c>
      <c r="J103" s="189"/>
      <c r="K103" s="190">
        <f t="shared" si="30"/>
        <v>0</v>
      </c>
      <c r="L103" s="190">
        <v>21</v>
      </c>
      <c r="M103" s="190">
        <f t="shared" si="31"/>
        <v>0</v>
      </c>
      <c r="N103" s="188">
        <v>0</v>
      </c>
      <c r="O103" s="188">
        <f t="shared" si="32"/>
        <v>0</v>
      </c>
      <c r="P103" s="188">
        <v>0</v>
      </c>
      <c r="Q103" s="188">
        <f t="shared" si="33"/>
        <v>0</v>
      </c>
      <c r="R103" s="190"/>
      <c r="S103" s="190" t="s">
        <v>878</v>
      </c>
      <c r="T103" s="191" t="s">
        <v>879</v>
      </c>
      <c r="U103" s="159">
        <v>0</v>
      </c>
      <c r="V103" s="159">
        <f t="shared" si="34"/>
        <v>0</v>
      </c>
      <c r="W103" s="159"/>
      <c r="X103" s="159" t="s">
        <v>295</v>
      </c>
      <c r="Y103" s="159" t="s">
        <v>296</v>
      </c>
      <c r="Z103" s="148"/>
      <c r="AA103" s="148"/>
      <c r="AB103" s="148"/>
      <c r="AC103" s="148"/>
      <c r="AD103" s="148"/>
      <c r="AE103" s="148"/>
      <c r="AF103" s="148"/>
      <c r="AG103" s="148" t="s">
        <v>2005</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ht="20" outlineLevel="1" x14ac:dyDescent="0.25">
      <c r="A104" s="185">
        <v>86</v>
      </c>
      <c r="B104" s="186" t="s">
        <v>2617</v>
      </c>
      <c r="C104" s="198" t="s">
        <v>2618</v>
      </c>
      <c r="D104" s="187" t="s">
        <v>2037</v>
      </c>
      <c r="E104" s="188">
        <v>3</v>
      </c>
      <c r="F104" s="189"/>
      <c r="G104" s="190">
        <f t="shared" si="28"/>
        <v>0</v>
      </c>
      <c r="H104" s="189"/>
      <c r="I104" s="190">
        <f t="shared" si="29"/>
        <v>0</v>
      </c>
      <c r="J104" s="189"/>
      <c r="K104" s="190">
        <f t="shared" si="30"/>
        <v>0</v>
      </c>
      <c r="L104" s="190">
        <v>21</v>
      </c>
      <c r="M104" s="190">
        <f t="shared" si="31"/>
        <v>0</v>
      </c>
      <c r="N104" s="188">
        <v>0</v>
      </c>
      <c r="O104" s="188">
        <f t="shared" si="32"/>
        <v>0</v>
      </c>
      <c r="P104" s="188">
        <v>0</v>
      </c>
      <c r="Q104" s="188">
        <f t="shared" si="33"/>
        <v>0</v>
      </c>
      <c r="R104" s="190"/>
      <c r="S104" s="190" t="s">
        <v>878</v>
      </c>
      <c r="T104" s="191" t="s">
        <v>879</v>
      </c>
      <c r="U104" s="159">
        <v>0</v>
      </c>
      <c r="V104" s="159">
        <f t="shared" si="34"/>
        <v>0</v>
      </c>
      <c r="W104" s="159"/>
      <c r="X104" s="159" t="s">
        <v>295</v>
      </c>
      <c r="Y104" s="159" t="s">
        <v>296</v>
      </c>
      <c r="Z104" s="148"/>
      <c r="AA104" s="148"/>
      <c r="AB104" s="148"/>
      <c r="AC104" s="148"/>
      <c r="AD104" s="148"/>
      <c r="AE104" s="148"/>
      <c r="AF104" s="148"/>
      <c r="AG104" s="148" t="s">
        <v>2005</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ht="20" outlineLevel="1" x14ac:dyDescent="0.25">
      <c r="A105" s="177">
        <v>87</v>
      </c>
      <c r="B105" s="178" t="s">
        <v>2619</v>
      </c>
      <c r="C105" s="194" t="s">
        <v>2620</v>
      </c>
      <c r="D105" s="179" t="s">
        <v>292</v>
      </c>
      <c r="E105" s="180">
        <v>37</v>
      </c>
      <c r="F105" s="181"/>
      <c r="G105" s="182">
        <f t="shared" si="28"/>
        <v>0</v>
      </c>
      <c r="H105" s="181"/>
      <c r="I105" s="182">
        <f t="shared" si="29"/>
        <v>0</v>
      </c>
      <c r="J105" s="181"/>
      <c r="K105" s="182">
        <f t="shared" si="30"/>
        <v>0</v>
      </c>
      <c r="L105" s="182">
        <v>21</v>
      </c>
      <c r="M105" s="182">
        <f t="shared" si="31"/>
        <v>0</v>
      </c>
      <c r="N105" s="180">
        <v>0</v>
      </c>
      <c r="O105" s="180">
        <f t="shared" si="32"/>
        <v>0</v>
      </c>
      <c r="P105" s="180">
        <v>0</v>
      </c>
      <c r="Q105" s="180">
        <f t="shared" si="33"/>
        <v>0</v>
      </c>
      <c r="R105" s="182" t="s">
        <v>2163</v>
      </c>
      <c r="S105" s="182" t="s">
        <v>294</v>
      </c>
      <c r="T105" s="183" t="s">
        <v>879</v>
      </c>
      <c r="U105" s="159">
        <v>0.86799999999999999</v>
      </c>
      <c r="V105" s="159">
        <f t="shared" si="34"/>
        <v>32.119999999999997</v>
      </c>
      <c r="W105" s="159"/>
      <c r="X105" s="159" t="s">
        <v>295</v>
      </c>
      <c r="Y105" s="159" t="s">
        <v>296</v>
      </c>
      <c r="Z105" s="148"/>
      <c r="AA105" s="148"/>
      <c r="AB105" s="148"/>
      <c r="AC105" s="148"/>
      <c r="AD105" s="148"/>
      <c r="AE105" s="148"/>
      <c r="AF105" s="148"/>
      <c r="AG105" s="148" t="s">
        <v>2005</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5">
      <c r="A106" s="155"/>
      <c r="B106" s="156"/>
      <c r="C106" s="272" t="s">
        <v>2621</v>
      </c>
      <c r="D106" s="273"/>
      <c r="E106" s="273"/>
      <c r="F106" s="273"/>
      <c r="G106" s="273"/>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300</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84" t="str">
        <f>C106</f>
        <v>VČETNĚ REGULÁTORU 230V AC, PŘÍČNÉ MŘÍŽKY AL NATUR, HLINÍKOVÉHO RÁMU AL NATUR, OBVODOVÁ PŘEKRÝVACÍ LIŠTA AL NATUR,</v>
      </c>
      <c r="BB106" s="148"/>
      <c r="BC106" s="148"/>
      <c r="BD106" s="148"/>
      <c r="BE106" s="148"/>
      <c r="BF106" s="148"/>
      <c r="BG106" s="148"/>
      <c r="BH106" s="148"/>
    </row>
    <row r="107" spans="1:60" outlineLevel="3" x14ac:dyDescent="0.25">
      <c r="A107" s="155"/>
      <c r="B107" s="156"/>
      <c r="C107" s="270" t="s">
        <v>2622</v>
      </c>
      <c r="D107" s="271"/>
      <c r="E107" s="271"/>
      <c r="F107" s="271"/>
      <c r="G107" s="271"/>
      <c r="H107" s="159"/>
      <c r="I107" s="159"/>
      <c r="J107" s="159"/>
      <c r="K107" s="159"/>
      <c r="L107" s="159"/>
      <c r="M107" s="159"/>
      <c r="N107" s="158"/>
      <c r="O107" s="158"/>
      <c r="P107" s="158"/>
      <c r="Q107" s="158"/>
      <c r="R107" s="159"/>
      <c r="S107" s="159"/>
      <c r="T107" s="159"/>
      <c r="U107" s="159"/>
      <c r="V107" s="159"/>
      <c r="W107" s="159"/>
      <c r="X107" s="159"/>
      <c r="Y107" s="159"/>
      <c r="Z107" s="148"/>
      <c r="AA107" s="148"/>
      <c r="AB107" s="148"/>
      <c r="AC107" s="148"/>
      <c r="AD107" s="148"/>
      <c r="AE107" s="148"/>
      <c r="AF107" s="148"/>
      <c r="AG107" s="148" t="s">
        <v>300</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ht="20" outlineLevel="1" x14ac:dyDescent="0.25">
      <c r="A108" s="185">
        <v>88</v>
      </c>
      <c r="B108" s="186" t="s">
        <v>2159</v>
      </c>
      <c r="C108" s="198" t="s">
        <v>2623</v>
      </c>
      <c r="D108" s="187" t="s">
        <v>2037</v>
      </c>
      <c r="E108" s="188">
        <v>2</v>
      </c>
      <c r="F108" s="189"/>
      <c r="G108" s="190">
        <f>ROUND(E108*F108,2)</f>
        <v>0</v>
      </c>
      <c r="H108" s="189"/>
      <c r="I108" s="190">
        <f>ROUND(E108*H108,2)</f>
        <v>0</v>
      </c>
      <c r="J108" s="189"/>
      <c r="K108" s="190">
        <f>ROUND(E108*J108,2)</f>
        <v>0</v>
      </c>
      <c r="L108" s="190">
        <v>21</v>
      </c>
      <c r="M108" s="190">
        <f>G108*(1+L108/100)</f>
        <v>0</v>
      </c>
      <c r="N108" s="188">
        <v>0</v>
      </c>
      <c r="O108" s="188">
        <f>ROUND(E108*N108,2)</f>
        <v>0</v>
      </c>
      <c r="P108" s="188">
        <v>0</v>
      </c>
      <c r="Q108" s="188">
        <f>ROUND(E108*P108,2)</f>
        <v>0</v>
      </c>
      <c r="R108" s="190"/>
      <c r="S108" s="190" t="s">
        <v>878</v>
      </c>
      <c r="T108" s="191" t="s">
        <v>879</v>
      </c>
      <c r="U108" s="159">
        <v>0</v>
      </c>
      <c r="V108" s="159">
        <f>ROUND(E108*U108,2)</f>
        <v>0</v>
      </c>
      <c r="W108" s="159"/>
      <c r="X108" s="159" t="s">
        <v>295</v>
      </c>
      <c r="Y108" s="159" t="s">
        <v>296</v>
      </c>
      <c r="Z108" s="148"/>
      <c r="AA108" s="148"/>
      <c r="AB108" s="148"/>
      <c r="AC108" s="148"/>
      <c r="AD108" s="148"/>
      <c r="AE108" s="148"/>
      <c r="AF108" s="148"/>
      <c r="AG108" s="148" t="s">
        <v>2005</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85">
        <v>89</v>
      </c>
      <c r="B109" s="186" t="s">
        <v>2624</v>
      </c>
      <c r="C109" s="198" t="s">
        <v>2625</v>
      </c>
      <c r="D109" s="187" t="s">
        <v>2037</v>
      </c>
      <c r="E109" s="188">
        <v>2</v>
      </c>
      <c r="F109" s="189"/>
      <c r="G109" s="190">
        <f>ROUND(E109*F109,2)</f>
        <v>0</v>
      </c>
      <c r="H109" s="189"/>
      <c r="I109" s="190">
        <f>ROUND(E109*H109,2)</f>
        <v>0</v>
      </c>
      <c r="J109" s="189"/>
      <c r="K109" s="190">
        <f>ROUND(E109*J109,2)</f>
        <v>0</v>
      </c>
      <c r="L109" s="190">
        <v>21</v>
      </c>
      <c r="M109" s="190">
        <f>G109*(1+L109/100)</f>
        <v>0</v>
      </c>
      <c r="N109" s="188">
        <v>0</v>
      </c>
      <c r="O109" s="188">
        <f>ROUND(E109*N109,2)</f>
        <v>0</v>
      </c>
      <c r="P109" s="188">
        <v>0</v>
      </c>
      <c r="Q109" s="188">
        <f>ROUND(E109*P109,2)</f>
        <v>0</v>
      </c>
      <c r="R109" s="190"/>
      <c r="S109" s="190" t="s">
        <v>878</v>
      </c>
      <c r="T109" s="191" t="s">
        <v>879</v>
      </c>
      <c r="U109" s="159">
        <v>0</v>
      </c>
      <c r="V109" s="159">
        <f>ROUND(E109*U109,2)</f>
        <v>0</v>
      </c>
      <c r="W109" s="159"/>
      <c r="X109" s="159" t="s">
        <v>295</v>
      </c>
      <c r="Y109" s="159" t="s">
        <v>296</v>
      </c>
      <c r="Z109" s="148"/>
      <c r="AA109" s="148"/>
      <c r="AB109" s="148"/>
      <c r="AC109" s="148"/>
      <c r="AD109" s="148"/>
      <c r="AE109" s="148"/>
      <c r="AF109" s="148"/>
      <c r="AG109" s="148" t="s">
        <v>2005</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5">
      <c r="A110" s="185">
        <v>90</v>
      </c>
      <c r="B110" s="186" t="s">
        <v>2626</v>
      </c>
      <c r="C110" s="198" t="s">
        <v>2627</v>
      </c>
      <c r="D110" s="187" t="s">
        <v>0</v>
      </c>
      <c r="E110" s="188">
        <v>3.9</v>
      </c>
      <c r="F110" s="189"/>
      <c r="G110" s="190">
        <f>ROUND(E110*F110,2)</f>
        <v>0</v>
      </c>
      <c r="H110" s="189"/>
      <c r="I110" s="190">
        <f>ROUND(E110*H110,2)</f>
        <v>0</v>
      </c>
      <c r="J110" s="189"/>
      <c r="K110" s="190">
        <f>ROUND(E110*J110,2)</f>
        <v>0</v>
      </c>
      <c r="L110" s="190">
        <v>21</v>
      </c>
      <c r="M110" s="190">
        <f>G110*(1+L110/100)</f>
        <v>0</v>
      </c>
      <c r="N110" s="188">
        <v>0</v>
      </c>
      <c r="O110" s="188">
        <f>ROUND(E110*N110,2)</f>
        <v>0</v>
      </c>
      <c r="P110" s="188">
        <v>0</v>
      </c>
      <c r="Q110" s="188">
        <f>ROUND(E110*P110,2)</f>
        <v>0</v>
      </c>
      <c r="R110" s="190" t="s">
        <v>2163</v>
      </c>
      <c r="S110" s="190" t="s">
        <v>294</v>
      </c>
      <c r="T110" s="191" t="s">
        <v>879</v>
      </c>
      <c r="U110" s="159">
        <v>0</v>
      </c>
      <c r="V110" s="159">
        <f>ROUND(E110*U110,2)</f>
        <v>0</v>
      </c>
      <c r="W110" s="159"/>
      <c r="X110" s="159" t="s">
        <v>295</v>
      </c>
      <c r="Y110" s="159" t="s">
        <v>296</v>
      </c>
      <c r="Z110" s="148"/>
      <c r="AA110" s="148"/>
      <c r="AB110" s="148"/>
      <c r="AC110" s="148"/>
      <c r="AD110" s="148"/>
      <c r="AE110" s="148"/>
      <c r="AF110" s="148"/>
      <c r="AG110" s="148" t="s">
        <v>2005</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13" x14ac:dyDescent="0.25">
      <c r="A111" s="170" t="s">
        <v>288</v>
      </c>
      <c r="B111" s="171" t="s">
        <v>227</v>
      </c>
      <c r="C111" s="193" t="s">
        <v>228</v>
      </c>
      <c r="D111" s="172"/>
      <c r="E111" s="173"/>
      <c r="F111" s="174"/>
      <c r="G111" s="174">
        <f>SUMIF(AG112:AG115,"&lt;&gt;NOR",G112:G115)</f>
        <v>0</v>
      </c>
      <c r="H111" s="174"/>
      <c r="I111" s="174">
        <f>SUM(I112:I115)</f>
        <v>0</v>
      </c>
      <c r="J111" s="174"/>
      <c r="K111" s="174">
        <f>SUM(K112:K115)</f>
        <v>0</v>
      </c>
      <c r="L111" s="174"/>
      <c r="M111" s="174">
        <f>SUM(M112:M115)</f>
        <v>0</v>
      </c>
      <c r="N111" s="173"/>
      <c r="O111" s="173">
        <f>SUM(O112:O115)</f>
        <v>0</v>
      </c>
      <c r="P111" s="173"/>
      <c r="Q111" s="173">
        <f>SUM(Q112:Q115)</f>
        <v>0</v>
      </c>
      <c r="R111" s="174"/>
      <c r="S111" s="174"/>
      <c r="T111" s="175"/>
      <c r="U111" s="169"/>
      <c r="V111" s="169">
        <f>SUM(V112:V115)</f>
        <v>0</v>
      </c>
      <c r="W111" s="169"/>
      <c r="X111" s="169"/>
      <c r="Y111" s="169"/>
      <c r="AG111" t="s">
        <v>289</v>
      </c>
    </row>
    <row r="112" spans="1:60" outlineLevel="1" x14ac:dyDescent="0.25">
      <c r="A112" s="185">
        <v>91</v>
      </c>
      <c r="B112" s="186" t="s">
        <v>2628</v>
      </c>
      <c r="C112" s="198" t="s">
        <v>2401</v>
      </c>
      <c r="D112" s="187" t="s">
        <v>1668</v>
      </c>
      <c r="E112" s="188">
        <v>20</v>
      </c>
      <c r="F112" s="189"/>
      <c r="G112" s="190">
        <f>ROUND(E112*F112,2)</f>
        <v>0</v>
      </c>
      <c r="H112" s="189"/>
      <c r="I112" s="190">
        <f>ROUND(E112*H112,2)</f>
        <v>0</v>
      </c>
      <c r="J112" s="189"/>
      <c r="K112" s="190">
        <f>ROUND(E112*J112,2)</f>
        <v>0</v>
      </c>
      <c r="L112" s="190">
        <v>21</v>
      </c>
      <c r="M112" s="190">
        <f>G112*(1+L112/100)</f>
        <v>0</v>
      </c>
      <c r="N112" s="188">
        <v>0</v>
      </c>
      <c r="O112" s="188">
        <f>ROUND(E112*N112,2)</f>
        <v>0</v>
      </c>
      <c r="P112" s="188">
        <v>0</v>
      </c>
      <c r="Q112" s="188">
        <f>ROUND(E112*P112,2)</f>
        <v>0</v>
      </c>
      <c r="R112" s="190"/>
      <c r="S112" s="190" t="s">
        <v>878</v>
      </c>
      <c r="T112" s="191" t="s">
        <v>879</v>
      </c>
      <c r="U112" s="159">
        <v>0</v>
      </c>
      <c r="V112" s="159">
        <f>ROUND(E112*U112,2)</f>
        <v>0</v>
      </c>
      <c r="W112" s="159"/>
      <c r="X112" s="159" t="s">
        <v>295</v>
      </c>
      <c r="Y112" s="159" t="s">
        <v>296</v>
      </c>
      <c r="Z112" s="148"/>
      <c r="AA112" s="148"/>
      <c r="AB112" s="148"/>
      <c r="AC112" s="148"/>
      <c r="AD112" s="148"/>
      <c r="AE112" s="148"/>
      <c r="AF112" s="148"/>
      <c r="AG112" s="148" t="s">
        <v>2005</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5">
      <c r="A113" s="185">
        <v>92</v>
      </c>
      <c r="B113" s="186" t="s">
        <v>2168</v>
      </c>
      <c r="C113" s="198" t="s">
        <v>2403</v>
      </c>
      <c r="D113" s="187" t="s">
        <v>1668</v>
      </c>
      <c r="E113" s="188">
        <v>20</v>
      </c>
      <c r="F113" s="189"/>
      <c r="G113" s="190">
        <f>ROUND(E113*F113,2)</f>
        <v>0</v>
      </c>
      <c r="H113" s="189"/>
      <c r="I113" s="190">
        <f>ROUND(E113*H113,2)</f>
        <v>0</v>
      </c>
      <c r="J113" s="189"/>
      <c r="K113" s="190">
        <f>ROUND(E113*J113,2)</f>
        <v>0</v>
      </c>
      <c r="L113" s="190">
        <v>21</v>
      </c>
      <c r="M113" s="190">
        <f>G113*(1+L113/100)</f>
        <v>0</v>
      </c>
      <c r="N113" s="188">
        <v>0</v>
      </c>
      <c r="O113" s="188">
        <f>ROUND(E113*N113,2)</f>
        <v>0</v>
      </c>
      <c r="P113" s="188">
        <v>0</v>
      </c>
      <c r="Q113" s="188">
        <f>ROUND(E113*P113,2)</f>
        <v>0</v>
      </c>
      <c r="R113" s="190"/>
      <c r="S113" s="190" t="s">
        <v>878</v>
      </c>
      <c r="T113" s="191" t="s">
        <v>879</v>
      </c>
      <c r="U113" s="159">
        <v>0</v>
      </c>
      <c r="V113" s="159">
        <f>ROUND(E113*U113,2)</f>
        <v>0</v>
      </c>
      <c r="W113" s="159"/>
      <c r="X113" s="159" t="s">
        <v>295</v>
      </c>
      <c r="Y113" s="159" t="s">
        <v>296</v>
      </c>
      <c r="Z113" s="148"/>
      <c r="AA113" s="148"/>
      <c r="AB113" s="148"/>
      <c r="AC113" s="148"/>
      <c r="AD113" s="148"/>
      <c r="AE113" s="148"/>
      <c r="AF113" s="148"/>
      <c r="AG113" s="148" t="s">
        <v>2005</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5">
      <c r="A114" s="177">
        <v>93</v>
      </c>
      <c r="B114" s="178" t="s">
        <v>1719</v>
      </c>
      <c r="C114" s="194" t="s">
        <v>1720</v>
      </c>
      <c r="D114" s="179" t="s">
        <v>0</v>
      </c>
      <c r="E114" s="180">
        <v>2.65</v>
      </c>
      <c r="F114" s="181"/>
      <c r="G114" s="182">
        <f>ROUND(E114*F114,2)</f>
        <v>0</v>
      </c>
      <c r="H114" s="181"/>
      <c r="I114" s="182">
        <f>ROUND(E114*H114,2)</f>
        <v>0</v>
      </c>
      <c r="J114" s="181"/>
      <c r="K114" s="182">
        <f>ROUND(E114*J114,2)</f>
        <v>0</v>
      </c>
      <c r="L114" s="182">
        <v>21</v>
      </c>
      <c r="M114" s="182">
        <f>G114*(1+L114/100)</f>
        <v>0</v>
      </c>
      <c r="N114" s="180">
        <v>0</v>
      </c>
      <c r="O114" s="180">
        <f>ROUND(E114*N114,2)</f>
        <v>0</v>
      </c>
      <c r="P114" s="180">
        <v>0</v>
      </c>
      <c r="Q114" s="180">
        <f>ROUND(E114*P114,2)</f>
        <v>0</v>
      </c>
      <c r="R114" s="182" t="s">
        <v>1658</v>
      </c>
      <c r="S114" s="182" t="s">
        <v>294</v>
      </c>
      <c r="T114" s="183" t="s">
        <v>879</v>
      </c>
      <c r="U114" s="159">
        <v>0</v>
      </c>
      <c r="V114" s="159">
        <f>ROUND(E114*U114,2)</f>
        <v>0</v>
      </c>
      <c r="W114" s="159"/>
      <c r="X114" s="159" t="s">
        <v>295</v>
      </c>
      <c r="Y114" s="159" t="s">
        <v>296</v>
      </c>
      <c r="Z114" s="148"/>
      <c r="AA114" s="148"/>
      <c r="AB114" s="148"/>
      <c r="AC114" s="148"/>
      <c r="AD114" s="148"/>
      <c r="AE114" s="148"/>
      <c r="AF114" s="148"/>
      <c r="AG114" s="148" t="s">
        <v>2005</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5">
      <c r="A115" s="155"/>
      <c r="B115" s="156"/>
      <c r="C115" s="276" t="s">
        <v>1344</v>
      </c>
      <c r="D115" s="277"/>
      <c r="E115" s="277"/>
      <c r="F115" s="277"/>
      <c r="G115" s="277"/>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299</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ht="13" x14ac:dyDescent="0.25">
      <c r="A116" s="170" t="s">
        <v>288</v>
      </c>
      <c r="B116" s="171" t="s">
        <v>196</v>
      </c>
      <c r="C116" s="193" t="s">
        <v>197</v>
      </c>
      <c r="D116" s="172"/>
      <c r="E116" s="173"/>
      <c r="F116" s="174"/>
      <c r="G116" s="174">
        <f>SUMIF(AG117:AG126,"&lt;&gt;NOR",G117:G126)</f>
        <v>0</v>
      </c>
      <c r="H116" s="174"/>
      <c r="I116" s="174">
        <f>SUM(I117:I126)</f>
        <v>0</v>
      </c>
      <c r="J116" s="174"/>
      <c r="K116" s="174">
        <f>SUM(K117:K126)</f>
        <v>0</v>
      </c>
      <c r="L116" s="174"/>
      <c r="M116" s="174">
        <f>SUM(M117:M126)</f>
        <v>0</v>
      </c>
      <c r="N116" s="173"/>
      <c r="O116" s="173">
        <f>SUM(O117:O126)</f>
        <v>0</v>
      </c>
      <c r="P116" s="173"/>
      <c r="Q116" s="173">
        <f>SUM(Q117:Q126)</f>
        <v>0</v>
      </c>
      <c r="R116" s="174"/>
      <c r="S116" s="174"/>
      <c r="T116" s="175"/>
      <c r="U116" s="169"/>
      <c r="V116" s="169">
        <f>SUM(V117:V126)</f>
        <v>38.65</v>
      </c>
      <c r="W116" s="169"/>
      <c r="X116" s="169"/>
      <c r="Y116" s="169"/>
      <c r="AG116" t="s">
        <v>289</v>
      </c>
    </row>
    <row r="117" spans="1:60" outlineLevel="1" x14ac:dyDescent="0.25">
      <c r="A117" s="185">
        <v>94</v>
      </c>
      <c r="B117" s="186" t="s">
        <v>2629</v>
      </c>
      <c r="C117" s="198" t="s">
        <v>2630</v>
      </c>
      <c r="D117" s="187" t="s">
        <v>2406</v>
      </c>
      <c r="E117" s="188">
        <v>216</v>
      </c>
      <c r="F117" s="189"/>
      <c r="G117" s="190">
        <f t="shared" ref="G117:G125" si="35">ROUND(E117*F117,2)</f>
        <v>0</v>
      </c>
      <c r="H117" s="189"/>
      <c r="I117" s="190">
        <f t="shared" ref="I117:I125" si="36">ROUND(E117*H117,2)</f>
        <v>0</v>
      </c>
      <c r="J117" s="189"/>
      <c r="K117" s="190">
        <f t="shared" ref="K117:K125" si="37">ROUND(E117*J117,2)</f>
        <v>0</v>
      </c>
      <c r="L117" s="190">
        <v>21</v>
      </c>
      <c r="M117" s="190">
        <f t="shared" ref="M117:M125" si="38">G117*(1+L117/100)</f>
        <v>0</v>
      </c>
      <c r="N117" s="188">
        <v>0</v>
      </c>
      <c r="O117" s="188">
        <f t="shared" ref="O117:O125" si="39">ROUND(E117*N117,2)</f>
        <v>0</v>
      </c>
      <c r="P117" s="188">
        <v>0</v>
      </c>
      <c r="Q117" s="188">
        <f t="shared" ref="Q117:Q125" si="40">ROUND(E117*P117,2)</f>
        <v>0</v>
      </c>
      <c r="R117" s="190"/>
      <c r="S117" s="190" t="s">
        <v>878</v>
      </c>
      <c r="T117" s="191" t="s">
        <v>879</v>
      </c>
      <c r="U117" s="159">
        <v>0</v>
      </c>
      <c r="V117" s="159">
        <f t="shared" ref="V117:V125" si="41">ROUND(E117*U117,2)</f>
        <v>0</v>
      </c>
      <c r="W117" s="159"/>
      <c r="X117" s="159" t="s">
        <v>295</v>
      </c>
      <c r="Y117" s="159" t="s">
        <v>296</v>
      </c>
      <c r="Z117" s="148"/>
      <c r="AA117" s="148"/>
      <c r="AB117" s="148"/>
      <c r="AC117" s="148"/>
      <c r="AD117" s="148"/>
      <c r="AE117" s="148"/>
      <c r="AF117" s="148"/>
      <c r="AG117" s="148" t="s">
        <v>2005</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5">
      <c r="A118" s="185">
        <v>95</v>
      </c>
      <c r="B118" s="186" t="s">
        <v>2631</v>
      </c>
      <c r="C118" s="198" t="s">
        <v>2632</v>
      </c>
      <c r="D118" s="187" t="s">
        <v>2406</v>
      </c>
      <c r="E118" s="188">
        <v>31</v>
      </c>
      <c r="F118" s="189"/>
      <c r="G118" s="190">
        <f t="shared" si="35"/>
        <v>0</v>
      </c>
      <c r="H118" s="189"/>
      <c r="I118" s="190">
        <f t="shared" si="36"/>
        <v>0</v>
      </c>
      <c r="J118" s="189"/>
      <c r="K118" s="190">
        <f t="shared" si="37"/>
        <v>0</v>
      </c>
      <c r="L118" s="190">
        <v>21</v>
      </c>
      <c r="M118" s="190">
        <f t="shared" si="38"/>
        <v>0</v>
      </c>
      <c r="N118" s="188">
        <v>0</v>
      </c>
      <c r="O118" s="188">
        <f t="shared" si="39"/>
        <v>0</v>
      </c>
      <c r="P118" s="188">
        <v>0</v>
      </c>
      <c r="Q118" s="188">
        <f t="shared" si="40"/>
        <v>0</v>
      </c>
      <c r="R118" s="190"/>
      <c r="S118" s="190" t="s">
        <v>878</v>
      </c>
      <c r="T118" s="191" t="s">
        <v>879</v>
      </c>
      <c r="U118" s="159">
        <v>0</v>
      </c>
      <c r="V118" s="159">
        <f t="shared" si="41"/>
        <v>0</v>
      </c>
      <c r="W118" s="159"/>
      <c r="X118" s="159" t="s">
        <v>295</v>
      </c>
      <c r="Y118" s="159" t="s">
        <v>296</v>
      </c>
      <c r="Z118" s="148"/>
      <c r="AA118" s="148"/>
      <c r="AB118" s="148"/>
      <c r="AC118" s="148"/>
      <c r="AD118" s="148"/>
      <c r="AE118" s="148"/>
      <c r="AF118" s="148"/>
      <c r="AG118" s="148" t="s">
        <v>2005</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5">
      <c r="A119" s="185">
        <v>96</v>
      </c>
      <c r="B119" s="186" t="s">
        <v>2176</v>
      </c>
      <c r="C119" s="198" t="s">
        <v>2633</v>
      </c>
      <c r="D119" s="187" t="s">
        <v>2406</v>
      </c>
      <c r="E119" s="188">
        <v>87</v>
      </c>
      <c r="F119" s="189"/>
      <c r="G119" s="190">
        <f t="shared" si="35"/>
        <v>0</v>
      </c>
      <c r="H119" s="189"/>
      <c r="I119" s="190">
        <f t="shared" si="36"/>
        <v>0</v>
      </c>
      <c r="J119" s="189"/>
      <c r="K119" s="190">
        <f t="shared" si="37"/>
        <v>0</v>
      </c>
      <c r="L119" s="190">
        <v>21</v>
      </c>
      <c r="M119" s="190">
        <f t="shared" si="38"/>
        <v>0</v>
      </c>
      <c r="N119" s="188">
        <v>0</v>
      </c>
      <c r="O119" s="188">
        <f t="shared" si="39"/>
        <v>0</v>
      </c>
      <c r="P119" s="188">
        <v>0</v>
      </c>
      <c r="Q119" s="188">
        <f t="shared" si="40"/>
        <v>0</v>
      </c>
      <c r="R119" s="190"/>
      <c r="S119" s="190" t="s">
        <v>878</v>
      </c>
      <c r="T119" s="191" t="s">
        <v>879</v>
      </c>
      <c r="U119" s="159">
        <v>0</v>
      </c>
      <c r="V119" s="159">
        <f t="shared" si="41"/>
        <v>0</v>
      </c>
      <c r="W119" s="159"/>
      <c r="X119" s="159" t="s">
        <v>295</v>
      </c>
      <c r="Y119" s="159" t="s">
        <v>296</v>
      </c>
      <c r="Z119" s="148"/>
      <c r="AA119" s="148"/>
      <c r="AB119" s="148"/>
      <c r="AC119" s="148"/>
      <c r="AD119" s="148"/>
      <c r="AE119" s="148"/>
      <c r="AF119" s="148"/>
      <c r="AG119" s="148" t="s">
        <v>2005</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85">
        <v>97</v>
      </c>
      <c r="B120" s="186" t="s">
        <v>2634</v>
      </c>
      <c r="C120" s="198" t="s">
        <v>2635</v>
      </c>
      <c r="D120" s="187" t="s">
        <v>2406</v>
      </c>
      <c r="E120" s="188">
        <v>124</v>
      </c>
      <c r="F120" s="189"/>
      <c r="G120" s="190">
        <f t="shared" si="35"/>
        <v>0</v>
      </c>
      <c r="H120" s="189"/>
      <c r="I120" s="190">
        <f t="shared" si="36"/>
        <v>0</v>
      </c>
      <c r="J120" s="189"/>
      <c r="K120" s="190">
        <f t="shared" si="37"/>
        <v>0</v>
      </c>
      <c r="L120" s="190">
        <v>21</v>
      </c>
      <c r="M120" s="190">
        <f t="shared" si="38"/>
        <v>0</v>
      </c>
      <c r="N120" s="188">
        <v>0</v>
      </c>
      <c r="O120" s="188">
        <f t="shared" si="39"/>
        <v>0</v>
      </c>
      <c r="P120" s="188">
        <v>0</v>
      </c>
      <c r="Q120" s="188">
        <f t="shared" si="40"/>
        <v>0</v>
      </c>
      <c r="R120" s="190"/>
      <c r="S120" s="190" t="s">
        <v>878</v>
      </c>
      <c r="T120" s="191" t="s">
        <v>879</v>
      </c>
      <c r="U120" s="159">
        <v>0</v>
      </c>
      <c r="V120" s="159">
        <f t="shared" si="41"/>
        <v>0</v>
      </c>
      <c r="W120" s="159"/>
      <c r="X120" s="159" t="s">
        <v>295</v>
      </c>
      <c r="Y120" s="159" t="s">
        <v>296</v>
      </c>
      <c r="Z120" s="148"/>
      <c r="AA120" s="148"/>
      <c r="AB120" s="148"/>
      <c r="AC120" s="148"/>
      <c r="AD120" s="148"/>
      <c r="AE120" s="148"/>
      <c r="AF120" s="148"/>
      <c r="AG120" s="148" t="s">
        <v>2005</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ht="20" outlineLevel="1" x14ac:dyDescent="0.25">
      <c r="A121" s="185">
        <v>98</v>
      </c>
      <c r="B121" s="186" t="s">
        <v>2636</v>
      </c>
      <c r="C121" s="198" t="s">
        <v>2637</v>
      </c>
      <c r="D121" s="187" t="s">
        <v>2406</v>
      </c>
      <c r="E121" s="188">
        <v>5</v>
      </c>
      <c r="F121" s="189"/>
      <c r="G121" s="190">
        <f t="shared" si="35"/>
        <v>0</v>
      </c>
      <c r="H121" s="189"/>
      <c r="I121" s="190">
        <f t="shared" si="36"/>
        <v>0</v>
      </c>
      <c r="J121" s="189"/>
      <c r="K121" s="190">
        <f t="shared" si="37"/>
        <v>0</v>
      </c>
      <c r="L121" s="190">
        <v>21</v>
      </c>
      <c r="M121" s="190">
        <f t="shared" si="38"/>
        <v>0</v>
      </c>
      <c r="N121" s="188">
        <v>0</v>
      </c>
      <c r="O121" s="188">
        <f t="shared" si="39"/>
        <v>0</v>
      </c>
      <c r="P121" s="188">
        <v>0</v>
      </c>
      <c r="Q121" s="188">
        <f t="shared" si="40"/>
        <v>0</v>
      </c>
      <c r="R121" s="190"/>
      <c r="S121" s="190" t="s">
        <v>878</v>
      </c>
      <c r="T121" s="191" t="s">
        <v>879</v>
      </c>
      <c r="U121" s="159">
        <v>0</v>
      </c>
      <c r="V121" s="159">
        <f t="shared" si="41"/>
        <v>0</v>
      </c>
      <c r="W121" s="159"/>
      <c r="X121" s="159" t="s">
        <v>295</v>
      </c>
      <c r="Y121" s="159" t="s">
        <v>296</v>
      </c>
      <c r="Z121" s="148"/>
      <c r="AA121" s="148"/>
      <c r="AB121" s="148"/>
      <c r="AC121" s="148"/>
      <c r="AD121" s="148"/>
      <c r="AE121" s="148"/>
      <c r="AF121" s="148"/>
      <c r="AG121" s="148" t="s">
        <v>2005</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ht="20" outlineLevel="1" x14ac:dyDescent="0.25">
      <c r="A122" s="185">
        <v>99</v>
      </c>
      <c r="B122" s="186" t="s">
        <v>2179</v>
      </c>
      <c r="C122" s="198" t="s">
        <v>2638</v>
      </c>
      <c r="D122" s="187" t="s">
        <v>2406</v>
      </c>
      <c r="E122" s="188">
        <v>6</v>
      </c>
      <c r="F122" s="189"/>
      <c r="G122" s="190">
        <f t="shared" si="35"/>
        <v>0</v>
      </c>
      <c r="H122" s="189"/>
      <c r="I122" s="190">
        <f t="shared" si="36"/>
        <v>0</v>
      </c>
      <c r="J122" s="189"/>
      <c r="K122" s="190">
        <f t="shared" si="37"/>
        <v>0</v>
      </c>
      <c r="L122" s="190">
        <v>21</v>
      </c>
      <c r="M122" s="190">
        <f t="shared" si="38"/>
        <v>0</v>
      </c>
      <c r="N122" s="188">
        <v>0</v>
      </c>
      <c r="O122" s="188">
        <f t="shared" si="39"/>
        <v>0</v>
      </c>
      <c r="P122" s="188">
        <v>0</v>
      </c>
      <c r="Q122" s="188">
        <f t="shared" si="40"/>
        <v>0</v>
      </c>
      <c r="R122" s="190"/>
      <c r="S122" s="190" t="s">
        <v>878</v>
      </c>
      <c r="T122" s="191" t="s">
        <v>879</v>
      </c>
      <c r="U122" s="159">
        <v>0</v>
      </c>
      <c r="V122" s="159">
        <f t="shared" si="41"/>
        <v>0</v>
      </c>
      <c r="W122" s="159"/>
      <c r="X122" s="159" t="s">
        <v>295</v>
      </c>
      <c r="Y122" s="159" t="s">
        <v>296</v>
      </c>
      <c r="Z122" s="148"/>
      <c r="AA122" s="148"/>
      <c r="AB122" s="148"/>
      <c r="AC122" s="148"/>
      <c r="AD122" s="148"/>
      <c r="AE122" s="148"/>
      <c r="AF122" s="148"/>
      <c r="AG122" s="148" t="s">
        <v>2005</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5">
      <c r="A123" s="185">
        <v>100</v>
      </c>
      <c r="B123" s="186" t="s">
        <v>2425</v>
      </c>
      <c r="C123" s="198" t="s">
        <v>2426</v>
      </c>
      <c r="D123" s="187" t="s">
        <v>331</v>
      </c>
      <c r="E123" s="188">
        <v>463</v>
      </c>
      <c r="F123" s="189"/>
      <c r="G123" s="190">
        <f t="shared" si="35"/>
        <v>0</v>
      </c>
      <c r="H123" s="189"/>
      <c r="I123" s="190">
        <f t="shared" si="36"/>
        <v>0</v>
      </c>
      <c r="J123" s="189"/>
      <c r="K123" s="190">
        <f t="shared" si="37"/>
        <v>0</v>
      </c>
      <c r="L123" s="190">
        <v>21</v>
      </c>
      <c r="M123" s="190">
        <f t="shared" si="38"/>
        <v>0</v>
      </c>
      <c r="N123" s="188">
        <v>0</v>
      </c>
      <c r="O123" s="188">
        <f t="shared" si="39"/>
        <v>0</v>
      </c>
      <c r="P123" s="188">
        <v>0</v>
      </c>
      <c r="Q123" s="188">
        <f t="shared" si="40"/>
        <v>0</v>
      </c>
      <c r="R123" s="190" t="s">
        <v>1425</v>
      </c>
      <c r="S123" s="190" t="s">
        <v>294</v>
      </c>
      <c r="T123" s="191" t="s">
        <v>879</v>
      </c>
      <c r="U123" s="159">
        <v>8.2000000000000003E-2</v>
      </c>
      <c r="V123" s="159">
        <f t="shared" si="41"/>
        <v>37.97</v>
      </c>
      <c r="W123" s="159"/>
      <c r="X123" s="159" t="s">
        <v>295</v>
      </c>
      <c r="Y123" s="159" t="s">
        <v>296</v>
      </c>
      <c r="Z123" s="148"/>
      <c r="AA123" s="148"/>
      <c r="AB123" s="148"/>
      <c r="AC123" s="148"/>
      <c r="AD123" s="148"/>
      <c r="AE123" s="148"/>
      <c r="AF123" s="148"/>
      <c r="AG123" s="148" t="s">
        <v>2005</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5">
      <c r="A124" s="185">
        <v>101</v>
      </c>
      <c r="B124" s="186" t="s">
        <v>2427</v>
      </c>
      <c r="C124" s="198" t="s">
        <v>2428</v>
      </c>
      <c r="D124" s="187" t="s">
        <v>331</v>
      </c>
      <c r="E124" s="188">
        <v>6</v>
      </c>
      <c r="F124" s="189"/>
      <c r="G124" s="190">
        <f t="shared" si="35"/>
        <v>0</v>
      </c>
      <c r="H124" s="189"/>
      <c r="I124" s="190">
        <f t="shared" si="36"/>
        <v>0</v>
      </c>
      <c r="J124" s="189"/>
      <c r="K124" s="190">
        <f t="shared" si="37"/>
        <v>0</v>
      </c>
      <c r="L124" s="190">
        <v>21</v>
      </c>
      <c r="M124" s="190">
        <f t="shared" si="38"/>
        <v>0</v>
      </c>
      <c r="N124" s="188">
        <v>0</v>
      </c>
      <c r="O124" s="188">
        <f t="shared" si="39"/>
        <v>0</v>
      </c>
      <c r="P124" s="188">
        <v>0</v>
      </c>
      <c r="Q124" s="188">
        <f t="shared" si="40"/>
        <v>0</v>
      </c>
      <c r="R124" s="190" t="s">
        <v>1425</v>
      </c>
      <c r="S124" s="190" t="s">
        <v>294</v>
      </c>
      <c r="T124" s="191" t="s">
        <v>879</v>
      </c>
      <c r="U124" s="159">
        <v>0.114</v>
      </c>
      <c r="V124" s="159">
        <f t="shared" si="41"/>
        <v>0.68</v>
      </c>
      <c r="W124" s="159"/>
      <c r="X124" s="159" t="s">
        <v>295</v>
      </c>
      <c r="Y124" s="159" t="s">
        <v>296</v>
      </c>
      <c r="Z124" s="148"/>
      <c r="AA124" s="148"/>
      <c r="AB124" s="148"/>
      <c r="AC124" s="148"/>
      <c r="AD124" s="148"/>
      <c r="AE124" s="148"/>
      <c r="AF124" s="148"/>
      <c r="AG124" s="148" t="s">
        <v>2005</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5">
      <c r="A125" s="177">
        <v>102</v>
      </c>
      <c r="B125" s="178" t="s">
        <v>1414</v>
      </c>
      <c r="C125" s="194" t="s">
        <v>1415</v>
      </c>
      <c r="D125" s="179" t="s">
        <v>0</v>
      </c>
      <c r="E125" s="180">
        <v>2.75</v>
      </c>
      <c r="F125" s="181"/>
      <c r="G125" s="182">
        <f t="shared" si="35"/>
        <v>0</v>
      </c>
      <c r="H125" s="181"/>
      <c r="I125" s="182">
        <f t="shared" si="36"/>
        <v>0</v>
      </c>
      <c r="J125" s="181"/>
      <c r="K125" s="182">
        <f t="shared" si="37"/>
        <v>0</v>
      </c>
      <c r="L125" s="182">
        <v>21</v>
      </c>
      <c r="M125" s="182">
        <f t="shared" si="38"/>
        <v>0</v>
      </c>
      <c r="N125" s="180">
        <v>0</v>
      </c>
      <c r="O125" s="180">
        <f t="shared" si="39"/>
        <v>0</v>
      </c>
      <c r="P125" s="180">
        <v>0</v>
      </c>
      <c r="Q125" s="180">
        <f t="shared" si="40"/>
        <v>0</v>
      </c>
      <c r="R125" s="182" t="s">
        <v>1347</v>
      </c>
      <c r="S125" s="182" t="s">
        <v>294</v>
      </c>
      <c r="T125" s="183" t="s">
        <v>879</v>
      </c>
      <c r="U125" s="159">
        <v>0</v>
      </c>
      <c r="V125" s="159">
        <f t="shared" si="41"/>
        <v>0</v>
      </c>
      <c r="W125" s="159"/>
      <c r="X125" s="159" t="s">
        <v>295</v>
      </c>
      <c r="Y125" s="159" t="s">
        <v>296</v>
      </c>
      <c r="Z125" s="148"/>
      <c r="AA125" s="148"/>
      <c r="AB125" s="148"/>
      <c r="AC125" s="148"/>
      <c r="AD125" s="148"/>
      <c r="AE125" s="148"/>
      <c r="AF125" s="148"/>
      <c r="AG125" s="148" t="s">
        <v>2005</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5">
      <c r="A126" s="155"/>
      <c r="B126" s="156"/>
      <c r="C126" s="276" t="s">
        <v>1344</v>
      </c>
      <c r="D126" s="277"/>
      <c r="E126" s="277"/>
      <c r="F126" s="277"/>
      <c r="G126" s="277"/>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299</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ht="13" x14ac:dyDescent="0.25">
      <c r="A127" s="170" t="s">
        <v>288</v>
      </c>
      <c r="B127" s="171" t="s">
        <v>130</v>
      </c>
      <c r="C127" s="193" t="s">
        <v>255</v>
      </c>
      <c r="D127" s="172"/>
      <c r="E127" s="173"/>
      <c r="F127" s="174"/>
      <c r="G127" s="174">
        <f>SUMIF(AG128:AG128,"&lt;&gt;NOR",G128:G128)</f>
        <v>0</v>
      </c>
      <c r="H127" s="174"/>
      <c r="I127" s="174">
        <f>SUM(I128:I128)</f>
        <v>0</v>
      </c>
      <c r="J127" s="174"/>
      <c r="K127" s="174">
        <f>SUM(K128:K128)</f>
        <v>0</v>
      </c>
      <c r="L127" s="174"/>
      <c r="M127" s="174">
        <f>SUM(M128:M128)</f>
        <v>0</v>
      </c>
      <c r="N127" s="173"/>
      <c r="O127" s="173">
        <f>SUM(O128:O128)</f>
        <v>0</v>
      </c>
      <c r="P127" s="173"/>
      <c r="Q127" s="173">
        <f>SUM(Q128:Q128)</f>
        <v>0</v>
      </c>
      <c r="R127" s="174"/>
      <c r="S127" s="174"/>
      <c r="T127" s="175"/>
      <c r="U127" s="169"/>
      <c r="V127" s="169">
        <f>SUM(V128:V128)</f>
        <v>0</v>
      </c>
      <c r="W127" s="169"/>
      <c r="X127" s="169"/>
      <c r="Y127" s="169"/>
      <c r="AG127" t="s">
        <v>289</v>
      </c>
    </row>
    <row r="128" spans="1:60" outlineLevel="1" x14ac:dyDescent="0.25">
      <c r="A128" s="185">
        <v>103</v>
      </c>
      <c r="B128" s="186" t="s">
        <v>2639</v>
      </c>
      <c r="C128" s="198" t="s">
        <v>2640</v>
      </c>
      <c r="D128" s="187" t="s">
        <v>2047</v>
      </c>
      <c r="E128" s="188">
        <v>24</v>
      </c>
      <c r="F128" s="189"/>
      <c r="G128" s="190">
        <f>ROUND(E128*F128,2)</f>
        <v>0</v>
      </c>
      <c r="H128" s="189"/>
      <c r="I128" s="190">
        <f>ROUND(E128*H128,2)</f>
        <v>0</v>
      </c>
      <c r="J128" s="189"/>
      <c r="K128" s="190">
        <f>ROUND(E128*J128,2)</f>
        <v>0</v>
      </c>
      <c r="L128" s="190">
        <v>21</v>
      </c>
      <c r="M128" s="190">
        <f>G128*(1+L128/100)</f>
        <v>0</v>
      </c>
      <c r="N128" s="188">
        <v>0</v>
      </c>
      <c r="O128" s="188">
        <f>ROUND(E128*N128,2)</f>
        <v>0</v>
      </c>
      <c r="P128" s="188">
        <v>0</v>
      </c>
      <c r="Q128" s="188">
        <f>ROUND(E128*P128,2)</f>
        <v>0</v>
      </c>
      <c r="R128" s="190"/>
      <c r="S128" s="190" t="s">
        <v>878</v>
      </c>
      <c r="T128" s="191" t="s">
        <v>879</v>
      </c>
      <c r="U128" s="159">
        <v>0</v>
      </c>
      <c r="V128" s="159">
        <f>ROUND(E128*U128,2)</f>
        <v>0</v>
      </c>
      <c r="W128" s="159"/>
      <c r="X128" s="159" t="s">
        <v>295</v>
      </c>
      <c r="Y128" s="159" t="s">
        <v>296</v>
      </c>
      <c r="Z128" s="148"/>
      <c r="AA128" s="148"/>
      <c r="AB128" s="148"/>
      <c r="AC128" s="148"/>
      <c r="AD128" s="148"/>
      <c r="AE128" s="148"/>
      <c r="AF128" s="148"/>
      <c r="AG128" s="148" t="s">
        <v>2005</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ht="13" x14ac:dyDescent="0.25">
      <c r="A129" s="170" t="s">
        <v>288</v>
      </c>
      <c r="B129" s="171" t="s">
        <v>259</v>
      </c>
      <c r="C129" s="193" t="s">
        <v>27</v>
      </c>
      <c r="D129" s="172"/>
      <c r="E129" s="173"/>
      <c r="F129" s="174"/>
      <c r="G129" s="174">
        <f>SUMIF(AG130:AG130,"&lt;&gt;NOR",G130:G130)</f>
        <v>0</v>
      </c>
      <c r="H129" s="174"/>
      <c r="I129" s="174">
        <f>SUM(I130:I130)</f>
        <v>0</v>
      </c>
      <c r="J129" s="174"/>
      <c r="K129" s="174">
        <f>SUM(K130:K130)</f>
        <v>0</v>
      </c>
      <c r="L129" s="174"/>
      <c r="M129" s="174">
        <f>SUM(M130:M130)</f>
        <v>0</v>
      </c>
      <c r="N129" s="173"/>
      <c r="O129" s="173">
        <f>SUM(O130:O130)</f>
        <v>0</v>
      </c>
      <c r="P129" s="173"/>
      <c r="Q129" s="173">
        <f>SUM(Q130:Q130)</f>
        <v>0</v>
      </c>
      <c r="R129" s="174"/>
      <c r="S129" s="174"/>
      <c r="T129" s="175"/>
      <c r="U129" s="169"/>
      <c r="V129" s="169">
        <f>SUM(V130:V130)</f>
        <v>0</v>
      </c>
      <c r="W129" s="169"/>
      <c r="X129" s="169"/>
      <c r="Y129" s="169"/>
      <c r="AG129" t="s">
        <v>289</v>
      </c>
    </row>
    <row r="130" spans="1:60" outlineLevel="1" x14ac:dyDescent="0.25">
      <c r="A130" s="185">
        <v>104</v>
      </c>
      <c r="B130" s="186" t="s">
        <v>1882</v>
      </c>
      <c r="C130" s="198" t="s">
        <v>1883</v>
      </c>
      <c r="D130" s="187" t="s">
        <v>1872</v>
      </c>
      <c r="E130" s="188">
        <v>2</v>
      </c>
      <c r="F130" s="189"/>
      <c r="G130" s="190">
        <f>ROUND(E130*F130,2)</f>
        <v>0</v>
      </c>
      <c r="H130" s="189"/>
      <c r="I130" s="190">
        <f>ROUND(E130*H130,2)</f>
        <v>0</v>
      </c>
      <c r="J130" s="189"/>
      <c r="K130" s="190">
        <f>ROUND(E130*J130,2)</f>
        <v>0</v>
      </c>
      <c r="L130" s="190">
        <v>21</v>
      </c>
      <c r="M130" s="190">
        <f>G130*(1+L130/100)</f>
        <v>0</v>
      </c>
      <c r="N130" s="188">
        <v>0</v>
      </c>
      <c r="O130" s="188">
        <f>ROUND(E130*N130,2)</f>
        <v>0</v>
      </c>
      <c r="P130" s="188">
        <v>0</v>
      </c>
      <c r="Q130" s="188">
        <f>ROUND(E130*P130,2)</f>
        <v>0</v>
      </c>
      <c r="R130" s="190"/>
      <c r="S130" s="190" t="s">
        <v>294</v>
      </c>
      <c r="T130" s="191" t="s">
        <v>879</v>
      </c>
      <c r="U130" s="159">
        <v>0</v>
      </c>
      <c r="V130" s="159">
        <f>ROUND(E130*U130,2)</f>
        <v>0</v>
      </c>
      <c r="W130" s="159"/>
      <c r="X130" s="159" t="s">
        <v>1873</v>
      </c>
      <c r="Y130" s="159" t="s">
        <v>296</v>
      </c>
      <c r="Z130" s="148"/>
      <c r="AA130" s="148"/>
      <c r="AB130" s="148"/>
      <c r="AC130" s="148"/>
      <c r="AD130" s="148"/>
      <c r="AE130" s="148"/>
      <c r="AF130" s="148"/>
      <c r="AG130" s="148" t="s">
        <v>2436</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13" x14ac:dyDescent="0.25">
      <c r="A131" s="170" t="s">
        <v>288</v>
      </c>
      <c r="B131" s="171" t="s">
        <v>260</v>
      </c>
      <c r="C131" s="193" t="s">
        <v>28</v>
      </c>
      <c r="D131" s="172"/>
      <c r="E131" s="173"/>
      <c r="F131" s="174"/>
      <c r="G131" s="174">
        <f>SUMIF(AG132:AG133,"&lt;&gt;NOR",G132:G133)</f>
        <v>0</v>
      </c>
      <c r="H131" s="174"/>
      <c r="I131" s="174">
        <f>SUM(I132:I133)</f>
        <v>0</v>
      </c>
      <c r="J131" s="174"/>
      <c r="K131" s="174">
        <f>SUM(K132:K133)</f>
        <v>0</v>
      </c>
      <c r="L131" s="174"/>
      <c r="M131" s="174">
        <f>SUM(M132:M133)</f>
        <v>0</v>
      </c>
      <c r="N131" s="173"/>
      <c r="O131" s="173">
        <f>SUM(O132:O133)</f>
        <v>0</v>
      </c>
      <c r="P131" s="173"/>
      <c r="Q131" s="173">
        <f>SUM(Q132:Q133)</f>
        <v>0</v>
      </c>
      <c r="R131" s="174"/>
      <c r="S131" s="174"/>
      <c r="T131" s="175"/>
      <c r="U131" s="169"/>
      <c r="V131" s="169">
        <f>SUM(V132:V133)</f>
        <v>0</v>
      </c>
      <c r="W131" s="169"/>
      <c r="X131" s="169"/>
      <c r="Y131" s="169"/>
      <c r="AG131" t="s">
        <v>289</v>
      </c>
    </row>
    <row r="132" spans="1:60" outlineLevel="1" x14ac:dyDescent="0.25">
      <c r="A132" s="185">
        <v>105</v>
      </c>
      <c r="B132" s="186" t="s">
        <v>2437</v>
      </c>
      <c r="C132" s="198" t="s">
        <v>2438</v>
      </c>
      <c r="D132" s="187" t="s">
        <v>1872</v>
      </c>
      <c r="E132" s="188">
        <v>1</v>
      </c>
      <c r="F132" s="189"/>
      <c r="G132" s="190">
        <f>ROUND(E132*F132,2)</f>
        <v>0</v>
      </c>
      <c r="H132" s="189"/>
      <c r="I132" s="190">
        <f>ROUND(E132*H132,2)</f>
        <v>0</v>
      </c>
      <c r="J132" s="189"/>
      <c r="K132" s="190">
        <f>ROUND(E132*J132,2)</f>
        <v>0</v>
      </c>
      <c r="L132" s="190">
        <v>21</v>
      </c>
      <c r="M132" s="190">
        <f>G132*(1+L132/100)</f>
        <v>0</v>
      </c>
      <c r="N132" s="188">
        <v>0</v>
      </c>
      <c r="O132" s="188">
        <f>ROUND(E132*N132,2)</f>
        <v>0</v>
      </c>
      <c r="P132" s="188">
        <v>0</v>
      </c>
      <c r="Q132" s="188">
        <f>ROUND(E132*P132,2)</f>
        <v>0</v>
      </c>
      <c r="R132" s="190"/>
      <c r="S132" s="190" t="s">
        <v>294</v>
      </c>
      <c r="T132" s="191" t="s">
        <v>879</v>
      </c>
      <c r="U132" s="159">
        <v>0</v>
      </c>
      <c r="V132" s="159">
        <f>ROUND(E132*U132,2)</f>
        <v>0</v>
      </c>
      <c r="W132" s="159"/>
      <c r="X132" s="159" t="s">
        <v>1873</v>
      </c>
      <c r="Y132" s="159" t="s">
        <v>296</v>
      </c>
      <c r="Z132" s="148"/>
      <c r="AA132" s="148"/>
      <c r="AB132" s="148"/>
      <c r="AC132" s="148"/>
      <c r="AD132" s="148"/>
      <c r="AE132" s="148"/>
      <c r="AF132" s="148"/>
      <c r="AG132" s="148" t="s">
        <v>2436</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1" x14ac:dyDescent="0.25">
      <c r="A133" s="177">
        <v>106</v>
      </c>
      <c r="B133" s="178" t="s">
        <v>2439</v>
      </c>
      <c r="C133" s="194" t="s">
        <v>2440</v>
      </c>
      <c r="D133" s="179" t="s">
        <v>1872</v>
      </c>
      <c r="E133" s="180">
        <v>0.5</v>
      </c>
      <c r="F133" s="181"/>
      <c r="G133" s="182">
        <f>ROUND(E133*F133,2)</f>
        <v>0</v>
      </c>
      <c r="H133" s="181"/>
      <c r="I133" s="182">
        <f>ROUND(E133*H133,2)</f>
        <v>0</v>
      </c>
      <c r="J133" s="181"/>
      <c r="K133" s="182">
        <f>ROUND(E133*J133,2)</f>
        <v>0</v>
      </c>
      <c r="L133" s="182">
        <v>21</v>
      </c>
      <c r="M133" s="182">
        <f>G133*(1+L133/100)</f>
        <v>0</v>
      </c>
      <c r="N133" s="180">
        <v>0</v>
      </c>
      <c r="O133" s="180">
        <f>ROUND(E133*N133,2)</f>
        <v>0</v>
      </c>
      <c r="P133" s="180">
        <v>0</v>
      </c>
      <c r="Q133" s="180">
        <f>ROUND(E133*P133,2)</f>
        <v>0</v>
      </c>
      <c r="R133" s="182"/>
      <c r="S133" s="182" t="s">
        <v>294</v>
      </c>
      <c r="T133" s="183" t="s">
        <v>879</v>
      </c>
      <c r="U133" s="159">
        <v>0</v>
      </c>
      <c r="V133" s="159">
        <f>ROUND(E133*U133,2)</f>
        <v>0</v>
      </c>
      <c r="W133" s="159"/>
      <c r="X133" s="159" t="s">
        <v>1873</v>
      </c>
      <c r="Y133" s="159" t="s">
        <v>296</v>
      </c>
      <c r="Z133" s="148"/>
      <c r="AA133" s="148"/>
      <c r="AB133" s="148"/>
      <c r="AC133" s="148"/>
      <c r="AD133" s="148"/>
      <c r="AE133" s="148"/>
      <c r="AF133" s="148"/>
      <c r="AG133" s="148" t="s">
        <v>2436</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x14ac:dyDescent="0.25">
      <c r="A134" s="3"/>
      <c r="B134" s="4"/>
      <c r="C134" s="202"/>
      <c r="D134" s="6"/>
      <c r="E134" s="3"/>
      <c r="F134" s="3"/>
      <c r="G134" s="3"/>
      <c r="H134" s="3"/>
      <c r="I134" s="3"/>
      <c r="J134" s="3"/>
      <c r="K134" s="3"/>
      <c r="L134" s="3"/>
      <c r="M134" s="3"/>
      <c r="N134" s="3"/>
      <c r="O134" s="3"/>
      <c r="P134" s="3"/>
      <c r="Q134" s="3"/>
      <c r="R134" s="3"/>
      <c r="S134" s="3"/>
      <c r="T134" s="3"/>
      <c r="U134" s="3"/>
      <c r="V134" s="3"/>
      <c r="W134" s="3"/>
      <c r="X134" s="3"/>
      <c r="Y134" s="3"/>
      <c r="AE134">
        <v>12</v>
      </c>
      <c r="AF134">
        <v>21</v>
      </c>
      <c r="AG134" t="s">
        <v>274</v>
      </c>
    </row>
    <row r="135" spans="1:60" ht="13" x14ac:dyDescent="0.25">
      <c r="A135" s="151"/>
      <c r="B135" s="152" t="s">
        <v>29</v>
      </c>
      <c r="C135" s="203"/>
      <c r="D135" s="153"/>
      <c r="E135" s="154"/>
      <c r="F135" s="154"/>
      <c r="G135" s="176">
        <f>G8+G19+G33+G51+G85+G111+G116+G127+G129+G131</f>
        <v>0</v>
      </c>
      <c r="H135" s="3"/>
      <c r="I135" s="3"/>
      <c r="J135" s="3"/>
      <c r="K135" s="3"/>
      <c r="L135" s="3"/>
      <c r="M135" s="3"/>
      <c r="N135" s="3"/>
      <c r="O135" s="3"/>
      <c r="P135" s="3"/>
      <c r="Q135" s="3"/>
      <c r="R135" s="3"/>
      <c r="S135" s="3"/>
      <c r="T135" s="3"/>
      <c r="U135" s="3"/>
      <c r="V135" s="3"/>
      <c r="W135" s="3"/>
      <c r="X135" s="3"/>
      <c r="Y135" s="3"/>
      <c r="AE135">
        <f>SUMIF(L7:L133,AE134,G7:G133)</f>
        <v>0</v>
      </c>
      <c r="AF135">
        <f>SUMIF(L7:L133,AF134,G7:G133)</f>
        <v>0</v>
      </c>
      <c r="AG135" t="s">
        <v>1888</v>
      </c>
    </row>
    <row r="136" spans="1:60" x14ac:dyDescent="0.25">
      <c r="C136" s="204"/>
      <c r="D136" s="10"/>
      <c r="AG136" t="s">
        <v>1889</v>
      </c>
    </row>
    <row r="137" spans="1:60" x14ac:dyDescent="0.25">
      <c r="D137" s="10"/>
    </row>
    <row r="138" spans="1:60" x14ac:dyDescent="0.25">
      <c r="D138" s="10"/>
    </row>
    <row r="139" spans="1:60" x14ac:dyDescent="0.25">
      <c r="D139" s="10"/>
    </row>
    <row r="140" spans="1:60" x14ac:dyDescent="0.25">
      <c r="D140" s="10"/>
    </row>
    <row r="141" spans="1:60" x14ac:dyDescent="0.25">
      <c r="D141" s="10"/>
    </row>
    <row r="142" spans="1:60" x14ac:dyDescent="0.25">
      <c r="D142" s="10"/>
    </row>
    <row r="143" spans="1:60" x14ac:dyDescent="0.25">
      <c r="D143" s="10"/>
    </row>
    <row r="144" spans="1:60"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HR47TBxUpU5zGGecyL8MC5H+UrO+lOovXlCp44yd5LDALcSZZz1rJbm6FAdtNcejZNAiCgL5IGtdx9pEJug18Q==" saltValue="/EY1r83aSlTLoLeFr8mjyQ==" spinCount="100000" sheet="1" formatRows="0"/>
  <mergeCells count="14">
    <mergeCell ref="C35:G35"/>
    <mergeCell ref="A1:G1"/>
    <mergeCell ref="C2:G2"/>
    <mergeCell ref="C3:G3"/>
    <mergeCell ref="C4:G4"/>
    <mergeCell ref="C28:G28"/>
    <mergeCell ref="C115:G115"/>
    <mergeCell ref="C126:G126"/>
    <mergeCell ref="C37:G37"/>
    <mergeCell ref="C39:G39"/>
    <mergeCell ref="C41:G41"/>
    <mergeCell ref="C43:G43"/>
    <mergeCell ref="C106:G106"/>
    <mergeCell ref="C107:G10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BH5000"/>
  <sheetViews>
    <sheetView topLeftCell="B1" workbookViewId="0">
      <pane ySplit="7" topLeftCell="A133" activePane="bottomLeft" state="frozen"/>
      <selection pane="bottomLeft" activeCell="AB137" sqref="AB137"/>
    </sheetView>
  </sheetViews>
  <sheetFormatPr defaultRowHeight="12.5" outlineLevelRow="1"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78" t="s">
        <v>261</v>
      </c>
      <c r="B1" s="278"/>
      <c r="C1" s="278"/>
      <c r="D1" s="278"/>
      <c r="E1" s="278"/>
      <c r="F1" s="278"/>
      <c r="G1" s="278"/>
      <c r="AG1" t="s">
        <v>262</v>
      </c>
    </row>
    <row r="2" spans="1:60" ht="25" customHeight="1" x14ac:dyDescent="0.25">
      <c r="A2" s="140" t="s">
        <v>7</v>
      </c>
      <c r="B2" s="49" t="s">
        <v>43</v>
      </c>
      <c r="C2" s="279" t="s">
        <v>44</v>
      </c>
      <c r="D2" s="280"/>
      <c r="E2" s="280"/>
      <c r="F2" s="280"/>
      <c r="G2" s="281"/>
      <c r="AG2" t="s">
        <v>263</v>
      </c>
    </row>
    <row r="3" spans="1:60" ht="25" customHeight="1" x14ac:dyDescent="0.25">
      <c r="A3" s="140" t="s">
        <v>8</v>
      </c>
      <c r="B3" s="49" t="s">
        <v>47</v>
      </c>
      <c r="C3" s="279" t="s">
        <v>48</v>
      </c>
      <c r="D3" s="280"/>
      <c r="E3" s="280"/>
      <c r="F3" s="280"/>
      <c r="G3" s="281"/>
      <c r="AC3" s="121" t="s">
        <v>263</v>
      </c>
      <c r="AG3" t="s">
        <v>264</v>
      </c>
    </row>
    <row r="4" spans="1:60" ht="25" customHeight="1" x14ac:dyDescent="0.25">
      <c r="A4" s="141" t="s">
        <v>9</v>
      </c>
      <c r="B4" s="142" t="s">
        <v>59</v>
      </c>
      <c r="C4" s="282" t="s">
        <v>60</v>
      </c>
      <c r="D4" s="283"/>
      <c r="E4" s="283"/>
      <c r="F4" s="283"/>
      <c r="G4" s="28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108</v>
      </c>
      <c r="C8" s="193" t="s">
        <v>109</v>
      </c>
      <c r="D8" s="172"/>
      <c r="E8" s="173"/>
      <c r="F8" s="174"/>
      <c r="G8" s="174">
        <f>SUMIF(AG9:AG10,"&lt;&gt;NOR",G9:G10)</f>
        <v>0</v>
      </c>
      <c r="H8" s="174"/>
      <c r="I8" s="174">
        <f>SUM(I9:I10)</f>
        <v>0</v>
      </c>
      <c r="J8" s="174"/>
      <c r="K8" s="174">
        <f>SUM(K9:K10)</f>
        <v>0</v>
      </c>
      <c r="L8" s="174"/>
      <c r="M8" s="174">
        <f>SUM(M9:M10)</f>
        <v>0</v>
      </c>
      <c r="N8" s="173"/>
      <c r="O8" s="173">
        <f>SUM(O9:O10)</f>
        <v>0</v>
      </c>
      <c r="P8" s="173"/>
      <c r="Q8" s="173">
        <f>SUM(Q9:Q10)</f>
        <v>0</v>
      </c>
      <c r="R8" s="174"/>
      <c r="S8" s="174"/>
      <c r="T8" s="175"/>
      <c r="U8" s="169"/>
      <c r="V8" s="169">
        <f>SUM(V9:V10)</f>
        <v>0</v>
      </c>
      <c r="W8" s="169"/>
      <c r="X8" s="169"/>
      <c r="Y8" s="169"/>
      <c r="AG8" t="s">
        <v>289</v>
      </c>
    </row>
    <row r="9" spans="1:60" outlineLevel="1" x14ac:dyDescent="0.25">
      <c r="A9" s="185">
        <v>1</v>
      </c>
      <c r="B9" s="186" t="s">
        <v>2473</v>
      </c>
      <c r="C9" s="198" t="s">
        <v>2641</v>
      </c>
      <c r="D9" s="187" t="s">
        <v>2037</v>
      </c>
      <c r="E9" s="188">
        <v>1</v>
      </c>
      <c r="F9" s="189"/>
      <c r="G9" s="190">
        <f>ROUND(E9*F9,2)</f>
        <v>0</v>
      </c>
      <c r="H9" s="189"/>
      <c r="I9" s="190">
        <f>ROUND(E9*H9,2)</f>
        <v>0</v>
      </c>
      <c r="J9" s="189"/>
      <c r="K9" s="190">
        <f>ROUND(E9*J9,2)</f>
        <v>0</v>
      </c>
      <c r="L9" s="190">
        <v>21</v>
      </c>
      <c r="M9" s="190">
        <f>G9*(1+L9/100)</f>
        <v>0</v>
      </c>
      <c r="N9" s="188">
        <v>0</v>
      </c>
      <c r="O9" s="188">
        <f>ROUND(E9*N9,2)</f>
        <v>0</v>
      </c>
      <c r="P9" s="188">
        <v>0</v>
      </c>
      <c r="Q9" s="188">
        <f>ROUND(E9*P9,2)</f>
        <v>0</v>
      </c>
      <c r="R9" s="190"/>
      <c r="S9" s="190" t="s">
        <v>878</v>
      </c>
      <c r="T9" s="191" t="s">
        <v>879</v>
      </c>
      <c r="U9" s="159">
        <v>0</v>
      </c>
      <c r="V9" s="159">
        <f>ROUND(E9*U9,2)</f>
        <v>0</v>
      </c>
      <c r="W9" s="159"/>
      <c r="X9" s="159" t="s">
        <v>295</v>
      </c>
      <c r="Y9" s="159" t="s">
        <v>296</v>
      </c>
      <c r="Z9" s="148"/>
      <c r="AA9" s="148"/>
      <c r="AB9" s="148"/>
      <c r="AC9" s="148"/>
      <c r="AD9" s="148"/>
      <c r="AE9" s="148"/>
      <c r="AF9" s="148"/>
      <c r="AG9" s="148" t="s">
        <v>2005</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85">
        <v>2</v>
      </c>
      <c r="B10" s="186" t="s">
        <v>2475</v>
      </c>
      <c r="C10" s="198" t="s">
        <v>2642</v>
      </c>
      <c r="D10" s="187" t="s">
        <v>2037</v>
      </c>
      <c r="E10" s="188">
        <v>1</v>
      </c>
      <c r="F10" s="189"/>
      <c r="G10" s="190">
        <f>ROUND(E10*F10,2)</f>
        <v>0</v>
      </c>
      <c r="H10" s="189"/>
      <c r="I10" s="190">
        <f>ROUND(E10*H10,2)</f>
        <v>0</v>
      </c>
      <c r="J10" s="189"/>
      <c r="K10" s="190">
        <f>ROUND(E10*J10,2)</f>
        <v>0</v>
      </c>
      <c r="L10" s="190">
        <v>21</v>
      </c>
      <c r="M10" s="190">
        <f>G10*(1+L10/100)</f>
        <v>0</v>
      </c>
      <c r="N10" s="188">
        <v>0</v>
      </c>
      <c r="O10" s="188">
        <f>ROUND(E10*N10,2)</f>
        <v>0</v>
      </c>
      <c r="P10" s="188">
        <v>0</v>
      </c>
      <c r="Q10" s="188">
        <f>ROUND(E10*P10,2)</f>
        <v>0</v>
      </c>
      <c r="R10" s="190"/>
      <c r="S10" s="190" t="s">
        <v>878</v>
      </c>
      <c r="T10" s="191" t="s">
        <v>879</v>
      </c>
      <c r="U10" s="159">
        <v>0</v>
      </c>
      <c r="V10" s="159">
        <f>ROUND(E10*U10,2)</f>
        <v>0</v>
      </c>
      <c r="W10" s="159"/>
      <c r="X10" s="159" t="s">
        <v>295</v>
      </c>
      <c r="Y10" s="159" t="s">
        <v>296</v>
      </c>
      <c r="Z10" s="148"/>
      <c r="AA10" s="148"/>
      <c r="AB10" s="148"/>
      <c r="AC10" s="148"/>
      <c r="AD10" s="148"/>
      <c r="AE10" s="148"/>
      <c r="AF10" s="148"/>
      <c r="AG10" s="148" t="s">
        <v>2005</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ht="13" x14ac:dyDescent="0.25">
      <c r="A11" s="170" t="s">
        <v>288</v>
      </c>
      <c r="B11" s="171" t="s">
        <v>111</v>
      </c>
      <c r="C11" s="193" t="s">
        <v>112</v>
      </c>
      <c r="D11" s="172"/>
      <c r="E11" s="173"/>
      <c r="F11" s="174"/>
      <c r="G11" s="174">
        <f>SUMIF(AG12:AG38,"&lt;&gt;NOR",G12:G38)</f>
        <v>0</v>
      </c>
      <c r="H11" s="174"/>
      <c r="I11" s="174">
        <f>SUM(I12:I38)</f>
        <v>0</v>
      </c>
      <c r="J11" s="174"/>
      <c r="K11" s="174">
        <f>SUM(K12:K38)</f>
        <v>0</v>
      </c>
      <c r="L11" s="174"/>
      <c r="M11" s="174">
        <f>SUM(M12:M38)</f>
        <v>0</v>
      </c>
      <c r="N11" s="173"/>
      <c r="O11" s="173">
        <f>SUM(O12:O38)</f>
        <v>0</v>
      </c>
      <c r="P11" s="173"/>
      <c r="Q11" s="173">
        <f>SUM(Q12:Q38)</f>
        <v>0</v>
      </c>
      <c r="R11" s="174"/>
      <c r="S11" s="174"/>
      <c r="T11" s="175"/>
      <c r="U11" s="169"/>
      <c r="V11" s="169">
        <f>SUM(V12:V38)</f>
        <v>0</v>
      </c>
      <c r="W11" s="169"/>
      <c r="X11" s="169"/>
      <c r="Y11" s="169"/>
      <c r="AG11" t="s">
        <v>289</v>
      </c>
    </row>
    <row r="12" spans="1:60" outlineLevel="1" x14ac:dyDescent="0.25">
      <c r="A12" s="185">
        <v>3</v>
      </c>
      <c r="B12" s="186" t="s">
        <v>2477</v>
      </c>
      <c r="C12" s="198" t="s">
        <v>2643</v>
      </c>
      <c r="D12" s="187" t="s">
        <v>2037</v>
      </c>
      <c r="E12" s="188">
        <v>1</v>
      </c>
      <c r="F12" s="189"/>
      <c r="G12" s="190">
        <f t="shared" ref="G12:G38" si="0">ROUND(E12*F12,2)</f>
        <v>0</v>
      </c>
      <c r="H12" s="189"/>
      <c r="I12" s="190">
        <f t="shared" ref="I12:I38" si="1">ROUND(E12*H12,2)</f>
        <v>0</v>
      </c>
      <c r="J12" s="189"/>
      <c r="K12" s="190">
        <f t="shared" ref="K12:K38" si="2">ROUND(E12*J12,2)</f>
        <v>0</v>
      </c>
      <c r="L12" s="190">
        <v>21</v>
      </c>
      <c r="M12" s="190">
        <f t="shared" ref="M12:M38" si="3">G12*(1+L12/100)</f>
        <v>0</v>
      </c>
      <c r="N12" s="188">
        <v>0</v>
      </c>
      <c r="O12" s="188">
        <f t="shared" ref="O12:O38" si="4">ROUND(E12*N12,2)</f>
        <v>0</v>
      </c>
      <c r="P12" s="188">
        <v>0</v>
      </c>
      <c r="Q12" s="188">
        <f t="shared" ref="Q12:Q38" si="5">ROUND(E12*P12,2)</f>
        <v>0</v>
      </c>
      <c r="R12" s="190"/>
      <c r="S12" s="190" t="s">
        <v>878</v>
      </c>
      <c r="T12" s="191" t="s">
        <v>879</v>
      </c>
      <c r="U12" s="159">
        <v>0</v>
      </c>
      <c r="V12" s="159">
        <f t="shared" ref="V12:V38" si="6">ROUND(E12*U12,2)</f>
        <v>0</v>
      </c>
      <c r="W12" s="159"/>
      <c r="X12" s="159" t="s">
        <v>295</v>
      </c>
      <c r="Y12" s="159" t="s">
        <v>296</v>
      </c>
      <c r="Z12" s="148"/>
      <c r="AA12" s="148"/>
      <c r="AB12" s="148"/>
      <c r="AC12" s="148"/>
      <c r="AD12" s="148"/>
      <c r="AE12" s="148"/>
      <c r="AF12" s="148"/>
      <c r="AG12" s="148" t="s">
        <v>2005</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4</v>
      </c>
      <c r="B13" s="186" t="s">
        <v>2479</v>
      </c>
      <c r="C13" s="198" t="s">
        <v>2644</v>
      </c>
      <c r="D13" s="187" t="s">
        <v>2645</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2005</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5">
        <v>5</v>
      </c>
      <c r="B14" s="186" t="s">
        <v>2481</v>
      </c>
      <c r="C14" s="198" t="s">
        <v>2646</v>
      </c>
      <c r="D14" s="187" t="s">
        <v>2037</v>
      </c>
      <c r="E14" s="188">
        <v>1</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2005</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5">
        <v>6</v>
      </c>
      <c r="B15" s="186" t="s">
        <v>2483</v>
      </c>
      <c r="C15" s="198" t="s">
        <v>2647</v>
      </c>
      <c r="D15" s="187" t="s">
        <v>2037</v>
      </c>
      <c r="E15" s="188">
        <v>2</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2005</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7</v>
      </c>
      <c r="B16" s="186" t="s">
        <v>2485</v>
      </c>
      <c r="C16" s="198" t="s">
        <v>2648</v>
      </c>
      <c r="D16" s="187" t="s">
        <v>2037</v>
      </c>
      <c r="E16" s="188">
        <v>1</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2005</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8</v>
      </c>
      <c r="B17" s="186" t="s">
        <v>2487</v>
      </c>
      <c r="C17" s="198" t="s">
        <v>2649</v>
      </c>
      <c r="D17" s="187" t="s">
        <v>2037</v>
      </c>
      <c r="E17" s="188">
        <v>2</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2005</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5">
        <v>9</v>
      </c>
      <c r="B18" s="186" t="s">
        <v>2458</v>
      </c>
      <c r="C18" s="198" t="s">
        <v>2650</v>
      </c>
      <c r="D18" s="187" t="s">
        <v>2037</v>
      </c>
      <c r="E18" s="188">
        <v>49</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2005</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5">
        <v>10</v>
      </c>
      <c r="B19" s="186" t="s">
        <v>2489</v>
      </c>
      <c r="C19" s="198" t="s">
        <v>2651</v>
      </c>
      <c r="D19" s="187" t="s">
        <v>2037</v>
      </c>
      <c r="E19" s="188">
        <v>2</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2005</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5">
        <v>11</v>
      </c>
      <c r="B20" s="186" t="s">
        <v>2462</v>
      </c>
      <c r="C20" s="198" t="s">
        <v>2652</v>
      </c>
      <c r="D20" s="187" t="s">
        <v>2037</v>
      </c>
      <c r="E20" s="188">
        <v>1</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2005</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12</v>
      </c>
      <c r="B21" s="186" t="s">
        <v>2492</v>
      </c>
      <c r="C21" s="198" t="s">
        <v>2653</v>
      </c>
      <c r="D21" s="187" t="s">
        <v>2037</v>
      </c>
      <c r="E21" s="188">
        <v>3</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2005</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13</v>
      </c>
      <c r="B22" s="186" t="s">
        <v>2494</v>
      </c>
      <c r="C22" s="198" t="s">
        <v>2654</v>
      </c>
      <c r="D22" s="187" t="s">
        <v>2037</v>
      </c>
      <c r="E22" s="188">
        <v>1</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2005</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14</v>
      </c>
      <c r="B23" s="186" t="s">
        <v>2496</v>
      </c>
      <c r="C23" s="198" t="s">
        <v>2655</v>
      </c>
      <c r="D23" s="187" t="s">
        <v>2037</v>
      </c>
      <c r="E23" s="188">
        <v>6</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2005</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5">
        <v>15</v>
      </c>
      <c r="B24" s="186" t="s">
        <v>2468</v>
      </c>
      <c r="C24" s="198" t="s">
        <v>2656</v>
      </c>
      <c r="D24" s="187" t="s">
        <v>2037</v>
      </c>
      <c r="E24" s="188">
        <v>1</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2005</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85">
        <v>16</v>
      </c>
      <c r="B25" s="186" t="s">
        <v>2469</v>
      </c>
      <c r="C25" s="198" t="s">
        <v>2657</v>
      </c>
      <c r="D25" s="187" t="s">
        <v>2037</v>
      </c>
      <c r="E25" s="188">
        <v>15</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2005</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5">
        <v>17</v>
      </c>
      <c r="B26" s="186" t="s">
        <v>2658</v>
      </c>
      <c r="C26" s="198" t="s">
        <v>2659</v>
      </c>
      <c r="D26" s="187" t="s">
        <v>2037</v>
      </c>
      <c r="E26" s="188">
        <v>28</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2005</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5">
        <v>18</v>
      </c>
      <c r="B27" s="186" t="s">
        <v>2502</v>
      </c>
      <c r="C27" s="198" t="s">
        <v>2660</v>
      </c>
      <c r="D27" s="187" t="s">
        <v>2037</v>
      </c>
      <c r="E27" s="188">
        <v>1</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2005</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19</v>
      </c>
      <c r="B28" s="186" t="s">
        <v>2505</v>
      </c>
      <c r="C28" s="198" t="s">
        <v>2661</v>
      </c>
      <c r="D28" s="187" t="s">
        <v>2037</v>
      </c>
      <c r="E28" s="188">
        <v>6</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2005</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5">
      <c r="A29" s="185">
        <v>20</v>
      </c>
      <c r="B29" s="186" t="s">
        <v>2507</v>
      </c>
      <c r="C29" s="198" t="s">
        <v>2662</v>
      </c>
      <c r="D29" s="187" t="s">
        <v>2037</v>
      </c>
      <c r="E29" s="188">
        <v>1</v>
      </c>
      <c r="F29" s="189"/>
      <c r="G29" s="190">
        <f t="shared" si="0"/>
        <v>0</v>
      </c>
      <c r="H29" s="189"/>
      <c r="I29" s="190">
        <f t="shared" si="1"/>
        <v>0</v>
      </c>
      <c r="J29" s="189"/>
      <c r="K29" s="190">
        <f t="shared" si="2"/>
        <v>0</v>
      </c>
      <c r="L29" s="190">
        <v>21</v>
      </c>
      <c r="M29" s="190">
        <f t="shared" si="3"/>
        <v>0</v>
      </c>
      <c r="N29" s="188">
        <v>0</v>
      </c>
      <c r="O29" s="188">
        <f t="shared" si="4"/>
        <v>0</v>
      </c>
      <c r="P29" s="188">
        <v>0</v>
      </c>
      <c r="Q29" s="188">
        <f t="shared" si="5"/>
        <v>0</v>
      </c>
      <c r="R29" s="190"/>
      <c r="S29" s="190" t="s">
        <v>878</v>
      </c>
      <c r="T29" s="191" t="s">
        <v>879</v>
      </c>
      <c r="U29" s="159">
        <v>0</v>
      </c>
      <c r="V29" s="159">
        <f t="shared" si="6"/>
        <v>0</v>
      </c>
      <c r="W29" s="159"/>
      <c r="X29" s="159" t="s">
        <v>295</v>
      </c>
      <c r="Y29" s="159" t="s">
        <v>296</v>
      </c>
      <c r="Z29" s="148"/>
      <c r="AA29" s="148"/>
      <c r="AB29" s="148"/>
      <c r="AC29" s="148"/>
      <c r="AD29" s="148"/>
      <c r="AE29" s="148"/>
      <c r="AF29" s="148"/>
      <c r="AG29" s="148" t="s">
        <v>2005</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5">
      <c r="A30" s="185">
        <v>21</v>
      </c>
      <c r="B30" s="186" t="s">
        <v>2509</v>
      </c>
      <c r="C30" s="198" t="s">
        <v>2663</v>
      </c>
      <c r="D30" s="187" t="s">
        <v>2037</v>
      </c>
      <c r="E30" s="188">
        <v>2</v>
      </c>
      <c r="F30" s="189"/>
      <c r="G30" s="190">
        <f t="shared" si="0"/>
        <v>0</v>
      </c>
      <c r="H30" s="189"/>
      <c r="I30" s="190">
        <f t="shared" si="1"/>
        <v>0</v>
      </c>
      <c r="J30" s="189"/>
      <c r="K30" s="190">
        <f t="shared" si="2"/>
        <v>0</v>
      </c>
      <c r="L30" s="190">
        <v>21</v>
      </c>
      <c r="M30" s="190">
        <f t="shared" si="3"/>
        <v>0</v>
      </c>
      <c r="N30" s="188">
        <v>0</v>
      </c>
      <c r="O30" s="188">
        <f t="shared" si="4"/>
        <v>0</v>
      </c>
      <c r="P30" s="188">
        <v>0</v>
      </c>
      <c r="Q30" s="188">
        <f t="shared" si="5"/>
        <v>0</v>
      </c>
      <c r="R30" s="190"/>
      <c r="S30" s="190" t="s">
        <v>878</v>
      </c>
      <c r="T30" s="191" t="s">
        <v>879</v>
      </c>
      <c r="U30" s="159">
        <v>0</v>
      </c>
      <c r="V30" s="159">
        <f t="shared" si="6"/>
        <v>0</v>
      </c>
      <c r="W30" s="159"/>
      <c r="X30" s="159" t="s">
        <v>295</v>
      </c>
      <c r="Y30" s="159" t="s">
        <v>296</v>
      </c>
      <c r="Z30" s="148"/>
      <c r="AA30" s="148"/>
      <c r="AB30" s="148"/>
      <c r="AC30" s="148"/>
      <c r="AD30" s="148"/>
      <c r="AE30" s="148"/>
      <c r="AF30" s="148"/>
      <c r="AG30" s="148" t="s">
        <v>2005</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22</v>
      </c>
      <c r="B31" s="186" t="s">
        <v>2664</v>
      </c>
      <c r="C31" s="198" t="s">
        <v>2665</v>
      </c>
      <c r="D31" s="187" t="s">
        <v>2037</v>
      </c>
      <c r="E31" s="188">
        <v>1</v>
      </c>
      <c r="F31" s="189"/>
      <c r="G31" s="190">
        <f t="shared" si="0"/>
        <v>0</v>
      </c>
      <c r="H31" s="189"/>
      <c r="I31" s="190">
        <f t="shared" si="1"/>
        <v>0</v>
      </c>
      <c r="J31" s="189"/>
      <c r="K31" s="190">
        <f t="shared" si="2"/>
        <v>0</v>
      </c>
      <c r="L31" s="190">
        <v>21</v>
      </c>
      <c r="M31" s="190">
        <f t="shared" si="3"/>
        <v>0</v>
      </c>
      <c r="N31" s="188">
        <v>0</v>
      </c>
      <c r="O31" s="188">
        <f t="shared" si="4"/>
        <v>0</v>
      </c>
      <c r="P31" s="188">
        <v>0</v>
      </c>
      <c r="Q31" s="188">
        <f t="shared" si="5"/>
        <v>0</v>
      </c>
      <c r="R31" s="190"/>
      <c r="S31" s="190" t="s">
        <v>878</v>
      </c>
      <c r="T31" s="191" t="s">
        <v>879</v>
      </c>
      <c r="U31" s="159">
        <v>0</v>
      </c>
      <c r="V31" s="159">
        <f t="shared" si="6"/>
        <v>0</v>
      </c>
      <c r="W31" s="159"/>
      <c r="X31" s="159" t="s">
        <v>295</v>
      </c>
      <c r="Y31" s="159" t="s">
        <v>296</v>
      </c>
      <c r="Z31" s="148"/>
      <c r="AA31" s="148"/>
      <c r="AB31" s="148"/>
      <c r="AC31" s="148"/>
      <c r="AD31" s="148"/>
      <c r="AE31" s="148"/>
      <c r="AF31" s="148"/>
      <c r="AG31" s="148" t="s">
        <v>2005</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23</v>
      </c>
      <c r="B32" s="186" t="s">
        <v>2035</v>
      </c>
      <c r="C32" s="198" t="s">
        <v>2666</v>
      </c>
      <c r="D32" s="187" t="s">
        <v>2037</v>
      </c>
      <c r="E32" s="188">
        <v>8</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2005</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24</v>
      </c>
      <c r="B33" s="186" t="s">
        <v>2039</v>
      </c>
      <c r="C33" s="198" t="s">
        <v>2667</v>
      </c>
      <c r="D33" s="187" t="s">
        <v>2037</v>
      </c>
      <c r="E33" s="188">
        <v>8</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2005</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25</v>
      </c>
      <c r="B34" s="186" t="s">
        <v>2041</v>
      </c>
      <c r="C34" s="198" t="s">
        <v>2668</v>
      </c>
      <c r="D34" s="187" t="s">
        <v>2037</v>
      </c>
      <c r="E34" s="188">
        <v>8</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2005</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26</v>
      </c>
      <c r="B35" s="186" t="s">
        <v>2669</v>
      </c>
      <c r="C35" s="198" t="s">
        <v>2670</v>
      </c>
      <c r="D35" s="187" t="s">
        <v>2037</v>
      </c>
      <c r="E35" s="188">
        <v>1</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2005</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27</v>
      </c>
      <c r="B36" s="186" t="s">
        <v>2671</v>
      </c>
      <c r="C36" s="198" t="s">
        <v>2672</v>
      </c>
      <c r="D36" s="187" t="s">
        <v>2645</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2005</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28</v>
      </c>
      <c r="B37" s="186" t="s">
        <v>2673</v>
      </c>
      <c r="C37" s="198" t="s">
        <v>2674</v>
      </c>
      <c r="D37" s="187" t="s">
        <v>2037</v>
      </c>
      <c r="E37" s="188">
        <v>1</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2005</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29</v>
      </c>
      <c r="B38" s="186" t="s">
        <v>2675</v>
      </c>
      <c r="C38" s="198" t="s">
        <v>2676</v>
      </c>
      <c r="D38" s="187" t="s">
        <v>2037</v>
      </c>
      <c r="E38" s="188">
        <v>1</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2005</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13" x14ac:dyDescent="0.25">
      <c r="A39" s="170" t="s">
        <v>288</v>
      </c>
      <c r="B39" s="171" t="s">
        <v>114</v>
      </c>
      <c r="C39" s="193" t="s">
        <v>115</v>
      </c>
      <c r="D39" s="172"/>
      <c r="E39" s="173"/>
      <c r="F39" s="174"/>
      <c r="G39" s="174">
        <f>SUMIF(AG40:AG57,"&lt;&gt;NOR",G40:G57)</f>
        <v>0</v>
      </c>
      <c r="H39" s="174"/>
      <c r="I39" s="174">
        <f>SUM(I40:I57)</f>
        <v>0</v>
      </c>
      <c r="J39" s="174"/>
      <c r="K39" s="174">
        <f>SUM(K40:K57)</f>
        <v>0</v>
      </c>
      <c r="L39" s="174"/>
      <c r="M39" s="174">
        <f>SUM(M40:M57)</f>
        <v>0</v>
      </c>
      <c r="N39" s="173"/>
      <c r="O39" s="173">
        <f>SUM(O40:O57)</f>
        <v>0</v>
      </c>
      <c r="P39" s="173"/>
      <c r="Q39" s="173">
        <f>SUM(Q40:Q57)</f>
        <v>0</v>
      </c>
      <c r="R39" s="174"/>
      <c r="S39" s="174"/>
      <c r="T39" s="175"/>
      <c r="U39" s="169"/>
      <c r="V39" s="169">
        <f>SUM(V40:V57)</f>
        <v>0</v>
      </c>
      <c r="W39" s="169"/>
      <c r="X39" s="169"/>
      <c r="Y39" s="169"/>
      <c r="AG39" t="s">
        <v>289</v>
      </c>
    </row>
    <row r="40" spans="1:60" outlineLevel="1" x14ac:dyDescent="0.25">
      <c r="A40" s="185">
        <v>30</v>
      </c>
      <c r="B40" s="186" t="s">
        <v>2677</v>
      </c>
      <c r="C40" s="198" t="s">
        <v>2678</v>
      </c>
      <c r="D40" s="187" t="s">
        <v>2037</v>
      </c>
      <c r="E40" s="188">
        <v>1</v>
      </c>
      <c r="F40" s="189"/>
      <c r="G40" s="190">
        <f t="shared" ref="G40:G57" si="7">ROUND(E40*F40,2)</f>
        <v>0</v>
      </c>
      <c r="H40" s="189"/>
      <c r="I40" s="190">
        <f t="shared" ref="I40:I57" si="8">ROUND(E40*H40,2)</f>
        <v>0</v>
      </c>
      <c r="J40" s="189"/>
      <c r="K40" s="190">
        <f t="shared" ref="K40:K57" si="9">ROUND(E40*J40,2)</f>
        <v>0</v>
      </c>
      <c r="L40" s="190">
        <v>21</v>
      </c>
      <c r="M40" s="190">
        <f t="shared" ref="M40:M57" si="10">G40*(1+L40/100)</f>
        <v>0</v>
      </c>
      <c r="N40" s="188">
        <v>0</v>
      </c>
      <c r="O40" s="188">
        <f t="shared" ref="O40:O57" si="11">ROUND(E40*N40,2)</f>
        <v>0</v>
      </c>
      <c r="P40" s="188">
        <v>0</v>
      </c>
      <c r="Q40" s="188">
        <f t="shared" ref="Q40:Q57" si="12">ROUND(E40*P40,2)</f>
        <v>0</v>
      </c>
      <c r="R40" s="190"/>
      <c r="S40" s="190" t="s">
        <v>878</v>
      </c>
      <c r="T40" s="191" t="s">
        <v>879</v>
      </c>
      <c r="U40" s="159">
        <v>0</v>
      </c>
      <c r="V40" s="159">
        <f t="shared" ref="V40:V57" si="13">ROUND(E40*U40,2)</f>
        <v>0</v>
      </c>
      <c r="W40" s="159"/>
      <c r="X40" s="159" t="s">
        <v>295</v>
      </c>
      <c r="Y40" s="159" t="s">
        <v>296</v>
      </c>
      <c r="Z40" s="148"/>
      <c r="AA40" s="148"/>
      <c r="AB40" s="148"/>
      <c r="AC40" s="148"/>
      <c r="AD40" s="148"/>
      <c r="AE40" s="148"/>
      <c r="AF40" s="148"/>
      <c r="AG40" s="148" t="s">
        <v>2005</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31</v>
      </c>
      <c r="B41" s="186" t="s">
        <v>2528</v>
      </c>
      <c r="C41" s="198" t="s">
        <v>2679</v>
      </c>
      <c r="D41" s="187" t="s">
        <v>2645</v>
      </c>
      <c r="E41" s="188">
        <v>1</v>
      </c>
      <c r="F41" s="189"/>
      <c r="G41" s="190">
        <f t="shared" si="7"/>
        <v>0</v>
      </c>
      <c r="H41" s="189"/>
      <c r="I41" s="190">
        <f t="shared" si="8"/>
        <v>0</v>
      </c>
      <c r="J41" s="189"/>
      <c r="K41" s="190">
        <f t="shared" si="9"/>
        <v>0</v>
      </c>
      <c r="L41" s="190">
        <v>21</v>
      </c>
      <c r="M41" s="190">
        <f t="shared" si="10"/>
        <v>0</v>
      </c>
      <c r="N41" s="188">
        <v>0</v>
      </c>
      <c r="O41" s="188">
        <f t="shared" si="11"/>
        <v>0</v>
      </c>
      <c r="P41" s="188">
        <v>0</v>
      </c>
      <c r="Q41" s="188">
        <f t="shared" si="12"/>
        <v>0</v>
      </c>
      <c r="R41" s="190"/>
      <c r="S41" s="190" t="s">
        <v>878</v>
      </c>
      <c r="T41" s="191" t="s">
        <v>879</v>
      </c>
      <c r="U41" s="159">
        <v>0</v>
      </c>
      <c r="V41" s="159">
        <f t="shared" si="13"/>
        <v>0</v>
      </c>
      <c r="W41" s="159"/>
      <c r="X41" s="159" t="s">
        <v>295</v>
      </c>
      <c r="Y41" s="159" t="s">
        <v>296</v>
      </c>
      <c r="Z41" s="148"/>
      <c r="AA41" s="148"/>
      <c r="AB41" s="148"/>
      <c r="AC41" s="148"/>
      <c r="AD41" s="148"/>
      <c r="AE41" s="148"/>
      <c r="AF41" s="148"/>
      <c r="AG41" s="148" t="s">
        <v>2005</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32</v>
      </c>
      <c r="B42" s="186" t="s">
        <v>2680</v>
      </c>
      <c r="C42" s="198" t="s">
        <v>2646</v>
      </c>
      <c r="D42" s="187" t="s">
        <v>2037</v>
      </c>
      <c r="E42" s="188">
        <v>1</v>
      </c>
      <c r="F42" s="189"/>
      <c r="G42" s="190">
        <f t="shared" si="7"/>
        <v>0</v>
      </c>
      <c r="H42" s="189"/>
      <c r="I42" s="190">
        <f t="shared" si="8"/>
        <v>0</v>
      </c>
      <c r="J42" s="189"/>
      <c r="K42" s="190">
        <f t="shared" si="9"/>
        <v>0</v>
      </c>
      <c r="L42" s="190">
        <v>21</v>
      </c>
      <c r="M42" s="190">
        <f t="shared" si="10"/>
        <v>0</v>
      </c>
      <c r="N42" s="188">
        <v>0</v>
      </c>
      <c r="O42" s="188">
        <f t="shared" si="11"/>
        <v>0</v>
      </c>
      <c r="P42" s="188">
        <v>0</v>
      </c>
      <c r="Q42" s="188">
        <f t="shared" si="12"/>
        <v>0</v>
      </c>
      <c r="R42" s="190"/>
      <c r="S42" s="190" t="s">
        <v>878</v>
      </c>
      <c r="T42" s="191" t="s">
        <v>879</v>
      </c>
      <c r="U42" s="159">
        <v>0</v>
      </c>
      <c r="V42" s="159">
        <f t="shared" si="13"/>
        <v>0</v>
      </c>
      <c r="W42" s="159"/>
      <c r="X42" s="159" t="s">
        <v>295</v>
      </c>
      <c r="Y42" s="159" t="s">
        <v>296</v>
      </c>
      <c r="Z42" s="148"/>
      <c r="AA42" s="148"/>
      <c r="AB42" s="148"/>
      <c r="AC42" s="148"/>
      <c r="AD42" s="148"/>
      <c r="AE42" s="148"/>
      <c r="AF42" s="148"/>
      <c r="AG42" s="148" t="s">
        <v>2005</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85">
        <v>33</v>
      </c>
      <c r="B43" s="186" t="s">
        <v>2681</v>
      </c>
      <c r="C43" s="198" t="s">
        <v>2650</v>
      </c>
      <c r="D43" s="187" t="s">
        <v>2037</v>
      </c>
      <c r="E43" s="188">
        <v>29</v>
      </c>
      <c r="F43" s="189"/>
      <c r="G43" s="190">
        <f t="shared" si="7"/>
        <v>0</v>
      </c>
      <c r="H43" s="189"/>
      <c r="I43" s="190">
        <f t="shared" si="8"/>
        <v>0</v>
      </c>
      <c r="J43" s="189"/>
      <c r="K43" s="190">
        <f t="shared" si="9"/>
        <v>0</v>
      </c>
      <c r="L43" s="190">
        <v>21</v>
      </c>
      <c r="M43" s="190">
        <f t="shared" si="10"/>
        <v>0</v>
      </c>
      <c r="N43" s="188">
        <v>0</v>
      </c>
      <c r="O43" s="188">
        <f t="shared" si="11"/>
        <v>0</v>
      </c>
      <c r="P43" s="188">
        <v>0</v>
      </c>
      <c r="Q43" s="188">
        <f t="shared" si="12"/>
        <v>0</v>
      </c>
      <c r="R43" s="190"/>
      <c r="S43" s="190" t="s">
        <v>878</v>
      </c>
      <c r="T43" s="191" t="s">
        <v>879</v>
      </c>
      <c r="U43" s="159">
        <v>0</v>
      </c>
      <c r="V43" s="159">
        <f t="shared" si="13"/>
        <v>0</v>
      </c>
      <c r="W43" s="159"/>
      <c r="X43" s="159" t="s">
        <v>295</v>
      </c>
      <c r="Y43" s="159" t="s">
        <v>296</v>
      </c>
      <c r="Z43" s="148"/>
      <c r="AA43" s="148"/>
      <c r="AB43" s="148"/>
      <c r="AC43" s="148"/>
      <c r="AD43" s="148"/>
      <c r="AE43" s="148"/>
      <c r="AF43" s="148"/>
      <c r="AG43" s="148" t="s">
        <v>2005</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85">
        <v>34</v>
      </c>
      <c r="B44" s="186" t="s">
        <v>2533</v>
      </c>
      <c r="C44" s="198" t="s">
        <v>2653</v>
      </c>
      <c r="D44" s="187" t="s">
        <v>2037</v>
      </c>
      <c r="E44" s="188">
        <v>1</v>
      </c>
      <c r="F44" s="189"/>
      <c r="G44" s="190">
        <f t="shared" si="7"/>
        <v>0</v>
      </c>
      <c r="H44" s="189"/>
      <c r="I44" s="190">
        <f t="shared" si="8"/>
        <v>0</v>
      </c>
      <c r="J44" s="189"/>
      <c r="K44" s="190">
        <f t="shared" si="9"/>
        <v>0</v>
      </c>
      <c r="L44" s="190">
        <v>21</v>
      </c>
      <c r="M44" s="190">
        <f t="shared" si="10"/>
        <v>0</v>
      </c>
      <c r="N44" s="188">
        <v>0</v>
      </c>
      <c r="O44" s="188">
        <f t="shared" si="11"/>
        <v>0</v>
      </c>
      <c r="P44" s="188">
        <v>0</v>
      </c>
      <c r="Q44" s="188">
        <f t="shared" si="12"/>
        <v>0</v>
      </c>
      <c r="R44" s="190"/>
      <c r="S44" s="190" t="s">
        <v>878</v>
      </c>
      <c r="T44" s="191" t="s">
        <v>879</v>
      </c>
      <c r="U44" s="159">
        <v>0</v>
      </c>
      <c r="V44" s="159">
        <f t="shared" si="13"/>
        <v>0</v>
      </c>
      <c r="W44" s="159"/>
      <c r="X44" s="159" t="s">
        <v>295</v>
      </c>
      <c r="Y44" s="159" t="s">
        <v>296</v>
      </c>
      <c r="Z44" s="148"/>
      <c r="AA44" s="148"/>
      <c r="AB44" s="148"/>
      <c r="AC44" s="148"/>
      <c r="AD44" s="148"/>
      <c r="AE44" s="148"/>
      <c r="AF44" s="148"/>
      <c r="AG44" s="148" t="s">
        <v>2005</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35</v>
      </c>
      <c r="B45" s="186" t="s">
        <v>2535</v>
      </c>
      <c r="C45" s="198" t="s">
        <v>2682</v>
      </c>
      <c r="D45" s="187" t="s">
        <v>2037</v>
      </c>
      <c r="E45" s="188">
        <v>1</v>
      </c>
      <c r="F45" s="189"/>
      <c r="G45" s="190">
        <f t="shared" si="7"/>
        <v>0</v>
      </c>
      <c r="H45" s="189"/>
      <c r="I45" s="190">
        <f t="shared" si="8"/>
        <v>0</v>
      </c>
      <c r="J45" s="189"/>
      <c r="K45" s="190">
        <f t="shared" si="9"/>
        <v>0</v>
      </c>
      <c r="L45" s="190">
        <v>21</v>
      </c>
      <c r="M45" s="190">
        <f t="shared" si="10"/>
        <v>0</v>
      </c>
      <c r="N45" s="188">
        <v>0</v>
      </c>
      <c r="O45" s="188">
        <f t="shared" si="11"/>
        <v>0</v>
      </c>
      <c r="P45" s="188">
        <v>0</v>
      </c>
      <c r="Q45" s="188">
        <f t="shared" si="12"/>
        <v>0</v>
      </c>
      <c r="R45" s="190"/>
      <c r="S45" s="190" t="s">
        <v>878</v>
      </c>
      <c r="T45" s="191" t="s">
        <v>879</v>
      </c>
      <c r="U45" s="159">
        <v>0</v>
      </c>
      <c r="V45" s="159">
        <f t="shared" si="13"/>
        <v>0</v>
      </c>
      <c r="W45" s="159"/>
      <c r="X45" s="159" t="s">
        <v>295</v>
      </c>
      <c r="Y45" s="159" t="s">
        <v>296</v>
      </c>
      <c r="Z45" s="148"/>
      <c r="AA45" s="148"/>
      <c r="AB45" s="148"/>
      <c r="AC45" s="148"/>
      <c r="AD45" s="148"/>
      <c r="AE45" s="148"/>
      <c r="AF45" s="148"/>
      <c r="AG45" s="148" t="s">
        <v>2005</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36</v>
      </c>
      <c r="B46" s="186" t="s">
        <v>2537</v>
      </c>
      <c r="C46" s="198" t="s">
        <v>2655</v>
      </c>
      <c r="D46" s="187" t="s">
        <v>2037</v>
      </c>
      <c r="E46" s="188">
        <v>1</v>
      </c>
      <c r="F46" s="189"/>
      <c r="G46" s="190">
        <f t="shared" si="7"/>
        <v>0</v>
      </c>
      <c r="H46" s="189"/>
      <c r="I46" s="190">
        <f t="shared" si="8"/>
        <v>0</v>
      </c>
      <c r="J46" s="189"/>
      <c r="K46" s="190">
        <f t="shared" si="9"/>
        <v>0</v>
      </c>
      <c r="L46" s="190">
        <v>21</v>
      </c>
      <c r="M46" s="190">
        <f t="shared" si="10"/>
        <v>0</v>
      </c>
      <c r="N46" s="188">
        <v>0</v>
      </c>
      <c r="O46" s="188">
        <f t="shared" si="11"/>
        <v>0</v>
      </c>
      <c r="P46" s="188">
        <v>0</v>
      </c>
      <c r="Q46" s="188">
        <f t="shared" si="12"/>
        <v>0</v>
      </c>
      <c r="R46" s="190"/>
      <c r="S46" s="190" t="s">
        <v>878</v>
      </c>
      <c r="T46" s="191" t="s">
        <v>879</v>
      </c>
      <c r="U46" s="159">
        <v>0</v>
      </c>
      <c r="V46" s="159">
        <f t="shared" si="13"/>
        <v>0</v>
      </c>
      <c r="W46" s="159"/>
      <c r="X46" s="159" t="s">
        <v>295</v>
      </c>
      <c r="Y46" s="159" t="s">
        <v>296</v>
      </c>
      <c r="Z46" s="148"/>
      <c r="AA46" s="148"/>
      <c r="AB46" s="148"/>
      <c r="AC46" s="148"/>
      <c r="AD46" s="148"/>
      <c r="AE46" s="148"/>
      <c r="AF46" s="148"/>
      <c r="AG46" s="148" t="s">
        <v>2005</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85">
        <v>37</v>
      </c>
      <c r="B47" s="186" t="s">
        <v>2539</v>
      </c>
      <c r="C47" s="198" t="s">
        <v>2683</v>
      </c>
      <c r="D47" s="187" t="s">
        <v>2037</v>
      </c>
      <c r="E47" s="188">
        <v>7</v>
      </c>
      <c r="F47" s="189"/>
      <c r="G47" s="190">
        <f t="shared" si="7"/>
        <v>0</v>
      </c>
      <c r="H47" s="189"/>
      <c r="I47" s="190">
        <f t="shared" si="8"/>
        <v>0</v>
      </c>
      <c r="J47" s="189"/>
      <c r="K47" s="190">
        <f t="shared" si="9"/>
        <v>0</v>
      </c>
      <c r="L47" s="190">
        <v>21</v>
      </c>
      <c r="M47" s="190">
        <f t="shared" si="10"/>
        <v>0</v>
      </c>
      <c r="N47" s="188">
        <v>0</v>
      </c>
      <c r="O47" s="188">
        <f t="shared" si="11"/>
        <v>0</v>
      </c>
      <c r="P47" s="188">
        <v>0</v>
      </c>
      <c r="Q47" s="188">
        <f t="shared" si="12"/>
        <v>0</v>
      </c>
      <c r="R47" s="190"/>
      <c r="S47" s="190" t="s">
        <v>878</v>
      </c>
      <c r="T47" s="191" t="s">
        <v>879</v>
      </c>
      <c r="U47" s="159">
        <v>0</v>
      </c>
      <c r="V47" s="159">
        <f t="shared" si="13"/>
        <v>0</v>
      </c>
      <c r="W47" s="159"/>
      <c r="X47" s="159" t="s">
        <v>295</v>
      </c>
      <c r="Y47" s="159" t="s">
        <v>296</v>
      </c>
      <c r="Z47" s="148"/>
      <c r="AA47" s="148"/>
      <c r="AB47" s="148"/>
      <c r="AC47" s="148"/>
      <c r="AD47" s="148"/>
      <c r="AE47" s="148"/>
      <c r="AF47" s="148"/>
      <c r="AG47" s="148" t="s">
        <v>2005</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38</v>
      </c>
      <c r="B48" s="186" t="s">
        <v>2541</v>
      </c>
      <c r="C48" s="198" t="s">
        <v>2684</v>
      </c>
      <c r="D48" s="187" t="s">
        <v>2037</v>
      </c>
      <c r="E48" s="188">
        <v>3</v>
      </c>
      <c r="F48" s="189"/>
      <c r="G48" s="190">
        <f t="shared" si="7"/>
        <v>0</v>
      </c>
      <c r="H48" s="189"/>
      <c r="I48" s="190">
        <f t="shared" si="8"/>
        <v>0</v>
      </c>
      <c r="J48" s="189"/>
      <c r="K48" s="190">
        <f t="shared" si="9"/>
        <v>0</v>
      </c>
      <c r="L48" s="190">
        <v>21</v>
      </c>
      <c r="M48" s="190">
        <f t="shared" si="10"/>
        <v>0</v>
      </c>
      <c r="N48" s="188">
        <v>0</v>
      </c>
      <c r="O48" s="188">
        <f t="shared" si="11"/>
        <v>0</v>
      </c>
      <c r="P48" s="188">
        <v>0</v>
      </c>
      <c r="Q48" s="188">
        <f t="shared" si="12"/>
        <v>0</v>
      </c>
      <c r="R48" s="190"/>
      <c r="S48" s="190" t="s">
        <v>878</v>
      </c>
      <c r="T48" s="191" t="s">
        <v>879</v>
      </c>
      <c r="U48" s="159">
        <v>0</v>
      </c>
      <c r="V48" s="159">
        <f t="shared" si="13"/>
        <v>0</v>
      </c>
      <c r="W48" s="159"/>
      <c r="X48" s="159" t="s">
        <v>295</v>
      </c>
      <c r="Y48" s="159" t="s">
        <v>296</v>
      </c>
      <c r="Z48" s="148"/>
      <c r="AA48" s="148"/>
      <c r="AB48" s="148"/>
      <c r="AC48" s="148"/>
      <c r="AD48" s="148"/>
      <c r="AE48" s="148"/>
      <c r="AF48" s="148"/>
      <c r="AG48" s="148" t="s">
        <v>2005</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39</v>
      </c>
      <c r="B49" s="186" t="s">
        <v>2543</v>
      </c>
      <c r="C49" s="198" t="s">
        <v>2685</v>
      </c>
      <c r="D49" s="187" t="s">
        <v>2037</v>
      </c>
      <c r="E49" s="188">
        <v>9</v>
      </c>
      <c r="F49" s="189"/>
      <c r="G49" s="190">
        <f t="shared" si="7"/>
        <v>0</v>
      </c>
      <c r="H49" s="189"/>
      <c r="I49" s="190">
        <f t="shared" si="8"/>
        <v>0</v>
      </c>
      <c r="J49" s="189"/>
      <c r="K49" s="190">
        <f t="shared" si="9"/>
        <v>0</v>
      </c>
      <c r="L49" s="190">
        <v>21</v>
      </c>
      <c r="M49" s="190">
        <f t="shared" si="10"/>
        <v>0</v>
      </c>
      <c r="N49" s="188">
        <v>0</v>
      </c>
      <c r="O49" s="188">
        <f t="shared" si="11"/>
        <v>0</v>
      </c>
      <c r="P49" s="188">
        <v>0</v>
      </c>
      <c r="Q49" s="188">
        <f t="shared" si="12"/>
        <v>0</v>
      </c>
      <c r="R49" s="190"/>
      <c r="S49" s="190" t="s">
        <v>878</v>
      </c>
      <c r="T49" s="191" t="s">
        <v>879</v>
      </c>
      <c r="U49" s="159">
        <v>0</v>
      </c>
      <c r="V49" s="159">
        <f t="shared" si="13"/>
        <v>0</v>
      </c>
      <c r="W49" s="159"/>
      <c r="X49" s="159" t="s">
        <v>295</v>
      </c>
      <c r="Y49" s="159" t="s">
        <v>296</v>
      </c>
      <c r="Z49" s="148"/>
      <c r="AA49" s="148"/>
      <c r="AB49" s="148"/>
      <c r="AC49" s="148"/>
      <c r="AD49" s="148"/>
      <c r="AE49" s="148"/>
      <c r="AF49" s="148"/>
      <c r="AG49" s="148" t="s">
        <v>2005</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85">
        <v>40</v>
      </c>
      <c r="B50" s="186" t="s">
        <v>2545</v>
      </c>
      <c r="C50" s="198" t="s">
        <v>2662</v>
      </c>
      <c r="D50" s="187" t="s">
        <v>2037</v>
      </c>
      <c r="E50" s="188">
        <v>1</v>
      </c>
      <c r="F50" s="189"/>
      <c r="G50" s="190">
        <f t="shared" si="7"/>
        <v>0</v>
      </c>
      <c r="H50" s="189"/>
      <c r="I50" s="190">
        <f t="shared" si="8"/>
        <v>0</v>
      </c>
      <c r="J50" s="189"/>
      <c r="K50" s="190">
        <f t="shared" si="9"/>
        <v>0</v>
      </c>
      <c r="L50" s="190">
        <v>21</v>
      </c>
      <c r="M50" s="190">
        <f t="shared" si="10"/>
        <v>0</v>
      </c>
      <c r="N50" s="188">
        <v>0</v>
      </c>
      <c r="O50" s="188">
        <f t="shared" si="11"/>
        <v>0</v>
      </c>
      <c r="P50" s="188">
        <v>0</v>
      </c>
      <c r="Q50" s="188">
        <f t="shared" si="12"/>
        <v>0</v>
      </c>
      <c r="R50" s="190"/>
      <c r="S50" s="190" t="s">
        <v>878</v>
      </c>
      <c r="T50" s="191" t="s">
        <v>879</v>
      </c>
      <c r="U50" s="159">
        <v>0</v>
      </c>
      <c r="V50" s="159">
        <f t="shared" si="13"/>
        <v>0</v>
      </c>
      <c r="W50" s="159"/>
      <c r="X50" s="159" t="s">
        <v>295</v>
      </c>
      <c r="Y50" s="159" t="s">
        <v>296</v>
      </c>
      <c r="Z50" s="148"/>
      <c r="AA50" s="148"/>
      <c r="AB50" s="148"/>
      <c r="AC50" s="148"/>
      <c r="AD50" s="148"/>
      <c r="AE50" s="148"/>
      <c r="AF50" s="148"/>
      <c r="AG50" s="148" t="s">
        <v>2005</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85">
        <v>41</v>
      </c>
      <c r="B51" s="186" t="s">
        <v>2686</v>
      </c>
      <c r="C51" s="198" t="s">
        <v>2663</v>
      </c>
      <c r="D51" s="187" t="s">
        <v>2037</v>
      </c>
      <c r="E51" s="188">
        <v>1</v>
      </c>
      <c r="F51" s="189"/>
      <c r="G51" s="190">
        <f t="shared" si="7"/>
        <v>0</v>
      </c>
      <c r="H51" s="189"/>
      <c r="I51" s="190">
        <f t="shared" si="8"/>
        <v>0</v>
      </c>
      <c r="J51" s="189"/>
      <c r="K51" s="190">
        <f t="shared" si="9"/>
        <v>0</v>
      </c>
      <c r="L51" s="190">
        <v>21</v>
      </c>
      <c r="M51" s="190">
        <f t="shared" si="10"/>
        <v>0</v>
      </c>
      <c r="N51" s="188">
        <v>0</v>
      </c>
      <c r="O51" s="188">
        <f t="shared" si="11"/>
        <v>0</v>
      </c>
      <c r="P51" s="188">
        <v>0</v>
      </c>
      <c r="Q51" s="188">
        <f t="shared" si="12"/>
        <v>0</v>
      </c>
      <c r="R51" s="190"/>
      <c r="S51" s="190" t="s">
        <v>878</v>
      </c>
      <c r="T51" s="191" t="s">
        <v>879</v>
      </c>
      <c r="U51" s="159">
        <v>0</v>
      </c>
      <c r="V51" s="159">
        <f t="shared" si="13"/>
        <v>0</v>
      </c>
      <c r="W51" s="159"/>
      <c r="X51" s="159" t="s">
        <v>295</v>
      </c>
      <c r="Y51" s="159" t="s">
        <v>296</v>
      </c>
      <c r="Z51" s="148"/>
      <c r="AA51" s="148"/>
      <c r="AB51" s="148"/>
      <c r="AC51" s="148"/>
      <c r="AD51" s="148"/>
      <c r="AE51" s="148"/>
      <c r="AF51" s="148"/>
      <c r="AG51" s="148" t="s">
        <v>2005</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85">
        <v>42</v>
      </c>
      <c r="B52" s="186" t="s">
        <v>2687</v>
      </c>
      <c r="C52" s="198" t="s">
        <v>2666</v>
      </c>
      <c r="D52" s="187" t="s">
        <v>2037</v>
      </c>
      <c r="E52" s="188">
        <v>2</v>
      </c>
      <c r="F52" s="189"/>
      <c r="G52" s="190">
        <f t="shared" si="7"/>
        <v>0</v>
      </c>
      <c r="H52" s="189"/>
      <c r="I52" s="190">
        <f t="shared" si="8"/>
        <v>0</v>
      </c>
      <c r="J52" s="189"/>
      <c r="K52" s="190">
        <f t="shared" si="9"/>
        <v>0</v>
      </c>
      <c r="L52" s="190">
        <v>21</v>
      </c>
      <c r="M52" s="190">
        <f t="shared" si="10"/>
        <v>0</v>
      </c>
      <c r="N52" s="188">
        <v>0</v>
      </c>
      <c r="O52" s="188">
        <f t="shared" si="11"/>
        <v>0</v>
      </c>
      <c r="P52" s="188">
        <v>0</v>
      </c>
      <c r="Q52" s="188">
        <f t="shared" si="12"/>
        <v>0</v>
      </c>
      <c r="R52" s="190"/>
      <c r="S52" s="190" t="s">
        <v>878</v>
      </c>
      <c r="T52" s="191" t="s">
        <v>879</v>
      </c>
      <c r="U52" s="159">
        <v>0</v>
      </c>
      <c r="V52" s="159">
        <f t="shared" si="13"/>
        <v>0</v>
      </c>
      <c r="W52" s="159"/>
      <c r="X52" s="159" t="s">
        <v>295</v>
      </c>
      <c r="Y52" s="159" t="s">
        <v>296</v>
      </c>
      <c r="Z52" s="148"/>
      <c r="AA52" s="148"/>
      <c r="AB52" s="148"/>
      <c r="AC52" s="148"/>
      <c r="AD52" s="148"/>
      <c r="AE52" s="148"/>
      <c r="AF52" s="148"/>
      <c r="AG52" s="148" t="s">
        <v>2005</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43</v>
      </c>
      <c r="B53" s="186" t="s">
        <v>2072</v>
      </c>
      <c r="C53" s="198" t="s">
        <v>2667</v>
      </c>
      <c r="D53" s="187" t="s">
        <v>2037</v>
      </c>
      <c r="E53" s="188">
        <v>2</v>
      </c>
      <c r="F53" s="189"/>
      <c r="G53" s="190">
        <f t="shared" si="7"/>
        <v>0</v>
      </c>
      <c r="H53" s="189"/>
      <c r="I53" s="190">
        <f t="shared" si="8"/>
        <v>0</v>
      </c>
      <c r="J53" s="189"/>
      <c r="K53" s="190">
        <f t="shared" si="9"/>
        <v>0</v>
      </c>
      <c r="L53" s="190">
        <v>21</v>
      </c>
      <c r="M53" s="190">
        <f t="shared" si="10"/>
        <v>0</v>
      </c>
      <c r="N53" s="188">
        <v>0</v>
      </c>
      <c r="O53" s="188">
        <f t="shared" si="11"/>
        <v>0</v>
      </c>
      <c r="P53" s="188">
        <v>0</v>
      </c>
      <c r="Q53" s="188">
        <f t="shared" si="12"/>
        <v>0</v>
      </c>
      <c r="R53" s="190"/>
      <c r="S53" s="190" t="s">
        <v>878</v>
      </c>
      <c r="T53" s="191" t="s">
        <v>879</v>
      </c>
      <c r="U53" s="159">
        <v>0</v>
      </c>
      <c r="V53" s="159">
        <f t="shared" si="13"/>
        <v>0</v>
      </c>
      <c r="W53" s="159"/>
      <c r="X53" s="159" t="s">
        <v>295</v>
      </c>
      <c r="Y53" s="159" t="s">
        <v>296</v>
      </c>
      <c r="Z53" s="148"/>
      <c r="AA53" s="148"/>
      <c r="AB53" s="148"/>
      <c r="AC53" s="148"/>
      <c r="AD53" s="148"/>
      <c r="AE53" s="148"/>
      <c r="AF53" s="148"/>
      <c r="AG53" s="148" t="s">
        <v>2005</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44</v>
      </c>
      <c r="B54" s="186" t="s">
        <v>2074</v>
      </c>
      <c r="C54" s="198" t="s">
        <v>2668</v>
      </c>
      <c r="D54" s="187" t="s">
        <v>2037</v>
      </c>
      <c r="E54" s="188">
        <v>2</v>
      </c>
      <c r="F54" s="189"/>
      <c r="G54" s="190">
        <f t="shared" si="7"/>
        <v>0</v>
      </c>
      <c r="H54" s="189"/>
      <c r="I54" s="190">
        <f t="shared" si="8"/>
        <v>0</v>
      </c>
      <c r="J54" s="189"/>
      <c r="K54" s="190">
        <f t="shared" si="9"/>
        <v>0</v>
      </c>
      <c r="L54" s="190">
        <v>21</v>
      </c>
      <c r="M54" s="190">
        <f t="shared" si="10"/>
        <v>0</v>
      </c>
      <c r="N54" s="188">
        <v>0</v>
      </c>
      <c r="O54" s="188">
        <f t="shared" si="11"/>
        <v>0</v>
      </c>
      <c r="P54" s="188">
        <v>0</v>
      </c>
      <c r="Q54" s="188">
        <f t="shared" si="12"/>
        <v>0</v>
      </c>
      <c r="R54" s="190"/>
      <c r="S54" s="190" t="s">
        <v>878</v>
      </c>
      <c r="T54" s="191" t="s">
        <v>879</v>
      </c>
      <c r="U54" s="159">
        <v>0</v>
      </c>
      <c r="V54" s="159">
        <f t="shared" si="13"/>
        <v>0</v>
      </c>
      <c r="W54" s="159"/>
      <c r="X54" s="159" t="s">
        <v>295</v>
      </c>
      <c r="Y54" s="159" t="s">
        <v>296</v>
      </c>
      <c r="Z54" s="148"/>
      <c r="AA54" s="148"/>
      <c r="AB54" s="148"/>
      <c r="AC54" s="148"/>
      <c r="AD54" s="148"/>
      <c r="AE54" s="148"/>
      <c r="AF54" s="148"/>
      <c r="AG54" s="148" t="s">
        <v>2005</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45</v>
      </c>
      <c r="B55" s="186" t="s">
        <v>2076</v>
      </c>
      <c r="C55" s="198" t="s">
        <v>2670</v>
      </c>
      <c r="D55" s="187" t="s">
        <v>2037</v>
      </c>
      <c r="E55" s="188">
        <v>1</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2005</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46</v>
      </c>
      <c r="B56" s="186" t="s">
        <v>2078</v>
      </c>
      <c r="C56" s="198" t="s">
        <v>2672</v>
      </c>
      <c r="D56" s="187" t="s">
        <v>2645</v>
      </c>
      <c r="E56" s="188">
        <v>1</v>
      </c>
      <c r="F56" s="189"/>
      <c r="G56" s="190">
        <f t="shared" si="7"/>
        <v>0</v>
      </c>
      <c r="H56" s="189"/>
      <c r="I56" s="190">
        <f t="shared" si="8"/>
        <v>0</v>
      </c>
      <c r="J56" s="189"/>
      <c r="K56" s="190">
        <f t="shared" si="9"/>
        <v>0</v>
      </c>
      <c r="L56" s="190">
        <v>21</v>
      </c>
      <c r="M56" s="190">
        <f t="shared" si="10"/>
        <v>0</v>
      </c>
      <c r="N56" s="188">
        <v>0</v>
      </c>
      <c r="O56" s="188">
        <f t="shared" si="11"/>
        <v>0</v>
      </c>
      <c r="P56" s="188">
        <v>0</v>
      </c>
      <c r="Q56" s="188">
        <f t="shared" si="12"/>
        <v>0</v>
      </c>
      <c r="R56" s="190"/>
      <c r="S56" s="190" t="s">
        <v>878</v>
      </c>
      <c r="T56" s="191" t="s">
        <v>879</v>
      </c>
      <c r="U56" s="159">
        <v>0</v>
      </c>
      <c r="V56" s="159">
        <f t="shared" si="13"/>
        <v>0</v>
      </c>
      <c r="W56" s="159"/>
      <c r="X56" s="159" t="s">
        <v>295</v>
      </c>
      <c r="Y56" s="159" t="s">
        <v>296</v>
      </c>
      <c r="Z56" s="148"/>
      <c r="AA56" s="148"/>
      <c r="AB56" s="148"/>
      <c r="AC56" s="148"/>
      <c r="AD56" s="148"/>
      <c r="AE56" s="148"/>
      <c r="AF56" s="148"/>
      <c r="AG56" s="148" t="s">
        <v>2005</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85">
        <v>47</v>
      </c>
      <c r="B57" s="186" t="s">
        <v>2554</v>
      </c>
      <c r="C57" s="198" t="s">
        <v>2688</v>
      </c>
      <c r="D57" s="187" t="s">
        <v>2037</v>
      </c>
      <c r="E57" s="188">
        <v>1</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2005</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13" x14ac:dyDescent="0.25">
      <c r="A58" s="170" t="s">
        <v>288</v>
      </c>
      <c r="B58" s="171" t="s">
        <v>117</v>
      </c>
      <c r="C58" s="193" t="s">
        <v>118</v>
      </c>
      <c r="D58" s="172"/>
      <c r="E58" s="173"/>
      <c r="F58" s="174"/>
      <c r="G58" s="174">
        <f>SUMIF(AG59:AG71,"&lt;&gt;NOR",G59:G71)</f>
        <v>0</v>
      </c>
      <c r="H58" s="174"/>
      <c r="I58" s="174">
        <f>SUM(I59:I71)</f>
        <v>0</v>
      </c>
      <c r="J58" s="174"/>
      <c r="K58" s="174">
        <f>SUM(K59:K71)</f>
        <v>0</v>
      </c>
      <c r="L58" s="174"/>
      <c r="M58" s="174">
        <f>SUM(M59:M71)</f>
        <v>0</v>
      </c>
      <c r="N58" s="173"/>
      <c r="O58" s="173">
        <f>SUM(O59:O71)</f>
        <v>0</v>
      </c>
      <c r="P58" s="173"/>
      <c r="Q58" s="173">
        <f>SUM(Q59:Q71)</f>
        <v>0</v>
      </c>
      <c r="R58" s="174"/>
      <c r="S58" s="174"/>
      <c r="T58" s="175"/>
      <c r="U58" s="169"/>
      <c r="V58" s="169">
        <f>SUM(V59:V71)</f>
        <v>0</v>
      </c>
      <c r="W58" s="169"/>
      <c r="X58" s="169"/>
      <c r="Y58" s="169"/>
      <c r="AG58" t="s">
        <v>289</v>
      </c>
    </row>
    <row r="59" spans="1:60" outlineLevel="1" x14ac:dyDescent="0.25">
      <c r="A59" s="185">
        <v>48</v>
      </c>
      <c r="B59" s="186" t="s">
        <v>2082</v>
      </c>
      <c r="C59" s="198" t="s">
        <v>2689</v>
      </c>
      <c r="D59" s="187" t="s">
        <v>331</v>
      </c>
      <c r="E59" s="188">
        <v>48</v>
      </c>
      <c r="F59" s="189"/>
      <c r="G59" s="190">
        <f t="shared" ref="G59:G71" si="14">ROUND(E59*F59,2)</f>
        <v>0</v>
      </c>
      <c r="H59" s="189"/>
      <c r="I59" s="190">
        <f t="shared" ref="I59:I71" si="15">ROUND(E59*H59,2)</f>
        <v>0</v>
      </c>
      <c r="J59" s="189"/>
      <c r="K59" s="190">
        <f t="shared" ref="K59:K71" si="16">ROUND(E59*J59,2)</f>
        <v>0</v>
      </c>
      <c r="L59" s="190">
        <v>21</v>
      </c>
      <c r="M59" s="190">
        <f t="shared" ref="M59:M71" si="17">G59*(1+L59/100)</f>
        <v>0</v>
      </c>
      <c r="N59" s="188">
        <v>0</v>
      </c>
      <c r="O59" s="188">
        <f t="shared" ref="O59:O71" si="18">ROUND(E59*N59,2)</f>
        <v>0</v>
      </c>
      <c r="P59" s="188">
        <v>0</v>
      </c>
      <c r="Q59" s="188">
        <f t="shared" ref="Q59:Q71" si="19">ROUND(E59*P59,2)</f>
        <v>0</v>
      </c>
      <c r="R59" s="190"/>
      <c r="S59" s="190" t="s">
        <v>878</v>
      </c>
      <c r="T59" s="191" t="s">
        <v>879</v>
      </c>
      <c r="U59" s="159">
        <v>0</v>
      </c>
      <c r="V59" s="159">
        <f t="shared" ref="V59:V71" si="20">ROUND(E59*U59,2)</f>
        <v>0</v>
      </c>
      <c r="W59" s="159"/>
      <c r="X59" s="159" t="s">
        <v>295</v>
      </c>
      <c r="Y59" s="159" t="s">
        <v>296</v>
      </c>
      <c r="Z59" s="148"/>
      <c r="AA59" s="148"/>
      <c r="AB59" s="148"/>
      <c r="AC59" s="148"/>
      <c r="AD59" s="148"/>
      <c r="AE59" s="148"/>
      <c r="AF59" s="148"/>
      <c r="AG59" s="148" t="s">
        <v>2005</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85">
        <v>49</v>
      </c>
      <c r="B60" s="186" t="s">
        <v>2557</v>
      </c>
      <c r="C60" s="198" t="s">
        <v>2690</v>
      </c>
      <c r="D60" s="187" t="s">
        <v>331</v>
      </c>
      <c r="E60" s="188">
        <v>32</v>
      </c>
      <c r="F60" s="189"/>
      <c r="G60" s="190">
        <f t="shared" si="14"/>
        <v>0</v>
      </c>
      <c r="H60" s="189"/>
      <c r="I60" s="190">
        <f t="shared" si="15"/>
        <v>0</v>
      </c>
      <c r="J60" s="189"/>
      <c r="K60" s="190">
        <f t="shared" si="16"/>
        <v>0</v>
      </c>
      <c r="L60" s="190">
        <v>21</v>
      </c>
      <c r="M60" s="190">
        <f t="shared" si="17"/>
        <v>0</v>
      </c>
      <c r="N60" s="188">
        <v>0</v>
      </c>
      <c r="O60" s="188">
        <f t="shared" si="18"/>
        <v>0</v>
      </c>
      <c r="P60" s="188">
        <v>0</v>
      </c>
      <c r="Q60" s="188">
        <f t="shared" si="19"/>
        <v>0</v>
      </c>
      <c r="R60" s="190"/>
      <c r="S60" s="190" t="s">
        <v>878</v>
      </c>
      <c r="T60" s="191" t="s">
        <v>879</v>
      </c>
      <c r="U60" s="159">
        <v>0</v>
      </c>
      <c r="V60" s="159">
        <f t="shared" si="20"/>
        <v>0</v>
      </c>
      <c r="W60" s="159"/>
      <c r="X60" s="159" t="s">
        <v>295</v>
      </c>
      <c r="Y60" s="159" t="s">
        <v>296</v>
      </c>
      <c r="Z60" s="148"/>
      <c r="AA60" s="148"/>
      <c r="AB60" s="148"/>
      <c r="AC60" s="148"/>
      <c r="AD60" s="148"/>
      <c r="AE60" s="148"/>
      <c r="AF60" s="148"/>
      <c r="AG60" s="148" t="s">
        <v>2005</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5">
      <c r="A61" s="185">
        <v>50</v>
      </c>
      <c r="B61" s="186" t="s">
        <v>2086</v>
      </c>
      <c r="C61" s="198" t="s">
        <v>2691</v>
      </c>
      <c r="D61" s="187" t="s">
        <v>331</v>
      </c>
      <c r="E61" s="188">
        <v>156</v>
      </c>
      <c r="F61" s="189"/>
      <c r="G61" s="190">
        <f t="shared" si="14"/>
        <v>0</v>
      </c>
      <c r="H61" s="189"/>
      <c r="I61" s="190">
        <f t="shared" si="15"/>
        <v>0</v>
      </c>
      <c r="J61" s="189"/>
      <c r="K61" s="190">
        <f t="shared" si="16"/>
        <v>0</v>
      </c>
      <c r="L61" s="190">
        <v>21</v>
      </c>
      <c r="M61" s="190">
        <f t="shared" si="17"/>
        <v>0</v>
      </c>
      <c r="N61" s="188">
        <v>0</v>
      </c>
      <c r="O61" s="188">
        <f t="shared" si="18"/>
        <v>0</v>
      </c>
      <c r="P61" s="188">
        <v>0</v>
      </c>
      <c r="Q61" s="188">
        <f t="shared" si="19"/>
        <v>0</v>
      </c>
      <c r="R61" s="190"/>
      <c r="S61" s="190" t="s">
        <v>878</v>
      </c>
      <c r="T61" s="191" t="s">
        <v>879</v>
      </c>
      <c r="U61" s="159">
        <v>0</v>
      </c>
      <c r="V61" s="159">
        <f t="shared" si="20"/>
        <v>0</v>
      </c>
      <c r="W61" s="159"/>
      <c r="X61" s="159" t="s">
        <v>622</v>
      </c>
      <c r="Y61" s="159" t="s">
        <v>296</v>
      </c>
      <c r="Z61" s="148"/>
      <c r="AA61" s="148"/>
      <c r="AB61" s="148"/>
      <c r="AC61" s="148"/>
      <c r="AD61" s="148"/>
      <c r="AE61" s="148"/>
      <c r="AF61" s="148"/>
      <c r="AG61" s="148" t="s">
        <v>2692</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51</v>
      </c>
      <c r="B62" s="186" t="s">
        <v>2560</v>
      </c>
      <c r="C62" s="198" t="s">
        <v>2693</v>
      </c>
      <c r="D62" s="187" t="s">
        <v>331</v>
      </c>
      <c r="E62" s="188">
        <v>250</v>
      </c>
      <c r="F62" s="189"/>
      <c r="G62" s="190">
        <f t="shared" si="14"/>
        <v>0</v>
      </c>
      <c r="H62" s="189"/>
      <c r="I62" s="190">
        <f t="shared" si="15"/>
        <v>0</v>
      </c>
      <c r="J62" s="189"/>
      <c r="K62" s="190">
        <f t="shared" si="16"/>
        <v>0</v>
      </c>
      <c r="L62" s="190">
        <v>21</v>
      </c>
      <c r="M62" s="190">
        <f t="shared" si="17"/>
        <v>0</v>
      </c>
      <c r="N62" s="188">
        <v>0</v>
      </c>
      <c r="O62" s="188">
        <f t="shared" si="18"/>
        <v>0</v>
      </c>
      <c r="P62" s="188">
        <v>0</v>
      </c>
      <c r="Q62" s="188">
        <f t="shared" si="19"/>
        <v>0</v>
      </c>
      <c r="R62" s="190"/>
      <c r="S62" s="190" t="s">
        <v>878</v>
      </c>
      <c r="T62" s="191" t="s">
        <v>879</v>
      </c>
      <c r="U62" s="159">
        <v>0</v>
      </c>
      <c r="V62" s="159">
        <f t="shared" si="20"/>
        <v>0</v>
      </c>
      <c r="W62" s="159"/>
      <c r="X62" s="159" t="s">
        <v>295</v>
      </c>
      <c r="Y62" s="159" t="s">
        <v>296</v>
      </c>
      <c r="Z62" s="148"/>
      <c r="AA62" s="148"/>
      <c r="AB62" s="148"/>
      <c r="AC62" s="148"/>
      <c r="AD62" s="148"/>
      <c r="AE62" s="148"/>
      <c r="AF62" s="148"/>
      <c r="AG62" s="148" t="s">
        <v>2005</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52</v>
      </c>
      <c r="B63" s="186" t="s">
        <v>2694</v>
      </c>
      <c r="C63" s="198" t="s">
        <v>2695</v>
      </c>
      <c r="D63" s="187" t="s">
        <v>331</v>
      </c>
      <c r="E63" s="188">
        <v>152</v>
      </c>
      <c r="F63" s="189"/>
      <c r="G63" s="190">
        <f t="shared" si="14"/>
        <v>0</v>
      </c>
      <c r="H63" s="189"/>
      <c r="I63" s="190">
        <f t="shared" si="15"/>
        <v>0</v>
      </c>
      <c r="J63" s="189"/>
      <c r="K63" s="190">
        <f t="shared" si="16"/>
        <v>0</v>
      </c>
      <c r="L63" s="190">
        <v>21</v>
      </c>
      <c r="M63" s="190">
        <f t="shared" si="17"/>
        <v>0</v>
      </c>
      <c r="N63" s="188">
        <v>0</v>
      </c>
      <c r="O63" s="188">
        <f t="shared" si="18"/>
        <v>0</v>
      </c>
      <c r="P63" s="188">
        <v>0</v>
      </c>
      <c r="Q63" s="188">
        <f t="shared" si="19"/>
        <v>0</v>
      </c>
      <c r="R63" s="190"/>
      <c r="S63" s="190" t="s">
        <v>878</v>
      </c>
      <c r="T63" s="191" t="s">
        <v>879</v>
      </c>
      <c r="U63" s="159">
        <v>0</v>
      </c>
      <c r="V63" s="159">
        <f t="shared" si="20"/>
        <v>0</v>
      </c>
      <c r="W63" s="159"/>
      <c r="X63" s="159" t="s">
        <v>295</v>
      </c>
      <c r="Y63" s="159" t="s">
        <v>296</v>
      </c>
      <c r="Z63" s="148"/>
      <c r="AA63" s="148"/>
      <c r="AB63" s="148"/>
      <c r="AC63" s="148"/>
      <c r="AD63" s="148"/>
      <c r="AE63" s="148"/>
      <c r="AF63" s="148"/>
      <c r="AG63" s="148" t="s">
        <v>2005</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53</v>
      </c>
      <c r="B64" s="186" t="s">
        <v>2696</v>
      </c>
      <c r="C64" s="198" t="s">
        <v>2697</v>
      </c>
      <c r="D64" s="187" t="s">
        <v>331</v>
      </c>
      <c r="E64" s="188">
        <v>426</v>
      </c>
      <c r="F64" s="189"/>
      <c r="G64" s="190">
        <f t="shared" si="14"/>
        <v>0</v>
      </c>
      <c r="H64" s="189"/>
      <c r="I64" s="190">
        <f t="shared" si="15"/>
        <v>0</v>
      </c>
      <c r="J64" s="189"/>
      <c r="K64" s="190">
        <f t="shared" si="16"/>
        <v>0</v>
      </c>
      <c r="L64" s="190">
        <v>21</v>
      </c>
      <c r="M64" s="190">
        <f t="shared" si="17"/>
        <v>0</v>
      </c>
      <c r="N64" s="188">
        <v>0</v>
      </c>
      <c r="O64" s="188">
        <f t="shared" si="18"/>
        <v>0</v>
      </c>
      <c r="P64" s="188">
        <v>0</v>
      </c>
      <c r="Q64" s="188">
        <f t="shared" si="19"/>
        <v>0</v>
      </c>
      <c r="R64" s="190"/>
      <c r="S64" s="190" t="s">
        <v>878</v>
      </c>
      <c r="T64" s="191" t="s">
        <v>879</v>
      </c>
      <c r="U64" s="159">
        <v>0</v>
      </c>
      <c r="V64" s="159">
        <f t="shared" si="20"/>
        <v>0</v>
      </c>
      <c r="W64" s="159"/>
      <c r="X64" s="159" t="s">
        <v>295</v>
      </c>
      <c r="Y64" s="159" t="s">
        <v>296</v>
      </c>
      <c r="Z64" s="148"/>
      <c r="AA64" s="148"/>
      <c r="AB64" s="148"/>
      <c r="AC64" s="148"/>
      <c r="AD64" s="148"/>
      <c r="AE64" s="148"/>
      <c r="AF64" s="148"/>
      <c r="AG64" s="148" t="s">
        <v>2005</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54</v>
      </c>
      <c r="B65" s="186" t="s">
        <v>2698</v>
      </c>
      <c r="C65" s="198" t="s">
        <v>2699</v>
      </c>
      <c r="D65" s="187" t="s">
        <v>2037</v>
      </c>
      <c r="E65" s="188">
        <v>356</v>
      </c>
      <c r="F65" s="189"/>
      <c r="G65" s="190">
        <f t="shared" si="14"/>
        <v>0</v>
      </c>
      <c r="H65" s="189"/>
      <c r="I65" s="190">
        <f t="shared" si="15"/>
        <v>0</v>
      </c>
      <c r="J65" s="189"/>
      <c r="K65" s="190">
        <f t="shared" si="16"/>
        <v>0</v>
      </c>
      <c r="L65" s="190">
        <v>21</v>
      </c>
      <c r="M65" s="190">
        <f t="shared" si="17"/>
        <v>0</v>
      </c>
      <c r="N65" s="188">
        <v>0</v>
      </c>
      <c r="O65" s="188">
        <f t="shared" si="18"/>
        <v>0</v>
      </c>
      <c r="P65" s="188">
        <v>0</v>
      </c>
      <c r="Q65" s="188">
        <f t="shared" si="19"/>
        <v>0</v>
      </c>
      <c r="R65" s="190"/>
      <c r="S65" s="190" t="s">
        <v>878</v>
      </c>
      <c r="T65" s="191" t="s">
        <v>879</v>
      </c>
      <c r="U65" s="159">
        <v>0</v>
      </c>
      <c r="V65" s="159">
        <f t="shared" si="20"/>
        <v>0</v>
      </c>
      <c r="W65" s="159"/>
      <c r="X65" s="159" t="s">
        <v>295</v>
      </c>
      <c r="Y65" s="159" t="s">
        <v>296</v>
      </c>
      <c r="Z65" s="148"/>
      <c r="AA65" s="148"/>
      <c r="AB65" s="148"/>
      <c r="AC65" s="148"/>
      <c r="AD65" s="148"/>
      <c r="AE65" s="148"/>
      <c r="AF65" s="148"/>
      <c r="AG65" s="148" t="s">
        <v>2005</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55</v>
      </c>
      <c r="B66" s="186" t="s">
        <v>2088</v>
      </c>
      <c r="C66" s="198" t="s">
        <v>2700</v>
      </c>
      <c r="D66" s="187" t="s">
        <v>2037</v>
      </c>
      <c r="E66" s="188">
        <v>165</v>
      </c>
      <c r="F66" s="189"/>
      <c r="G66" s="190">
        <f t="shared" si="14"/>
        <v>0</v>
      </c>
      <c r="H66" s="189"/>
      <c r="I66" s="190">
        <f t="shared" si="15"/>
        <v>0</v>
      </c>
      <c r="J66" s="189"/>
      <c r="K66" s="190">
        <f t="shared" si="16"/>
        <v>0</v>
      </c>
      <c r="L66" s="190">
        <v>21</v>
      </c>
      <c r="M66" s="190">
        <f t="shared" si="17"/>
        <v>0</v>
      </c>
      <c r="N66" s="188">
        <v>0</v>
      </c>
      <c r="O66" s="188">
        <f t="shared" si="18"/>
        <v>0</v>
      </c>
      <c r="P66" s="188">
        <v>0</v>
      </c>
      <c r="Q66" s="188">
        <f t="shared" si="19"/>
        <v>0</v>
      </c>
      <c r="R66" s="190"/>
      <c r="S66" s="190" t="s">
        <v>878</v>
      </c>
      <c r="T66" s="191" t="s">
        <v>879</v>
      </c>
      <c r="U66" s="159">
        <v>0</v>
      </c>
      <c r="V66" s="159">
        <f t="shared" si="20"/>
        <v>0</v>
      </c>
      <c r="W66" s="159"/>
      <c r="X66" s="159" t="s">
        <v>295</v>
      </c>
      <c r="Y66" s="159" t="s">
        <v>296</v>
      </c>
      <c r="Z66" s="148"/>
      <c r="AA66" s="148"/>
      <c r="AB66" s="148"/>
      <c r="AC66" s="148"/>
      <c r="AD66" s="148"/>
      <c r="AE66" s="148"/>
      <c r="AF66" s="148"/>
      <c r="AG66" s="148" t="s">
        <v>2005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56</v>
      </c>
      <c r="B67" s="186" t="s">
        <v>2090</v>
      </c>
      <c r="C67" s="198" t="s">
        <v>2701</v>
      </c>
      <c r="D67" s="187" t="s">
        <v>2037</v>
      </c>
      <c r="E67" s="188">
        <v>25</v>
      </c>
      <c r="F67" s="189"/>
      <c r="G67" s="190">
        <f t="shared" si="14"/>
        <v>0</v>
      </c>
      <c r="H67" s="189"/>
      <c r="I67" s="190">
        <f t="shared" si="15"/>
        <v>0</v>
      </c>
      <c r="J67" s="189"/>
      <c r="K67" s="190">
        <f t="shared" si="16"/>
        <v>0</v>
      </c>
      <c r="L67" s="190">
        <v>21</v>
      </c>
      <c r="M67" s="190">
        <f t="shared" si="17"/>
        <v>0</v>
      </c>
      <c r="N67" s="188">
        <v>0</v>
      </c>
      <c r="O67" s="188">
        <f t="shared" si="18"/>
        <v>0</v>
      </c>
      <c r="P67" s="188">
        <v>0</v>
      </c>
      <c r="Q67" s="188">
        <f t="shared" si="19"/>
        <v>0</v>
      </c>
      <c r="R67" s="190"/>
      <c r="S67" s="190" t="s">
        <v>878</v>
      </c>
      <c r="T67" s="191" t="s">
        <v>879</v>
      </c>
      <c r="U67" s="159">
        <v>0</v>
      </c>
      <c r="V67" s="159">
        <f t="shared" si="20"/>
        <v>0</v>
      </c>
      <c r="W67" s="159"/>
      <c r="X67" s="159" t="s">
        <v>295</v>
      </c>
      <c r="Y67" s="159" t="s">
        <v>296</v>
      </c>
      <c r="Z67" s="148"/>
      <c r="AA67" s="148"/>
      <c r="AB67" s="148"/>
      <c r="AC67" s="148"/>
      <c r="AD67" s="148"/>
      <c r="AE67" s="148"/>
      <c r="AF67" s="148"/>
      <c r="AG67" s="148" t="s">
        <v>2005</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85">
        <v>57</v>
      </c>
      <c r="B68" s="186" t="s">
        <v>2092</v>
      </c>
      <c r="C68" s="198" t="s">
        <v>2702</v>
      </c>
      <c r="D68" s="187" t="s">
        <v>2037</v>
      </c>
      <c r="E68" s="188">
        <v>15</v>
      </c>
      <c r="F68" s="189"/>
      <c r="G68" s="190">
        <f t="shared" si="14"/>
        <v>0</v>
      </c>
      <c r="H68" s="189"/>
      <c r="I68" s="190">
        <f t="shared" si="15"/>
        <v>0</v>
      </c>
      <c r="J68" s="189"/>
      <c r="K68" s="190">
        <f t="shared" si="16"/>
        <v>0</v>
      </c>
      <c r="L68" s="190">
        <v>21</v>
      </c>
      <c r="M68" s="190">
        <f t="shared" si="17"/>
        <v>0</v>
      </c>
      <c r="N68" s="188">
        <v>0</v>
      </c>
      <c r="O68" s="188">
        <f t="shared" si="18"/>
        <v>0</v>
      </c>
      <c r="P68" s="188">
        <v>0</v>
      </c>
      <c r="Q68" s="188">
        <f t="shared" si="19"/>
        <v>0</v>
      </c>
      <c r="R68" s="190"/>
      <c r="S68" s="190" t="s">
        <v>878</v>
      </c>
      <c r="T68" s="191" t="s">
        <v>879</v>
      </c>
      <c r="U68" s="159">
        <v>0</v>
      </c>
      <c r="V68" s="159">
        <f t="shared" si="20"/>
        <v>0</v>
      </c>
      <c r="W68" s="159"/>
      <c r="X68" s="159" t="s">
        <v>295</v>
      </c>
      <c r="Y68" s="159" t="s">
        <v>296</v>
      </c>
      <c r="Z68" s="148"/>
      <c r="AA68" s="148"/>
      <c r="AB68" s="148"/>
      <c r="AC68" s="148"/>
      <c r="AD68" s="148"/>
      <c r="AE68" s="148"/>
      <c r="AF68" s="148"/>
      <c r="AG68" s="148" t="s">
        <v>2005</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5">
      <c r="A69" s="185">
        <v>58</v>
      </c>
      <c r="B69" s="186" t="s">
        <v>2094</v>
      </c>
      <c r="C69" s="198" t="s">
        <v>2703</v>
      </c>
      <c r="D69" s="187" t="s">
        <v>331</v>
      </c>
      <c r="E69" s="188">
        <v>36</v>
      </c>
      <c r="F69" s="189"/>
      <c r="G69" s="190">
        <f t="shared" si="14"/>
        <v>0</v>
      </c>
      <c r="H69" s="189"/>
      <c r="I69" s="190">
        <f t="shared" si="15"/>
        <v>0</v>
      </c>
      <c r="J69" s="189"/>
      <c r="K69" s="190">
        <f t="shared" si="16"/>
        <v>0</v>
      </c>
      <c r="L69" s="190">
        <v>21</v>
      </c>
      <c r="M69" s="190">
        <f t="shared" si="17"/>
        <v>0</v>
      </c>
      <c r="N69" s="188">
        <v>0</v>
      </c>
      <c r="O69" s="188">
        <f t="shared" si="18"/>
        <v>0</v>
      </c>
      <c r="P69" s="188">
        <v>0</v>
      </c>
      <c r="Q69" s="188">
        <f t="shared" si="19"/>
        <v>0</v>
      </c>
      <c r="R69" s="190"/>
      <c r="S69" s="190" t="s">
        <v>878</v>
      </c>
      <c r="T69" s="191" t="s">
        <v>879</v>
      </c>
      <c r="U69" s="159">
        <v>0</v>
      </c>
      <c r="V69" s="159">
        <f t="shared" si="20"/>
        <v>0</v>
      </c>
      <c r="W69" s="159"/>
      <c r="X69" s="159" t="s">
        <v>295</v>
      </c>
      <c r="Y69" s="159" t="s">
        <v>296</v>
      </c>
      <c r="Z69" s="148"/>
      <c r="AA69" s="148"/>
      <c r="AB69" s="148"/>
      <c r="AC69" s="148"/>
      <c r="AD69" s="148"/>
      <c r="AE69" s="148"/>
      <c r="AF69" s="148"/>
      <c r="AG69" s="148" t="s">
        <v>2005</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5">
      <c r="A70" s="185">
        <v>59</v>
      </c>
      <c r="B70" s="186" t="s">
        <v>2096</v>
      </c>
      <c r="C70" s="198" t="s">
        <v>2704</v>
      </c>
      <c r="D70" s="187" t="s">
        <v>2037</v>
      </c>
      <c r="E70" s="188">
        <v>350</v>
      </c>
      <c r="F70" s="189"/>
      <c r="G70" s="190">
        <f t="shared" si="14"/>
        <v>0</v>
      </c>
      <c r="H70" s="189"/>
      <c r="I70" s="190">
        <f t="shared" si="15"/>
        <v>0</v>
      </c>
      <c r="J70" s="189"/>
      <c r="K70" s="190">
        <f t="shared" si="16"/>
        <v>0</v>
      </c>
      <c r="L70" s="190">
        <v>21</v>
      </c>
      <c r="M70" s="190">
        <f t="shared" si="17"/>
        <v>0</v>
      </c>
      <c r="N70" s="188">
        <v>0</v>
      </c>
      <c r="O70" s="188">
        <f t="shared" si="18"/>
        <v>0</v>
      </c>
      <c r="P70" s="188">
        <v>0</v>
      </c>
      <c r="Q70" s="188">
        <f t="shared" si="19"/>
        <v>0</v>
      </c>
      <c r="R70" s="190"/>
      <c r="S70" s="190" t="s">
        <v>878</v>
      </c>
      <c r="T70" s="191" t="s">
        <v>879</v>
      </c>
      <c r="U70" s="159">
        <v>0</v>
      </c>
      <c r="V70" s="159">
        <f t="shared" si="20"/>
        <v>0</v>
      </c>
      <c r="W70" s="159"/>
      <c r="X70" s="159" t="s">
        <v>295</v>
      </c>
      <c r="Y70" s="159" t="s">
        <v>296</v>
      </c>
      <c r="Z70" s="148"/>
      <c r="AA70" s="148"/>
      <c r="AB70" s="148"/>
      <c r="AC70" s="148"/>
      <c r="AD70" s="148"/>
      <c r="AE70" s="148"/>
      <c r="AF70" s="148"/>
      <c r="AG70" s="148" t="s">
        <v>2005</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5">
      <c r="A71" s="185">
        <v>60</v>
      </c>
      <c r="B71" s="186" t="s">
        <v>2098</v>
      </c>
      <c r="C71" s="198" t="s">
        <v>2705</v>
      </c>
      <c r="D71" s="187" t="s">
        <v>2037</v>
      </c>
      <c r="E71" s="188">
        <v>50</v>
      </c>
      <c r="F71" s="189"/>
      <c r="G71" s="190">
        <f t="shared" si="14"/>
        <v>0</v>
      </c>
      <c r="H71" s="189"/>
      <c r="I71" s="190">
        <f t="shared" si="15"/>
        <v>0</v>
      </c>
      <c r="J71" s="189"/>
      <c r="K71" s="190">
        <f t="shared" si="16"/>
        <v>0</v>
      </c>
      <c r="L71" s="190">
        <v>21</v>
      </c>
      <c r="M71" s="190">
        <f t="shared" si="17"/>
        <v>0</v>
      </c>
      <c r="N71" s="188">
        <v>0</v>
      </c>
      <c r="O71" s="188">
        <f t="shared" si="18"/>
        <v>0</v>
      </c>
      <c r="P71" s="188">
        <v>0</v>
      </c>
      <c r="Q71" s="188">
        <f t="shared" si="19"/>
        <v>0</v>
      </c>
      <c r="R71" s="190"/>
      <c r="S71" s="190" t="s">
        <v>878</v>
      </c>
      <c r="T71" s="191" t="s">
        <v>879</v>
      </c>
      <c r="U71" s="159">
        <v>0</v>
      </c>
      <c r="V71" s="159">
        <f t="shared" si="20"/>
        <v>0</v>
      </c>
      <c r="W71" s="159"/>
      <c r="X71" s="159" t="s">
        <v>295</v>
      </c>
      <c r="Y71" s="159" t="s">
        <v>296</v>
      </c>
      <c r="Z71" s="148"/>
      <c r="AA71" s="148"/>
      <c r="AB71" s="148"/>
      <c r="AC71" s="148"/>
      <c r="AD71" s="148"/>
      <c r="AE71" s="148"/>
      <c r="AF71" s="148"/>
      <c r="AG71" s="148" t="s">
        <v>2005</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ht="13" x14ac:dyDescent="0.25">
      <c r="A72" s="170" t="s">
        <v>288</v>
      </c>
      <c r="B72" s="171" t="s">
        <v>120</v>
      </c>
      <c r="C72" s="193" t="s">
        <v>122</v>
      </c>
      <c r="D72" s="172"/>
      <c r="E72" s="173"/>
      <c r="F72" s="174"/>
      <c r="G72" s="174">
        <f>SUMIF(AG73:AG92,"&lt;&gt;NOR",G73:G92)</f>
        <v>0</v>
      </c>
      <c r="H72" s="174"/>
      <c r="I72" s="174">
        <f>SUM(I73:I92)</f>
        <v>0</v>
      </c>
      <c r="J72" s="174"/>
      <c r="K72" s="174">
        <f>SUM(K73:K92)</f>
        <v>0</v>
      </c>
      <c r="L72" s="174"/>
      <c r="M72" s="174">
        <f>SUM(M73:M92)</f>
        <v>0</v>
      </c>
      <c r="N72" s="173"/>
      <c r="O72" s="173">
        <f>SUM(O73:O92)</f>
        <v>0</v>
      </c>
      <c r="P72" s="173"/>
      <c r="Q72" s="173">
        <f>SUM(Q73:Q92)</f>
        <v>0</v>
      </c>
      <c r="R72" s="174"/>
      <c r="S72" s="174"/>
      <c r="T72" s="175"/>
      <c r="U72" s="169"/>
      <c r="V72" s="169">
        <f>SUM(V73:V92)</f>
        <v>0</v>
      </c>
      <c r="W72" s="169"/>
      <c r="X72" s="169"/>
      <c r="Y72" s="169"/>
      <c r="AG72" t="s">
        <v>289</v>
      </c>
    </row>
    <row r="73" spans="1:60" outlineLevel="1" x14ac:dyDescent="0.25">
      <c r="A73" s="185">
        <v>61</v>
      </c>
      <c r="B73" s="186" t="s">
        <v>2579</v>
      </c>
      <c r="C73" s="198" t="s">
        <v>2706</v>
      </c>
      <c r="D73" s="187" t="s">
        <v>331</v>
      </c>
      <c r="E73" s="188">
        <v>20</v>
      </c>
      <c r="F73" s="189"/>
      <c r="G73" s="190">
        <f t="shared" ref="G73:G92" si="21">ROUND(E73*F73,2)</f>
        <v>0</v>
      </c>
      <c r="H73" s="189"/>
      <c r="I73" s="190">
        <f t="shared" ref="I73:I92" si="22">ROUND(E73*H73,2)</f>
        <v>0</v>
      </c>
      <c r="J73" s="189"/>
      <c r="K73" s="190">
        <f t="shared" ref="K73:K92" si="23">ROUND(E73*J73,2)</f>
        <v>0</v>
      </c>
      <c r="L73" s="190">
        <v>21</v>
      </c>
      <c r="M73" s="190">
        <f t="shared" ref="M73:M92" si="24">G73*(1+L73/100)</f>
        <v>0</v>
      </c>
      <c r="N73" s="188">
        <v>0</v>
      </c>
      <c r="O73" s="188">
        <f t="shared" ref="O73:O92" si="25">ROUND(E73*N73,2)</f>
        <v>0</v>
      </c>
      <c r="P73" s="188">
        <v>0</v>
      </c>
      <c r="Q73" s="188">
        <f t="shared" ref="Q73:Q92" si="26">ROUND(E73*P73,2)</f>
        <v>0</v>
      </c>
      <c r="R73" s="190"/>
      <c r="S73" s="190" t="s">
        <v>878</v>
      </c>
      <c r="T73" s="191" t="s">
        <v>879</v>
      </c>
      <c r="U73" s="159">
        <v>0</v>
      </c>
      <c r="V73" s="159">
        <f t="shared" ref="V73:V92" si="27">ROUND(E73*U73,2)</f>
        <v>0</v>
      </c>
      <c r="W73" s="159"/>
      <c r="X73" s="159" t="s">
        <v>295</v>
      </c>
      <c r="Y73" s="159" t="s">
        <v>296</v>
      </c>
      <c r="Z73" s="148"/>
      <c r="AA73" s="148"/>
      <c r="AB73" s="148"/>
      <c r="AC73" s="148"/>
      <c r="AD73" s="148"/>
      <c r="AE73" s="148"/>
      <c r="AF73" s="148"/>
      <c r="AG73" s="148" t="s">
        <v>2005</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85">
        <v>62</v>
      </c>
      <c r="B74" s="186" t="s">
        <v>2581</v>
      </c>
      <c r="C74" s="198" t="s">
        <v>2707</v>
      </c>
      <c r="D74" s="187" t="s">
        <v>331</v>
      </c>
      <c r="E74" s="188">
        <v>3</v>
      </c>
      <c r="F74" s="189"/>
      <c r="G74" s="190">
        <f t="shared" si="21"/>
        <v>0</v>
      </c>
      <c r="H74" s="189"/>
      <c r="I74" s="190">
        <f t="shared" si="22"/>
        <v>0</v>
      </c>
      <c r="J74" s="189"/>
      <c r="K74" s="190">
        <f t="shared" si="23"/>
        <v>0</v>
      </c>
      <c r="L74" s="190">
        <v>21</v>
      </c>
      <c r="M74" s="190">
        <f t="shared" si="24"/>
        <v>0</v>
      </c>
      <c r="N74" s="188">
        <v>0</v>
      </c>
      <c r="O74" s="188">
        <f t="shared" si="25"/>
        <v>0</v>
      </c>
      <c r="P74" s="188">
        <v>0</v>
      </c>
      <c r="Q74" s="188">
        <f t="shared" si="26"/>
        <v>0</v>
      </c>
      <c r="R74" s="190"/>
      <c r="S74" s="190" t="s">
        <v>878</v>
      </c>
      <c r="T74" s="191" t="s">
        <v>879</v>
      </c>
      <c r="U74" s="159">
        <v>0</v>
      </c>
      <c r="V74" s="159">
        <f t="shared" si="27"/>
        <v>0</v>
      </c>
      <c r="W74" s="159"/>
      <c r="X74" s="159" t="s">
        <v>295</v>
      </c>
      <c r="Y74" s="159" t="s">
        <v>296</v>
      </c>
      <c r="Z74" s="148"/>
      <c r="AA74" s="148"/>
      <c r="AB74" s="148"/>
      <c r="AC74" s="148"/>
      <c r="AD74" s="148"/>
      <c r="AE74" s="148"/>
      <c r="AF74" s="148"/>
      <c r="AG74" s="148" t="s">
        <v>2005</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5">
      <c r="A75" s="185">
        <v>63</v>
      </c>
      <c r="B75" s="186" t="s">
        <v>2708</v>
      </c>
      <c r="C75" s="198" t="s">
        <v>2709</v>
      </c>
      <c r="D75" s="187" t="s">
        <v>331</v>
      </c>
      <c r="E75" s="188">
        <v>25</v>
      </c>
      <c r="F75" s="189"/>
      <c r="G75" s="190">
        <f t="shared" si="21"/>
        <v>0</v>
      </c>
      <c r="H75" s="189"/>
      <c r="I75" s="190">
        <f t="shared" si="22"/>
        <v>0</v>
      </c>
      <c r="J75" s="189"/>
      <c r="K75" s="190">
        <f t="shared" si="23"/>
        <v>0</v>
      </c>
      <c r="L75" s="190">
        <v>21</v>
      </c>
      <c r="M75" s="190">
        <f t="shared" si="24"/>
        <v>0</v>
      </c>
      <c r="N75" s="188">
        <v>0</v>
      </c>
      <c r="O75" s="188">
        <f t="shared" si="25"/>
        <v>0</v>
      </c>
      <c r="P75" s="188">
        <v>0</v>
      </c>
      <c r="Q75" s="188">
        <f t="shared" si="26"/>
        <v>0</v>
      </c>
      <c r="R75" s="190"/>
      <c r="S75" s="190" t="s">
        <v>878</v>
      </c>
      <c r="T75" s="191" t="s">
        <v>879</v>
      </c>
      <c r="U75" s="159">
        <v>0</v>
      </c>
      <c r="V75" s="159">
        <f t="shared" si="27"/>
        <v>0</v>
      </c>
      <c r="W75" s="159"/>
      <c r="X75" s="159" t="s">
        <v>295</v>
      </c>
      <c r="Y75" s="159" t="s">
        <v>296</v>
      </c>
      <c r="Z75" s="148"/>
      <c r="AA75" s="148"/>
      <c r="AB75" s="148"/>
      <c r="AC75" s="148"/>
      <c r="AD75" s="148"/>
      <c r="AE75" s="148"/>
      <c r="AF75" s="148"/>
      <c r="AG75" s="148" t="s">
        <v>2005</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85">
        <v>64</v>
      </c>
      <c r="B76" s="186" t="s">
        <v>2710</v>
      </c>
      <c r="C76" s="198" t="s">
        <v>2711</v>
      </c>
      <c r="D76" s="187" t="s">
        <v>331</v>
      </c>
      <c r="E76" s="188">
        <v>130</v>
      </c>
      <c r="F76" s="189"/>
      <c r="G76" s="190">
        <f t="shared" si="21"/>
        <v>0</v>
      </c>
      <c r="H76" s="189"/>
      <c r="I76" s="190">
        <f t="shared" si="22"/>
        <v>0</v>
      </c>
      <c r="J76" s="189"/>
      <c r="K76" s="190">
        <f t="shared" si="23"/>
        <v>0</v>
      </c>
      <c r="L76" s="190">
        <v>21</v>
      </c>
      <c r="M76" s="190">
        <f t="shared" si="24"/>
        <v>0</v>
      </c>
      <c r="N76" s="188">
        <v>0</v>
      </c>
      <c r="O76" s="188">
        <f t="shared" si="25"/>
        <v>0</v>
      </c>
      <c r="P76" s="188">
        <v>0</v>
      </c>
      <c r="Q76" s="188">
        <f t="shared" si="26"/>
        <v>0</v>
      </c>
      <c r="R76" s="190"/>
      <c r="S76" s="190" t="s">
        <v>878</v>
      </c>
      <c r="T76" s="191" t="s">
        <v>879</v>
      </c>
      <c r="U76" s="159">
        <v>0</v>
      </c>
      <c r="V76" s="159">
        <f t="shared" si="27"/>
        <v>0</v>
      </c>
      <c r="W76" s="159"/>
      <c r="X76" s="159" t="s">
        <v>295</v>
      </c>
      <c r="Y76" s="159" t="s">
        <v>296</v>
      </c>
      <c r="Z76" s="148"/>
      <c r="AA76" s="148"/>
      <c r="AB76" s="148"/>
      <c r="AC76" s="148"/>
      <c r="AD76" s="148"/>
      <c r="AE76" s="148"/>
      <c r="AF76" s="148"/>
      <c r="AG76" s="148" t="s">
        <v>2005</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5">
      <c r="A77" s="185">
        <v>65</v>
      </c>
      <c r="B77" s="186" t="s">
        <v>2587</v>
      </c>
      <c r="C77" s="198" t="s">
        <v>2712</v>
      </c>
      <c r="D77" s="187" t="s">
        <v>331</v>
      </c>
      <c r="E77" s="188">
        <v>545</v>
      </c>
      <c r="F77" s="189"/>
      <c r="G77" s="190">
        <f t="shared" si="21"/>
        <v>0</v>
      </c>
      <c r="H77" s="189"/>
      <c r="I77" s="190">
        <f t="shared" si="22"/>
        <v>0</v>
      </c>
      <c r="J77" s="189"/>
      <c r="K77" s="190">
        <f t="shared" si="23"/>
        <v>0</v>
      </c>
      <c r="L77" s="190">
        <v>21</v>
      </c>
      <c r="M77" s="190">
        <f t="shared" si="24"/>
        <v>0</v>
      </c>
      <c r="N77" s="188">
        <v>0</v>
      </c>
      <c r="O77" s="188">
        <f t="shared" si="25"/>
        <v>0</v>
      </c>
      <c r="P77" s="188">
        <v>0</v>
      </c>
      <c r="Q77" s="188">
        <f t="shared" si="26"/>
        <v>0</v>
      </c>
      <c r="R77" s="190"/>
      <c r="S77" s="190" t="s">
        <v>878</v>
      </c>
      <c r="T77" s="191" t="s">
        <v>879</v>
      </c>
      <c r="U77" s="159">
        <v>0</v>
      </c>
      <c r="V77" s="159">
        <f t="shared" si="27"/>
        <v>0</v>
      </c>
      <c r="W77" s="159"/>
      <c r="X77" s="159" t="s">
        <v>295</v>
      </c>
      <c r="Y77" s="159" t="s">
        <v>296</v>
      </c>
      <c r="Z77" s="148"/>
      <c r="AA77" s="148"/>
      <c r="AB77" s="148"/>
      <c r="AC77" s="148"/>
      <c r="AD77" s="148"/>
      <c r="AE77" s="148"/>
      <c r="AF77" s="148"/>
      <c r="AG77" s="148" t="s">
        <v>2005</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5">
      <c r="A78" s="185">
        <v>66</v>
      </c>
      <c r="B78" s="186" t="s">
        <v>2589</v>
      </c>
      <c r="C78" s="198" t="s">
        <v>2713</v>
      </c>
      <c r="D78" s="187" t="s">
        <v>331</v>
      </c>
      <c r="E78" s="188">
        <v>1626</v>
      </c>
      <c r="F78" s="189"/>
      <c r="G78" s="190">
        <f t="shared" si="21"/>
        <v>0</v>
      </c>
      <c r="H78" s="189"/>
      <c r="I78" s="190">
        <f t="shared" si="22"/>
        <v>0</v>
      </c>
      <c r="J78" s="189"/>
      <c r="K78" s="190">
        <f t="shared" si="23"/>
        <v>0</v>
      </c>
      <c r="L78" s="190">
        <v>21</v>
      </c>
      <c r="M78" s="190">
        <f t="shared" si="24"/>
        <v>0</v>
      </c>
      <c r="N78" s="188">
        <v>0</v>
      </c>
      <c r="O78" s="188">
        <f t="shared" si="25"/>
        <v>0</v>
      </c>
      <c r="P78" s="188">
        <v>0</v>
      </c>
      <c r="Q78" s="188">
        <f t="shared" si="26"/>
        <v>0</v>
      </c>
      <c r="R78" s="190"/>
      <c r="S78" s="190" t="s">
        <v>878</v>
      </c>
      <c r="T78" s="191" t="s">
        <v>879</v>
      </c>
      <c r="U78" s="159">
        <v>0</v>
      </c>
      <c r="V78" s="159">
        <f t="shared" si="27"/>
        <v>0</v>
      </c>
      <c r="W78" s="159"/>
      <c r="X78" s="159" t="s">
        <v>295</v>
      </c>
      <c r="Y78" s="159" t="s">
        <v>296</v>
      </c>
      <c r="Z78" s="148"/>
      <c r="AA78" s="148"/>
      <c r="AB78" s="148"/>
      <c r="AC78" s="148"/>
      <c r="AD78" s="148"/>
      <c r="AE78" s="148"/>
      <c r="AF78" s="148"/>
      <c r="AG78" s="148" t="s">
        <v>2005</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85">
        <v>67</v>
      </c>
      <c r="B79" s="186" t="s">
        <v>2714</v>
      </c>
      <c r="C79" s="198" t="s">
        <v>2715</v>
      </c>
      <c r="D79" s="187" t="s">
        <v>331</v>
      </c>
      <c r="E79" s="188">
        <v>2520</v>
      </c>
      <c r="F79" s="189"/>
      <c r="G79" s="190">
        <f t="shared" si="21"/>
        <v>0</v>
      </c>
      <c r="H79" s="189"/>
      <c r="I79" s="190">
        <f t="shared" si="22"/>
        <v>0</v>
      </c>
      <c r="J79" s="189"/>
      <c r="K79" s="190">
        <f t="shared" si="23"/>
        <v>0</v>
      </c>
      <c r="L79" s="190">
        <v>21</v>
      </c>
      <c r="M79" s="190">
        <f t="shared" si="24"/>
        <v>0</v>
      </c>
      <c r="N79" s="188">
        <v>0</v>
      </c>
      <c r="O79" s="188">
        <f t="shared" si="25"/>
        <v>0</v>
      </c>
      <c r="P79" s="188">
        <v>0</v>
      </c>
      <c r="Q79" s="188">
        <f t="shared" si="26"/>
        <v>0</v>
      </c>
      <c r="R79" s="190"/>
      <c r="S79" s="190" t="s">
        <v>878</v>
      </c>
      <c r="T79" s="191" t="s">
        <v>879</v>
      </c>
      <c r="U79" s="159">
        <v>0</v>
      </c>
      <c r="V79" s="159">
        <f t="shared" si="27"/>
        <v>0</v>
      </c>
      <c r="W79" s="159"/>
      <c r="X79" s="159" t="s">
        <v>295</v>
      </c>
      <c r="Y79" s="159" t="s">
        <v>296</v>
      </c>
      <c r="Z79" s="148"/>
      <c r="AA79" s="148"/>
      <c r="AB79" s="148"/>
      <c r="AC79" s="148"/>
      <c r="AD79" s="148"/>
      <c r="AE79" s="148"/>
      <c r="AF79" s="148"/>
      <c r="AG79" s="148" t="s">
        <v>2005</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85">
        <v>68</v>
      </c>
      <c r="B80" s="186" t="s">
        <v>2593</v>
      </c>
      <c r="C80" s="198" t="s">
        <v>2716</v>
      </c>
      <c r="D80" s="187" t="s">
        <v>331</v>
      </c>
      <c r="E80" s="188">
        <v>380</v>
      </c>
      <c r="F80" s="189"/>
      <c r="G80" s="190">
        <f t="shared" si="21"/>
        <v>0</v>
      </c>
      <c r="H80" s="189"/>
      <c r="I80" s="190">
        <f t="shared" si="22"/>
        <v>0</v>
      </c>
      <c r="J80" s="189"/>
      <c r="K80" s="190">
        <f t="shared" si="23"/>
        <v>0</v>
      </c>
      <c r="L80" s="190">
        <v>21</v>
      </c>
      <c r="M80" s="190">
        <f t="shared" si="24"/>
        <v>0</v>
      </c>
      <c r="N80" s="188">
        <v>0</v>
      </c>
      <c r="O80" s="188">
        <f t="shared" si="25"/>
        <v>0</v>
      </c>
      <c r="P80" s="188">
        <v>0</v>
      </c>
      <c r="Q80" s="188">
        <f t="shared" si="26"/>
        <v>0</v>
      </c>
      <c r="R80" s="190"/>
      <c r="S80" s="190" t="s">
        <v>878</v>
      </c>
      <c r="T80" s="191" t="s">
        <v>879</v>
      </c>
      <c r="U80" s="159">
        <v>0</v>
      </c>
      <c r="V80" s="159">
        <f t="shared" si="27"/>
        <v>0</v>
      </c>
      <c r="W80" s="159"/>
      <c r="X80" s="159" t="s">
        <v>295</v>
      </c>
      <c r="Y80" s="159" t="s">
        <v>296</v>
      </c>
      <c r="Z80" s="148"/>
      <c r="AA80" s="148"/>
      <c r="AB80" s="148"/>
      <c r="AC80" s="148"/>
      <c r="AD80" s="148"/>
      <c r="AE80" s="148"/>
      <c r="AF80" s="148"/>
      <c r="AG80" s="148" t="s">
        <v>2005</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5">
      <c r="A81" s="185">
        <v>69</v>
      </c>
      <c r="B81" s="186" t="s">
        <v>2595</v>
      </c>
      <c r="C81" s="198" t="s">
        <v>2717</v>
      </c>
      <c r="D81" s="187" t="s">
        <v>331</v>
      </c>
      <c r="E81" s="188">
        <v>210</v>
      </c>
      <c r="F81" s="189"/>
      <c r="G81" s="190">
        <f t="shared" si="21"/>
        <v>0</v>
      </c>
      <c r="H81" s="189"/>
      <c r="I81" s="190">
        <f t="shared" si="22"/>
        <v>0</v>
      </c>
      <c r="J81" s="189"/>
      <c r="K81" s="190">
        <f t="shared" si="23"/>
        <v>0</v>
      </c>
      <c r="L81" s="190">
        <v>21</v>
      </c>
      <c r="M81" s="190">
        <f t="shared" si="24"/>
        <v>0</v>
      </c>
      <c r="N81" s="188">
        <v>0</v>
      </c>
      <c r="O81" s="188">
        <f t="shared" si="25"/>
        <v>0</v>
      </c>
      <c r="P81" s="188">
        <v>0</v>
      </c>
      <c r="Q81" s="188">
        <f t="shared" si="26"/>
        <v>0</v>
      </c>
      <c r="R81" s="190"/>
      <c r="S81" s="190" t="s">
        <v>878</v>
      </c>
      <c r="T81" s="191" t="s">
        <v>879</v>
      </c>
      <c r="U81" s="159">
        <v>0</v>
      </c>
      <c r="V81" s="159">
        <f t="shared" si="27"/>
        <v>0</v>
      </c>
      <c r="W81" s="159"/>
      <c r="X81" s="159" t="s">
        <v>295</v>
      </c>
      <c r="Y81" s="159" t="s">
        <v>296</v>
      </c>
      <c r="Z81" s="148"/>
      <c r="AA81" s="148"/>
      <c r="AB81" s="148"/>
      <c r="AC81" s="148"/>
      <c r="AD81" s="148"/>
      <c r="AE81" s="148"/>
      <c r="AF81" s="148"/>
      <c r="AG81" s="148" t="s">
        <v>2005</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5">
      <c r="A82" s="185">
        <v>70</v>
      </c>
      <c r="B82" s="186" t="s">
        <v>2597</v>
      </c>
      <c r="C82" s="198" t="s">
        <v>2718</v>
      </c>
      <c r="D82" s="187" t="s">
        <v>331</v>
      </c>
      <c r="E82" s="188">
        <v>80</v>
      </c>
      <c r="F82" s="189"/>
      <c r="G82" s="190">
        <f t="shared" si="21"/>
        <v>0</v>
      </c>
      <c r="H82" s="189"/>
      <c r="I82" s="190">
        <f t="shared" si="22"/>
        <v>0</v>
      </c>
      <c r="J82" s="189"/>
      <c r="K82" s="190">
        <f t="shared" si="23"/>
        <v>0</v>
      </c>
      <c r="L82" s="190">
        <v>21</v>
      </c>
      <c r="M82" s="190">
        <f t="shared" si="24"/>
        <v>0</v>
      </c>
      <c r="N82" s="188">
        <v>0</v>
      </c>
      <c r="O82" s="188">
        <f t="shared" si="25"/>
        <v>0</v>
      </c>
      <c r="P82" s="188">
        <v>0</v>
      </c>
      <c r="Q82" s="188">
        <f t="shared" si="26"/>
        <v>0</v>
      </c>
      <c r="R82" s="190"/>
      <c r="S82" s="190" t="s">
        <v>878</v>
      </c>
      <c r="T82" s="191" t="s">
        <v>879</v>
      </c>
      <c r="U82" s="159">
        <v>0</v>
      </c>
      <c r="V82" s="159">
        <f t="shared" si="27"/>
        <v>0</v>
      </c>
      <c r="W82" s="159"/>
      <c r="X82" s="159" t="s">
        <v>295</v>
      </c>
      <c r="Y82" s="159" t="s">
        <v>296</v>
      </c>
      <c r="Z82" s="148"/>
      <c r="AA82" s="148"/>
      <c r="AB82" s="148"/>
      <c r="AC82" s="148"/>
      <c r="AD82" s="148"/>
      <c r="AE82" s="148"/>
      <c r="AF82" s="148"/>
      <c r="AG82" s="148" t="s">
        <v>2005</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5">
      <c r="A83" s="185">
        <v>71</v>
      </c>
      <c r="B83" s="186" t="s">
        <v>2120</v>
      </c>
      <c r="C83" s="198" t="s">
        <v>2719</v>
      </c>
      <c r="D83" s="187" t="s">
        <v>331</v>
      </c>
      <c r="E83" s="188">
        <v>33</v>
      </c>
      <c r="F83" s="189"/>
      <c r="G83" s="190">
        <f t="shared" si="21"/>
        <v>0</v>
      </c>
      <c r="H83" s="189"/>
      <c r="I83" s="190">
        <f t="shared" si="22"/>
        <v>0</v>
      </c>
      <c r="J83" s="189"/>
      <c r="K83" s="190">
        <f t="shared" si="23"/>
        <v>0</v>
      </c>
      <c r="L83" s="190">
        <v>21</v>
      </c>
      <c r="M83" s="190">
        <f t="shared" si="24"/>
        <v>0</v>
      </c>
      <c r="N83" s="188">
        <v>0</v>
      </c>
      <c r="O83" s="188">
        <f t="shared" si="25"/>
        <v>0</v>
      </c>
      <c r="P83" s="188">
        <v>0</v>
      </c>
      <c r="Q83" s="188">
        <f t="shared" si="26"/>
        <v>0</v>
      </c>
      <c r="R83" s="190"/>
      <c r="S83" s="190" t="s">
        <v>878</v>
      </c>
      <c r="T83" s="191" t="s">
        <v>879</v>
      </c>
      <c r="U83" s="159">
        <v>0</v>
      </c>
      <c r="V83" s="159">
        <f t="shared" si="27"/>
        <v>0</v>
      </c>
      <c r="W83" s="159"/>
      <c r="X83" s="159" t="s">
        <v>295</v>
      </c>
      <c r="Y83" s="159" t="s">
        <v>296</v>
      </c>
      <c r="Z83" s="148"/>
      <c r="AA83" s="148"/>
      <c r="AB83" s="148"/>
      <c r="AC83" s="148"/>
      <c r="AD83" s="148"/>
      <c r="AE83" s="148"/>
      <c r="AF83" s="148"/>
      <c r="AG83" s="148" t="s">
        <v>2005</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5">
      <c r="A84" s="185">
        <v>72</v>
      </c>
      <c r="B84" s="186" t="s">
        <v>2123</v>
      </c>
      <c r="C84" s="198" t="s">
        <v>2720</v>
      </c>
      <c r="D84" s="187" t="s">
        <v>331</v>
      </c>
      <c r="E84" s="188">
        <v>33</v>
      </c>
      <c r="F84" s="189"/>
      <c r="G84" s="190">
        <f t="shared" si="21"/>
        <v>0</v>
      </c>
      <c r="H84" s="189"/>
      <c r="I84" s="190">
        <f t="shared" si="22"/>
        <v>0</v>
      </c>
      <c r="J84" s="189"/>
      <c r="K84" s="190">
        <f t="shared" si="23"/>
        <v>0</v>
      </c>
      <c r="L84" s="190">
        <v>21</v>
      </c>
      <c r="M84" s="190">
        <f t="shared" si="24"/>
        <v>0</v>
      </c>
      <c r="N84" s="188">
        <v>0</v>
      </c>
      <c r="O84" s="188">
        <f t="shared" si="25"/>
        <v>0</v>
      </c>
      <c r="P84" s="188">
        <v>0</v>
      </c>
      <c r="Q84" s="188">
        <f t="shared" si="26"/>
        <v>0</v>
      </c>
      <c r="R84" s="190"/>
      <c r="S84" s="190" t="s">
        <v>878</v>
      </c>
      <c r="T84" s="191" t="s">
        <v>879</v>
      </c>
      <c r="U84" s="159">
        <v>0</v>
      </c>
      <c r="V84" s="159">
        <f t="shared" si="27"/>
        <v>0</v>
      </c>
      <c r="W84" s="159"/>
      <c r="X84" s="159" t="s">
        <v>295</v>
      </c>
      <c r="Y84" s="159" t="s">
        <v>296</v>
      </c>
      <c r="Z84" s="148"/>
      <c r="AA84" s="148"/>
      <c r="AB84" s="148"/>
      <c r="AC84" s="148"/>
      <c r="AD84" s="148"/>
      <c r="AE84" s="148"/>
      <c r="AF84" s="148"/>
      <c r="AG84" s="148" t="s">
        <v>2005</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5">
      <c r="A85" s="185">
        <v>73</v>
      </c>
      <c r="B85" s="186" t="s">
        <v>2125</v>
      </c>
      <c r="C85" s="198" t="s">
        <v>2721</v>
      </c>
      <c r="D85" s="187" t="s">
        <v>331</v>
      </c>
      <c r="E85" s="188">
        <v>11</v>
      </c>
      <c r="F85" s="189"/>
      <c r="G85" s="190">
        <f t="shared" si="21"/>
        <v>0</v>
      </c>
      <c r="H85" s="189"/>
      <c r="I85" s="190">
        <f t="shared" si="22"/>
        <v>0</v>
      </c>
      <c r="J85" s="189"/>
      <c r="K85" s="190">
        <f t="shared" si="23"/>
        <v>0</v>
      </c>
      <c r="L85" s="190">
        <v>21</v>
      </c>
      <c r="M85" s="190">
        <f t="shared" si="24"/>
        <v>0</v>
      </c>
      <c r="N85" s="188">
        <v>0</v>
      </c>
      <c r="O85" s="188">
        <f t="shared" si="25"/>
        <v>0</v>
      </c>
      <c r="P85" s="188">
        <v>0</v>
      </c>
      <c r="Q85" s="188">
        <f t="shared" si="26"/>
        <v>0</v>
      </c>
      <c r="R85" s="190"/>
      <c r="S85" s="190" t="s">
        <v>878</v>
      </c>
      <c r="T85" s="191" t="s">
        <v>879</v>
      </c>
      <c r="U85" s="159">
        <v>0</v>
      </c>
      <c r="V85" s="159">
        <f t="shared" si="27"/>
        <v>0</v>
      </c>
      <c r="W85" s="159"/>
      <c r="X85" s="159" t="s">
        <v>295</v>
      </c>
      <c r="Y85" s="159" t="s">
        <v>296</v>
      </c>
      <c r="Z85" s="148"/>
      <c r="AA85" s="148"/>
      <c r="AB85" s="148"/>
      <c r="AC85" s="148"/>
      <c r="AD85" s="148"/>
      <c r="AE85" s="148"/>
      <c r="AF85" s="148"/>
      <c r="AG85" s="148" t="s">
        <v>2005</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85">
        <v>74</v>
      </c>
      <c r="B86" s="186" t="s">
        <v>2127</v>
      </c>
      <c r="C86" s="198" t="s">
        <v>2722</v>
      </c>
      <c r="D86" s="187" t="s">
        <v>331</v>
      </c>
      <c r="E86" s="188">
        <v>30</v>
      </c>
      <c r="F86" s="189"/>
      <c r="G86" s="190">
        <f t="shared" si="21"/>
        <v>0</v>
      </c>
      <c r="H86" s="189"/>
      <c r="I86" s="190">
        <f t="shared" si="22"/>
        <v>0</v>
      </c>
      <c r="J86" s="189"/>
      <c r="K86" s="190">
        <f t="shared" si="23"/>
        <v>0</v>
      </c>
      <c r="L86" s="190">
        <v>21</v>
      </c>
      <c r="M86" s="190">
        <f t="shared" si="24"/>
        <v>0</v>
      </c>
      <c r="N86" s="188">
        <v>0</v>
      </c>
      <c r="O86" s="188">
        <f t="shared" si="25"/>
        <v>0</v>
      </c>
      <c r="P86" s="188">
        <v>0</v>
      </c>
      <c r="Q86" s="188">
        <f t="shared" si="26"/>
        <v>0</v>
      </c>
      <c r="R86" s="190"/>
      <c r="S86" s="190" t="s">
        <v>878</v>
      </c>
      <c r="T86" s="191" t="s">
        <v>879</v>
      </c>
      <c r="U86" s="159">
        <v>0</v>
      </c>
      <c r="V86" s="159">
        <f t="shared" si="27"/>
        <v>0</v>
      </c>
      <c r="W86" s="159"/>
      <c r="X86" s="159" t="s">
        <v>295</v>
      </c>
      <c r="Y86" s="159" t="s">
        <v>296</v>
      </c>
      <c r="Z86" s="148"/>
      <c r="AA86" s="148"/>
      <c r="AB86" s="148"/>
      <c r="AC86" s="148"/>
      <c r="AD86" s="148"/>
      <c r="AE86" s="148"/>
      <c r="AF86" s="148"/>
      <c r="AG86" s="148" t="s">
        <v>2005</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85">
        <v>75</v>
      </c>
      <c r="B87" s="186" t="s">
        <v>2603</v>
      </c>
      <c r="C87" s="198" t="s">
        <v>2723</v>
      </c>
      <c r="D87" s="187" t="s">
        <v>331</v>
      </c>
      <c r="E87" s="188">
        <v>33</v>
      </c>
      <c r="F87" s="189"/>
      <c r="G87" s="190">
        <f t="shared" si="21"/>
        <v>0</v>
      </c>
      <c r="H87" s="189"/>
      <c r="I87" s="190">
        <f t="shared" si="22"/>
        <v>0</v>
      </c>
      <c r="J87" s="189"/>
      <c r="K87" s="190">
        <f t="shared" si="23"/>
        <v>0</v>
      </c>
      <c r="L87" s="190">
        <v>21</v>
      </c>
      <c r="M87" s="190">
        <f t="shared" si="24"/>
        <v>0</v>
      </c>
      <c r="N87" s="188">
        <v>0</v>
      </c>
      <c r="O87" s="188">
        <f t="shared" si="25"/>
        <v>0</v>
      </c>
      <c r="P87" s="188">
        <v>0</v>
      </c>
      <c r="Q87" s="188">
        <f t="shared" si="26"/>
        <v>0</v>
      </c>
      <c r="R87" s="190"/>
      <c r="S87" s="190" t="s">
        <v>878</v>
      </c>
      <c r="T87" s="191" t="s">
        <v>879</v>
      </c>
      <c r="U87" s="159">
        <v>0</v>
      </c>
      <c r="V87" s="159">
        <f t="shared" si="27"/>
        <v>0</v>
      </c>
      <c r="W87" s="159"/>
      <c r="X87" s="159" t="s">
        <v>295</v>
      </c>
      <c r="Y87" s="159" t="s">
        <v>296</v>
      </c>
      <c r="Z87" s="148"/>
      <c r="AA87" s="148"/>
      <c r="AB87" s="148"/>
      <c r="AC87" s="148"/>
      <c r="AD87" s="148"/>
      <c r="AE87" s="148"/>
      <c r="AF87" s="148"/>
      <c r="AG87" s="148" t="s">
        <v>2005</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85">
        <v>76</v>
      </c>
      <c r="B88" s="186" t="s">
        <v>2131</v>
      </c>
      <c r="C88" s="198" t="s">
        <v>2724</v>
      </c>
      <c r="D88" s="187" t="s">
        <v>331</v>
      </c>
      <c r="E88" s="188">
        <v>150</v>
      </c>
      <c r="F88" s="189"/>
      <c r="G88" s="190">
        <f t="shared" si="21"/>
        <v>0</v>
      </c>
      <c r="H88" s="189"/>
      <c r="I88" s="190">
        <f t="shared" si="22"/>
        <v>0</v>
      </c>
      <c r="J88" s="189"/>
      <c r="K88" s="190">
        <f t="shared" si="23"/>
        <v>0</v>
      </c>
      <c r="L88" s="190">
        <v>21</v>
      </c>
      <c r="M88" s="190">
        <f t="shared" si="24"/>
        <v>0</v>
      </c>
      <c r="N88" s="188">
        <v>0</v>
      </c>
      <c r="O88" s="188">
        <f t="shared" si="25"/>
        <v>0</v>
      </c>
      <c r="P88" s="188">
        <v>0</v>
      </c>
      <c r="Q88" s="188">
        <f t="shared" si="26"/>
        <v>0</v>
      </c>
      <c r="R88" s="190"/>
      <c r="S88" s="190" t="s">
        <v>878</v>
      </c>
      <c r="T88" s="191" t="s">
        <v>879</v>
      </c>
      <c r="U88" s="159">
        <v>0</v>
      </c>
      <c r="V88" s="159">
        <f t="shared" si="27"/>
        <v>0</v>
      </c>
      <c r="W88" s="159"/>
      <c r="X88" s="159" t="s">
        <v>295</v>
      </c>
      <c r="Y88" s="159" t="s">
        <v>296</v>
      </c>
      <c r="Z88" s="148"/>
      <c r="AA88" s="148"/>
      <c r="AB88" s="148"/>
      <c r="AC88" s="148"/>
      <c r="AD88" s="148"/>
      <c r="AE88" s="148"/>
      <c r="AF88" s="148"/>
      <c r="AG88" s="148" t="s">
        <v>2005</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5">
      <c r="A89" s="185">
        <v>77</v>
      </c>
      <c r="B89" s="186" t="s">
        <v>2135</v>
      </c>
      <c r="C89" s="198" t="s">
        <v>2725</v>
      </c>
      <c r="D89" s="187" t="s">
        <v>331</v>
      </c>
      <c r="E89" s="188">
        <v>110</v>
      </c>
      <c r="F89" s="189"/>
      <c r="G89" s="190">
        <f t="shared" si="21"/>
        <v>0</v>
      </c>
      <c r="H89" s="189"/>
      <c r="I89" s="190">
        <f t="shared" si="22"/>
        <v>0</v>
      </c>
      <c r="J89" s="189"/>
      <c r="K89" s="190">
        <f t="shared" si="23"/>
        <v>0</v>
      </c>
      <c r="L89" s="190">
        <v>21</v>
      </c>
      <c r="M89" s="190">
        <f t="shared" si="24"/>
        <v>0</v>
      </c>
      <c r="N89" s="188">
        <v>0</v>
      </c>
      <c r="O89" s="188">
        <f t="shared" si="25"/>
        <v>0</v>
      </c>
      <c r="P89" s="188">
        <v>0</v>
      </c>
      <c r="Q89" s="188">
        <f t="shared" si="26"/>
        <v>0</v>
      </c>
      <c r="R89" s="190"/>
      <c r="S89" s="190" t="s">
        <v>878</v>
      </c>
      <c r="T89" s="191" t="s">
        <v>879</v>
      </c>
      <c r="U89" s="159">
        <v>0</v>
      </c>
      <c r="V89" s="159">
        <f t="shared" si="27"/>
        <v>0</v>
      </c>
      <c r="W89" s="159"/>
      <c r="X89" s="159" t="s">
        <v>295</v>
      </c>
      <c r="Y89" s="159" t="s">
        <v>296</v>
      </c>
      <c r="Z89" s="148"/>
      <c r="AA89" s="148"/>
      <c r="AB89" s="148"/>
      <c r="AC89" s="148"/>
      <c r="AD89" s="148"/>
      <c r="AE89" s="148"/>
      <c r="AF89" s="148"/>
      <c r="AG89" s="148" t="s">
        <v>2005</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5">
      <c r="A90" s="185">
        <v>78</v>
      </c>
      <c r="B90" s="186" t="s">
        <v>2137</v>
      </c>
      <c r="C90" s="198" t="s">
        <v>2726</v>
      </c>
      <c r="D90" s="187" t="s">
        <v>2037</v>
      </c>
      <c r="E90" s="188">
        <v>90</v>
      </c>
      <c r="F90" s="189"/>
      <c r="G90" s="190">
        <f t="shared" si="21"/>
        <v>0</v>
      </c>
      <c r="H90" s="189"/>
      <c r="I90" s="190">
        <f t="shared" si="22"/>
        <v>0</v>
      </c>
      <c r="J90" s="189"/>
      <c r="K90" s="190">
        <f t="shared" si="23"/>
        <v>0</v>
      </c>
      <c r="L90" s="190">
        <v>21</v>
      </c>
      <c r="M90" s="190">
        <f t="shared" si="24"/>
        <v>0</v>
      </c>
      <c r="N90" s="188">
        <v>0</v>
      </c>
      <c r="O90" s="188">
        <f t="shared" si="25"/>
        <v>0</v>
      </c>
      <c r="P90" s="188">
        <v>0</v>
      </c>
      <c r="Q90" s="188">
        <f t="shared" si="26"/>
        <v>0</v>
      </c>
      <c r="R90" s="190"/>
      <c r="S90" s="190" t="s">
        <v>878</v>
      </c>
      <c r="T90" s="191" t="s">
        <v>879</v>
      </c>
      <c r="U90" s="159">
        <v>0</v>
      </c>
      <c r="V90" s="159">
        <f t="shared" si="27"/>
        <v>0</v>
      </c>
      <c r="W90" s="159"/>
      <c r="X90" s="159" t="s">
        <v>295</v>
      </c>
      <c r="Y90" s="159" t="s">
        <v>296</v>
      </c>
      <c r="Z90" s="148"/>
      <c r="AA90" s="148"/>
      <c r="AB90" s="148"/>
      <c r="AC90" s="148"/>
      <c r="AD90" s="148"/>
      <c r="AE90" s="148"/>
      <c r="AF90" s="148"/>
      <c r="AG90" s="148" t="s">
        <v>2005</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5">
      <c r="A91" s="185">
        <v>79</v>
      </c>
      <c r="B91" s="186" t="s">
        <v>2139</v>
      </c>
      <c r="C91" s="198" t="s">
        <v>2727</v>
      </c>
      <c r="D91" s="187" t="s">
        <v>2037</v>
      </c>
      <c r="E91" s="188">
        <v>10</v>
      </c>
      <c r="F91" s="189"/>
      <c r="G91" s="190">
        <f t="shared" si="21"/>
        <v>0</v>
      </c>
      <c r="H91" s="189"/>
      <c r="I91" s="190">
        <f t="shared" si="22"/>
        <v>0</v>
      </c>
      <c r="J91" s="189"/>
      <c r="K91" s="190">
        <f t="shared" si="23"/>
        <v>0</v>
      </c>
      <c r="L91" s="190">
        <v>21</v>
      </c>
      <c r="M91" s="190">
        <f t="shared" si="24"/>
        <v>0</v>
      </c>
      <c r="N91" s="188">
        <v>0</v>
      </c>
      <c r="O91" s="188">
        <f t="shared" si="25"/>
        <v>0</v>
      </c>
      <c r="P91" s="188">
        <v>0</v>
      </c>
      <c r="Q91" s="188">
        <f t="shared" si="26"/>
        <v>0</v>
      </c>
      <c r="R91" s="190"/>
      <c r="S91" s="190" t="s">
        <v>878</v>
      </c>
      <c r="T91" s="191" t="s">
        <v>879</v>
      </c>
      <c r="U91" s="159">
        <v>0</v>
      </c>
      <c r="V91" s="159">
        <f t="shared" si="27"/>
        <v>0</v>
      </c>
      <c r="W91" s="159"/>
      <c r="X91" s="159" t="s">
        <v>295</v>
      </c>
      <c r="Y91" s="159" t="s">
        <v>296</v>
      </c>
      <c r="Z91" s="148"/>
      <c r="AA91" s="148"/>
      <c r="AB91" s="148"/>
      <c r="AC91" s="148"/>
      <c r="AD91" s="148"/>
      <c r="AE91" s="148"/>
      <c r="AF91" s="148"/>
      <c r="AG91" s="148" t="s">
        <v>2005</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5">
      <c r="A92" s="185">
        <v>80</v>
      </c>
      <c r="B92" s="186" t="s">
        <v>2141</v>
      </c>
      <c r="C92" s="198" t="s">
        <v>2728</v>
      </c>
      <c r="D92" s="187" t="s">
        <v>2037</v>
      </c>
      <c r="E92" s="188">
        <v>4</v>
      </c>
      <c r="F92" s="189"/>
      <c r="G92" s="190">
        <f t="shared" si="21"/>
        <v>0</v>
      </c>
      <c r="H92" s="189"/>
      <c r="I92" s="190">
        <f t="shared" si="22"/>
        <v>0</v>
      </c>
      <c r="J92" s="189"/>
      <c r="K92" s="190">
        <f t="shared" si="23"/>
        <v>0</v>
      </c>
      <c r="L92" s="190">
        <v>21</v>
      </c>
      <c r="M92" s="190">
        <f t="shared" si="24"/>
        <v>0</v>
      </c>
      <c r="N92" s="188">
        <v>0</v>
      </c>
      <c r="O92" s="188">
        <f t="shared" si="25"/>
        <v>0</v>
      </c>
      <c r="P92" s="188">
        <v>0</v>
      </c>
      <c r="Q92" s="188">
        <f t="shared" si="26"/>
        <v>0</v>
      </c>
      <c r="R92" s="190"/>
      <c r="S92" s="190" t="s">
        <v>878</v>
      </c>
      <c r="T92" s="191" t="s">
        <v>879</v>
      </c>
      <c r="U92" s="159">
        <v>0</v>
      </c>
      <c r="V92" s="159">
        <f t="shared" si="27"/>
        <v>0</v>
      </c>
      <c r="W92" s="159"/>
      <c r="X92" s="159" t="s">
        <v>295</v>
      </c>
      <c r="Y92" s="159" t="s">
        <v>296</v>
      </c>
      <c r="Z92" s="148"/>
      <c r="AA92" s="148"/>
      <c r="AB92" s="148"/>
      <c r="AC92" s="148"/>
      <c r="AD92" s="148"/>
      <c r="AE92" s="148"/>
      <c r="AF92" s="148"/>
      <c r="AG92" s="148" t="s">
        <v>2005</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ht="13" x14ac:dyDescent="0.25">
      <c r="A93" s="170" t="s">
        <v>288</v>
      </c>
      <c r="B93" s="171" t="s">
        <v>124</v>
      </c>
      <c r="C93" s="193" t="s">
        <v>125</v>
      </c>
      <c r="D93" s="172"/>
      <c r="E93" s="173"/>
      <c r="F93" s="174"/>
      <c r="G93" s="174">
        <f>SUMIF(AG94:AG116,"&lt;&gt;NOR",G94:G116)</f>
        <v>0</v>
      </c>
      <c r="H93" s="174"/>
      <c r="I93" s="174">
        <f>SUM(I94:I116)</f>
        <v>0</v>
      </c>
      <c r="J93" s="174"/>
      <c r="K93" s="174">
        <f>SUM(K94:K116)</f>
        <v>0</v>
      </c>
      <c r="L93" s="174"/>
      <c r="M93" s="174">
        <f>SUM(M94:M116)</f>
        <v>0</v>
      </c>
      <c r="N93" s="173"/>
      <c r="O93" s="173">
        <f>SUM(O94:O116)</f>
        <v>0</v>
      </c>
      <c r="P93" s="173"/>
      <c r="Q93" s="173">
        <f>SUM(Q94:Q116)</f>
        <v>0</v>
      </c>
      <c r="R93" s="174"/>
      <c r="S93" s="174"/>
      <c r="T93" s="175"/>
      <c r="U93" s="169"/>
      <c r="V93" s="169">
        <f>SUM(V94:V116)</f>
        <v>0</v>
      </c>
      <c r="W93" s="169"/>
      <c r="X93" s="169"/>
      <c r="Y93" s="169"/>
      <c r="AG93" t="s">
        <v>289</v>
      </c>
    </row>
    <row r="94" spans="1:60" outlineLevel="1" x14ac:dyDescent="0.25">
      <c r="A94" s="185">
        <v>81</v>
      </c>
      <c r="B94" s="186" t="s">
        <v>2143</v>
      </c>
      <c r="C94" s="198" t="s">
        <v>2729</v>
      </c>
      <c r="D94" s="187" t="s">
        <v>2037</v>
      </c>
      <c r="E94" s="188">
        <v>53</v>
      </c>
      <c r="F94" s="189"/>
      <c r="G94" s="190">
        <f t="shared" ref="G94:G116" si="28">ROUND(E94*F94,2)</f>
        <v>0</v>
      </c>
      <c r="H94" s="189"/>
      <c r="I94" s="190">
        <f t="shared" ref="I94:I116" si="29">ROUND(E94*H94,2)</f>
        <v>0</v>
      </c>
      <c r="J94" s="189"/>
      <c r="K94" s="190">
        <f t="shared" ref="K94:K116" si="30">ROUND(E94*J94,2)</f>
        <v>0</v>
      </c>
      <c r="L94" s="190">
        <v>21</v>
      </c>
      <c r="M94" s="190">
        <f t="shared" ref="M94:M116" si="31">G94*(1+L94/100)</f>
        <v>0</v>
      </c>
      <c r="N94" s="188">
        <v>0</v>
      </c>
      <c r="O94" s="188">
        <f t="shared" ref="O94:O116" si="32">ROUND(E94*N94,2)</f>
        <v>0</v>
      </c>
      <c r="P94" s="188">
        <v>0</v>
      </c>
      <c r="Q94" s="188">
        <f t="shared" ref="Q94:Q116" si="33">ROUND(E94*P94,2)</f>
        <v>0</v>
      </c>
      <c r="R94" s="190"/>
      <c r="S94" s="190" t="s">
        <v>878</v>
      </c>
      <c r="T94" s="191" t="s">
        <v>879</v>
      </c>
      <c r="U94" s="159">
        <v>0</v>
      </c>
      <c r="V94" s="159">
        <f t="shared" ref="V94:V116" si="34">ROUND(E94*U94,2)</f>
        <v>0</v>
      </c>
      <c r="W94" s="159"/>
      <c r="X94" s="159" t="s">
        <v>295</v>
      </c>
      <c r="Y94" s="159" t="s">
        <v>296</v>
      </c>
      <c r="Z94" s="148"/>
      <c r="AA94" s="148"/>
      <c r="AB94" s="148"/>
      <c r="AC94" s="148"/>
      <c r="AD94" s="148"/>
      <c r="AE94" s="148"/>
      <c r="AF94" s="148"/>
      <c r="AG94" s="148" t="s">
        <v>2005</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5">
      <c r="A95" s="185">
        <v>82</v>
      </c>
      <c r="B95" s="186" t="s">
        <v>2147</v>
      </c>
      <c r="C95" s="198" t="s">
        <v>2730</v>
      </c>
      <c r="D95" s="187" t="s">
        <v>2037</v>
      </c>
      <c r="E95" s="188">
        <v>13</v>
      </c>
      <c r="F95" s="189"/>
      <c r="G95" s="190">
        <f t="shared" si="28"/>
        <v>0</v>
      </c>
      <c r="H95" s="189"/>
      <c r="I95" s="190">
        <f t="shared" si="29"/>
        <v>0</v>
      </c>
      <c r="J95" s="189"/>
      <c r="K95" s="190">
        <f t="shared" si="30"/>
        <v>0</v>
      </c>
      <c r="L95" s="190">
        <v>21</v>
      </c>
      <c r="M95" s="190">
        <f t="shared" si="31"/>
        <v>0</v>
      </c>
      <c r="N95" s="188">
        <v>0</v>
      </c>
      <c r="O95" s="188">
        <f t="shared" si="32"/>
        <v>0</v>
      </c>
      <c r="P95" s="188">
        <v>0</v>
      </c>
      <c r="Q95" s="188">
        <f t="shared" si="33"/>
        <v>0</v>
      </c>
      <c r="R95" s="190"/>
      <c r="S95" s="190" t="s">
        <v>878</v>
      </c>
      <c r="T95" s="191" t="s">
        <v>879</v>
      </c>
      <c r="U95" s="159">
        <v>0</v>
      </c>
      <c r="V95" s="159">
        <f t="shared" si="34"/>
        <v>0</v>
      </c>
      <c r="W95" s="159"/>
      <c r="X95" s="159" t="s">
        <v>295</v>
      </c>
      <c r="Y95" s="159" t="s">
        <v>296</v>
      </c>
      <c r="Z95" s="148"/>
      <c r="AA95" s="148"/>
      <c r="AB95" s="148"/>
      <c r="AC95" s="148"/>
      <c r="AD95" s="148"/>
      <c r="AE95" s="148"/>
      <c r="AF95" s="148"/>
      <c r="AG95" s="148" t="s">
        <v>2005</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5">
      <c r="A96" s="185">
        <v>83</v>
      </c>
      <c r="B96" s="186" t="s">
        <v>2149</v>
      </c>
      <c r="C96" s="198" t="s">
        <v>2731</v>
      </c>
      <c r="D96" s="187" t="s">
        <v>2037</v>
      </c>
      <c r="E96" s="188">
        <v>10</v>
      </c>
      <c r="F96" s="189"/>
      <c r="G96" s="190">
        <f t="shared" si="28"/>
        <v>0</v>
      </c>
      <c r="H96" s="189"/>
      <c r="I96" s="190">
        <f t="shared" si="29"/>
        <v>0</v>
      </c>
      <c r="J96" s="189"/>
      <c r="K96" s="190">
        <f t="shared" si="30"/>
        <v>0</v>
      </c>
      <c r="L96" s="190">
        <v>21</v>
      </c>
      <c r="M96" s="190">
        <f t="shared" si="31"/>
        <v>0</v>
      </c>
      <c r="N96" s="188">
        <v>0</v>
      </c>
      <c r="O96" s="188">
        <f t="shared" si="32"/>
        <v>0</v>
      </c>
      <c r="P96" s="188">
        <v>0</v>
      </c>
      <c r="Q96" s="188">
        <f t="shared" si="33"/>
        <v>0</v>
      </c>
      <c r="R96" s="190"/>
      <c r="S96" s="190" t="s">
        <v>878</v>
      </c>
      <c r="T96" s="191" t="s">
        <v>879</v>
      </c>
      <c r="U96" s="159">
        <v>0</v>
      </c>
      <c r="V96" s="159">
        <f t="shared" si="34"/>
        <v>0</v>
      </c>
      <c r="W96" s="159"/>
      <c r="X96" s="159" t="s">
        <v>295</v>
      </c>
      <c r="Y96" s="159" t="s">
        <v>296</v>
      </c>
      <c r="Z96" s="148"/>
      <c r="AA96" s="148"/>
      <c r="AB96" s="148"/>
      <c r="AC96" s="148"/>
      <c r="AD96" s="148"/>
      <c r="AE96" s="148"/>
      <c r="AF96" s="148"/>
      <c r="AG96" s="148" t="s">
        <v>2005</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5">
      <c r="A97" s="185">
        <v>84</v>
      </c>
      <c r="B97" s="186" t="s">
        <v>2613</v>
      </c>
      <c r="C97" s="198" t="s">
        <v>2732</v>
      </c>
      <c r="D97" s="187" t="s">
        <v>2037</v>
      </c>
      <c r="E97" s="188">
        <v>4</v>
      </c>
      <c r="F97" s="189"/>
      <c r="G97" s="190">
        <f t="shared" si="28"/>
        <v>0</v>
      </c>
      <c r="H97" s="189"/>
      <c r="I97" s="190">
        <f t="shared" si="29"/>
        <v>0</v>
      </c>
      <c r="J97" s="189"/>
      <c r="K97" s="190">
        <f t="shared" si="30"/>
        <v>0</v>
      </c>
      <c r="L97" s="190">
        <v>21</v>
      </c>
      <c r="M97" s="190">
        <f t="shared" si="31"/>
        <v>0</v>
      </c>
      <c r="N97" s="188">
        <v>0</v>
      </c>
      <c r="O97" s="188">
        <f t="shared" si="32"/>
        <v>0</v>
      </c>
      <c r="P97" s="188">
        <v>0</v>
      </c>
      <c r="Q97" s="188">
        <f t="shared" si="33"/>
        <v>0</v>
      </c>
      <c r="R97" s="190"/>
      <c r="S97" s="190" t="s">
        <v>878</v>
      </c>
      <c r="T97" s="191" t="s">
        <v>879</v>
      </c>
      <c r="U97" s="159">
        <v>0</v>
      </c>
      <c r="V97" s="159">
        <f t="shared" si="34"/>
        <v>0</v>
      </c>
      <c r="W97" s="159"/>
      <c r="X97" s="159" t="s">
        <v>295</v>
      </c>
      <c r="Y97" s="159" t="s">
        <v>296</v>
      </c>
      <c r="Z97" s="148"/>
      <c r="AA97" s="148"/>
      <c r="AB97" s="148"/>
      <c r="AC97" s="148"/>
      <c r="AD97" s="148"/>
      <c r="AE97" s="148"/>
      <c r="AF97" s="148"/>
      <c r="AG97" s="148" t="s">
        <v>2005</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5">
      <c r="A98" s="185">
        <v>85</v>
      </c>
      <c r="B98" s="186" t="s">
        <v>2615</v>
      </c>
      <c r="C98" s="198" t="s">
        <v>2733</v>
      </c>
      <c r="D98" s="187" t="s">
        <v>2037</v>
      </c>
      <c r="E98" s="188">
        <v>4</v>
      </c>
      <c r="F98" s="189"/>
      <c r="G98" s="190">
        <f t="shared" si="28"/>
        <v>0</v>
      </c>
      <c r="H98" s="189"/>
      <c r="I98" s="190">
        <f t="shared" si="29"/>
        <v>0</v>
      </c>
      <c r="J98" s="189"/>
      <c r="K98" s="190">
        <f t="shared" si="30"/>
        <v>0</v>
      </c>
      <c r="L98" s="190">
        <v>21</v>
      </c>
      <c r="M98" s="190">
        <f t="shared" si="31"/>
        <v>0</v>
      </c>
      <c r="N98" s="188">
        <v>0</v>
      </c>
      <c r="O98" s="188">
        <f t="shared" si="32"/>
        <v>0</v>
      </c>
      <c r="P98" s="188">
        <v>0</v>
      </c>
      <c r="Q98" s="188">
        <f t="shared" si="33"/>
        <v>0</v>
      </c>
      <c r="R98" s="190"/>
      <c r="S98" s="190" t="s">
        <v>878</v>
      </c>
      <c r="T98" s="191" t="s">
        <v>879</v>
      </c>
      <c r="U98" s="159">
        <v>0</v>
      </c>
      <c r="V98" s="159">
        <f t="shared" si="34"/>
        <v>0</v>
      </c>
      <c r="W98" s="159"/>
      <c r="X98" s="159" t="s">
        <v>295</v>
      </c>
      <c r="Y98" s="159" t="s">
        <v>296</v>
      </c>
      <c r="Z98" s="148"/>
      <c r="AA98" s="148"/>
      <c r="AB98" s="148"/>
      <c r="AC98" s="148"/>
      <c r="AD98" s="148"/>
      <c r="AE98" s="148"/>
      <c r="AF98" s="148"/>
      <c r="AG98" s="148" t="s">
        <v>2005</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x14ac:dyDescent="0.25">
      <c r="A99" s="185">
        <v>86</v>
      </c>
      <c r="B99" s="186" t="s">
        <v>2617</v>
      </c>
      <c r="C99" s="198" t="s">
        <v>2734</v>
      </c>
      <c r="D99" s="187" t="s">
        <v>2037</v>
      </c>
      <c r="E99" s="188">
        <v>8</v>
      </c>
      <c r="F99" s="189"/>
      <c r="G99" s="190">
        <f t="shared" si="28"/>
        <v>0</v>
      </c>
      <c r="H99" s="189"/>
      <c r="I99" s="190">
        <f t="shared" si="29"/>
        <v>0</v>
      </c>
      <c r="J99" s="189"/>
      <c r="K99" s="190">
        <f t="shared" si="30"/>
        <v>0</v>
      </c>
      <c r="L99" s="190">
        <v>21</v>
      </c>
      <c r="M99" s="190">
        <f t="shared" si="31"/>
        <v>0</v>
      </c>
      <c r="N99" s="188">
        <v>0</v>
      </c>
      <c r="O99" s="188">
        <f t="shared" si="32"/>
        <v>0</v>
      </c>
      <c r="P99" s="188">
        <v>0</v>
      </c>
      <c r="Q99" s="188">
        <f t="shared" si="33"/>
        <v>0</v>
      </c>
      <c r="R99" s="190"/>
      <c r="S99" s="190" t="s">
        <v>878</v>
      </c>
      <c r="T99" s="191" t="s">
        <v>879</v>
      </c>
      <c r="U99" s="159">
        <v>0</v>
      </c>
      <c r="V99" s="159">
        <f t="shared" si="34"/>
        <v>0</v>
      </c>
      <c r="W99" s="159"/>
      <c r="X99" s="159" t="s">
        <v>295</v>
      </c>
      <c r="Y99" s="159" t="s">
        <v>296</v>
      </c>
      <c r="Z99" s="148"/>
      <c r="AA99" s="148"/>
      <c r="AB99" s="148"/>
      <c r="AC99" s="148"/>
      <c r="AD99" s="148"/>
      <c r="AE99" s="148"/>
      <c r="AF99" s="148"/>
      <c r="AG99" s="148" t="s">
        <v>2005</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5">
      <c r="A100" s="185">
        <v>87</v>
      </c>
      <c r="B100" s="186" t="s">
        <v>2735</v>
      </c>
      <c r="C100" s="198" t="s">
        <v>2736</v>
      </c>
      <c r="D100" s="187" t="s">
        <v>2037</v>
      </c>
      <c r="E100" s="188">
        <v>65</v>
      </c>
      <c r="F100" s="189"/>
      <c r="G100" s="190">
        <f t="shared" si="28"/>
        <v>0</v>
      </c>
      <c r="H100" s="189"/>
      <c r="I100" s="190">
        <f t="shared" si="29"/>
        <v>0</v>
      </c>
      <c r="J100" s="189"/>
      <c r="K100" s="190">
        <f t="shared" si="30"/>
        <v>0</v>
      </c>
      <c r="L100" s="190">
        <v>21</v>
      </c>
      <c r="M100" s="190">
        <f t="shared" si="31"/>
        <v>0</v>
      </c>
      <c r="N100" s="188">
        <v>0</v>
      </c>
      <c r="O100" s="188">
        <f t="shared" si="32"/>
        <v>0</v>
      </c>
      <c r="P100" s="188">
        <v>0</v>
      </c>
      <c r="Q100" s="188">
        <f t="shared" si="33"/>
        <v>0</v>
      </c>
      <c r="R100" s="190"/>
      <c r="S100" s="190" t="s">
        <v>878</v>
      </c>
      <c r="T100" s="191" t="s">
        <v>879</v>
      </c>
      <c r="U100" s="159">
        <v>0</v>
      </c>
      <c r="V100" s="159">
        <f t="shared" si="34"/>
        <v>0</v>
      </c>
      <c r="W100" s="159"/>
      <c r="X100" s="159" t="s">
        <v>295</v>
      </c>
      <c r="Y100" s="159" t="s">
        <v>296</v>
      </c>
      <c r="Z100" s="148"/>
      <c r="AA100" s="148"/>
      <c r="AB100" s="148"/>
      <c r="AC100" s="148"/>
      <c r="AD100" s="148"/>
      <c r="AE100" s="148"/>
      <c r="AF100" s="148"/>
      <c r="AG100" s="148" t="s">
        <v>2005</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5">
      <c r="A101" s="185">
        <v>88</v>
      </c>
      <c r="B101" s="186" t="s">
        <v>2159</v>
      </c>
      <c r="C101" s="198" t="s">
        <v>2737</v>
      </c>
      <c r="D101" s="187" t="s">
        <v>2037</v>
      </c>
      <c r="E101" s="188">
        <v>7</v>
      </c>
      <c r="F101" s="189"/>
      <c r="G101" s="190">
        <f t="shared" si="28"/>
        <v>0</v>
      </c>
      <c r="H101" s="189"/>
      <c r="I101" s="190">
        <f t="shared" si="29"/>
        <v>0</v>
      </c>
      <c r="J101" s="189"/>
      <c r="K101" s="190">
        <f t="shared" si="30"/>
        <v>0</v>
      </c>
      <c r="L101" s="190">
        <v>21</v>
      </c>
      <c r="M101" s="190">
        <f t="shared" si="31"/>
        <v>0</v>
      </c>
      <c r="N101" s="188">
        <v>0</v>
      </c>
      <c r="O101" s="188">
        <f t="shared" si="32"/>
        <v>0</v>
      </c>
      <c r="P101" s="188">
        <v>0</v>
      </c>
      <c r="Q101" s="188">
        <f t="shared" si="33"/>
        <v>0</v>
      </c>
      <c r="R101" s="190"/>
      <c r="S101" s="190" t="s">
        <v>878</v>
      </c>
      <c r="T101" s="191" t="s">
        <v>879</v>
      </c>
      <c r="U101" s="159">
        <v>0</v>
      </c>
      <c r="V101" s="159">
        <f t="shared" si="34"/>
        <v>0</v>
      </c>
      <c r="W101" s="159"/>
      <c r="X101" s="159" t="s">
        <v>295</v>
      </c>
      <c r="Y101" s="159" t="s">
        <v>296</v>
      </c>
      <c r="Z101" s="148"/>
      <c r="AA101" s="148"/>
      <c r="AB101" s="148"/>
      <c r="AC101" s="148"/>
      <c r="AD101" s="148"/>
      <c r="AE101" s="148"/>
      <c r="AF101" s="148"/>
      <c r="AG101" s="148" t="s">
        <v>2005</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1" x14ac:dyDescent="0.25">
      <c r="A102" s="185">
        <v>89</v>
      </c>
      <c r="B102" s="186" t="s">
        <v>2624</v>
      </c>
      <c r="C102" s="198" t="s">
        <v>2738</v>
      </c>
      <c r="D102" s="187" t="s">
        <v>2037</v>
      </c>
      <c r="E102" s="188">
        <v>22</v>
      </c>
      <c r="F102" s="189"/>
      <c r="G102" s="190">
        <f t="shared" si="28"/>
        <v>0</v>
      </c>
      <c r="H102" s="189"/>
      <c r="I102" s="190">
        <f t="shared" si="29"/>
        <v>0</v>
      </c>
      <c r="J102" s="189"/>
      <c r="K102" s="190">
        <f t="shared" si="30"/>
        <v>0</v>
      </c>
      <c r="L102" s="190">
        <v>21</v>
      </c>
      <c r="M102" s="190">
        <f t="shared" si="31"/>
        <v>0</v>
      </c>
      <c r="N102" s="188">
        <v>0</v>
      </c>
      <c r="O102" s="188">
        <f t="shared" si="32"/>
        <v>0</v>
      </c>
      <c r="P102" s="188">
        <v>0</v>
      </c>
      <c r="Q102" s="188">
        <f t="shared" si="33"/>
        <v>0</v>
      </c>
      <c r="R102" s="190"/>
      <c r="S102" s="190" t="s">
        <v>878</v>
      </c>
      <c r="T102" s="191" t="s">
        <v>879</v>
      </c>
      <c r="U102" s="159">
        <v>0</v>
      </c>
      <c r="V102" s="159">
        <f t="shared" si="34"/>
        <v>0</v>
      </c>
      <c r="W102" s="159"/>
      <c r="X102" s="159" t="s">
        <v>295</v>
      </c>
      <c r="Y102" s="159" t="s">
        <v>296</v>
      </c>
      <c r="Z102" s="148"/>
      <c r="AA102" s="148"/>
      <c r="AB102" s="148"/>
      <c r="AC102" s="148"/>
      <c r="AD102" s="148"/>
      <c r="AE102" s="148"/>
      <c r="AF102" s="148"/>
      <c r="AG102" s="148" t="s">
        <v>2005</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5">
      <c r="A103" s="185">
        <v>90</v>
      </c>
      <c r="B103" s="186" t="s">
        <v>2164</v>
      </c>
      <c r="C103" s="198" t="s">
        <v>2739</v>
      </c>
      <c r="D103" s="187" t="s">
        <v>2037</v>
      </c>
      <c r="E103" s="188">
        <v>73</v>
      </c>
      <c r="F103" s="189"/>
      <c r="G103" s="190">
        <f t="shared" si="28"/>
        <v>0</v>
      </c>
      <c r="H103" s="189"/>
      <c r="I103" s="190">
        <f t="shared" si="29"/>
        <v>0</v>
      </c>
      <c r="J103" s="189"/>
      <c r="K103" s="190">
        <f t="shared" si="30"/>
        <v>0</v>
      </c>
      <c r="L103" s="190">
        <v>21</v>
      </c>
      <c r="M103" s="190">
        <f t="shared" si="31"/>
        <v>0</v>
      </c>
      <c r="N103" s="188">
        <v>0</v>
      </c>
      <c r="O103" s="188">
        <f t="shared" si="32"/>
        <v>0</v>
      </c>
      <c r="P103" s="188">
        <v>0</v>
      </c>
      <c r="Q103" s="188">
        <f t="shared" si="33"/>
        <v>0</v>
      </c>
      <c r="R103" s="190"/>
      <c r="S103" s="190" t="s">
        <v>878</v>
      </c>
      <c r="T103" s="191" t="s">
        <v>879</v>
      </c>
      <c r="U103" s="159">
        <v>0</v>
      </c>
      <c r="V103" s="159">
        <f t="shared" si="34"/>
        <v>0</v>
      </c>
      <c r="W103" s="159"/>
      <c r="X103" s="159" t="s">
        <v>622</v>
      </c>
      <c r="Y103" s="159" t="s">
        <v>296</v>
      </c>
      <c r="Z103" s="148"/>
      <c r="AA103" s="148"/>
      <c r="AB103" s="148"/>
      <c r="AC103" s="148"/>
      <c r="AD103" s="148"/>
      <c r="AE103" s="148"/>
      <c r="AF103" s="148"/>
      <c r="AG103" s="148" t="s">
        <v>2692</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5">
      <c r="A104" s="185">
        <v>91</v>
      </c>
      <c r="B104" s="186" t="s">
        <v>2628</v>
      </c>
      <c r="C104" s="198" t="s">
        <v>2740</v>
      </c>
      <c r="D104" s="187" t="s">
        <v>2037</v>
      </c>
      <c r="E104" s="188">
        <v>12</v>
      </c>
      <c r="F104" s="189"/>
      <c r="G104" s="190">
        <f t="shared" si="28"/>
        <v>0</v>
      </c>
      <c r="H104" s="189"/>
      <c r="I104" s="190">
        <f t="shared" si="29"/>
        <v>0</v>
      </c>
      <c r="J104" s="189"/>
      <c r="K104" s="190">
        <f t="shared" si="30"/>
        <v>0</v>
      </c>
      <c r="L104" s="190">
        <v>21</v>
      </c>
      <c r="M104" s="190">
        <f t="shared" si="31"/>
        <v>0</v>
      </c>
      <c r="N104" s="188">
        <v>0</v>
      </c>
      <c r="O104" s="188">
        <f t="shared" si="32"/>
        <v>0</v>
      </c>
      <c r="P104" s="188">
        <v>0</v>
      </c>
      <c r="Q104" s="188">
        <f t="shared" si="33"/>
        <v>0</v>
      </c>
      <c r="R104" s="190"/>
      <c r="S104" s="190" t="s">
        <v>878</v>
      </c>
      <c r="T104" s="191" t="s">
        <v>879</v>
      </c>
      <c r="U104" s="159">
        <v>0</v>
      </c>
      <c r="V104" s="159">
        <f t="shared" si="34"/>
        <v>0</v>
      </c>
      <c r="W104" s="159"/>
      <c r="X104" s="159" t="s">
        <v>295</v>
      </c>
      <c r="Y104" s="159" t="s">
        <v>296</v>
      </c>
      <c r="Z104" s="148"/>
      <c r="AA104" s="148"/>
      <c r="AB104" s="148"/>
      <c r="AC104" s="148"/>
      <c r="AD104" s="148"/>
      <c r="AE104" s="148"/>
      <c r="AF104" s="148"/>
      <c r="AG104" s="148" t="s">
        <v>2005</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5">
      <c r="A105" s="185">
        <v>92</v>
      </c>
      <c r="B105" s="186" t="s">
        <v>2168</v>
      </c>
      <c r="C105" s="198" t="s">
        <v>2741</v>
      </c>
      <c r="D105" s="187" t="s">
        <v>2037</v>
      </c>
      <c r="E105" s="188">
        <v>6</v>
      </c>
      <c r="F105" s="189"/>
      <c r="G105" s="190">
        <f t="shared" si="28"/>
        <v>0</v>
      </c>
      <c r="H105" s="189"/>
      <c r="I105" s="190">
        <f t="shared" si="29"/>
        <v>0</v>
      </c>
      <c r="J105" s="189"/>
      <c r="K105" s="190">
        <f t="shared" si="30"/>
        <v>0</v>
      </c>
      <c r="L105" s="190">
        <v>21</v>
      </c>
      <c r="M105" s="190">
        <f t="shared" si="31"/>
        <v>0</v>
      </c>
      <c r="N105" s="188">
        <v>0</v>
      </c>
      <c r="O105" s="188">
        <f t="shared" si="32"/>
        <v>0</v>
      </c>
      <c r="P105" s="188">
        <v>0</v>
      </c>
      <c r="Q105" s="188">
        <f t="shared" si="33"/>
        <v>0</v>
      </c>
      <c r="R105" s="190"/>
      <c r="S105" s="190" t="s">
        <v>878</v>
      </c>
      <c r="T105" s="191" t="s">
        <v>879</v>
      </c>
      <c r="U105" s="159">
        <v>0</v>
      </c>
      <c r="V105" s="159">
        <f t="shared" si="34"/>
        <v>0</v>
      </c>
      <c r="W105" s="159"/>
      <c r="X105" s="159" t="s">
        <v>295</v>
      </c>
      <c r="Y105" s="159" t="s">
        <v>296</v>
      </c>
      <c r="Z105" s="148"/>
      <c r="AA105" s="148"/>
      <c r="AB105" s="148"/>
      <c r="AC105" s="148"/>
      <c r="AD105" s="148"/>
      <c r="AE105" s="148"/>
      <c r="AF105" s="148"/>
      <c r="AG105" s="148" t="s">
        <v>2005</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5">
      <c r="A106" s="185">
        <v>93</v>
      </c>
      <c r="B106" s="186" t="s">
        <v>2170</v>
      </c>
      <c r="C106" s="198" t="s">
        <v>2742</v>
      </c>
      <c r="D106" s="187" t="s">
        <v>2037</v>
      </c>
      <c r="E106" s="188">
        <v>2</v>
      </c>
      <c r="F106" s="189"/>
      <c r="G106" s="190">
        <f t="shared" si="28"/>
        <v>0</v>
      </c>
      <c r="H106" s="189"/>
      <c r="I106" s="190">
        <f t="shared" si="29"/>
        <v>0</v>
      </c>
      <c r="J106" s="189"/>
      <c r="K106" s="190">
        <f t="shared" si="30"/>
        <v>0</v>
      </c>
      <c r="L106" s="190">
        <v>21</v>
      </c>
      <c r="M106" s="190">
        <f t="shared" si="31"/>
        <v>0</v>
      </c>
      <c r="N106" s="188">
        <v>0</v>
      </c>
      <c r="O106" s="188">
        <f t="shared" si="32"/>
        <v>0</v>
      </c>
      <c r="P106" s="188">
        <v>0</v>
      </c>
      <c r="Q106" s="188">
        <f t="shared" si="33"/>
        <v>0</v>
      </c>
      <c r="R106" s="190"/>
      <c r="S106" s="190" t="s">
        <v>878</v>
      </c>
      <c r="T106" s="191" t="s">
        <v>879</v>
      </c>
      <c r="U106" s="159">
        <v>0</v>
      </c>
      <c r="V106" s="159">
        <f t="shared" si="34"/>
        <v>0</v>
      </c>
      <c r="W106" s="159"/>
      <c r="X106" s="159" t="s">
        <v>295</v>
      </c>
      <c r="Y106" s="159" t="s">
        <v>296</v>
      </c>
      <c r="Z106" s="148"/>
      <c r="AA106" s="148"/>
      <c r="AB106" s="148"/>
      <c r="AC106" s="148"/>
      <c r="AD106" s="148"/>
      <c r="AE106" s="148"/>
      <c r="AF106" s="148"/>
      <c r="AG106" s="148" t="s">
        <v>2005</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85">
        <v>94</v>
      </c>
      <c r="B107" s="186" t="s">
        <v>2629</v>
      </c>
      <c r="C107" s="198" t="s">
        <v>2743</v>
      </c>
      <c r="D107" s="187" t="s">
        <v>2037</v>
      </c>
      <c r="E107" s="188">
        <v>44</v>
      </c>
      <c r="F107" s="189"/>
      <c r="G107" s="190">
        <f t="shared" si="28"/>
        <v>0</v>
      </c>
      <c r="H107" s="189"/>
      <c r="I107" s="190">
        <f t="shared" si="29"/>
        <v>0</v>
      </c>
      <c r="J107" s="189"/>
      <c r="K107" s="190">
        <f t="shared" si="30"/>
        <v>0</v>
      </c>
      <c r="L107" s="190">
        <v>21</v>
      </c>
      <c r="M107" s="190">
        <f t="shared" si="31"/>
        <v>0</v>
      </c>
      <c r="N107" s="188">
        <v>0</v>
      </c>
      <c r="O107" s="188">
        <f t="shared" si="32"/>
        <v>0</v>
      </c>
      <c r="P107" s="188">
        <v>0</v>
      </c>
      <c r="Q107" s="188">
        <f t="shared" si="33"/>
        <v>0</v>
      </c>
      <c r="R107" s="190"/>
      <c r="S107" s="190" t="s">
        <v>878</v>
      </c>
      <c r="T107" s="191" t="s">
        <v>879</v>
      </c>
      <c r="U107" s="159">
        <v>0</v>
      </c>
      <c r="V107" s="159">
        <f t="shared" si="34"/>
        <v>0</v>
      </c>
      <c r="W107" s="159"/>
      <c r="X107" s="159" t="s">
        <v>295</v>
      </c>
      <c r="Y107" s="159" t="s">
        <v>296</v>
      </c>
      <c r="Z107" s="148"/>
      <c r="AA107" s="148"/>
      <c r="AB107" s="148"/>
      <c r="AC107" s="148"/>
      <c r="AD107" s="148"/>
      <c r="AE107" s="148"/>
      <c r="AF107" s="148"/>
      <c r="AG107" s="148" t="s">
        <v>2005</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5">
      <c r="A108" s="185">
        <v>95</v>
      </c>
      <c r="B108" s="186" t="s">
        <v>2631</v>
      </c>
      <c r="C108" s="198" t="s">
        <v>2744</v>
      </c>
      <c r="D108" s="187" t="s">
        <v>2037</v>
      </c>
      <c r="E108" s="188">
        <v>1</v>
      </c>
      <c r="F108" s="189"/>
      <c r="G108" s="190">
        <f t="shared" si="28"/>
        <v>0</v>
      </c>
      <c r="H108" s="189"/>
      <c r="I108" s="190">
        <f t="shared" si="29"/>
        <v>0</v>
      </c>
      <c r="J108" s="189"/>
      <c r="K108" s="190">
        <f t="shared" si="30"/>
        <v>0</v>
      </c>
      <c r="L108" s="190">
        <v>21</v>
      </c>
      <c r="M108" s="190">
        <f t="shared" si="31"/>
        <v>0</v>
      </c>
      <c r="N108" s="188">
        <v>0</v>
      </c>
      <c r="O108" s="188">
        <f t="shared" si="32"/>
        <v>0</v>
      </c>
      <c r="P108" s="188">
        <v>0</v>
      </c>
      <c r="Q108" s="188">
        <f t="shared" si="33"/>
        <v>0</v>
      </c>
      <c r="R108" s="190"/>
      <c r="S108" s="190" t="s">
        <v>878</v>
      </c>
      <c r="T108" s="191" t="s">
        <v>879</v>
      </c>
      <c r="U108" s="159">
        <v>0</v>
      </c>
      <c r="V108" s="159">
        <f t="shared" si="34"/>
        <v>0</v>
      </c>
      <c r="W108" s="159"/>
      <c r="X108" s="159" t="s">
        <v>295</v>
      </c>
      <c r="Y108" s="159" t="s">
        <v>296</v>
      </c>
      <c r="Z108" s="148"/>
      <c r="AA108" s="148"/>
      <c r="AB108" s="148"/>
      <c r="AC108" s="148"/>
      <c r="AD108" s="148"/>
      <c r="AE108" s="148"/>
      <c r="AF108" s="148"/>
      <c r="AG108" s="148" t="s">
        <v>2005</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85">
        <v>96</v>
      </c>
      <c r="B109" s="186" t="s">
        <v>2176</v>
      </c>
      <c r="C109" s="198" t="s">
        <v>2745</v>
      </c>
      <c r="D109" s="187" t="s">
        <v>2037</v>
      </c>
      <c r="E109" s="188">
        <v>1</v>
      </c>
      <c r="F109" s="189"/>
      <c r="G109" s="190">
        <f t="shared" si="28"/>
        <v>0</v>
      </c>
      <c r="H109" s="189"/>
      <c r="I109" s="190">
        <f t="shared" si="29"/>
        <v>0</v>
      </c>
      <c r="J109" s="189"/>
      <c r="K109" s="190">
        <f t="shared" si="30"/>
        <v>0</v>
      </c>
      <c r="L109" s="190">
        <v>21</v>
      </c>
      <c r="M109" s="190">
        <f t="shared" si="31"/>
        <v>0</v>
      </c>
      <c r="N109" s="188">
        <v>0</v>
      </c>
      <c r="O109" s="188">
        <f t="shared" si="32"/>
        <v>0</v>
      </c>
      <c r="P109" s="188">
        <v>0</v>
      </c>
      <c r="Q109" s="188">
        <f t="shared" si="33"/>
        <v>0</v>
      </c>
      <c r="R109" s="190"/>
      <c r="S109" s="190" t="s">
        <v>878</v>
      </c>
      <c r="T109" s="191" t="s">
        <v>879</v>
      </c>
      <c r="U109" s="159">
        <v>0</v>
      </c>
      <c r="V109" s="159">
        <f t="shared" si="34"/>
        <v>0</v>
      </c>
      <c r="W109" s="159"/>
      <c r="X109" s="159" t="s">
        <v>295</v>
      </c>
      <c r="Y109" s="159" t="s">
        <v>296</v>
      </c>
      <c r="Z109" s="148"/>
      <c r="AA109" s="148"/>
      <c r="AB109" s="148"/>
      <c r="AC109" s="148"/>
      <c r="AD109" s="148"/>
      <c r="AE109" s="148"/>
      <c r="AF109" s="148"/>
      <c r="AG109" s="148" t="s">
        <v>2005</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5">
      <c r="A110" s="185">
        <v>97</v>
      </c>
      <c r="B110" s="186" t="s">
        <v>2634</v>
      </c>
      <c r="C110" s="198" t="s">
        <v>2746</v>
      </c>
      <c r="D110" s="187" t="s">
        <v>2037</v>
      </c>
      <c r="E110" s="188">
        <v>1</v>
      </c>
      <c r="F110" s="189"/>
      <c r="G110" s="190">
        <f t="shared" si="28"/>
        <v>0</v>
      </c>
      <c r="H110" s="189"/>
      <c r="I110" s="190">
        <f t="shared" si="29"/>
        <v>0</v>
      </c>
      <c r="J110" s="189"/>
      <c r="K110" s="190">
        <f t="shared" si="30"/>
        <v>0</v>
      </c>
      <c r="L110" s="190">
        <v>21</v>
      </c>
      <c r="M110" s="190">
        <f t="shared" si="31"/>
        <v>0</v>
      </c>
      <c r="N110" s="188">
        <v>0</v>
      </c>
      <c r="O110" s="188">
        <f t="shared" si="32"/>
        <v>0</v>
      </c>
      <c r="P110" s="188">
        <v>0</v>
      </c>
      <c r="Q110" s="188">
        <f t="shared" si="33"/>
        <v>0</v>
      </c>
      <c r="R110" s="190"/>
      <c r="S110" s="190" t="s">
        <v>878</v>
      </c>
      <c r="T110" s="191" t="s">
        <v>879</v>
      </c>
      <c r="U110" s="159">
        <v>0</v>
      </c>
      <c r="V110" s="159">
        <f t="shared" si="34"/>
        <v>0</v>
      </c>
      <c r="W110" s="159"/>
      <c r="X110" s="159" t="s">
        <v>295</v>
      </c>
      <c r="Y110" s="159" t="s">
        <v>296</v>
      </c>
      <c r="Z110" s="148"/>
      <c r="AA110" s="148"/>
      <c r="AB110" s="148"/>
      <c r="AC110" s="148"/>
      <c r="AD110" s="148"/>
      <c r="AE110" s="148"/>
      <c r="AF110" s="148"/>
      <c r="AG110" s="148" t="s">
        <v>2005</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5">
      <c r="A111" s="185">
        <v>98</v>
      </c>
      <c r="B111" s="186" t="s">
        <v>2636</v>
      </c>
      <c r="C111" s="198" t="s">
        <v>2747</v>
      </c>
      <c r="D111" s="187" t="s">
        <v>2037</v>
      </c>
      <c r="E111" s="188">
        <v>1</v>
      </c>
      <c r="F111" s="189"/>
      <c r="G111" s="190">
        <f t="shared" si="28"/>
        <v>0</v>
      </c>
      <c r="H111" s="189"/>
      <c r="I111" s="190">
        <f t="shared" si="29"/>
        <v>0</v>
      </c>
      <c r="J111" s="189"/>
      <c r="K111" s="190">
        <f t="shared" si="30"/>
        <v>0</v>
      </c>
      <c r="L111" s="190">
        <v>21</v>
      </c>
      <c r="M111" s="190">
        <f t="shared" si="31"/>
        <v>0</v>
      </c>
      <c r="N111" s="188">
        <v>0</v>
      </c>
      <c r="O111" s="188">
        <f t="shared" si="32"/>
        <v>0</v>
      </c>
      <c r="P111" s="188">
        <v>0</v>
      </c>
      <c r="Q111" s="188">
        <f t="shared" si="33"/>
        <v>0</v>
      </c>
      <c r="R111" s="190"/>
      <c r="S111" s="190" t="s">
        <v>878</v>
      </c>
      <c r="T111" s="191" t="s">
        <v>879</v>
      </c>
      <c r="U111" s="159">
        <v>0</v>
      </c>
      <c r="V111" s="159">
        <f t="shared" si="34"/>
        <v>0</v>
      </c>
      <c r="W111" s="159"/>
      <c r="X111" s="159" t="s">
        <v>295</v>
      </c>
      <c r="Y111" s="159" t="s">
        <v>296</v>
      </c>
      <c r="Z111" s="148"/>
      <c r="AA111" s="148"/>
      <c r="AB111" s="148"/>
      <c r="AC111" s="148"/>
      <c r="AD111" s="148"/>
      <c r="AE111" s="148"/>
      <c r="AF111" s="148"/>
      <c r="AG111" s="148" t="s">
        <v>2005</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1" x14ac:dyDescent="0.25">
      <c r="A112" s="185">
        <v>99</v>
      </c>
      <c r="B112" s="186" t="s">
        <v>2179</v>
      </c>
      <c r="C112" s="198" t="s">
        <v>2748</v>
      </c>
      <c r="D112" s="187" t="s">
        <v>2037</v>
      </c>
      <c r="E112" s="188">
        <v>1</v>
      </c>
      <c r="F112" s="189"/>
      <c r="G112" s="190">
        <f t="shared" si="28"/>
        <v>0</v>
      </c>
      <c r="H112" s="189"/>
      <c r="I112" s="190">
        <f t="shared" si="29"/>
        <v>0</v>
      </c>
      <c r="J112" s="189"/>
      <c r="K112" s="190">
        <f t="shared" si="30"/>
        <v>0</v>
      </c>
      <c r="L112" s="190">
        <v>21</v>
      </c>
      <c r="M112" s="190">
        <f t="shared" si="31"/>
        <v>0</v>
      </c>
      <c r="N112" s="188">
        <v>0</v>
      </c>
      <c r="O112" s="188">
        <f t="shared" si="32"/>
        <v>0</v>
      </c>
      <c r="P112" s="188">
        <v>0</v>
      </c>
      <c r="Q112" s="188">
        <f t="shared" si="33"/>
        <v>0</v>
      </c>
      <c r="R112" s="190"/>
      <c r="S112" s="190" t="s">
        <v>878</v>
      </c>
      <c r="T112" s="191" t="s">
        <v>879</v>
      </c>
      <c r="U112" s="159">
        <v>0</v>
      </c>
      <c r="V112" s="159">
        <f t="shared" si="34"/>
        <v>0</v>
      </c>
      <c r="W112" s="159"/>
      <c r="X112" s="159" t="s">
        <v>295</v>
      </c>
      <c r="Y112" s="159" t="s">
        <v>296</v>
      </c>
      <c r="Z112" s="148"/>
      <c r="AA112" s="148"/>
      <c r="AB112" s="148"/>
      <c r="AC112" s="148"/>
      <c r="AD112" s="148"/>
      <c r="AE112" s="148"/>
      <c r="AF112" s="148"/>
      <c r="AG112" s="148" t="s">
        <v>2005</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5">
      <c r="A113" s="185">
        <v>100</v>
      </c>
      <c r="B113" s="186" t="s">
        <v>2749</v>
      </c>
      <c r="C113" s="198" t="s">
        <v>2750</v>
      </c>
      <c r="D113" s="187" t="s">
        <v>2037</v>
      </c>
      <c r="E113" s="188">
        <v>8</v>
      </c>
      <c r="F113" s="189"/>
      <c r="G113" s="190">
        <f t="shared" si="28"/>
        <v>0</v>
      </c>
      <c r="H113" s="189"/>
      <c r="I113" s="190">
        <f t="shared" si="29"/>
        <v>0</v>
      </c>
      <c r="J113" s="189"/>
      <c r="K113" s="190">
        <f t="shared" si="30"/>
        <v>0</v>
      </c>
      <c r="L113" s="190">
        <v>21</v>
      </c>
      <c r="M113" s="190">
        <f t="shared" si="31"/>
        <v>0</v>
      </c>
      <c r="N113" s="188">
        <v>0</v>
      </c>
      <c r="O113" s="188">
        <f t="shared" si="32"/>
        <v>0</v>
      </c>
      <c r="P113" s="188">
        <v>0</v>
      </c>
      <c r="Q113" s="188">
        <f t="shared" si="33"/>
        <v>0</v>
      </c>
      <c r="R113" s="190"/>
      <c r="S113" s="190" t="s">
        <v>878</v>
      </c>
      <c r="T113" s="191" t="s">
        <v>879</v>
      </c>
      <c r="U113" s="159">
        <v>0</v>
      </c>
      <c r="V113" s="159">
        <f t="shared" si="34"/>
        <v>0</v>
      </c>
      <c r="W113" s="159"/>
      <c r="X113" s="159" t="s">
        <v>295</v>
      </c>
      <c r="Y113" s="159" t="s">
        <v>296</v>
      </c>
      <c r="Z113" s="148"/>
      <c r="AA113" s="148"/>
      <c r="AB113" s="148"/>
      <c r="AC113" s="148"/>
      <c r="AD113" s="148"/>
      <c r="AE113" s="148"/>
      <c r="AF113" s="148"/>
      <c r="AG113" s="148" t="s">
        <v>2005</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5">
      <c r="A114" s="185">
        <v>101</v>
      </c>
      <c r="B114" s="186" t="s">
        <v>2184</v>
      </c>
      <c r="C114" s="198" t="s">
        <v>2751</v>
      </c>
      <c r="D114" s="187" t="s">
        <v>2037</v>
      </c>
      <c r="E114" s="188">
        <v>4</v>
      </c>
      <c r="F114" s="189"/>
      <c r="G114" s="190">
        <f t="shared" si="28"/>
        <v>0</v>
      </c>
      <c r="H114" s="189"/>
      <c r="I114" s="190">
        <f t="shared" si="29"/>
        <v>0</v>
      </c>
      <c r="J114" s="189"/>
      <c r="K114" s="190">
        <f t="shared" si="30"/>
        <v>0</v>
      </c>
      <c r="L114" s="190">
        <v>21</v>
      </c>
      <c r="M114" s="190">
        <f t="shared" si="31"/>
        <v>0</v>
      </c>
      <c r="N114" s="188">
        <v>0</v>
      </c>
      <c r="O114" s="188">
        <f t="shared" si="32"/>
        <v>0</v>
      </c>
      <c r="P114" s="188">
        <v>0</v>
      </c>
      <c r="Q114" s="188">
        <f t="shared" si="33"/>
        <v>0</v>
      </c>
      <c r="R114" s="190"/>
      <c r="S114" s="190" t="s">
        <v>878</v>
      </c>
      <c r="T114" s="191" t="s">
        <v>879</v>
      </c>
      <c r="U114" s="159">
        <v>0</v>
      </c>
      <c r="V114" s="159">
        <f t="shared" si="34"/>
        <v>0</v>
      </c>
      <c r="W114" s="159"/>
      <c r="X114" s="159" t="s">
        <v>295</v>
      </c>
      <c r="Y114" s="159" t="s">
        <v>296</v>
      </c>
      <c r="Z114" s="148"/>
      <c r="AA114" s="148"/>
      <c r="AB114" s="148"/>
      <c r="AC114" s="148"/>
      <c r="AD114" s="148"/>
      <c r="AE114" s="148"/>
      <c r="AF114" s="148"/>
      <c r="AG114" s="148" t="s">
        <v>2005</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1" x14ac:dyDescent="0.25">
      <c r="A115" s="185">
        <v>102</v>
      </c>
      <c r="B115" s="186" t="s">
        <v>2186</v>
      </c>
      <c r="C115" s="198" t="s">
        <v>2752</v>
      </c>
      <c r="D115" s="187" t="s">
        <v>2037</v>
      </c>
      <c r="E115" s="188">
        <v>1</v>
      </c>
      <c r="F115" s="189"/>
      <c r="G115" s="190">
        <f t="shared" si="28"/>
        <v>0</v>
      </c>
      <c r="H115" s="189"/>
      <c r="I115" s="190">
        <f t="shared" si="29"/>
        <v>0</v>
      </c>
      <c r="J115" s="189"/>
      <c r="K115" s="190">
        <f t="shared" si="30"/>
        <v>0</v>
      </c>
      <c r="L115" s="190">
        <v>21</v>
      </c>
      <c r="M115" s="190">
        <f t="shared" si="31"/>
        <v>0</v>
      </c>
      <c r="N115" s="188">
        <v>0</v>
      </c>
      <c r="O115" s="188">
        <f t="shared" si="32"/>
        <v>0</v>
      </c>
      <c r="P115" s="188">
        <v>0</v>
      </c>
      <c r="Q115" s="188">
        <f t="shared" si="33"/>
        <v>0</v>
      </c>
      <c r="R115" s="190"/>
      <c r="S115" s="190" t="s">
        <v>878</v>
      </c>
      <c r="T115" s="191" t="s">
        <v>879</v>
      </c>
      <c r="U115" s="159">
        <v>0</v>
      </c>
      <c r="V115" s="159">
        <f t="shared" si="34"/>
        <v>0</v>
      </c>
      <c r="W115" s="159"/>
      <c r="X115" s="159" t="s">
        <v>295</v>
      </c>
      <c r="Y115" s="159" t="s">
        <v>296</v>
      </c>
      <c r="Z115" s="148"/>
      <c r="AA115" s="148"/>
      <c r="AB115" s="148"/>
      <c r="AC115" s="148"/>
      <c r="AD115" s="148"/>
      <c r="AE115" s="148"/>
      <c r="AF115" s="148"/>
      <c r="AG115" s="148" t="s">
        <v>2005</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x14ac:dyDescent="0.25">
      <c r="A116" s="185">
        <v>103</v>
      </c>
      <c r="B116" s="186" t="s">
        <v>2753</v>
      </c>
      <c r="C116" s="198" t="s">
        <v>2754</v>
      </c>
      <c r="D116" s="187" t="s">
        <v>2037</v>
      </c>
      <c r="E116" s="188">
        <v>1</v>
      </c>
      <c r="F116" s="189"/>
      <c r="G116" s="190">
        <f t="shared" si="28"/>
        <v>0</v>
      </c>
      <c r="H116" s="189"/>
      <c r="I116" s="190">
        <f t="shared" si="29"/>
        <v>0</v>
      </c>
      <c r="J116" s="189"/>
      <c r="K116" s="190">
        <f t="shared" si="30"/>
        <v>0</v>
      </c>
      <c r="L116" s="190">
        <v>21</v>
      </c>
      <c r="M116" s="190">
        <f t="shared" si="31"/>
        <v>0</v>
      </c>
      <c r="N116" s="188">
        <v>0</v>
      </c>
      <c r="O116" s="188">
        <f t="shared" si="32"/>
        <v>0</v>
      </c>
      <c r="P116" s="188">
        <v>0</v>
      </c>
      <c r="Q116" s="188">
        <f t="shared" si="33"/>
        <v>0</v>
      </c>
      <c r="R116" s="190"/>
      <c r="S116" s="190" t="s">
        <v>878</v>
      </c>
      <c r="T116" s="191" t="s">
        <v>879</v>
      </c>
      <c r="U116" s="159">
        <v>0</v>
      </c>
      <c r="V116" s="159">
        <f t="shared" si="34"/>
        <v>0</v>
      </c>
      <c r="W116" s="159"/>
      <c r="X116" s="159" t="s">
        <v>295</v>
      </c>
      <c r="Y116" s="159" t="s">
        <v>296</v>
      </c>
      <c r="Z116" s="148"/>
      <c r="AA116" s="148"/>
      <c r="AB116" s="148"/>
      <c r="AC116" s="148"/>
      <c r="AD116" s="148"/>
      <c r="AE116" s="148"/>
      <c r="AF116" s="148"/>
      <c r="AG116" s="148" t="s">
        <v>2005</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ht="13" x14ac:dyDescent="0.25">
      <c r="A117" s="170" t="s">
        <v>288</v>
      </c>
      <c r="B117" s="171" t="s">
        <v>127</v>
      </c>
      <c r="C117" s="193" t="s">
        <v>128</v>
      </c>
      <c r="D117" s="172"/>
      <c r="E117" s="173"/>
      <c r="F117" s="174"/>
      <c r="G117" s="174">
        <f>SUMIF(AG118:AG130,"&lt;&gt;NOR",G118:G130)</f>
        <v>0</v>
      </c>
      <c r="H117" s="174"/>
      <c r="I117" s="174">
        <f>SUM(I118:I130)</f>
        <v>0</v>
      </c>
      <c r="J117" s="174"/>
      <c r="K117" s="174">
        <f>SUM(K118:K130)</f>
        <v>0</v>
      </c>
      <c r="L117" s="174"/>
      <c r="M117" s="174">
        <f>SUM(M118:M130)</f>
        <v>0</v>
      </c>
      <c r="N117" s="173"/>
      <c r="O117" s="173">
        <f>SUM(O118:O130)</f>
        <v>0</v>
      </c>
      <c r="P117" s="173"/>
      <c r="Q117" s="173">
        <f>SUM(Q118:Q130)</f>
        <v>0</v>
      </c>
      <c r="R117" s="174"/>
      <c r="S117" s="174"/>
      <c r="T117" s="175"/>
      <c r="U117" s="169"/>
      <c r="V117" s="169">
        <f>SUM(V118:V130)</f>
        <v>0</v>
      </c>
      <c r="W117" s="169"/>
      <c r="X117" s="169"/>
      <c r="Y117" s="169"/>
      <c r="AG117" t="s">
        <v>289</v>
      </c>
    </row>
    <row r="118" spans="1:60" outlineLevel="1" x14ac:dyDescent="0.25">
      <c r="A118" s="185">
        <v>104</v>
      </c>
      <c r="B118" s="186" t="s">
        <v>2190</v>
      </c>
      <c r="C118" s="198" t="s">
        <v>2755</v>
      </c>
      <c r="D118" s="187" t="s">
        <v>2037</v>
      </c>
      <c r="E118" s="188">
        <v>1</v>
      </c>
      <c r="F118" s="189"/>
      <c r="G118" s="190">
        <f t="shared" ref="G118:G130" si="35">ROUND(E118*F118,2)</f>
        <v>0</v>
      </c>
      <c r="H118" s="189"/>
      <c r="I118" s="190">
        <f t="shared" ref="I118:I130" si="36">ROUND(E118*H118,2)</f>
        <v>0</v>
      </c>
      <c r="J118" s="189"/>
      <c r="K118" s="190">
        <f t="shared" ref="K118:K130" si="37">ROUND(E118*J118,2)</f>
        <v>0</v>
      </c>
      <c r="L118" s="190">
        <v>21</v>
      </c>
      <c r="M118" s="190">
        <f t="shared" ref="M118:M130" si="38">G118*(1+L118/100)</f>
        <v>0</v>
      </c>
      <c r="N118" s="188">
        <v>0</v>
      </c>
      <c r="O118" s="188">
        <f t="shared" ref="O118:O130" si="39">ROUND(E118*N118,2)</f>
        <v>0</v>
      </c>
      <c r="P118" s="188">
        <v>0</v>
      </c>
      <c r="Q118" s="188">
        <f t="shared" ref="Q118:Q130" si="40">ROUND(E118*P118,2)</f>
        <v>0</v>
      </c>
      <c r="R118" s="190"/>
      <c r="S118" s="190" t="s">
        <v>878</v>
      </c>
      <c r="T118" s="191" t="s">
        <v>879</v>
      </c>
      <c r="U118" s="159">
        <v>0</v>
      </c>
      <c r="V118" s="159">
        <f t="shared" ref="V118:V130" si="41">ROUND(E118*U118,2)</f>
        <v>0</v>
      </c>
      <c r="W118" s="159"/>
      <c r="X118" s="159" t="s">
        <v>295</v>
      </c>
      <c r="Y118" s="159" t="s">
        <v>296</v>
      </c>
      <c r="Z118" s="148"/>
      <c r="AA118" s="148"/>
      <c r="AB118" s="148"/>
      <c r="AC118" s="148"/>
      <c r="AD118" s="148"/>
      <c r="AE118" s="148"/>
      <c r="AF118" s="148"/>
      <c r="AG118" s="148" t="s">
        <v>2005</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5">
      <c r="A119" s="185">
        <v>105</v>
      </c>
      <c r="B119" s="186" t="s">
        <v>2192</v>
      </c>
      <c r="C119" s="198" t="s">
        <v>2756</v>
      </c>
      <c r="D119" s="187" t="s">
        <v>2037</v>
      </c>
      <c r="E119" s="188">
        <v>4</v>
      </c>
      <c r="F119" s="189"/>
      <c r="G119" s="190">
        <f t="shared" si="35"/>
        <v>0</v>
      </c>
      <c r="H119" s="189"/>
      <c r="I119" s="190">
        <f t="shared" si="36"/>
        <v>0</v>
      </c>
      <c r="J119" s="189"/>
      <c r="K119" s="190">
        <f t="shared" si="37"/>
        <v>0</v>
      </c>
      <c r="L119" s="190">
        <v>21</v>
      </c>
      <c r="M119" s="190">
        <f t="shared" si="38"/>
        <v>0</v>
      </c>
      <c r="N119" s="188">
        <v>0</v>
      </c>
      <c r="O119" s="188">
        <f t="shared" si="39"/>
        <v>0</v>
      </c>
      <c r="P119" s="188">
        <v>0</v>
      </c>
      <c r="Q119" s="188">
        <f t="shared" si="40"/>
        <v>0</v>
      </c>
      <c r="R119" s="190"/>
      <c r="S119" s="190" t="s">
        <v>878</v>
      </c>
      <c r="T119" s="191" t="s">
        <v>879</v>
      </c>
      <c r="U119" s="159">
        <v>0</v>
      </c>
      <c r="V119" s="159">
        <f t="shared" si="41"/>
        <v>0</v>
      </c>
      <c r="W119" s="159"/>
      <c r="X119" s="159" t="s">
        <v>295</v>
      </c>
      <c r="Y119" s="159" t="s">
        <v>296</v>
      </c>
      <c r="Z119" s="148"/>
      <c r="AA119" s="148"/>
      <c r="AB119" s="148"/>
      <c r="AC119" s="148"/>
      <c r="AD119" s="148"/>
      <c r="AE119" s="148"/>
      <c r="AF119" s="148"/>
      <c r="AG119" s="148" t="s">
        <v>2005</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85">
        <v>106</v>
      </c>
      <c r="B120" s="186" t="s">
        <v>2194</v>
      </c>
      <c r="C120" s="198" t="s">
        <v>2757</v>
      </c>
      <c r="D120" s="187" t="s">
        <v>2037</v>
      </c>
      <c r="E120" s="188">
        <v>2</v>
      </c>
      <c r="F120" s="189"/>
      <c r="G120" s="190">
        <f t="shared" si="35"/>
        <v>0</v>
      </c>
      <c r="H120" s="189"/>
      <c r="I120" s="190">
        <f t="shared" si="36"/>
        <v>0</v>
      </c>
      <c r="J120" s="189"/>
      <c r="K120" s="190">
        <f t="shared" si="37"/>
        <v>0</v>
      </c>
      <c r="L120" s="190">
        <v>21</v>
      </c>
      <c r="M120" s="190">
        <f t="shared" si="38"/>
        <v>0</v>
      </c>
      <c r="N120" s="188">
        <v>0</v>
      </c>
      <c r="O120" s="188">
        <f t="shared" si="39"/>
        <v>0</v>
      </c>
      <c r="P120" s="188">
        <v>0</v>
      </c>
      <c r="Q120" s="188">
        <f t="shared" si="40"/>
        <v>0</v>
      </c>
      <c r="R120" s="190"/>
      <c r="S120" s="190" t="s">
        <v>878</v>
      </c>
      <c r="T120" s="191" t="s">
        <v>879</v>
      </c>
      <c r="U120" s="159">
        <v>0</v>
      </c>
      <c r="V120" s="159">
        <f t="shared" si="41"/>
        <v>0</v>
      </c>
      <c r="W120" s="159"/>
      <c r="X120" s="159" t="s">
        <v>295</v>
      </c>
      <c r="Y120" s="159" t="s">
        <v>296</v>
      </c>
      <c r="Z120" s="148"/>
      <c r="AA120" s="148"/>
      <c r="AB120" s="148"/>
      <c r="AC120" s="148"/>
      <c r="AD120" s="148"/>
      <c r="AE120" s="148"/>
      <c r="AF120" s="148"/>
      <c r="AG120" s="148" t="s">
        <v>2005</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5">
      <c r="A121" s="185">
        <v>107</v>
      </c>
      <c r="B121" s="186" t="s">
        <v>2197</v>
      </c>
      <c r="C121" s="198" t="s">
        <v>2758</v>
      </c>
      <c r="D121" s="187" t="s">
        <v>2037</v>
      </c>
      <c r="E121" s="188">
        <v>1</v>
      </c>
      <c r="F121" s="189"/>
      <c r="G121" s="190">
        <f t="shared" si="35"/>
        <v>0</v>
      </c>
      <c r="H121" s="189"/>
      <c r="I121" s="190">
        <f t="shared" si="36"/>
        <v>0</v>
      </c>
      <c r="J121" s="189"/>
      <c r="K121" s="190">
        <f t="shared" si="37"/>
        <v>0</v>
      </c>
      <c r="L121" s="190">
        <v>21</v>
      </c>
      <c r="M121" s="190">
        <f t="shared" si="38"/>
        <v>0</v>
      </c>
      <c r="N121" s="188">
        <v>0</v>
      </c>
      <c r="O121" s="188">
        <f t="shared" si="39"/>
        <v>0</v>
      </c>
      <c r="P121" s="188">
        <v>0</v>
      </c>
      <c r="Q121" s="188">
        <f t="shared" si="40"/>
        <v>0</v>
      </c>
      <c r="R121" s="190"/>
      <c r="S121" s="190" t="s">
        <v>878</v>
      </c>
      <c r="T121" s="191" t="s">
        <v>879</v>
      </c>
      <c r="U121" s="159">
        <v>0</v>
      </c>
      <c r="V121" s="159">
        <f t="shared" si="41"/>
        <v>0</v>
      </c>
      <c r="W121" s="159"/>
      <c r="X121" s="159" t="s">
        <v>295</v>
      </c>
      <c r="Y121" s="159" t="s">
        <v>296</v>
      </c>
      <c r="Z121" s="148"/>
      <c r="AA121" s="148"/>
      <c r="AB121" s="148"/>
      <c r="AC121" s="148"/>
      <c r="AD121" s="148"/>
      <c r="AE121" s="148"/>
      <c r="AF121" s="148"/>
      <c r="AG121" s="148" t="s">
        <v>2005</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1" x14ac:dyDescent="0.25">
      <c r="A122" s="185">
        <v>108</v>
      </c>
      <c r="B122" s="186" t="s">
        <v>2199</v>
      </c>
      <c r="C122" s="198" t="s">
        <v>2759</v>
      </c>
      <c r="D122" s="187" t="s">
        <v>2037</v>
      </c>
      <c r="E122" s="188">
        <v>1</v>
      </c>
      <c r="F122" s="189"/>
      <c r="G122" s="190">
        <f t="shared" si="35"/>
        <v>0</v>
      </c>
      <c r="H122" s="189"/>
      <c r="I122" s="190">
        <f t="shared" si="36"/>
        <v>0</v>
      </c>
      <c r="J122" s="189"/>
      <c r="K122" s="190">
        <f t="shared" si="37"/>
        <v>0</v>
      </c>
      <c r="L122" s="190">
        <v>21</v>
      </c>
      <c r="M122" s="190">
        <f t="shared" si="38"/>
        <v>0</v>
      </c>
      <c r="N122" s="188">
        <v>0</v>
      </c>
      <c r="O122" s="188">
        <f t="shared" si="39"/>
        <v>0</v>
      </c>
      <c r="P122" s="188">
        <v>0</v>
      </c>
      <c r="Q122" s="188">
        <f t="shared" si="40"/>
        <v>0</v>
      </c>
      <c r="R122" s="190"/>
      <c r="S122" s="190" t="s">
        <v>878</v>
      </c>
      <c r="T122" s="191" t="s">
        <v>879</v>
      </c>
      <c r="U122" s="159">
        <v>0</v>
      </c>
      <c r="V122" s="159">
        <f t="shared" si="41"/>
        <v>0</v>
      </c>
      <c r="W122" s="159"/>
      <c r="X122" s="159" t="s">
        <v>295</v>
      </c>
      <c r="Y122" s="159" t="s">
        <v>296</v>
      </c>
      <c r="Z122" s="148"/>
      <c r="AA122" s="148"/>
      <c r="AB122" s="148"/>
      <c r="AC122" s="148"/>
      <c r="AD122" s="148"/>
      <c r="AE122" s="148"/>
      <c r="AF122" s="148"/>
      <c r="AG122" s="148" t="s">
        <v>2005</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5">
      <c r="A123" s="185">
        <v>109</v>
      </c>
      <c r="B123" s="186" t="s">
        <v>2201</v>
      </c>
      <c r="C123" s="198" t="s">
        <v>2760</v>
      </c>
      <c r="D123" s="187" t="s">
        <v>2037</v>
      </c>
      <c r="E123" s="188">
        <v>18</v>
      </c>
      <c r="F123" s="189"/>
      <c r="G123" s="190">
        <f t="shared" si="35"/>
        <v>0</v>
      </c>
      <c r="H123" s="189"/>
      <c r="I123" s="190">
        <f t="shared" si="36"/>
        <v>0</v>
      </c>
      <c r="J123" s="189"/>
      <c r="K123" s="190">
        <f t="shared" si="37"/>
        <v>0</v>
      </c>
      <c r="L123" s="190">
        <v>21</v>
      </c>
      <c r="M123" s="190">
        <f t="shared" si="38"/>
        <v>0</v>
      </c>
      <c r="N123" s="188">
        <v>0</v>
      </c>
      <c r="O123" s="188">
        <f t="shared" si="39"/>
        <v>0</v>
      </c>
      <c r="P123" s="188">
        <v>0</v>
      </c>
      <c r="Q123" s="188">
        <f t="shared" si="40"/>
        <v>0</v>
      </c>
      <c r="R123" s="190"/>
      <c r="S123" s="190" t="s">
        <v>878</v>
      </c>
      <c r="T123" s="191" t="s">
        <v>879</v>
      </c>
      <c r="U123" s="159">
        <v>0</v>
      </c>
      <c r="V123" s="159">
        <f t="shared" si="41"/>
        <v>0</v>
      </c>
      <c r="W123" s="159"/>
      <c r="X123" s="159" t="s">
        <v>295</v>
      </c>
      <c r="Y123" s="159" t="s">
        <v>296</v>
      </c>
      <c r="Z123" s="148"/>
      <c r="AA123" s="148"/>
      <c r="AB123" s="148"/>
      <c r="AC123" s="148"/>
      <c r="AD123" s="148"/>
      <c r="AE123" s="148"/>
      <c r="AF123" s="148"/>
      <c r="AG123" s="148" t="s">
        <v>2005</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5">
      <c r="A124" s="185">
        <v>110</v>
      </c>
      <c r="B124" s="186" t="s">
        <v>2761</v>
      </c>
      <c r="C124" s="198" t="s">
        <v>2762</v>
      </c>
      <c r="D124" s="187" t="s">
        <v>331</v>
      </c>
      <c r="E124" s="188">
        <v>1224</v>
      </c>
      <c r="F124" s="189"/>
      <c r="G124" s="190">
        <f t="shared" si="35"/>
        <v>0</v>
      </c>
      <c r="H124" s="189"/>
      <c r="I124" s="190">
        <f t="shared" si="36"/>
        <v>0</v>
      </c>
      <c r="J124" s="189"/>
      <c r="K124" s="190">
        <f t="shared" si="37"/>
        <v>0</v>
      </c>
      <c r="L124" s="190">
        <v>21</v>
      </c>
      <c r="M124" s="190">
        <f t="shared" si="38"/>
        <v>0</v>
      </c>
      <c r="N124" s="188">
        <v>0</v>
      </c>
      <c r="O124" s="188">
        <f t="shared" si="39"/>
        <v>0</v>
      </c>
      <c r="P124" s="188">
        <v>0</v>
      </c>
      <c r="Q124" s="188">
        <f t="shared" si="40"/>
        <v>0</v>
      </c>
      <c r="R124" s="190"/>
      <c r="S124" s="190" t="s">
        <v>878</v>
      </c>
      <c r="T124" s="191" t="s">
        <v>879</v>
      </c>
      <c r="U124" s="159">
        <v>0</v>
      </c>
      <c r="V124" s="159">
        <f t="shared" si="41"/>
        <v>0</v>
      </c>
      <c r="W124" s="159"/>
      <c r="X124" s="159" t="s">
        <v>622</v>
      </c>
      <c r="Y124" s="159" t="s">
        <v>296</v>
      </c>
      <c r="Z124" s="148"/>
      <c r="AA124" s="148"/>
      <c r="AB124" s="148"/>
      <c r="AC124" s="148"/>
      <c r="AD124" s="148"/>
      <c r="AE124" s="148"/>
      <c r="AF124" s="148"/>
      <c r="AG124" s="148" t="s">
        <v>2692</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5">
      <c r="A125" s="185">
        <v>111</v>
      </c>
      <c r="B125" s="186" t="s">
        <v>2205</v>
      </c>
      <c r="C125" s="198" t="s">
        <v>2763</v>
      </c>
      <c r="D125" s="187" t="s">
        <v>331</v>
      </c>
      <c r="E125" s="188">
        <v>20</v>
      </c>
      <c r="F125" s="189"/>
      <c r="G125" s="190">
        <f t="shared" si="35"/>
        <v>0</v>
      </c>
      <c r="H125" s="189"/>
      <c r="I125" s="190">
        <f t="shared" si="36"/>
        <v>0</v>
      </c>
      <c r="J125" s="189"/>
      <c r="K125" s="190">
        <f t="shared" si="37"/>
        <v>0</v>
      </c>
      <c r="L125" s="190">
        <v>21</v>
      </c>
      <c r="M125" s="190">
        <f t="shared" si="38"/>
        <v>0</v>
      </c>
      <c r="N125" s="188">
        <v>0</v>
      </c>
      <c r="O125" s="188">
        <f t="shared" si="39"/>
        <v>0</v>
      </c>
      <c r="P125" s="188">
        <v>0</v>
      </c>
      <c r="Q125" s="188">
        <f t="shared" si="40"/>
        <v>0</v>
      </c>
      <c r="R125" s="190"/>
      <c r="S125" s="190" t="s">
        <v>878</v>
      </c>
      <c r="T125" s="191" t="s">
        <v>879</v>
      </c>
      <c r="U125" s="159">
        <v>0</v>
      </c>
      <c r="V125" s="159">
        <f t="shared" si="41"/>
        <v>0</v>
      </c>
      <c r="W125" s="159"/>
      <c r="X125" s="159" t="s">
        <v>295</v>
      </c>
      <c r="Y125" s="159" t="s">
        <v>296</v>
      </c>
      <c r="Z125" s="148"/>
      <c r="AA125" s="148"/>
      <c r="AB125" s="148"/>
      <c r="AC125" s="148"/>
      <c r="AD125" s="148"/>
      <c r="AE125" s="148"/>
      <c r="AF125" s="148"/>
      <c r="AG125" s="148" t="s">
        <v>2005</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5">
      <c r="A126" s="185">
        <v>112</v>
      </c>
      <c r="B126" s="186" t="s">
        <v>2207</v>
      </c>
      <c r="C126" s="198" t="s">
        <v>2764</v>
      </c>
      <c r="D126" s="187" t="s">
        <v>331</v>
      </c>
      <c r="E126" s="188">
        <v>256</v>
      </c>
      <c r="F126" s="189"/>
      <c r="G126" s="190">
        <f t="shared" si="35"/>
        <v>0</v>
      </c>
      <c r="H126" s="189"/>
      <c r="I126" s="190">
        <f t="shared" si="36"/>
        <v>0</v>
      </c>
      <c r="J126" s="189"/>
      <c r="K126" s="190">
        <f t="shared" si="37"/>
        <v>0</v>
      </c>
      <c r="L126" s="190">
        <v>21</v>
      </c>
      <c r="M126" s="190">
        <f t="shared" si="38"/>
        <v>0</v>
      </c>
      <c r="N126" s="188">
        <v>0</v>
      </c>
      <c r="O126" s="188">
        <f t="shared" si="39"/>
        <v>0</v>
      </c>
      <c r="P126" s="188">
        <v>0</v>
      </c>
      <c r="Q126" s="188">
        <f t="shared" si="40"/>
        <v>0</v>
      </c>
      <c r="R126" s="190"/>
      <c r="S126" s="190" t="s">
        <v>878</v>
      </c>
      <c r="T126" s="191" t="s">
        <v>879</v>
      </c>
      <c r="U126" s="159">
        <v>0</v>
      </c>
      <c r="V126" s="159">
        <f t="shared" si="41"/>
        <v>0</v>
      </c>
      <c r="W126" s="159"/>
      <c r="X126" s="159" t="s">
        <v>295</v>
      </c>
      <c r="Y126" s="159" t="s">
        <v>296</v>
      </c>
      <c r="Z126" s="148"/>
      <c r="AA126" s="148"/>
      <c r="AB126" s="148"/>
      <c r="AC126" s="148"/>
      <c r="AD126" s="148"/>
      <c r="AE126" s="148"/>
      <c r="AF126" s="148"/>
      <c r="AG126" s="148" t="s">
        <v>2005</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5">
      <c r="A127" s="185">
        <v>113</v>
      </c>
      <c r="B127" s="186" t="s">
        <v>2209</v>
      </c>
      <c r="C127" s="198" t="s">
        <v>2765</v>
      </c>
      <c r="D127" s="187" t="s">
        <v>2037</v>
      </c>
      <c r="E127" s="188">
        <v>18</v>
      </c>
      <c r="F127" s="189"/>
      <c r="G127" s="190">
        <f t="shared" si="35"/>
        <v>0</v>
      </c>
      <c r="H127" s="189"/>
      <c r="I127" s="190">
        <f t="shared" si="36"/>
        <v>0</v>
      </c>
      <c r="J127" s="189"/>
      <c r="K127" s="190">
        <f t="shared" si="37"/>
        <v>0</v>
      </c>
      <c r="L127" s="190">
        <v>21</v>
      </c>
      <c r="M127" s="190">
        <f t="shared" si="38"/>
        <v>0</v>
      </c>
      <c r="N127" s="188">
        <v>0</v>
      </c>
      <c r="O127" s="188">
        <f t="shared" si="39"/>
        <v>0</v>
      </c>
      <c r="P127" s="188">
        <v>0</v>
      </c>
      <c r="Q127" s="188">
        <f t="shared" si="40"/>
        <v>0</v>
      </c>
      <c r="R127" s="190"/>
      <c r="S127" s="190" t="s">
        <v>878</v>
      </c>
      <c r="T127" s="191" t="s">
        <v>879</v>
      </c>
      <c r="U127" s="159">
        <v>0</v>
      </c>
      <c r="V127" s="159">
        <f t="shared" si="41"/>
        <v>0</v>
      </c>
      <c r="W127" s="159"/>
      <c r="X127" s="159" t="s">
        <v>295</v>
      </c>
      <c r="Y127" s="159" t="s">
        <v>296</v>
      </c>
      <c r="Z127" s="148"/>
      <c r="AA127" s="148"/>
      <c r="AB127" s="148"/>
      <c r="AC127" s="148"/>
      <c r="AD127" s="148"/>
      <c r="AE127" s="148"/>
      <c r="AF127" s="148"/>
      <c r="AG127" s="148" t="s">
        <v>2005</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1" x14ac:dyDescent="0.25">
      <c r="A128" s="185">
        <v>114</v>
      </c>
      <c r="B128" s="186" t="s">
        <v>2211</v>
      </c>
      <c r="C128" s="198" t="s">
        <v>2766</v>
      </c>
      <c r="D128" s="187" t="s">
        <v>2037</v>
      </c>
      <c r="E128" s="188">
        <v>18</v>
      </c>
      <c r="F128" s="189"/>
      <c r="G128" s="190">
        <f t="shared" si="35"/>
        <v>0</v>
      </c>
      <c r="H128" s="189"/>
      <c r="I128" s="190">
        <f t="shared" si="36"/>
        <v>0</v>
      </c>
      <c r="J128" s="189"/>
      <c r="K128" s="190">
        <f t="shared" si="37"/>
        <v>0</v>
      </c>
      <c r="L128" s="190">
        <v>21</v>
      </c>
      <c r="M128" s="190">
        <f t="shared" si="38"/>
        <v>0</v>
      </c>
      <c r="N128" s="188">
        <v>0</v>
      </c>
      <c r="O128" s="188">
        <f t="shared" si="39"/>
        <v>0</v>
      </c>
      <c r="P128" s="188">
        <v>0</v>
      </c>
      <c r="Q128" s="188">
        <f t="shared" si="40"/>
        <v>0</v>
      </c>
      <c r="R128" s="190"/>
      <c r="S128" s="190" t="s">
        <v>878</v>
      </c>
      <c r="T128" s="191" t="s">
        <v>879</v>
      </c>
      <c r="U128" s="159">
        <v>0</v>
      </c>
      <c r="V128" s="159">
        <f t="shared" si="41"/>
        <v>0</v>
      </c>
      <c r="W128" s="159"/>
      <c r="X128" s="159" t="s">
        <v>295</v>
      </c>
      <c r="Y128" s="159" t="s">
        <v>296</v>
      </c>
      <c r="Z128" s="148"/>
      <c r="AA128" s="148"/>
      <c r="AB128" s="148"/>
      <c r="AC128" s="148"/>
      <c r="AD128" s="148"/>
      <c r="AE128" s="148"/>
      <c r="AF128" s="148"/>
      <c r="AG128" s="148" t="s">
        <v>2005</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5">
      <c r="A129" s="185">
        <v>115</v>
      </c>
      <c r="B129" s="186" t="s">
        <v>2213</v>
      </c>
      <c r="C129" s="198" t="s">
        <v>2767</v>
      </c>
      <c r="D129" s="187" t="s">
        <v>2037</v>
      </c>
      <c r="E129" s="188">
        <v>2</v>
      </c>
      <c r="F129" s="189"/>
      <c r="G129" s="190">
        <f t="shared" si="35"/>
        <v>0</v>
      </c>
      <c r="H129" s="189"/>
      <c r="I129" s="190">
        <f t="shared" si="36"/>
        <v>0</v>
      </c>
      <c r="J129" s="189"/>
      <c r="K129" s="190">
        <f t="shared" si="37"/>
        <v>0</v>
      </c>
      <c r="L129" s="190">
        <v>21</v>
      </c>
      <c r="M129" s="190">
        <f t="shared" si="38"/>
        <v>0</v>
      </c>
      <c r="N129" s="188">
        <v>0</v>
      </c>
      <c r="O129" s="188">
        <f t="shared" si="39"/>
        <v>0</v>
      </c>
      <c r="P129" s="188">
        <v>0</v>
      </c>
      <c r="Q129" s="188">
        <f t="shared" si="40"/>
        <v>0</v>
      </c>
      <c r="R129" s="190"/>
      <c r="S129" s="190" t="s">
        <v>878</v>
      </c>
      <c r="T129" s="191" t="s">
        <v>879</v>
      </c>
      <c r="U129" s="159">
        <v>0</v>
      </c>
      <c r="V129" s="159">
        <f t="shared" si="41"/>
        <v>0</v>
      </c>
      <c r="W129" s="159"/>
      <c r="X129" s="159" t="s">
        <v>295</v>
      </c>
      <c r="Y129" s="159" t="s">
        <v>296</v>
      </c>
      <c r="Z129" s="148"/>
      <c r="AA129" s="148"/>
      <c r="AB129" s="148"/>
      <c r="AC129" s="148"/>
      <c r="AD129" s="148"/>
      <c r="AE129" s="148"/>
      <c r="AF129" s="148"/>
      <c r="AG129" s="148" t="s">
        <v>2005</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5">
      <c r="A130" s="185">
        <v>116</v>
      </c>
      <c r="B130" s="186" t="s">
        <v>2215</v>
      </c>
      <c r="C130" s="198" t="s">
        <v>2768</v>
      </c>
      <c r="D130" s="187" t="s">
        <v>2037</v>
      </c>
      <c r="E130" s="188">
        <v>36</v>
      </c>
      <c r="F130" s="189"/>
      <c r="G130" s="190">
        <f t="shared" si="35"/>
        <v>0</v>
      </c>
      <c r="H130" s="189"/>
      <c r="I130" s="190">
        <f t="shared" si="36"/>
        <v>0</v>
      </c>
      <c r="J130" s="189"/>
      <c r="K130" s="190">
        <f t="shared" si="37"/>
        <v>0</v>
      </c>
      <c r="L130" s="190">
        <v>21</v>
      </c>
      <c r="M130" s="190">
        <f t="shared" si="38"/>
        <v>0</v>
      </c>
      <c r="N130" s="188">
        <v>0</v>
      </c>
      <c r="O130" s="188">
        <f t="shared" si="39"/>
        <v>0</v>
      </c>
      <c r="P130" s="188">
        <v>0</v>
      </c>
      <c r="Q130" s="188">
        <f t="shared" si="40"/>
        <v>0</v>
      </c>
      <c r="R130" s="190"/>
      <c r="S130" s="190" t="s">
        <v>878</v>
      </c>
      <c r="T130" s="191" t="s">
        <v>879</v>
      </c>
      <c r="U130" s="159">
        <v>0</v>
      </c>
      <c r="V130" s="159">
        <f t="shared" si="41"/>
        <v>0</v>
      </c>
      <c r="W130" s="159"/>
      <c r="X130" s="159" t="s">
        <v>295</v>
      </c>
      <c r="Y130" s="159" t="s">
        <v>296</v>
      </c>
      <c r="Z130" s="148"/>
      <c r="AA130" s="148"/>
      <c r="AB130" s="148"/>
      <c r="AC130" s="148"/>
      <c r="AD130" s="148"/>
      <c r="AE130" s="148"/>
      <c r="AF130" s="148"/>
      <c r="AG130" s="148" t="s">
        <v>2005</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13" x14ac:dyDescent="0.25">
      <c r="A131" s="170" t="s">
        <v>288</v>
      </c>
      <c r="B131" s="171" t="s">
        <v>130</v>
      </c>
      <c r="C131" s="193" t="s">
        <v>131</v>
      </c>
      <c r="D131" s="172"/>
      <c r="E131" s="173"/>
      <c r="F131" s="174"/>
      <c r="G131" s="174">
        <f>SUMIF(AG132:AG150,"&lt;&gt;NOR",G132:G150)</f>
        <v>0</v>
      </c>
      <c r="H131" s="174"/>
      <c r="I131" s="174">
        <f>SUM(I132:I150)</f>
        <v>0</v>
      </c>
      <c r="J131" s="174"/>
      <c r="K131" s="174">
        <f>SUM(K132:K150)</f>
        <v>0</v>
      </c>
      <c r="L131" s="174"/>
      <c r="M131" s="174">
        <f>SUM(M132:M150)</f>
        <v>0</v>
      </c>
      <c r="N131" s="173"/>
      <c r="O131" s="173">
        <f>SUM(O132:O150)</f>
        <v>0</v>
      </c>
      <c r="P131" s="173"/>
      <c r="Q131" s="173">
        <f>SUM(Q132:Q150)</f>
        <v>0</v>
      </c>
      <c r="R131" s="174"/>
      <c r="S131" s="174"/>
      <c r="T131" s="175"/>
      <c r="U131" s="169"/>
      <c r="V131" s="169">
        <f>SUM(V132:V150)</f>
        <v>0</v>
      </c>
      <c r="W131" s="169"/>
      <c r="X131" s="169"/>
      <c r="Y131" s="169"/>
      <c r="AG131" t="s">
        <v>289</v>
      </c>
    </row>
    <row r="132" spans="1:60" outlineLevel="1" x14ac:dyDescent="0.25">
      <c r="A132" s="185">
        <v>117</v>
      </c>
      <c r="B132" s="186" t="s">
        <v>2217</v>
      </c>
      <c r="C132" s="198" t="s">
        <v>2769</v>
      </c>
      <c r="D132" s="187" t="s">
        <v>2037</v>
      </c>
      <c r="E132" s="188">
        <v>34</v>
      </c>
      <c r="F132" s="189"/>
      <c r="G132" s="190">
        <f t="shared" ref="G132:G150" si="42">ROUND(E132*F132,2)</f>
        <v>0</v>
      </c>
      <c r="H132" s="189"/>
      <c r="I132" s="190">
        <f t="shared" ref="I132:I150" si="43">ROUND(E132*H132,2)</f>
        <v>0</v>
      </c>
      <c r="J132" s="189"/>
      <c r="K132" s="190">
        <f t="shared" ref="K132:K150" si="44">ROUND(E132*J132,2)</f>
        <v>0</v>
      </c>
      <c r="L132" s="190">
        <v>21</v>
      </c>
      <c r="M132" s="190">
        <f t="shared" ref="M132:M150" si="45">G132*(1+L132/100)</f>
        <v>0</v>
      </c>
      <c r="N132" s="188">
        <v>0</v>
      </c>
      <c r="O132" s="188">
        <f t="shared" ref="O132:O150" si="46">ROUND(E132*N132,2)</f>
        <v>0</v>
      </c>
      <c r="P132" s="188">
        <v>0</v>
      </c>
      <c r="Q132" s="188">
        <f t="shared" ref="Q132:Q150" si="47">ROUND(E132*P132,2)</f>
        <v>0</v>
      </c>
      <c r="R132" s="190"/>
      <c r="S132" s="190" t="s">
        <v>878</v>
      </c>
      <c r="T132" s="191" t="s">
        <v>879</v>
      </c>
      <c r="U132" s="159">
        <v>0</v>
      </c>
      <c r="V132" s="159">
        <f t="shared" ref="V132:V150" si="48">ROUND(E132*U132,2)</f>
        <v>0</v>
      </c>
      <c r="W132" s="159"/>
      <c r="X132" s="159" t="s">
        <v>295</v>
      </c>
      <c r="Y132" s="159" t="s">
        <v>296</v>
      </c>
      <c r="Z132" s="148"/>
      <c r="AA132" s="148"/>
      <c r="AB132" s="148"/>
      <c r="AC132" s="148"/>
      <c r="AD132" s="148"/>
      <c r="AE132" s="148"/>
      <c r="AF132" s="148"/>
      <c r="AG132" s="148" t="s">
        <v>2005</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1" x14ac:dyDescent="0.25">
      <c r="A133" s="185">
        <v>118</v>
      </c>
      <c r="B133" s="186" t="s">
        <v>2770</v>
      </c>
      <c r="C133" s="198" t="s">
        <v>2771</v>
      </c>
      <c r="D133" s="187" t="s">
        <v>2037</v>
      </c>
      <c r="E133" s="188">
        <v>7</v>
      </c>
      <c r="F133" s="189"/>
      <c r="G133" s="190">
        <f t="shared" si="42"/>
        <v>0</v>
      </c>
      <c r="H133" s="189"/>
      <c r="I133" s="190">
        <f t="shared" si="43"/>
        <v>0</v>
      </c>
      <c r="J133" s="189"/>
      <c r="K133" s="190">
        <f t="shared" si="44"/>
        <v>0</v>
      </c>
      <c r="L133" s="190">
        <v>21</v>
      </c>
      <c r="M133" s="190">
        <f t="shared" si="45"/>
        <v>0</v>
      </c>
      <c r="N133" s="188">
        <v>0</v>
      </c>
      <c r="O133" s="188">
        <f t="shared" si="46"/>
        <v>0</v>
      </c>
      <c r="P133" s="188">
        <v>0</v>
      </c>
      <c r="Q133" s="188">
        <f t="shared" si="47"/>
        <v>0</v>
      </c>
      <c r="R133" s="190"/>
      <c r="S133" s="190" t="s">
        <v>878</v>
      </c>
      <c r="T133" s="191" t="s">
        <v>879</v>
      </c>
      <c r="U133" s="159">
        <v>0</v>
      </c>
      <c r="V133" s="159">
        <f t="shared" si="48"/>
        <v>0</v>
      </c>
      <c r="W133" s="159"/>
      <c r="X133" s="159" t="s">
        <v>295</v>
      </c>
      <c r="Y133" s="159" t="s">
        <v>296</v>
      </c>
      <c r="Z133" s="148"/>
      <c r="AA133" s="148"/>
      <c r="AB133" s="148"/>
      <c r="AC133" s="148"/>
      <c r="AD133" s="148"/>
      <c r="AE133" s="148"/>
      <c r="AF133" s="148"/>
      <c r="AG133" s="148" t="s">
        <v>2005</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1" x14ac:dyDescent="0.25">
      <c r="A134" s="185">
        <v>119</v>
      </c>
      <c r="B134" s="186" t="s">
        <v>2772</v>
      </c>
      <c r="C134" s="198" t="s">
        <v>2773</v>
      </c>
      <c r="D134" s="187" t="s">
        <v>2037</v>
      </c>
      <c r="E134" s="188">
        <v>11</v>
      </c>
      <c r="F134" s="189"/>
      <c r="G134" s="190">
        <f t="shared" si="42"/>
        <v>0</v>
      </c>
      <c r="H134" s="189"/>
      <c r="I134" s="190">
        <f t="shared" si="43"/>
        <v>0</v>
      </c>
      <c r="J134" s="189"/>
      <c r="K134" s="190">
        <f t="shared" si="44"/>
        <v>0</v>
      </c>
      <c r="L134" s="190">
        <v>21</v>
      </c>
      <c r="M134" s="190">
        <f t="shared" si="45"/>
        <v>0</v>
      </c>
      <c r="N134" s="188">
        <v>0</v>
      </c>
      <c r="O134" s="188">
        <f t="shared" si="46"/>
        <v>0</v>
      </c>
      <c r="P134" s="188">
        <v>0</v>
      </c>
      <c r="Q134" s="188">
        <f t="shared" si="47"/>
        <v>0</v>
      </c>
      <c r="R134" s="190"/>
      <c r="S134" s="190" t="s">
        <v>878</v>
      </c>
      <c r="T134" s="191" t="s">
        <v>879</v>
      </c>
      <c r="U134" s="159">
        <v>0</v>
      </c>
      <c r="V134" s="159">
        <f t="shared" si="48"/>
        <v>0</v>
      </c>
      <c r="W134" s="159"/>
      <c r="X134" s="159" t="s">
        <v>295</v>
      </c>
      <c r="Y134" s="159" t="s">
        <v>296</v>
      </c>
      <c r="Z134" s="148"/>
      <c r="AA134" s="148"/>
      <c r="AB134" s="148"/>
      <c r="AC134" s="148"/>
      <c r="AD134" s="148"/>
      <c r="AE134" s="148"/>
      <c r="AF134" s="148"/>
      <c r="AG134" s="148" t="s">
        <v>2005</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5">
      <c r="A135" s="185">
        <v>120</v>
      </c>
      <c r="B135" s="186" t="s">
        <v>2774</v>
      </c>
      <c r="C135" s="198" t="s">
        <v>2775</v>
      </c>
      <c r="D135" s="187" t="s">
        <v>2037</v>
      </c>
      <c r="E135" s="188">
        <v>10</v>
      </c>
      <c r="F135" s="189"/>
      <c r="G135" s="190">
        <f t="shared" si="42"/>
        <v>0</v>
      </c>
      <c r="H135" s="189"/>
      <c r="I135" s="190">
        <f t="shared" si="43"/>
        <v>0</v>
      </c>
      <c r="J135" s="189"/>
      <c r="K135" s="190">
        <f t="shared" si="44"/>
        <v>0</v>
      </c>
      <c r="L135" s="190">
        <v>21</v>
      </c>
      <c r="M135" s="190">
        <f t="shared" si="45"/>
        <v>0</v>
      </c>
      <c r="N135" s="188">
        <v>0</v>
      </c>
      <c r="O135" s="188">
        <f t="shared" si="46"/>
        <v>0</v>
      </c>
      <c r="P135" s="188">
        <v>0</v>
      </c>
      <c r="Q135" s="188">
        <f t="shared" si="47"/>
        <v>0</v>
      </c>
      <c r="R135" s="190"/>
      <c r="S135" s="190" t="s">
        <v>878</v>
      </c>
      <c r="T135" s="191" t="s">
        <v>879</v>
      </c>
      <c r="U135" s="159">
        <v>0</v>
      </c>
      <c r="V135" s="159">
        <f t="shared" si="48"/>
        <v>0</v>
      </c>
      <c r="W135" s="159"/>
      <c r="X135" s="159" t="s">
        <v>295</v>
      </c>
      <c r="Y135" s="159" t="s">
        <v>296</v>
      </c>
      <c r="Z135" s="148"/>
      <c r="AA135" s="148"/>
      <c r="AB135" s="148"/>
      <c r="AC135" s="148"/>
      <c r="AD135" s="148"/>
      <c r="AE135" s="148"/>
      <c r="AF135" s="148"/>
      <c r="AG135" s="148" t="s">
        <v>2005</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1" x14ac:dyDescent="0.25">
      <c r="A136" s="185">
        <v>121</v>
      </c>
      <c r="B136" s="186" t="s">
        <v>2222</v>
      </c>
      <c r="C136" s="198" t="s">
        <v>2776</v>
      </c>
      <c r="D136" s="187" t="s">
        <v>2037</v>
      </c>
      <c r="E136" s="188">
        <v>43</v>
      </c>
      <c r="F136" s="189"/>
      <c r="G136" s="190">
        <f t="shared" si="42"/>
        <v>0</v>
      </c>
      <c r="H136" s="189"/>
      <c r="I136" s="190">
        <f t="shared" si="43"/>
        <v>0</v>
      </c>
      <c r="J136" s="189"/>
      <c r="K136" s="190">
        <f t="shared" si="44"/>
        <v>0</v>
      </c>
      <c r="L136" s="190">
        <v>21</v>
      </c>
      <c r="M136" s="190">
        <f t="shared" si="45"/>
        <v>0</v>
      </c>
      <c r="N136" s="188">
        <v>0</v>
      </c>
      <c r="O136" s="188">
        <f t="shared" si="46"/>
        <v>0</v>
      </c>
      <c r="P136" s="188">
        <v>0</v>
      </c>
      <c r="Q136" s="188">
        <f t="shared" si="47"/>
        <v>0</v>
      </c>
      <c r="R136" s="190"/>
      <c r="S136" s="190" t="s">
        <v>878</v>
      </c>
      <c r="T136" s="191" t="s">
        <v>879</v>
      </c>
      <c r="U136" s="159">
        <v>0</v>
      </c>
      <c r="V136" s="159">
        <f t="shared" si="48"/>
        <v>0</v>
      </c>
      <c r="W136" s="159"/>
      <c r="X136" s="159" t="s">
        <v>295</v>
      </c>
      <c r="Y136" s="159" t="s">
        <v>296</v>
      </c>
      <c r="Z136" s="148"/>
      <c r="AA136" s="148"/>
      <c r="AB136" s="148"/>
      <c r="AC136" s="148"/>
      <c r="AD136" s="148"/>
      <c r="AE136" s="148"/>
      <c r="AF136" s="148"/>
      <c r="AG136" s="148" t="s">
        <v>2005</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5">
      <c r="A137" s="185">
        <v>122</v>
      </c>
      <c r="B137" s="186" t="s">
        <v>2224</v>
      </c>
      <c r="C137" s="198" t="s">
        <v>2777</v>
      </c>
      <c r="D137" s="187" t="s">
        <v>2037</v>
      </c>
      <c r="E137" s="188">
        <v>7</v>
      </c>
      <c r="F137" s="189"/>
      <c r="G137" s="190">
        <f t="shared" si="42"/>
        <v>0</v>
      </c>
      <c r="H137" s="189"/>
      <c r="I137" s="190">
        <f t="shared" si="43"/>
        <v>0</v>
      </c>
      <c r="J137" s="189"/>
      <c r="K137" s="190">
        <f t="shared" si="44"/>
        <v>0</v>
      </c>
      <c r="L137" s="190">
        <v>21</v>
      </c>
      <c r="M137" s="190">
        <f t="shared" si="45"/>
        <v>0</v>
      </c>
      <c r="N137" s="188">
        <v>0</v>
      </c>
      <c r="O137" s="188">
        <f t="shared" si="46"/>
        <v>0</v>
      </c>
      <c r="P137" s="188">
        <v>0</v>
      </c>
      <c r="Q137" s="188">
        <f t="shared" si="47"/>
        <v>0</v>
      </c>
      <c r="R137" s="190"/>
      <c r="S137" s="190" t="s">
        <v>878</v>
      </c>
      <c r="T137" s="191" t="s">
        <v>879</v>
      </c>
      <c r="U137" s="159">
        <v>0</v>
      </c>
      <c r="V137" s="159">
        <f t="shared" si="48"/>
        <v>0</v>
      </c>
      <c r="W137" s="159"/>
      <c r="X137" s="159" t="s">
        <v>295</v>
      </c>
      <c r="Y137" s="159" t="s">
        <v>296</v>
      </c>
      <c r="Z137" s="148"/>
      <c r="AA137" s="148"/>
      <c r="AB137" s="148"/>
      <c r="AC137" s="148"/>
      <c r="AD137" s="148"/>
      <c r="AE137" s="148"/>
      <c r="AF137" s="148"/>
      <c r="AG137" s="148" t="s">
        <v>2005</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5">
      <c r="A138" s="185">
        <v>123</v>
      </c>
      <c r="B138" s="186" t="s">
        <v>2226</v>
      </c>
      <c r="C138" s="198" t="s">
        <v>2778</v>
      </c>
      <c r="D138" s="187" t="s">
        <v>2037</v>
      </c>
      <c r="E138" s="188">
        <v>6</v>
      </c>
      <c r="F138" s="189"/>
      <c r="G138" s="190">
        <f t="shared" si="42"/>
        <v>0</v>
      </c>
      <c r="H138" s="189"/>
      <c r="I138" s="190">
        <f t="shared" si="43"/>
        <v>0</v>
      </c>
      <c r="J138" s="189"/>
      <c r="K138" s="190">
        <f t="shared" si="44"/>
        <v>0</v>
      </c>
      <c r="L138" s="190">
        <v>21</v>
      </c>
      <c r="M138" s="190">
        <f t="shared" si="45"/>
        <v>0</v>
      </c>
      <c r="N138" s="188">
        <v>0</v>
      </c>
      <c r="O138" s="188">
        <f t="shared" si="46"/>
        <v>0</v>
      </c>
      <c r="P138" s="188">
        <v>0</v>
      </c>
      <c r="Q138" s="188">
        <f t="shared" si="47"/>
        <v>0</v>
      </c>
      <c r="R138" s="190"/>
      <c r="S138" s="190" t="s">
        <v>878</v>
      </c>
      <c r="T138" s="191" t="s">
        <v>879</v>
      </c>
      <c r="U138" s="159">
        <v>0</v>
      </c>
      <c r="V138" s="159">
        <f t="shared" si="48"/>
        <v>0</v>
      </c>
      <c r="W138" s="159"/>
      <c r="X138" s="159" t="s">
        <v>295</v>
      </c>
      <c r="Y138" s="159" t="s">
        <v>296</v>
      </c>
      <c r="Z138" s="148"/>
      <c r="AA138" s="148"/>
      <c r="AB138" s="148"/>
      <c r="AC138" s="148"/>
      <c r="AD138" s="148"/>
      <c r="AE138" s="148"/>
      <c r="AF138" s="148"/>
      <c r="AG138" s="148" t="s">
        <v>2005</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5">
      <c r="A139" s="185">
        <v>124</v>
      </c>
      <c r="B139" s="186" t="s">
        <v>2227</v>
      </c>
      <c r="C139" s="198" t="s">
        <v>2779</v>
      </c>
      <c r="D139" s="187" t="s">
        <v>2037</v>
      </c>
      <c r="E139" s="188">
        <v>0</v>
      </c>
      <c r="F139" s="189"/>
      <c r="G139" s="190">
        <f t="shared" si="42"/>
        <v>0</v>
      </c>
      <c r="H139" s="189"/>
      <c r="I139" s="190">
        <f t="shared" si="43"/>
        <v>0</v>
      </c>
      <c r="J139" s="189"/>
      <c r="K139" s="190">
        <f t="shared" si="44"/>
        <v>0</v>
      </c>
      <c r="L139" s="190">
        <v>21</v>
      </c>
      <c r="M139" s="190">
        <f t="shared" si="45"/>
        <v>0</v>
      </c>
      <c r="N139" s="188">
        <v>0</v>
      </c>
      <c r="O139" s="188">
        <f t="shared" si="46"/>
        <v>0</v>
      </c>
      <c r="P139" s="188">
        <v>0</v>
      </c>
      <c r="Q139" s="188">
        <f t="shared" si="47"/>
        <v>0</v>
      </c>
      <c r="R139" s="190"/>
      <c r="S139" s="190" t="s">
        <v>878</v>
      </c>
      <c r="T139" s="191" t="s">
        <v>879</v>
      </c>
      <c r="U139" s="159">
        <v>0</v>
      </c>
      <c r="V139" s="159">
        <f t="shared" si="48"/>
        <v>0</v>
      </c>
      <c r="W139" s="159"/>
      <c r="X139" s="159" t="s">
        <v>295</v>
      </c>
      <c r="Y139" s="159" t="s">
        <v>296</v>
      </c>
      <c r="Z139" s="148"/>
      <c r="AA139" s="148"/>
      <c r="AB139" s="148"/>
      <c r="AC139" s="148"/>
      <c r="AD139" s="148"/>
      <c r="AE139" s="148"/>
      <c r="AF139" s="148"/>
      <c r="AG139" s="148" t="s">
        <v>2005</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1" x14ac:dyDescent="0.25">
      <c r="A140" s="185">
        <v>125</v>
      </c>
      <c r="B140" s="186" t="s">
        <v>2229</v>
      </c>
      <c r="C140" s="198" t="s">
        <v>2780</v>
      </c>
      <c r="D140" s="187" t="s">
        <v>2037</v>
      </c>
      <c r="E140" s="188">
        <v>24</v>
      </c>
      <c r="F140" s="189"/>
      <c r="G140" s="190">
        <f t="shared" si="42"/>
        <v>0</v>
      </c>
      <c r="H140" s="189"/>
      <c r="I140" s="190">
        <f t="shared" si="43"/>
        <v>0</v>
      </c>
      <c r="J140" s="189"/>
      <c r="K140" s="190">
        <f t="shared" si="44"/>
        <v>0</v>
      </c>
      <c r="L140" s="190">
        <v>21</v>
      </c>
      <c r="M140" s="190">
        <f t="shared" si="45"/>
        <v>0</v>
      </c>
      <c r="N140" s="188">
        <v>0</v>
      </c>
      <c r="O140" s="188">
        <f t="shared" si="46"/>
        <v>0</v>
      </c>
      <c r="P140" s="188">
        <v>0</v>
      </c>
      <c r="Q140" s="188">
        <f t="shared" si="47"/>
        <v>0</v>
      </c>
      <c r="R140" s="190"/>
      <c r="S140" s="190" t="s">
        <v>878</v>
      </c>
      <c r="T140" s="191" t="s">
        <v>879</v>
      </c>
      <c r="U140" s="159">
        <v>0</v>
      </c>
      <c r="V140" s="159">
        <f t="shared" si="48"/>
        <v>0</v>
      </c>
      <c r="W140" s="159"/>
      <c r="X140" s="159" t="s">
        <v>295</v>
      </c>
      <c r="Y140" s="159" t="s">
        <v>296</v>
      </c>
      <c r="Z140" s="148"/>
      <c r="AA140" s="148"/>
      <c r="AB140" s="148"/>
      <c r="AC140" s="148"/>
      <c r="AD140" s="148"/>
      <c r="AE140" s="148"/>
      <c r="AF140" s="148"/>
      <c r="AG140" s="148" t="s">
        <v>2005</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1" x14ac:dyDescent="0.25">
      <c r="A141" s="185">
        <v>126</v>
      </c>
      <c r="B141" s="186" t="s">
        <v>2231</v>
      </c>
      <c r="C141" s="198" t="s">
        <v>2769</v>
      </c>
      <c r="D141" s="187" t="s">
        <v>2037</v>
      </c>
      <c r="E141" s="188">
        <v>3</v>
      </c>
      <c r="F141" s="189"/>
      <c r="G141" s="190">
        <f t="shared" si="42"/>
        <v>0</v>
      </c>
      <c r="H141" s="189"/>
      <c r="I141" s="190">
        <f t="shared" si="43"/>
        <v>0</v>
      </c>
      <c r="J141" s="189"/>
      <c r="K141" s="190">
        <f t="shared" si="44"/>
        <v>0</v>
      </c>
      <c r="L141" s="190">
        <v>21</v>
      </c>
      <c r="M141" s="190">
        <f t="shared" si="45"/>
        <v>0</v>
      </c>
      <c r="N141" s="188">
        <v>0</v>
      </c>
      <c r="O141" s="188">
        <f t="shared" si="46"/>
        <v>0</v>
      </c>
      <c r="P141" s="188">
        <v>0</v>
      </c>
      <c r="Q141" s="188">
        <f t="shared" si="47"/>
        <v>0</v>
      </c>
      <c r="R141" s="190"/>
      <c r="S141" s="190" t="s">
        <v>878</v>
      </c>
      <c r="T141" s="191" t="s">
        <v>879</v>
      </c>
      <c r="U141" s="159">
        <v>0</v>
      </c>
      <c r="V141" s="159">
        <f t="shared" si="48"/>
        <v>0</v>
      </c>
      <c r="W141" s="159"/>
      <c r="X141" s="159" t="s">
        <v>295</v>
      </c>
      <c r="Y141" s="159" t="s">
        <v>296</v>
      </c>
      <c r="Z141" s="148"/>
      <c r="AA141" s="148"/>
      <c r="AB141" s="148"/>
      <c r="AC141" s="148"/>
      <c r="AD141" s="148"/>
      <c r="AE141" s="148"/>
      <c r="AF141" s="148"/>
      <c r="AG141" s="148" t="s">
        <v>2005</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1" x14ac:dyDescent="0.25">
      <c r="A142" s="185">
        <v>127</v>
      </c>
      <c r="B142" s="186" t="s">
        <v>2232</v>
      </c>
      <c r="C142" s="198" t="s">
        <v>2781</v>
      </c>
      <c r="D142" s="187" t="s">
        <v>2037</v>
      </c>
      <c r="E142" s="188">
        <v>20</v>
      </c>
      <c r="F142" s="189"/>
      <c r="G142" s="190">
        <f t="shared" si="42"/>
        <v>0</v>
      </c>
      <c r="H142" s="189"/>
      <c r="I142" s="190">
        <f t="shared" si="43"/>
        <v>0</v>
      </c>
      <c r="J142" s="189"/>
      <c r="K142" s="190">
        <f t="shared" si="44"/>
        <v>0</v>
      </c>
      <c r="L142" s="190">
        <v>21</v>
      </c>
      <c r="M142" s="190">
        <f t="shared" si="45"/>
        <v>0</v>
      </c>
      <c r="N142" s="188">
        <v>0</v>
      </c>
      <c r="O142" s="188">
        <f t="shared" si="46"/>
        <v>0</v>
      </c>
      <c r="P142" s="188">
        <v>0</v>
      </c>
      <c r="Q142" s="188">
        <f t="shared" si="47"/>
        <v>0</v>
      </c>
      <c r="R142" s="190"/>
      <c r="S142" s="190" t="s">
        <v>878</v>
      </c>
      <c r="T142" s="191" t="s">
        <v>879</v>
      </c>
      <c r="U142" s="159">
        <v>0</v>
      </c>
      <c r="V142" s="159">
        <f t="shared" si="48"/>
        <v>0</v>
      </c>
      <c r="W142" s="159"/>
      <c r="X142" s="159" t="s">
        <v>295</v>
      </c>
      <c r="Y142" s="159" t="s">
        <v>296</v>
      </c>
      <c r="Z142" s="148"/>
      <c r="AA142" s="148"/>
      <c r="AB142" s="148"/>
      <c r="AC142" s="148"/>
      <c r="AD142" s="148"/>
      <c r="AE142" s="148"/>
      <c r="AF142" s="148"/>
      <c r="AG142" s="148" t="s">
        <v>2005</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1" x14ac:dyDescent="0.25">
      <c r="A143" s="185">
        <v>128</v>
      </c>
      <c r="B143" s="186" t="s">
        <v>2234</v>
      </c>
      <c r="C143" s="198" t="s">
        <v>2782</v>
      </c>
      <c r="D143" s="187" t="s">
        <v>2037</v>
      </c>
      <c r="E143" s="188">
        <v>2</v>
      </c>
      <c r="F143" s="189"/>
      <c r="G143" s="190">
        <f t="shared" si="42"/>
        <v>0</v>
      </c>
      <c r="H143" s="189"/>
      <c r="I143" s="190">
        <f t="shared" si="43"/>
        <v>0</v>
      </c>
      <c r="J143" s="189"/>
      <c r="K143" s="190">
        <f t="shared" si="44"/>
        <v>0</v>
      </c>
      <c r="L143" s="190">
        <v>21</v>
      </c>
      <c r="M143" s="190">
        <f t="shared" si="45"/>
        <v>0</v>
      </c>
      <c r="N143" s="188">
        <v>0</v>
      </c>
      <c r="O143" s="188">
        <f t="shared" si="46"/>
        <v>0</v>
      </c>
      <c r="P143" s="188">
        <v>0</v>
      </c>
      <c r="Q143" s="188">
        <f t="shared" si="47"/>
        <v>0</v>
      </c>
      <c r="R143" s="190"/>
      <c r="S143" s="190" t="s">
        <v>878</v>
      </c>
      <c r="T143" s="191" t="s">
        <v>879</v>
      </c>
      <c r="U143" s="159">
        <v>0</v>
      </c>
      <c r="V143" s="159">
        <f t="shared" si="48"/>
        <v>0</v>
      </c>
      <c r="W143" s="159"/>
      <c r="X143" s="159" t="s">
        <v>295</v>
      </c>
      <c r="Y143" s="159" t="s">
        <v>296</v>
      </c>
      <c r="Z143" s="148"/>
      <c r="AA143" s="148"/>
      <c r="AB143" s="148"/>
      <c r="AC143" s="148"/>
      <c r="AD143" s="148"/>
      <c r="AE143" s="148"/>
      <c r="AF143" s="148"/>
      <c r="AG143" s="148" t="s">
        <v>2005</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1" x14ac:dyDescent="0.25">
      <c r="A144" s="185">
        <v>129</v>
      </c>
      <c r="B144" s="186" t="s">
        <v>2783</v>
      </c>
      <c r="C144" s="198" t="s">
        <v>2784</v>
      </c>
      <c r="D144" s="187" t="s">
        <v>2037</v>
      </c>
      <c r="E144" s="188">
        <v>16</v>
      </c>
      <c r="F144" s="189"/>
      <c r="G144" s="190">
        <f t="shared" si="42"/>
        <v>0</v>
      </c>
      <c r="H144" s="189"/>
      <c r="I144" s="190">
        <f t="shared" si="43"/>
        <v>0</v>
      </c>
      <c r="J144" s="189"/>
      <c r="K144" s="190">
        <f t="shared" si="44"/>
        <v>0</v>
      </c>
      <c r="L144" s="190">
        <v>21</v>
      </c>
      <c r="M144" s="190">
        <f t="shared" si="45"/>
        <v>0</v>
      </c>
      <c r="N144" s="188">
        <v>0</v>
      </c>
      <c r="O144" s="188">
        <f t="shared" si="46"/>
        <v>0</v>
      </c>
      <c r="P144" s="188">
        <v>0</v>
      </c>
      <c r="Q144" s="188">
        <f t="shared" si="47"/>
        <v>0</v>
      </c>
      <c r="R144" s="190"/>
      <c r="S144" s="190" t="s">
        <v>878</v>
      </c>
      <c r="T144" s="191" t="s">
        <v>879</v>
      </c>
      <c r="U144" s="159">
        <v>0</v>
      </c>
      <c r="V144" s="159">
        <f t="shared" si="48"/>
        <v>0</v>
      </c>
      <c r="W144" s="159"/>
      <c r="X144" s="159" t="s">
        <v>295</v>
      </c>
      <c r="Y144" s="159" t="s">
        <v>296</v>
      </c>
      <c r="Z144" s="148"/>
      <c r="AA144" s="148"/>
      <c r="AB144" s="148"/>
      <c r="AC144" s="148"/>
      <c r="AD144" s="148"/>
      <c r="AE144" s="148"/>
      <c r="AF144" s="148"/>
      <c r="AG144" s="148" t="s">
        <v>2005</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5">
      <c r="A145" s="185">
        <v>130</v>
      </c>
      <c r="B145" s="186" t="s">
        <v>2785</v>
      </c>
      <c r="C145" s="198" t="s">
        <v>2786</v>
      </c>
      <c r="D145" s="187" t="s">
        <v>2037</v>
      </c>
      <c r="E145" s="188">
        <v>6</v>
      </c>
      <c r="F145" s="189"/>
      <c r="G145" s="190">
        <f t="shared" si="42"/>
        <v>0</v>
      </c>
      <c r="H145" s="189"/>
      <c r="I145" s="190">
        <f t="shared" si="43"/>
        <v>0</v>
      </c>
      <c r="J145" s="189"/>
      <c r="K145" s="190">
        <f t="shared" si="44"/>
        <v>0</v>
      </c>
      <c r="L145" s="190">
        <v>21</v>
      </c>
      <c r="M145" s="190">
        <f t="shared" si="45"/>
        <v>0</v>
      </c>
      <c r="N145" s="188">
        <v>0</v>
      </c>
      <c r="O145" s="188">
        <f t="shared" si="46"/>
        <v>0</v>
      </c>
      <c r="P145" s="188">
        <v>0</v>
      </c>
      <c r="Q145" s="188">
        <f t="shared" si="47"/>
        <v>0</v>
      </c>
      <c r="R145" s="190"/>
      <c r="S145" s="190" t="s">
        <v>878</v>
      </c>
      <c r="T145" s="191" t="s">
        <v>879</v>
      </c>
      <c r="U145" s="159">
        <v>0</v>
      </c>
      <c r="V145" s="159">
        <f t="shared" si="48"/>
        <v>0</v>
      </c>
      <c r="W145" s="159"/>
      <c r="X145" s="159" t="s">
        <v>295</v>
      </c>
      <c r="Y145" s="159" t="s">
        <v>296</v>
      </c>
      <c r="Z145" s="148"/>
      <c r="AA145" s="148"/>
      <c r="AB145" s="148"/>
      <c r="AC145" s="148"/>
      <c r="AD145" s="148"/>
      <c r="AE145" s="148"/>
      <c r="AF145" s="148"/>
      <c r="AG145" s="148" t="s">
        <v>2005</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5">
      <c r="A146" s="185">
        <v>131</v>
      </c>
      <c r="B146" s="186" t="s">
        <v>2787</v>
      </c>
      <c r="C146" s="198" t="s">
        <v>2777</v>
      </c>
      <c r="D146" s="187" t="s">
        <v>2037</v>
      </c>
      <c r="E146" s="188">
        <v>0</v>
      </c>
      <c r="F146" s="189"/>
      <c r="G146" s="190">
        <f t="shared" si="42"/>
        <v>0</v>
      </c>
      <c r="H146" s="189"/>
      <c r="I146" s="190">
        <f t="shared" si="43"/>
        <v>0</v>
      </c>
      <c r="J146" s="189"/>
      <c r="K146" s="190">
        <f t="shared" si="44"/>
        <v>0</v>
      </c>
      <c r="L146" s="190">
        <v>21</v>
      </c>
      <c r="M146" s="190">
        <f t="shared" si="45"/>
        <v>0</v>
      </c>
      <c r="N146" s="188">
        <v>0</v>
      </c>
      <c r="O146" s="188">
        <f t="shared" si="46"/>
        <v>0</v>
      </c>
      <c r="P146" s="188">
        <v>0</v>
      </c>
      <c r="Q146" s="188">
        <f t="shared" si="47"/>
        <v>0</v>
      </c>
      <c r="R146" s="190"/>
      <c r="S146" s="190" t="s">
        <v>878</v>
      </c>
      <c r="T146" s="191" t="s">
        <v>879</v>
      </c>
      <c r="U146" s="159">
        <v>0</v>
      </c>
      <c r="V146" s="159">
        <f t="shared" si="48"/>
        <v>0</v>
      </c>
      <c r="W146" s="159"/>
      <c r="X146" s="159" t="s">
        <v>295</v>
      </c>
      <c r="Y146" s="159" t="s">
        <v>296</v>
      </c>
      <c r="Z146" s="148"/>
      <c r="AA146" s="148"/>
      <c r="AB146" s="148"/>
      <c r="AC146" s="148"/>
      <c r="AD146" s="148"/>
      <c r="AE146" s="148"/>
      <c r="AF146" s="148"/>
      <c r="AG146" s="148" t="s">
        <v>2005</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1" x14ac:dyDescent="0.25">
      <c r="A147" s="185">
        <v>132</v>
      </c>
      <c r="B147" s="186" t="s">
        <v>2788</v>
      </c>
      <c r="C147" s="198" t="s">
        <v>2778</v>
      </c>
      <c r="D147" s="187" t="s">
        <v>2037</v>
      </c>
      <c r="E147" s="188">
        <v>5</v>
      </c>
      <c r="F147" s="189"/>
      <c r="G147" s="190">
        <f t="shared" si="42"/>
        <v>0</v>
      </c>
      <c r="H147" s="189"/>
      <c r="I147" s="190">
        <f t="shared" si="43"/>
        <v>0</v>
      </c>
      <c r="J147" s="189"/>
      <c r="K147" s="190">
        <f t="shared" si="44"/>
        <v>0</v>
      </c>
      <c r="L147" s="190">
        <v>21</v>
      </c>
      <c r="M147" s="190">
        <f t="shared" si="45"/>
        <v>0</v>
      </c>
      <c r="N147" s="188">
        <v>0</v>
      </c>
      <c r="O147" s="188">
        <f t="shared" si="46"/>
        <v>0</v>
      </c>
      <c r="P147" s="188">
        <v>0</v>
      </c>
      <c r="Q147" s="188">
        <f t="shared" si="47"/>
        <v>0</v>
      </c>
      <c r="R147" s="190"/>
      <c r="S147" s="190" t="s">
        <v>878</v>
      </c>
      <c r="T147" s="191" t="s">
        <v>879</v>
      </c>
      <c r="U147" s="159">
        <v>0</v>
      </c>
      <c r="V147" s="159">
        <f t="shared" si="48"/>
        <v>0</v>
      </c>
      <c r="W147" s="159"/>
      <c r="X147" s="159" t="s">
        <v>295</v>
      </c>
      <c r="Y147" s="159" t="s">
        <v>296</v>
      </c>
      <c r="Z147" s="148"/>
      <c r="AA147" s="148"/>
      <c r="AB147" s="148"/>
      <c r="AC147" s="148"/>
      <c r="AD147" s="148"/>
      <c r="AE147" s="148"/>
      <c r="AF147" s="148"/>
      <c r="AG147" s="148" t="s">
        <v>2005</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5">
      <c r="A148" s="185">
        <v>133</v>
      </c>
      <c r="B148" s="186" t="s">
        <v>2238</v>
      </c>
      <c r="C148" s="198" t="s">
        <v>2779</v>
      </c>
      <c r="D148" s="187" t="s">
        <v>2037</v>
      </c>
      <c r="E148" s="188">
        <v>2</v>
      </c>
      <c r="F148" s="189"/>
      <c r="G148" s="190">
        <f t="shared" si="42"/>
        <v>0</v>
      </c>
      <c r="H148" s="189"/>
      <c r="I148" s="190">
        <f t="shared" si="43"/>
        <v>0</v>
      </c>
      <c r="J148" s="189"/>
      <c r="K148" s="190">
        <f t="shared" si="44"/>
        <v>0</v>
      </c>
      <c r="L148" s="190">
        <v>21</v>
      </c>
      <c r="M148" s="190">
        <f t="shared" si="45"/>
        <v>0</v>
      </c>
      <c r="N148" s="188">
        <v>0</v>
      </c>
      <c r="O148" s="188">
        <f t="shared" si="46"/>
        <v>0</v>
      </c>
      <c r="P148" s="188">
        <v>0</v>
      </c>
      <c r="Q148" s="188">
        <f t="shared" si="47"/>
        <v>0</v>
      </c>
      <c r="R148" s="190"/>
      <c r="S148" s="190" t="s">
        <v>878</v>
      </c>
      <c r="T148" s="191" t="s">
        <v>879</v>
      </c>
      <c r="U148" s="159">
        <v>0</v>
      </c>
      <c r="V148" s="159">
        <f t="shared" si="48"/>
        <v>0</v>
      </c>
      <c r="W148" s="159"/>
      <c r="X148" s="159" t="s">
        <v>295</v>
      </c>
      <c r="Y148" s="159" t="s">
        <v>296</v>
      </c>
      <c r="Z148" s="148"/>
      <c r="AA148" s="148"/>
      <c r="AB148" s="148"/>
      <c r="AC148" s="148"/>
      <c r="AD148" s="148"/>
      <c r="AE148" s="148"/>
      <c r="AF148" s="148"/>
      <c r="AG148" s="148" t="s">
        <v>2005</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1" x14ac:dyDescent="0.25">
      <c r="A149" s="185">
        <v>134</v>
      </c>
      <c r="B149" s="186" t="s">
        <v>2240</v>
      </c>
      <c r="C149" s="198" t="s">
        <v>2780</v>
      </c>
      <c r="D149" s="187" t="s">
        <v>2037</v>
      </c>
      <c r="E149" s="188">
        <v>10</v>
      </c>
      <c r="F149" s="189"/>
      <c r="G149" s="190">
        <f t="shared" si="42"/>
        <v>0</v>
      </c>
      <c r="H149" s="189"/>
      <c r="I149" s="190">
        <f t="shared" si="43"/>
        <v>0</v>
      </c>
      <c r="J149" s="189"/>
      <c r="K149" s="190">
        <f t="shared" si="44"/>
        <v>0</v>
      </c>
      <c r="L149" s="190">
        <v>21</v>
      </c>
      <c r="M149" s="190">
        <f t="shared" si="45"/>
        <v>0</v>
      </c>
      <c r="N149" s="188">
        <v>0</v>
      </c>
      <c r="O149" s="188">
        <f t="shared" si="46"/>
        <v>0</v>
      </c>
      <c r="P149" s="188">
        <v>0</v>
      </c>
      <c r="Q149" s="188">
        <f t="shared" si="47"/>
        <v>0</v>
      </c>
      <c r="R149" s="190"/>
      <c r="S149" s="190" t="s">
        <v>878</v>
      </c>
      <c r="T149" s="191" t="s">
        <v>879</v>
      </c>
      <c r="U149" s="159">
        <v>0</v>
      </c>
      <c r="V149" s="159">
        <f t="shared" si="48"/>
        <v>0</v>
      </c>
      <c r="W149" s="159"/>
      <c r="X149" s="159" t="s">
        <v>295</v>
      </c>
      <c r="Y149" s="159" t="s">
        <v>296</v>
      </c>
      <c r="Z149" s="148"/>
      <c r="AA149" s="148"/>
      <c r="AB149" s="148"/>
      <c r="AC149" s="148"/>
      <c r="AD149" s="148"/>
      <c r="AE149" s="148"/>
      <c r="AF149" s="148"/>
      <c r="AG149" s="148" t="s">
        <v>2005</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x14ac:dyDescent="0.25">
      <c r="A150" s="185">
        <v>135</v>
      </c>
      <c r="B150" s="186" t="s">
        <v>2241</v>
      </c>
      <c r="C150" s="198" t="s">
        <v>2789</v>
      </c>
      <c r="D150" s="187" t="s">
        <v>2037</v>
      </c>
      <c r="E150" s="188">
        <v>1</v>
      </c>
      <c r="F150" s="189"/>
      <c r="G150" s="190">
        <f t="shared" si="42"/>
        <v>0</v>
      </c>
      <c r="H150" s="189"/>
      <c r="I150" s="190">
        <f t="shared" si="43"/>
        <v>0</v>
      </c>
      <c r="J150" s="189"/>
      <c r="K150" s="190">
        <f t="shared" si="44"/>
        <v>0</v>
      </c>
      <c r="L150" s="190">
        <v>21</v>
      </c>
      <c r="M150" s="190">
        <f t="shared" si="45"/>
        <v>0</v>
      </c>
      <c r="N150" s="188">
        <v>0</v>
      </c>
      <c r="O150" s="188">
        <f t="shared" si="46"/>
        <v>0</v>
      </c>
      <c r="P150" s="188">
        <v>0</v>
      </c>
      <c r="Q150" s="188">
        <f t="shared" si="47"/>
        <v>0</v>
      </c>
      <c r="R150" s="190"/>
      <c r="S150" s="190" t="s">
        <v>878</v>
      </c>
      <c r="T150" s="191" t="s">
        <v>879</v>
      </c>
      <c r="U150" s="159">
        <v>0</v>
      </c>
      <c r="V150" s="159">
        <f t="shared" si="48"/>
        <v>0</v>
      </c>
      <c r="W150" s="159"/>
      <c r="X150" s="159" t="s">
        <v>295</v>
      </c>
      <c r="Y150" s="159" t="s">
        <v>296</v>
      </c>
      <c r="Z150" s="148"/>
      <c r="AA150" s="148"/>
      <c r="AB150" s="148"/>
      <c r="AC150" s="148"/>
      <c r="AD150" s="148"/>
      <c r="AE150" s="148"/>
      <c r="AF150" s="148"/>
      <c r="AG150" s="148" t="s">
        <v>2005</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ht="13" x14ac:dyDescent="0.25">
      <c r="A151" s="170" t="s">
        <v>288</v>
      </c>
      <c r="B151" s="171" t="s">
        <v>133</v>
      </c>
      <c r="C151" s="193" t="s">
        <v>134</v>
      </c>
      <c r="D151" s="172"/>
      <c r="E151" s="173"/>
      <c r="F151" s="174"/>
      <c r="G151" s="174">
        <f>SUMIF(AG152:AG168,"&lt;&gt;NOR",G152:G168)</f>
        <v>0</v>
      </c>
      <c r="H151" s="174"/>
      <c r="I151" s="174">
        <f>SUM(I152:I168)</f>
        <v>0</v>
      </c>
      <c r="J151" s="174"/>
      <c r="K151" s="174">
        <f>SUM(K152:K168)</f>
        <v>0</v>
      </c>
      <c r="L151" s="174"/>
      <c r="M151" s="174">
        <f>SUM(M152:M168)</f>
        <v>0</v>
      </c>
      <c r="N151" s="173"/>
      <c r="O151" s="173">
        <f>SUM(O152:O168)</f>
        <v>0</v>
      </c>
      <c r="P151" s="173"/>
      <c r="Q151" s="173">
        <f>SUM(Q152:Q168)</f>
        <v>0</v>
      </c>
      <c r="R151" s="174"/>
      <c r="S151" s="174"/>
      <c r="T151" s="175"/>
      <c r="U151" s="169"/>
      <c r="V151" s="169">
        <f>SUM(V152:V168)</f>
        <v>0</v>
      </c>
      <c r="W151" s="169"/>
      <c r="X151" s="169"/>
      <c r="Y151" s="169"/>
      <c r="AG151" t="s">
        <v>289</v>
      </c>
    </row>
    <row r="152" spans="1:60" outlineLevel="1" x14ac:dyDescent="0.25">
      <c r="A152" s="185">
        <v>136</v>
      </c>
      <c r="B152" s="186" t="s">
        <v>2242</v>
      </c>
      <c r="C152" s="198" t="s">
        <v>2790</v>
      </c>
      <c r="D152" s="187" t="s">
        <v>2037</v>
      </c>
      <c r="E152" s="188">
        <v>84</v>
      </c>
      <c r="F152" s="189"/>
      <c r="G152" s="190">
        <f t="shared" ref="G152:G168" si="49">ROUND(E152*F152,2)</f>
        <v>0</v>
      </c>
      <c r="H152" s="189"/>
      <c r="I152" s="190">
        <f t="shared" ref="I152:I168" si="50">ROUND(E152*H152,2)</f>
        <v>0</v>
      </c>
      <c r="J152" s="189"/>
      <c r="K152" s="190">
        <f t="shared" ref="K152:K168" si="51">ROUND(E152*J152,2)</f>
        <v>0</v>
      </c>
      <c r="L152" s="190">
        <v>21</v>
      </c>
      <c r="M152" s="190">
        <f t="shared" ref="M152:M168" si="52">G152*(1+L152/100)</f>
        <v>0</v>
      </c>
      <c r="N152" s="188">
        <v>0</v>
      </c>
      <c r="O152" s="188">
        <f t="shared" ref="O152:O168" si="53">ROUND(E152*N152,2)</f>
        <v>0</v>
      </c>
      <c r="P152" s="188">
        <v>0</v>
      </c>
      <c r="Q152" s="188">
        <f t="shared" ref="Q152:Q168" si="54">ROUND(E152*P152,2)</f>
        <v>0</v>
      </c>
      <c r="R152" s="190"/>
      <c r="S152" s="190" t="s">
        <v>878</v>
      </c>
      <c r="T152" s="191" t="s">
        <v>879</v>
      </c>
      <c r="U152" s="159">
        <v>0</v>
      </c>
      <c r="V152" s="159">
        <f t="shared" ref="V152:V168" si="55">ROUND(E152*U152,2)</f>
        <v>0</v>
      </c>
      <c r="W152" s="159"/>
      <c r="X152" s="159" t="s">
        <v>295</v>
      </c>
      <c r="Y152" s="159" t="s">
        <v>296</v>
      </c>
      <c r="Z152" s="148"/>
      <c r="AA152" s="148"/>
      <c r="AB152" s="148"/>
      <c r="AC152" s="148"/>
      <c r="AD152" s="148"/>
      <c r="AE152" s="148"/>
      <c r="AF152" s="148"/>
      <c r="AG152" s="148" t="s">
        <v>2005</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5">
      <c r="A153" s="185">
        <v>137</v>
      </c>
      <c r="B153" s="186" t="s">
        <v>2243</v>
      </c>
      <c r="C153" s="198" t="s">
        <v>2791</v>
      </c>
      <c r="D153" s="187" t="s">
        <v>2037</v>
      </c>
      <c r="E153" s="188">
        <v>8</v>
      </c>
      <c r="F153" s="189"/>
      <c r="G153" s="190">
        <f t="shared" si="49"/>
        <v>0</v>
      </c>
      <c r="H153" s="189"/>
      <c r="I153" s="190">
        <f t="shared" si="50"/>
        <v>0</v>
      </c>
      <c r="J153" s="189"/>
      <c r="K153" s="190">
        <f t="shared" si="51"/>
        <v>0</v>
      </c>
      <c r="L153" s="190">
        <v>21</v>
      </c>
      <c r="M153" s="190">
        <f t="shared" si="52"/>
        <v>0</v>
      </c>
      <c r="N153" s="188">
        <v>0</v>
      </c>
      <c r="O153" s="188">
        <f t="shared" si="53"/>
        <v>0</v>
      </c>
      <c r="P153" s="188">
        <v>0</v>
      </c>
      <c r="Q153" s="188">
        <f t="shared" si="54"/>
        <v>0</v>
      </c>
      <c r="R153" s="190"/>
      <c r="S153" s="190" t="s">
        <v>878</v>
      </c>
      <c r="T153" s="191" t="s">
        <v>879</v>
      </c>
      <c r="U153" s="159">
        <v>0</v>
      </c>
      <c r="V153" s="159">
        <f t="shared" si="55"/>
        <v>0</v>
      </c>
      <c r="W153" s="159"/>
      <c r="X153" s="159" t="s">
        <v>295</v>
      </c>
      <c r="Y153" s="159" t="s">
        <v>296</v>
      </c>
      <c r="Z153" s="148"/>
      <c r="AA153" s="148"/>
      <c r="AB153" s="148"/>
      <c r="AC153" s="148"/>
      <c r="AD153" s="148"/>
      <c r="AE153" s="148"/>
      <c r="AF153" s="148"/>
      <c r="AG153" s="148" t="s">
        <v>2005</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5">
      <c r="A154" s="185">
        <v>138</v>
      </c>
      <c r="B154" s="186" t="s">
        <v>2244</v>
      </c>
      <c r="C154" s="198" t="s">
        <v>2792</v>
      </c>
      <c r="D154" s="187" t="s">
        <v>2037</v>
      </c>
      <c r="E154" s="188">
        <v>9</v>
      </c>
      <c r="F154" s="189"/>
      <c r="G154" s="190">
        <f t="shared" si="49"/>
        <v>0</v>
      </c>
      <c r="H154" s="189"/>
      <c r="I154" s="190">
        <f t="shared" si="50"/>
        <v>0</v>
      </c>
      <c r="J154" s="189"/>
      <c r="K154" s="190">
        <f t="shared" si="51"/>
        <v>0</v>
      </c>
      <c r="L154" s="190">
        <v>21</v>
      </c>
      <c r="M154" s="190">
        <f t="shared" si="52"/>
        <v>0</v>
      </c>
      <c r="N154" s="188">
        <v>0</v>
      </c>
      <c r="O154" s="188">
        <f t="shared" si="53"/>
        <v>0</v>
      </c>
      <c r="P154" s="188">
        <v>0</v>
      </c>
      <c r="Q154" s="188">
        <f t="shared" si="54"/>
        <v>0</v>
      </c>
      <c r="R154" s="190"/>
      <c r="S154" s="190" t="s">
        <v>878</v>
      </c>
      <c r="T154" s="191" t="s">
        <v>879</v>
      </c>
      <c r="U154" s="159">
        <v>0</v>
      </c>
      <c r="V154" s="159">
        <f t="shared" si="55"/>
        <v>0</v>
      </c>
      <c r="W154" s="159"/>
      <c r="X154" s="159" t="s">
        <v>295</v>
      </c>
      <c r="Y154" s="159" t="s">
        <v>296</v>
      </c>
      <c r="Z154" s="148"/>
      <c r="AA154" s="148"/>
      <c r="AB154" s="148"/>
      <c r="AC154" s="148"/>
      <c r="AD154" s="148"/>
      <c r="AE154" s="148"/>
      <c r="AF154" s="148"/>
      <c r="AG154" s="148" t="s">
        <v>2005</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1" x14ac:dyDescent="0.25">
      <c r="A155" s="185">
        <v>139</v>
      </c>
      <c r="B155" s="186" t="s">
        <v>2246</v>
      </c>
      <c r="C155" s="198" t="s">
        <v>2793</v>
      </c>
      <c r="D155" s="187" t="s">
        <v>2037</v>
      </c>
      <c r="E155" s="188">
        <v>2</v>
      </c>
      <c r="F155" s="189"/>
      <c r="G155" s="190">
        <f t="shared" si="49"/>
        <v>0</v>
      </c>
      <c r="H155" s="189"/>
      <c r="I155" s="190">
        <f t="shared" si="50"/>
        <v>0</v>
      </c>
      <c r="J155" s="189"/>
      <c r="K155" s="190">
        <f t="shared" si="51"/>
        <v>0</v>
      </c>
      <c r="L155" s="190">
        <v>21</v>
      </c>
      <c r="M155" s="190">
        <f t="shared" si="52"/>
        <v>0</v>
      </c>
      <c r="N155" s="188">
        <v>0</v>
      </c>
      <c r="O155" s="188">
        <f t="shared" si="53"/>
        <v>0</v>
      </c>
      <c r="P155" s="188">
        <v>0</v>
      </c>
      <c r="Q155" s="188">
        <f t="shared" si="54"/>
        <v>0</v>
      </c>
      <c r="R155" s="190"/>
      <c r="S155" s="190" t="s">
        <v>878</v>
      </c>
      <c r="T155" s="191" t="s">
        <v>879</v>
      </c>
      <c r="U155" s="159">
        <v>0</v>
      </c>
      <c r="V155" s="159">
        <f t="shared" si="55"/>
        <v>0</v>
      </c>
      <c r="W155" s="159"/>
      <c r="X155" s="159" t="s">
        <v>295</v>
      </c>
      <c r="Y155" s="159" t="s">
        <v>296</v>
      </c>
      <c r="Z155" s="148"/>
      <c r="AA155" s="148"/>
      <c r="AB155" s="148"/>
      <c r="AC155" s="148"/>
      <c r="AD155" s="148"/>
      <c r="AE155" s="148"/>
      <c r="AF155" s="148"/>
      <c r="AG155" s="148" t="s">
        <v>2005</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x14ac:dyDescent="0.25">
      <c r="A156" s="185">
        <v>140</v>
      </c>
      <c r="B156" s="186" t="s">
        <v>2794</v>
      </c>
      <c r="C156" s="198" t="s">
        <v>2795</v>
      </c>
      <c r="D156" s="187" t="s">
        <v>2037</v>
      </c>
      <c r="E156" s="188">
        <v>8</v>
      </c>
      <c r="F156" s="189"/>
      <c r="G156" s="190">
        <f t="shared" si="49"/>
        <v>0</v>
      </c>
      <c r="H156" s="189"/>
      <c r="I156" s="190">
        <f t="shared" si="50"/>
        <v>0</v>
      </c>
      <c r="J156" s="189"/>
      <c r="K156" s="190">
        <f t="shared" si="51"/>
        <v>0</v>
      </c>
      <c r="L156" s="190">
        <v>21</v>
      </c>
      <c r="M156" s="190">
        <f t="shared" si="52"/>
        <v>0</v>
      </c>
      <c r="N156" s="188">
        <v>0</v>
      </c>
      <c r="O156" s="188">
        <f t="shared" si="53"/>
        <v>0</v>
      </c>
      <c r="P156" s="188">
        <v>0</v>
      </c>
      <c r="Q156" s="188">
        <f t="shared" si="54"/>
        <v>0</v>
      </c>
      <c r="R156" s="190"/>
      <c r="S156" s="190" t="s">
        <v>878</v>
      </c>
      <c r="T156" s="191" t="s">
        <v>879</v>
      </c>
      <c r="U156" s="159">
        <v>0</v>
      </c>
      <c r="V156" s="159">
        <f t="shared" si="55"/>
        <v>0</v>
      </c>
      <c r="W156" s="159"/>
      <c r="X156" s="159" t="s">
        <v>622</v>
      </c>
      <c r="Y156" s="159" t="s">
        <v>296</v>
      </c>
      <c r="Z156" s="148"/>
      <c r="AA156" s="148"/>
      <c r="AB156" s="148"/>
      <c r="AC156" s="148"/>
      <c r="AD156" s="148"/>
      <c r="AE156" s="148"/>
      <c r="AF156" s="148"/>
      <c r="AG156" s="148" t="s">
        <v>2692</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1" x14ac:dyDescent="0.25">
      <c r="A157" s="185">
        <v>141</v>
      </c>
      <c r="B157" s="186" t="s">
        <v>2796</v>
      </c>
      <c r="C157" s="198" t="s">
        <v>2797</v>
      </c>
      <c r="D157" s="187" t="s">
        <v>2037</v>
      </c>
      <c r="E157" s="188">
        <v>12</v>
      </c>
      <c r="F157" s="189"/>
      <c r="G157" s="190">
        <f t="shared" si="49"/>
        <v>0</v>
      </c>
      <c r="H157" s="189"/>
      <c r="I157" s="190">
        <f t="shared" si="50"/>
        <v>0</v>
      </c>
      <c r="J157" s="189"/>
      <c r="K157" s="190">
        <f t="shared" si="51"/>
        <v>0</v>
      </c>
      <c r="L157" s="190">
        <v>21</v>
      </c>
      <c r="M157" s="190">
        <f t="shared" si="52"/>
        <v>0</v>
      </c>
      <c r="N157" s="188">
        <v>0</v>
      </c>
      <c r="O157" s="188">
        <f t="shared" si="53"/>
        <v>0</v>
      </c>
      <c r="P157" s="188">
        <v>0</v>
      </c>
      <c r="Q157" s="188">
        <f t="shared" si="54"/>
        <v>0</v>
      </c>
      <c r="R157" s="190"/>
      <c r="S157" s="190" t="s">
        <v>878</v>
      </c>
      <c r="T157" s="191" t="s">
        <v>879</v>
      </c>
      <c r="U157" s="159">
        <v>0</v>
      </c>
      <c r="V157" s="159">
        <f t="shared" si="55"/>
        <v>0</v>
      </c>
      <c r="W157" s="159"/>
      <c r="X157" s="159" t="s">
        <v>295</v>
      </c>
      <c r="Y157" s="159" t="s">
        <v>296</v>
      </c>
      <c r="Z157" s="148"/>
      <c r="AA157" s="148"/>
      <c r="AB157" s="148"/>
      <c r="AC157" s="148"/>
      <c r="AD157" s="148"/>
      <c r="AE157" s="148"/>
      <c r="AF157" s="148"/>
      <c r="AG157" s="148" t="s">
        <v>2005</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1" x14ac:dyDescent="0.25">
      <c r="A158" s="185">
        <v>142</v>
      </c>
      <c r="B158" s="186" t="s">
        <v>2798</v>
      </c>
      <c r="C158" s="198" t="s">
        <v>2799</v>
      </c>
      <c r="D158" s="187" t="s">
        <v>2037</v>
      </c>
      <c r="E158" s="188">
        <v>18</v>
      </c>
      <c r="F158" s="189"/>
      <c r="G158" s="190">
        <f t="shared" si="49"/>
        <v>0</v>
      </c>
      <c r="H158" s="189"/>
      <c r="I158" s="190">
        <f t="shared" si="50"/>
        <v>0</v>
      </c>
      <c r="J158" s="189"/>
      <c r="K158" s="190">
        <f t="shared" si="51"/>
        <v>0</v>
      </c>
      <c r="L158" s="190">
        <v>21</v>
      </c>
      <c r="M158" s="190">
        <f t="shared" si="52"/>
        <v>0</v>
      </c>
      <c r="N158" s="188">
        <v>0</v>
      </c>
      <c r="O158" s="188">
        <f t="shared" si="53"/>
        <v>0</v>
      </c>
      <c r="P158" s="188">
        <v>0</v>
      </c>
      <c r="Q158" s="188">
        <f t="shared" si="54"/>
        <v>0</v>
      </c>
      <c r="R158" s="190"/>
      <c r="S158" s="190" t="s">
        <v>878</v>
      </c>
      <c r="T158" s="191" t="s">
        <v>879</v>
      </c>
      <c r="U158" s="159">
        <v>0</v>
      </c>
      <c r="V158" s="159">
        <f t="shared" si="55"/>
        <v>0</v>
      </c>
      <c r="W158" s="159"/>
      <c r="X158" s="159" t="s">
        <v>295</v>
      </c>
      <c r="Y158" s="159" t="s">
        <v>296</v>
      </c>
      <c r="Z158" s="148"/>
      <c r="AA158" s="148"/>
      <c r="AB158" s="148"/>
      <c r="AC158" s="148"/>
      <c r="AD158" s="148"/>
      <c r="AE158" s="148"/>
      <c r="AF158" s="148"/>
      <c r="AG158" s="148" t="s">
        <v>2005</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x14ac:dyDescent="0.25">
      <c r="A159" s="185">
        <v>143</v>
      </c>
      <c r="B159" s="186" t="s">
        <v>2247</v>
      </c>
      <c r="C159" s="198" t="s">
        <v>2800</v>
      </c>
      <c r="D159" s="187" t="s">
        <v>2037</v>
      </c>
      <c r="E159" s="188">
        <v>290</v>
      </c>
      <c r="F159" s="189"/>
      <c r="G159" s="190">
        <f t="shared" si="49"/>
        <v>0</v>
      </c>
      <c r="H159" s="189"/>
      <c r="I159" s="190">
        <f t="shared" si="50"/>
        <v>0</v>
      </c>
      <c r="J159" s="189"/>
      <c r="K159" s="190">
        <f t="shared" si="51"/>
        <v>0</v>
      </c>
      <c r="L159" s="190">
        <v>21</v>
      </c>
      <c r="M159" s="190">
        <f t="shared" si="52"/>
        <v>0</v>
      </c>
      <c r="N159" s="188">
        <v>0</v>
      </c>
      <c r="O159" s="188">
        <f t="shared" si="53"/>
        <v>0</v>
      </c>
      <c r="P159" s="188">
        <v>0</v>
      </c>
      <c r="Q159" s="188">
        <f t="shared" si="54"/>
        <v>0</v>
      </c>
      <c r="R159" s="190"/>
      <c r="S159" s="190" t="s">
        <v>878</v>
      </c>
      <c r="T159" s="191" t="s">
        <v>879</v>
      </c>
      <c r="U159" s="159">
        <v>0</v>
      </c>
      <c r="V159" s="159">
        <f t="shared" si="55"/>
        <v>0</v>
      </c>
      <c r="W159" s="159"/>
      <c r="X159" s="159" t="s">
        <v>295</v>
      </c>
      <c r="Y159" s="159" t="s">
        <v>296</v>
      </c>
      <c r="Z159" s="148"/>
      <c r="AA159" s="148"/>
      <c r="AB159" s="148"/>
      <c r="AC159" s="148"/>
      <c r="AD159" s="148"/>
      <c r="AE159" s="148"/>
      <c r="AF159" s="148"/>
      <c r="AG159" s="148" t="s">
        <v>2005</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1" x14ac:dyDescent="0.25">
      <c r="A160" s="185">
        <v>144</v>
      </c>
      <c r="B160" s="186" t="s">
        <v>2249</v>
      </c>
      <c r="C160" s="198" t="s">
        <v>2801</v>
      </c>
      <c r="D160" s="187" t="s">
        <v>2037</v>
      </c>
      <c r="E160" s="188">
        <v>2</v>
      </c>
      <c r="F160" s="189"/>
      <c r="G160" s="190">
        <f t="shared" si="49"/>
        <v>0</v>
      </c>
      <c r="H160" s="189"/>
      <c r="I160" s="190">
        <f t="shared" si="50"/>
        <v>0</v>
      </c>
      <c r="J160" s="189"/>
      <c r="K160" s="190">
        <f t="shared" si="51"/>
        <v>0</v>
      </c>
      <c r="L160" s="190">
        <v>21</v>
      </c>
      <c r="M160" s="190">
        <f t="shared" si="52"/>
        <v>0</v>
      </c>
      <c r="N160" s="188">
        <v>0</v>
      </c>
      <c r="O160" s="188">
        <f t="shared" si="53"/>
        <v>0</v>
      </c>
      <c r="P160" s="188">
        <v>0</v>
      </c>
      <c r="Q160" s="188">
        <f t="shared" si="54"/>
        <v>0</v>
      </c>
      <c r="R160" s="190"/>
      <c r="S160" s="190" t="s">
        <v>878</v>
      </c>
      <c r="T160" s="191" t="s">
        <v>879</v>
      </c>
      <c r="U160" s="159">
        <v>0</v>
      </c>
      <c r="V160" s="159">
        <f t="shared" si="55"/>
        <v>0</v>
      </c>
      <c r="W160" s="159"/>
      <c r="X160" s="159" t="s">
        <v>295</v>
      </c>
      <c r="Y160" s="159" t="s">
        <v>296</v>
      </c>
      <c r="Z160" s="148"/>
      <c r="AA160" s="148"/>
      <c r="AB160" s="148"/>
      <c r="AC160" s="148"/>
      <c r="AD160" s="148"/>
      <c r="AE160" s="148"/>
      <c r="AF160" s="148"/>
      <c r="AG160" s="148" t="s">
        <v>2005</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5">
      <c r="A161" s="185">
        <v>145</v>
      </c>
      <c r="B161" s="186" t="s">
        <v>2251</v>
      </c>
      <c r="C161" s="198" t="s">
        <v>2802</v>
      </c>
      <c r="D161" s="187" t="s">
        <v>2037</v>
      </c>
      <c r="E161" s="188">
        <v>2</v>
      </c>
      <c r="F161" s="189"/>
      <c r="G161" s="190">
        <f t="shared" si="49"/>
        <v>0</v>
      </c>
      <c r="H161" s="189"/>
      <c r="I161" s="190">
        <f t="shared" si="50"/>
        <v>0</v>
      </c>
      <c r="J161" s="189"/>
      <c r="K161" s="190">
        <f t="shared" si="51"/>
        <v>0</v>
      </c>
      <c r="L161" s="190">
        <v>21</v>
      </c>
      <c r="M161" s="190">
        <f t="shared" si="52"/>
        <v>0</v>
      </c>
      <c r="N161" s="188">
        <v>0</v>
      </c>
      <c r="O161" s="188">
        <f t="shared" si="53"/>
        <v>0</v>
      </c>
      <c r="P161" s="188">
        <v>0</v>
      </c>
      <c r="Q161" s="188">
        <f t="shared" si="54"/>
        <v>0</v>
      </c>
      <c r="R161" s="190"/>
      <c r="S161" s="190" t="s">
        <v>878</v>
      </c>
      <c r="T161" s="191" t="s">
        <v>879</v>
      </c>
      <c r="U161" s="159">
        <v>0</v>
      </c>
      <c r="V161" s="159">
        <f t="shared" si="55"/>
        <v>0</v>
      </c>
      <c r="W161" s="159"/>
      <c r="X161" s="159" t="s">
        <v>295</v>
      </c>
      <c r="Y161" s="159" t="s">
        <v>296</v>
      </c>
      <c r="Z161" s="148"/>
      <c r="AA161" s="148"/>
      <c r="AB161" s="148"/>
      <c r="AC161" s="148"/>
      <c r="AD161" s="148"/>
      <c r="AE161" s="148"/>
      <c r="AF161" s="148"/>
      <c r="AG161" s="148" t="s">
        <v>2005</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1" x14ac:dyDescent="0.25">
      <c r="A162" s="185">
        <v>146</v>
      </c>
      <c r="B162" s="186" t="s">
        <v>2252</v>
      </c>
      <c r="C162" s="198" t="s">
        <v>2803</v>
      </c>
      <c r="D162" s="187" t="s">
        <v>2037</v>
      </c>
      <c r="E162" s="188">
        <v>2</v>
      </c>
      <c r="F162" s="189"/>
      <c r="G162" s="190">
        <f t="shared" si="49"/>
        <v>0</v>
      </c>
      <c r="H162" s="189"/>
      <c r="I162" s="190">
        <f t="shared" si="50"/>
        <v>0</v>
      </c>
      <c r="J162" s="189"/>
      <c r="K162" s="190">
        <f t="shared" si="51"/>
        <v>0</v>
      </c>
      <c r="L162" s="190">
        <v>21</v>
      </c>
      <c r="M162" s="190">
        <f t="shared" si="52"/>
        <v>0</v>
      </c>
      <c r="N162" s="188">
        <v>0</v>
      </c>
      <c r="O162" s="188">
        <f t="shared" si="53"/>
        <v>0</v>
      </c>
      <c r="P162" s="188">
        <v>0</v>
      </c>
      <c r="Q162" s="188">
        <f t="shared" si="54"/>
        <v>0</v>
      </c>
      <c r="R162" s="190"/>
      <c r="S162" s="190" t="s">
        <v>878</v>
      </c>
      <c r="T162" s="191" t="s">
        <v>879</v>
      </c>
      <c r="U162" s="159">
        <v>0</v>
      </c>
      <c r="V162" s="159">
        <f t="shared" si="55"/>
        <v>0</v>
      </c>
      <c r="W162" s="159"/>
      <c r="X162" s="159" t="s">
        <v>295</v>
      </c>
      <c r="Y162" s="159" t="s">
        <v>296</v>
      </c>
      <c r="Z162" s="148"/>
      <c r="AA162" s="148"/>
      <c r="AB162" s="148"/>
      <c r="AC162" s="148"/>
      <c r="AD162" s="148"/>
      <c r="AE162" s="148"/>
      <c r="AF162" s="148"/>
      <c r="AG162" s="148" t="s">
        <v>2005</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x14ac:dyDescent="0.25">
      <c r="A163" s="185">
        <v>147</v>
      </c>
      <c r="B163" s="186" t="s">
        <v>2253</v>
      </c>
      <c r="C163" s="198" t="s">
        <v>2804</v>
      </c>
      <c r="D163" s="187" t="s">
        <v>2037</v>
      </c>
      <c r="E163" s="188">
        <v>8</v>
      </c>
      <c r="F163" s="189"/>
      <c r="G163" s="190">
        <f t="shared" si="49"/>
        <v>0</v>
      </c>
      <c r="H163" s="189"/>
      <c r="I163" s="190">
        <f t="shared" si="50"/>
        <v>0</v>
      </c>
      <c r="J163" s="189"/>
      <c r="K163" s="190">
        <f t="shared" si="51"/>
        <v>0</v>
      </c>
      <c r="L163" s="190">
        <v>21</v>
      </c>
      <c r="M163" s="190">
        <f t="shared" si="52"/>
        <v>0</v>
      </c>
      <c r="N163" s="188">
        <v>0</v>
      </c>
      <c r="O163" s="188">
        <f t="shared" si="53"/>
        <v>0</v>
      </c>
      <c r="P163" s="188">
        <v>0</v>
      </c>
      <c r="Q163" s="188">
        <f t="shared" si="54"/>
        <v>0</v>
      </c>
      <c r="R163" s="190"/>
      <c r="S163" s="190" t="s">
        <v>878</v>
      </c>
      <c r="T163" s="191" t="s">
        <v>879</v>
      </c>
      <c r="U163" s="159">
        <v>0</v>
      </c>
      <c r="V163" s="159">
        <f t="shared" si="55"/>
        <v>0</v>
      </c>
      <c r="W163" s="159"/>
      <c r="X163" s="159" t="s">
        <v>295</v>
      </c>
      <c r="Y163" s="159" t="s">
        <v>296</v>
      </c>
      <c r="Z163" s="148"/>
      <c r="AA163" s="148"/>
      <c r="AB163" s="148"/>
      <c r="AC163" s="148"/>
      <c r="AD163" s="148"/>
      <c r="AE163" s="148"/>
      <c r="AF163" s="148"/>
      <c r="AG163" s="148" t="s">
        <v>2005</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1" x14ac:dyDescent="0.25">
      <c r="A164" s="185">
        <v>148</v>
      </c>
      <c r="B164" s="186" t="s">
        <v>2254</v>
      </c>
      <c r="C164" s="198" t="s">
        <v>2805</v>
      </c>
      <c r="D164" s="187" t="s">
        <v>331</v>
      </c>
      <c r="E164" s="188">
        <v>290</v>
      </c>
      <c r="F164" s="189"/>
      <c r="G164" s="190">
        <f t="shared" si="49"/>
        <v>0</v>
      </c>
      <c r="H164" s="189"/>
      <c r="I164" s="190">
        <f t="shared" si="50"/>
        <v>0</v>
      </c>
      <c r="J164" s="189"/>
      <c r="K164" s="190">
        <f t="shared" si="51"/>
        <v>0</v>
      </c>
      <c r="L164" s="190">
        <v>21</v>
      </c>
      <c r="M164" s="190">
        <f t="shared" si="52"/>
        <v>0</v>
      </c>
      <c r="N164" s="188">
        <v>0</v>
      </c>
      <c r="O164" s="188">
        <f t="shared" si="53"/>
        <v>0</v>
      </c>
      <c r="P164" s="188">
        <v>0</v>
      </c>
      <c r="Q164" s="188">
        <f t="shared" si="54"/>
        <v>0</v>
      </c>
      <c r="R164" s="190"/>
      <c r="S164" s="190" t="s">
        <v>878</v>
      </c>
      <c r="T164" s="191" t="s">
        <v>879</v>
      </c>
      <c r="U164" s="159">
        <v>0</v>
      </c>
      <c r="V164" s="159">
        <f t="shared" si="55"/>
        <v>0</v>
      </c>
      <c r="W164" s="159"/>
      <c r="X164" s="159" t="s">
        <v>295</v>
      </c>
      <c r="Y164" s="159" t="s">
        <v>296</v>
      </c>
      <c r="Z164" s="148"/>
      <c r="AA164" s="148"/>
      <c r="AB164" s="148"/>
      <c r="AC164" s="148"/>
      <c r="AD164" s="148"/>
      <c r="AE164" s="148"/>
      <c r="AF164" s="148"/>
      <c r="AG164" s="148" t="s">
        <v>2005</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1" x14ac:dyDescent="0.25">
      <c r="A165" s="185">
        <v>149</v>
      </c>
      <c r="B165" s="186" t="s">
        <v>2255</v>
      </c>
      <c r="C165" s="198" t="s">
        <v>2806</v>
      </c>
      <c r="D165" s="187" t="s">
        <v>331</v>
      </c>
      <c r="E165" s="188">
        <v>52</v>
      </c>
      <c r="F165" s="189"/>
      <c r="G165" s="190">
        <f t="shared" si="49"/>
        <v>0</v>
      </c>
      <c r="H165" s="189"/>
      <c r="I165" s="190">
        <f t="shared" si="50"/>
        <v>0</v>
      </c>
      <c r="J165" s="189"/>
      <c r="K165" s="190">
        <f t="shared" si="51"/>
        <v>0</v>
      </c>
      <c r="L165" s="190">
        <v>21</v>
      </c>
      <c r="M165" s="190">
        <f t="shared" si="52"/>
        <v>0</v>
      </c>
      <c r="N165" s="188">
        <v>0</v>
      </c>
      <c r="O165" s="188">
        <f t="shared" si="53"/>
        <v>0</v>
      </c>
      <c r="P165" s="188">
        <v>0</v>
      </c>
      <c r="Q165" s="188">
        <f t="shared" si="54"/>
        <v>0</v>
      </c>
      <c r="R165" s="190"/>
      <c r="S165" s="190" t="s">
        <v>878</v>
      </c>
      <c r="T165" s="191" t="s">
        <v>879</v>
      </c>
      <c r="U165" s="159">
        <v>0</v>
      </c>
      <c r="V165" s="159">
        <f t="shared" si="55"/>
        <v>0</v>
      </c>
      <c r="W165" s="159"/>
      <c r="X165" s="159" t="s">
        <v>295</v>
      </c>
      <c r="Y165" s="159" t="s">
        <v>296</v>
      </c>
      <c r="Z165" s="148"/>
      <c r="AA165" s="148"/>
      <c r="AB165" s="148"/>
      <c r="AC165" s="148"/>
      <c r="AD165" s="148"/>
      <c r="AE165" s="148"/>
      <c r="AF165" s="148"/>
      <c r="AG165" s="148" t="s">
        <v>2005</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x14ac:dyDescent="0.25">
      <c r="A166" s="185">
        <v>150</v>
      </c>
      <c r="B166" s="186" t="s">
        <v>2807</v>
      </c>
      <c r="C166" s="198" t="s">
        <v>2808</v>
      </c>
      <c r="D166" s="187" t="s">
        <v>331</v>
      </c>
      <c r="E166" s="188">
        <v>125</v>
      </c>
      <c r="F166" s="189"/>
      <c r="G166" s="190">
        <f t="shared" si="49"/>
        <v>0</v>
      </c>
      <c r="H166" s="189"/>
      <c r="I166" s="190">
        <f t="shared" si="50"/>
        <v>0</v>
      </c>
      <c r="J166" s="189"/>
      <c r="K166" s="190">
        <f t="shared" si="51"/>
        <v>0</v>
      </c>
      <c r="L166" s="190">
        <v>21</v>
      </c>
      <c r="M166" s="190">
        <f t="shared" si="52"/>
        <v>0</v>
      </c>
      <c r="N166" s="188">
        <v>0</v>
      </c>
      <c r="O166" s="188">
        <f t="shared" si="53"/>
        <v>0</v>
      </c>
      <c r="P166" s="188">
        <v>0</v>
      </c>
      <c r="Q166" s="188">
        <f t="shared" si="54"/>
        <v>0</v>
      </c>
      <c r="R166" s="190"/>
      <c r="S166" s="190" t="s">
        <v>878</v>
      </c>
      <c r="T166" s="191" t="s">
        <v>879</v>
      </c>
      <c r="U166" s="159">
        <v>0</v>
      </c>
      <c r="V166" s="159">
        <f t="shared" si="55"/>
        <v>0</v>
      </c>
      <c r="W166" s="159"/>
      <c r="X166" s="159" t="s">
        <v>295</v>
      </c>
      <c r="Y166" s="159" t="s">
        <v>296</v>
      </c>
      <c r="Z166" s="148"/>
      <c r="AA166" s="148"/>
      <c r="AB166" s="148"/>
      <c r="AC166" s="148"/>
      <c r="AD166" s="148"/>
      <c r="AE166" s="148"/>
      <c r="AF166" s="148"/>
      <c r="AG166" s="148" t="s">
        <v>2005</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1" x14ac:dyDescent="0.25">
      <c r="A167" s="185">
        <v>151</v>
      </c>
      <c r="B167" s="186" t="s">
        <v>2809</v>
      </c>
      <c r="C167" s="198" t="s">
        <v>2810</v>
      </c>
      <c r="D167" s="187" t="s">
        <v>2037</v>
      </c>
      <c r="E167" s="188">
        <v>8</v>
      </c>
      <c r="F167" s="189"/>
      <c r="G167" s="190">
        <f t="shared" si="49"/>
        <v>0</v>
      </c>
      <c r="H167" s="189"/>
      <c r="I167" s="190">
        <f t="shared" si="50"/>
        <v>0</v>
      </c>
      <c r="J167" s="189"/>
      <c r="K167" s="190">
        <f t="shared" si="51"/>
        <v>0</v>
      </c>
      <c r="L167" s="190">
        <v>21</v>
      </c>
      <c r="M167" s="190">
        <f t="shared" si="52"/>
        <v>0</v>
      </c>
      <c r="N167" s="188">
        <v>0</v>
      </c>
      <c r="O167" s="188">
        <f t="shared" si="53"/>
        <v>0</v>
      </c>
      <c r="P167" s="188">
        <v>0</v>
      </c>
      <c r="Q167" s="188">
        <f t="shared" si="54"/>
        <v>0</v>
      </c>
      <c r="R167" s="190"/>
      <c r="S167" s="190" t="s">
        <v>878</v>
      </c>
      <c r="T167" s="191" t="s">
        <v>879</v>
      </c>
      <c r="U167" s="159">
        <v>0</v>
      </c>
      <c r="V167" s="159">
        <f t="shared" si="55"/>
        <v>0</v>
      </c>
      <c r="W167" s="159"/>
      <c r="X167" s="159" t="s">
        <v>295</v>
      </c>
      <c r="Y167" s="159" t="s">
        <v>296</v>
      </c>
      <c r="Z167" s="148"/>
      <c r="AA167" s="148"/>
      <c r="AB167" s="148"/>
      <c r="AC167" s="148"/>
      <c r="AD167" s="148"/>
      <c r="AE167" s="148"/>
      <c r="AF167" s="148"/>
      <c r="AG167" s="148" t="s">
        <v>2005</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1" x14ac:dyDescent="0.25">
      <c r="A168" s="185">
        <v>152</v>
      </c>
      <c r="B168" s="186" t="s">
        <v>2811</v>
      </c>
      <c r="C168" s="198" t="s">
        <v>2812</v>
      </c>
      <c r="D168" s="187" t="s">
        <v>2037</v>
      </c>
      <c r="E168" s="188">
        <v>1</v>
      </c>
      <c r="F168" s="189"/>
      <c r="G168" s="190">
        <f t="shared" si="49"/>
        <v>0</v>
      </c>
      <c r="H168" s="189"/>
      <c r="I168" s="190">
        <f t="shared" si="50"/>
        <v>0</v>
      </c>
      <c r="J168" s="189"/>
      <c r="K168" s="190">
        <f t="shared" si="51"/>
        <v>0</v>
      </c>
      <c r="L168" s="190">
        <v>21</v>
      </c>
      <c r="M168" s="190">
        <f t="shared" si="52"/>
        <v>0</v>
      </c>
      <c r="N168" s="188">
        <v>0</v>
      </c>
      <c r="O168" s="188">
        <f t="shared" si="53"/>
        <v>0</v>
      </c>
      <c r="P168" s="188">
        <v>0</v>
      </c>
      <c r="Q168" s="188">
        <f t="shared" si="54"/>
        <v>0</v>
      </c>
      <c r="R168" s="190"/>
      <c r="S168" s="190" t="s">
        <v>878</v>
      </c>
      <c r="T168" s="191" t="s">
        <v>879</v>
      </c>
      <c r="U168" s="159">
        <v>0</v>
      </c>
      <c r="V168" s="159">
        <f t="shared" si="55"/>
        <v>0</v>
      </c>
      <c r="W168" s="159"/>
      <c r="X168" s="159" t="s">
        <v>295</v>
      </c>
      <c r="Y168" s="159" t="s">
        <v>296</v>
      </c>
      <c r="Z168" s="148"/>
      <c r="AA168" s="148"/>
      <c r="AB168" s="148"/>
      <c r="AC168" s="148"/>
      <c r="AD168" s="148"/>
      <c r="AE168" s="148"/>
      <c r="AF168" s="148"/>
      <c r="AG168" s="148" t="s">
        <v>2005</v>
      </c>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ht="13" x14ac:dyDescent="0.25">
      <c r="A169" s="170" t="s">
        <v>288</v>
      </c>
      <c r="B169" s="171" t="s">
        <v>174</v>
      </c>
      <c r="C169" s="193" t="s">
        <v>175</v>
      </c>
      <c r="D169" s="172"/>
      <c r="E169" s="173"/>
      <c r="F169" s="174"/>
      <c r="G169" s="174">
        <f>SUMIF(AG170:AG177,"&lt;&gt;NOR",G170:G177)</f>
        <v>0</v>
      </c>
      <c r="H169" s="174"/>
      <c r="I169" s="174">
        <f>SUM(I170:I177)</f>
        <v>0</v>
      </c>
      <c r="J169" s="174"/>
      <c r="K169" s="174">
        <f>SUM(K170:K177)</f>
        <v>0</v>
      </c>
      <c r="L169" s="174"/>
      <c r="M169" s="174">
        <f>SUM(M170:M177)</f>
        <v>0</v>
      </c>
      <c r="N169" s="173"/>
      <c r="O169" s="173">
        <f>SUM(O170:O177)</f>
        <v>0</v>
      </c>
      <c r="P169" s="173"/>
      <c r="Q169" s="173">
        <f>SUM(Q170:Q177)</f>
        <v>0</v>
      </c>
      <c r="R169" s="174"/>
      <c r="S169" s="174"/>
      <c r="T169" s="175"/>
      <c r="U169" s="169"/>
      <c r="V169" s="169">
        <f>SUM(V170:V177)</f>
        <v>0</v>
      </c>
      <c r="W169" s="169"/>
      <c r="X169" s="169"/>
      <c r="Y169" s="169"/>
      <c r="AG169" t="s">
        <v>289</v>
      </c>
    </row>
    <row r="170" spans="1:60" outlineLevel="1" x14ac:dyDescent="0.25">
      <c r="A170" s="185">
        <v>153</v>
      </c>
      <c r="B170" s="186" t="s">
        <v>2256</v>
      </c>
      <c r="C170" s="198" t="s">
        <v>2813</v>
      </c>
      <c r="D170" s="187" t="s">
        <v>331</v>
      </c>
      <c r="E170" s="188">
        <v>420</v>
      </c>
      <c r="F170" s="189"/>
      <c r="G170" s="190">
        <f t="shared" ref="G170:G177" si="56">ROUND(E170*F170,2)</f>
        <v>0</v>
      </c>
      <c r="H170" s="189"/>
      <c r="I170" s="190">
        <f t="shared" ref="I170:I177" si="57">ROUND(E170*H170,2)</f>
        <v>0</v>
      </c>
      <c r="J170" s="189"/>
      <c r="K170" s="190">
        <f t="shared" ref="K170:K177" si="58">ROUND(E170*J170,2)</f>
        <v>0</v>
      </c>
      <c r="L170" s="190">
        <v>21</v>
      </c>
      <c r="M170" s="190">
        <f t="shared" ref="M170:M177" si="59">G170*(1+L170/100)</f>
        <v>0</v>
      </c>
      <c r="N170" s="188">
        <v>0</v>
      </c>
      <c r="O170" s="188">
        <f t="shared" ref="O170:O177" si="60">ROUND(E170*N170,2)</f>
        <v>0</v>
      </c>
      <c r="P170" s="188">
        <v>0</v>
      </c>
      <c r="Q170" s="188">
        <f t="shared" ref="Q170:Q177" si="61">ROUND(E170*P170,2)</f>
        <v>0</v>
      </c>
      <c r="R170" s="190"/>
      <c r="S170" s="190" t="s">
        <v>878</v>
      </c>
      <c r="T170" s="191" t="s">
        <v>879</v>
      </c>
      <c r="U170" s="159">
        <v>0</v>
      </c>
      <c r="V170" s="159">
        <f t="shared" ref="V170:V177" si="62">ROUND(E170*U170,2)</f>
        <v>0</v>
      </c>
      <c r="W170" s="159"/>
      <c r="X170" s="159" t="s">
        <v>295</v>
      </c>
      <c r="Y170" s="159" t="s">
        <v>296</v>
      </c>
      <c r="Z170" s="148"/>
      <c r="AA170" s="148"/>
      <c r="AB170" s="148"/>
      <c r="AC170" s="148"/>
      <c r="AD170" s="148"/>
      <c r="AE170" s="148"/>
      <c r="AF170" s="148"/>
      <c r="AG170" s="148" t="s">
        <v>2005</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1" x14ac:dyDescent="0.25">
      <c r="A171" s="185">
        <v>154</v>
      </c>
      <c r="B171" s="186" t="s">
        <v>2258</v>
      </c>
      <c r="C171" s="198" t="s">
        <v>2814</v>
      </c>
      <c r="D171" s="187" t="s">
        <v>331</v>
      </c>
      <c r="E171" s="188">
        <v>85</v>
      </c>
      <c r="F171" s="189"/>
      <c r="G171" s="190">
        <f t="shared" si="56"/>
        <v>0</v>
      </c>
      <c r="H171" s="189"/>
      <c r="I171" s="190">
        <f t="shared" si="57"/>
        <v>0</v>
      </c>
      <c r="J171" s="189"/>
      <c r="K171" s="190">
        <f t="shared" si="58"/>
        <v>0</v>
      </c>
      <c r="L171" s="190">
        <v>21</v>
      </c>
      <c r="M171" s="190">
        <f t="shared" si="59"/>
        <v>0</v>
      </c>
      <c r="N171" s="188">
        <v>0</v>
      </c>
      <c r="O171" s="188">
        <f t="shared" si="60"/>
        <v>0</v>
      </c>
      <c r="P171" s="188">
        <v>0</v>
      </c>
      <c r="Q171" s="188">
        <f t="shared" si="61"/>
        <v>0</v>
      </c>
      <c r="R171" s="190"/>
      <c r="S171" s="190" t="s">
        <v>878</v>
      </c>
      <c r="T171" s="191" t="s">
        <v>879</v>
      </c>
      <c r="U171" s="159">
        <v>0</v>
      </c>
      <c r="V171" s="159">
        <f t="shared" si="62"/>
        <v>0</v>
      </c>
      <c r="W171" s="159"/>
      <c r="X171" s="159" t="s">
        <v>295</v>
      </c>
      <c r="Y171" s="159" t="s">
        <v>296</v>
      </c>
      <c r="Z171" s="148"/>
      <c r="AA171" s="148"/>
      <c r="AB171" s="148"/>
      <c r="AC171" s="148"/>
      <c r="AD171" s="148"/>
      <c r="AE171" s="148"/>
      <c r="AF171" s="148"/>
      <c r="AG171" s="148" t="s">
        <v>2005</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1" x14ac:dyDescent="0.25">
      <c r="A172" s="185">
        <v>155</v>
      </c>
      <c r="B172" s="186" t="s">
        <v>2260</v>
      </c>
      <c r="C172" s="198" t="s">
        <v>2806</v>
      </c>
      <c r="D172" s="187" t="s">
        <v>331</v>
      </c>
      <c r="E172" s="188">
        <v>6</v>
      </c>
      <c r="F172" s="189"/>
      <c r="G172" s="190">
        <f t="shared" si="56"/>
        <v>0</v>
      </c>
      <c r="H172" s="189"/>
      <c r="I172" s="190">
        <f t="shared" si="57"/>
        <v>0</v>
      </c>
      <c r="J172" s="189"/>
      <c r="K172" s="190">
        <f t="shared" si="58"/>
        <v>0</v>
      </c>
      <c r="L172" s="190">
        <v>21</v>
      </c>
      <c r="M172" s="190">
        <f t="shared" si="59"/>
        <v>0</v>
      </c>
      <c r="N172" s="188">
        <v>0</v>
      </c>
      <c r="O172" s="188">
        <f t="shared" si="60"/>
        <v>0</v>
      </c>
      <c r="P172" s="188">
        <v>0</v>
      </c>
      <c r="Q172" s="188">
        <f t="shared" si="61"/>
        <v>0</v>
      </c>
      <c r="R172" s="190"/>
      <c r="S172" s="190" t="s">
        <v>878</v>
      </c>
      <c r="T172" s="191" t="s">
        <v>879</v>
      </c>
      <c r="U172" s="159">
        <v>0</v>
      </c>
      <c r="V172" s="159">
        <f t="shared" si="62"/>
        <v>0</v>
      </c>
      <c r="W172" s="159"/>
      <c r="X172" s="159" t="s">
        <v>295</v>
      </c>
      <c r="Y172" s="159" t="s">
        <v>296</v>
      </c>
      <c r="Z172" s="148"/>
      <c r="AA172" s="148"/>
      <c r="AB172" s="148"/>
      <c r="AC172" s="148"/>
      <c r="AD172" s="148"/>
      <c r="AE172" s="148"/>
      <c r="AF172" s="148"/>
      <c r="AG172" s="148" t="s">
        <v>2005</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1" x14ac:dyDescent="0.25">
      <c r="A173" s="185">
        <v>156</v>
      </c>
      <c r="B173" s="186" t="s">
        <v>2261</v>
      </c>
      <c r="C173" s="198" t="s">
        <v>2790</v>
      </c>
      <c r="D173" s="187" t="s">
        <v>2037</v>
      </c>
      <c r="E173" s="188">
        <v>4</v>
      </c>
      <c r="F173" s="189"/>
      <c r="G173" s="190">
        <f t="shared" si="56"/>
        <v>0</v>
      </c>
      <c r="H173" s="189"/>
      <c r="I173" s="190">
        <f t="shared" si="57"/>
        <v>0</v>
      </c>
      <c r="J173" s="189"/>
      <c r="K173" s="190">
        <f t="shared" si="58"/>
        <v>0</v>
      </c>
      <c r="L173" s="190">
        <v>21</v>
      </c>
      <c r="M173" s="190">
        <f t="shared" si="59"/>
        <v>0</v>
      </c>
      <c r="N173" s="188">
        <v>0</v>
      </c>
      <c r="O173" s="188">
        <f t="shared" si="60"/>
        <v>0</v>
      </c>
      <c r="P173" s="188">
        <v>0</v>
      </c>
      <c r="Q173" s="188">
        <f t="shared" si="61"/>
        <v>0</v>
      </c>
      <c r="R173" s="190"/>
      <c r="S173" s="190" t="s">
        <v>878</v>
      </c>
      <c r="T173" s="191" t="s">
        <v>879</v>
      </c>
      <c r="U173" s="159">
        <v>0</v>
      </c>
      <c r="V173" s="159">
        <f t="shared" si="62"/>
        <v>0</v>
      </c>
      <c r="W173" s="159"/>
      <c r="X173" s="159" t="s">
        <v>295</v>
      </c>
      <c r="Y173" s="159" t="s">
        <v>296</v>
      </c>
      <c r="Z173" s="148"/>
      <c r="AA173" s="148"/>
      <c r="AB173" s="148"/>
      <c r="AC173" s="148"/>
      <c r="AD173" s="148"/>
      <c r="AE173" s="148"/>
      <c r="AF173" s="148"/>
      <c r="AG173" s="148" t="s">
        <v>2005</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1" x14ac:dyDescent="0.25">
      <c r="A174" s="185">
        <v>157</v>
      </c>
      <c r="B174" s="186" t="s">
        <v>2262</v>
      </c>
      <c r="C174" s="198" t="s">
        <v>2815</v>
      </c>
      <c r="D174" s="187" t="s">
        <v>2037</v>
      </c>
      <c r="E174" s="188">
        <v>2</v>
      </c>
      <c r="F174" s="189"/>
      <c r="G174" s="190">
        <f t="shared" si="56"/>
        <v>0</v>
      </c>
      <c r="H174" s="189"/>
      <c r="I174" s="190">
        <f t="shared" si="57"/>
        <v>0</v>
      </c>
      <c r="J174" s="189"/>
      <c r="K174" s="190">
        <f t="shared" si="58"/>
        <v>0</v>
      </c>
      <c r="L174" s="190">
        <v>21</v>
      </c>
      <c r="M174" s="190">
        <f t="shared" si="59"/>
        <v>0</v>
      </c>
      <c r="N174" s="188">
        <v>0</v>
      </c>
      <c r="O174" s="188">
        <f t="shared" si="60"/>
        <v>0</v>
      </c>
      <c r="P174" s="188">
        <v>0</v>
      </c>
      <c r="Q174" s="188">
        <f t="shared" si="61"/>
        <v>0</v>
      </c>
      <c r="R174" s="190"/>
      <c r="S174" s="190" t="s">
        <v>878</v>
      </c>
      <c r="T174" s="191" t="s">
        <v>879</v>
      </c>
      <c r="U174" s="159">
        <v>0</v>
      </c>
      <c r="V174" s="159">
        <f t="shared" si="62"/>
        <v>0</v>
      </c>
      <c r="W174" s="159"/>
      <c r="X174" s="159" t="s">
        <v>295</v>
      </c>
      <c r="Y174" s="159" t="s">
        <v>296</v>
      </c>
      <c r="Z174" s="148"/>
      <c r="AA174" s="148"/>
      <c r="AB174" s="148"/>
      <c r="AC174" s="148"/>
      <c r="AD174" s="148"/>
      <c r="AE174" s="148"/>
      <c r="AF174" s="148"/>
      <c r="AG174" s="148" t="s">
        <v>2005</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1" x14ac:dyDescent="0.25">
      <c r="A175" s="185">
        <v>158</v>
      </c>
      <c r="B175" s="186" t="s">
        <v>2263</v>
      </c>
      <c r="C175" s="198" t="s">
        <v>2816</v>
      </c>
      <c r="D175" s="187" t="s">
        <v>2037</v>
      </c>
      <c r="E175" s="188">
        <v>6</v>
      </c>
      <c r="F175" s="189"/>
      <c r="G175" s="190">
        <f t="shared" si="56"/>
        <v>0</v>
      </c>
      <c r="H175" s="189"/>
      <c r="I175" s="190">
        <f t="shared" si="57"/>
        <v>0</v>
      </c>
      <c r="J175" s="189"/>
      <c r="K175" s="190">
        <f t="shared" si="58"/>
        <v>0</v>
      </c>
      <c r="L175" s="190">
        <v>21</v>
      </c>
      <c r="M175" s="190">
        <f t="shared" si="59"/>
        <v>0</v>
      </c>
      <c r="N175" s="188">
        <v>0</v>
      </c>
      <c r="O175" s="188">
        <f t="shared" si="60"/>
        <v>0</v>
      </c>
      <c r="P175" s="188">
        <v>0</v>
      </c>
      <c r="Q175" s="188">
        <f t="shared" si="61"/>
        <v>0</v>
      </c>
      <c r="R175" s="190"/>
      <c r="S175" s="190" t="s">
        <v>878</v>
      </c>
      <c r="T175" s="191" t="s">
        <v>879</v>
      </c>
      <c r="U175" s="159">
        <v>0</v>
      </c>
      <c r="V175" s="159">
        <f t="shared" si="62"/>
        <v>0</v>
      </c>
      <c r="W175" s="159"/>
      <c r="X175" s="159" t="s">
        <v>295</v>
      </c>
      <c r="Y175" s="159" t="s">
        <v>296</v>
      </c>
      <c r="Z175" s="148"/>
      <c r="AA175" s="148"/>
      <c r="AB175" s="148"/>
      <c r="AC175" s="148"/>
      <c r="AD175" s="148"/>
      <c r="AE175" s="148"/>
      <c r="AF175" s="148"/>
      <c r="AG175" s="148" t="s">
        <v>2005</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1" x14ac:dyDescent="0.25">
      <c r="A176" s="185">
        <v>159</v>
      </c>
      <c r="B176" s="186" t="s">
        <v>2264</v>
      </c>
      <c r="C176" s="198" t="s">
        <v>2817</v>
      </c>
      <c r="D176" s="187" t="s">
        <v>2037</v>
      </c>
      <c r="E176" s="188">
        <v>6</v>
      </c>
      <c r="F176" s="189"/>
      <c r="G176" s="190">
        <f t="shared" si="56"/>
        <v>0</v>
      </c>
      <c r="H176" s="189"/>
      <c r="I176" s="190">
        <f t="shared" si="57"/>
        <v>0</v>
      </c>
      <c r="J176" s="189"/>
      <c r="K176" s="190">
        <f t="shared" si="58"/>
        <v>0</v>
      </c>
      <c r="L176" s="190">
        <v>21</v>
      </c>
      <c r="M176" s="190">
        <f t="shared" si="59"/>
        <v>0</v>
      </c>
      <c r="N176" s="188">
        <v>0</v>
      </c>
      <c r="O176" s="188">
        <f t="shared" si="60"/>
        <v>0</v>
      </c>
      <c r="P176" s="188">
        <v>0</v>
      </c>
      <c r="Q176" s="188">
        <f t="shared" si="61"/>
        <v>0</v>
      </c>
      <c r="R176" s="190"/>
      <c r="S176" s="190" t="s">
        <v>878</v>
      </c>
      <c r="T176" s="191" t="s">
        <v>879</v>
      </c>
      <c r="U176" s="159">
        <v>0</v>
      </c>
      <c r="V176" s="159">
        <f t="shared" si="62"/>
        <v>0</v>
      </c>
      <c r="W176" s="159"/>
      <c r="X176" s="159" t="s">
        <v>295</v>
      </c>
      <c r="Y176" s="159" t="s">
        <v>296</v>
      </c>
      <c r="Z176" s="148"/>
      <c r="AA176" s="148"/>
      <c r="AB176" s="148"/>
      <c r="AC176" s="148"/>
      <c r="AD176" s="148"/>
      <c r="AE176" s="148"/>
      <c r="AF176" s="148"/>
      <c r="AG176" s="148" t="s">
        <v>2005</v>
      </c>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5">
      <c r="A177" s="185">
        <v>160</v>
      </c>
      <c r="B177" s="186" t="s">
        <v>2265</v>
      </c>
      <c r="C177" s="198" t="s">
        <v>2818</v>
      </c>
      <c r="D177" s="187" t="s">
        <v>2037</v>
      </c>
      <c r="E177" s="188">
        <v>85</v>
      </c>
      <c r="F177" s="189"/>
      <c r="G177" s="190">
        <f t="shared" si="56"/>
        <v>0</v>
      </c>
      <c r="H177" s="189"/>
      <c r="I177" s="190">
        <f t="shared" si="57"/>
        <v>0</v>
      </c>
      <c r="J177" s="189"/>
      <c r="K177" s="190">
        <f t="shared" si="58"/>
        <v>0</v>
      </c>
      <c r="L177" s="190">
        <v>21</v>
      </c>
      <c r="M177" s="190">
        <f t="shared" si="59"/>
        <v>0</v>
      </c>
      <c r="N177" s="188">
        <v>0</v>
      </c>
      <c r="O177" s="188">
        <f t="shared" si="60"/>
        <v>0</v>
      </c>
      <c r="P177" s="188">
        <v>0</v>
      </c>
      <c r="Q177" s="188">
        <f t="shared" si="61"/>
        <v>0</v>
      </c>
      <c r="R177" s="190"/>
      <c r="S177" s="190" t="s">
        <v>878</v>
      </c>
      <c r="T177" s="191" t="s">
        <v>879</v>
      </c>
      <c r="U177" s="159">
        <v>0</v>
      </c>
      <c r="V177" s="159">
        <f t="shared" si="62"/>
        <v>0</v>
      </c>
      <c r="W177" s="159"/>
      <c r="X177" s="159" t="s">
        <v>295</v>
      </c>
      <c r="Y177" s="159" t="s">
        <v>296</v>
      </c>
      <c r="Z177" s="148"/>
      <c r="AA177" s="148"/>
      <c r="AB177" s="148"/>
      <c r="AC177" s="148"/>
      <c r="AD177" s="148"/>
      <c r="AE177" s="148"/>
      <c r="AF177" s="148"/>
      <c r="AG177" s="148" t="s">
        <v>2005</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ht="13" x14ac:dyDescent="0.25">
      <c r="A178" s="170" t="s">
        <v>288</v>
      </c>
      <c r="B178" s="171" t="s">
        <v>177</v>
      </c>
      <c r="C178" s="193" t="s">
        <v>258</v>
      </c>
      <c r="D178" s="172"/>
      <c r="E178" s="173"/>
      <c r="F178" s="174"/>
      <c r="G178" s="174">
        <f>SUMIF(AG179:AG189,"&lt;&gt;NOR",G179:G189)</f>
        <v>0</v>
      </c>
      <c r="H178" s="174"/>
      <c r="I178" s="174">
        <f>SUM(I179:I189)</f>
        <v>0</v>
      </c>
      <c r="J178" s="174"/>
      <c r="K178" s="174">
        <f>SUM(K179:K189)</f>
        <v>0</v>
      </c>
      <c r="L178" s="174"/>
      <c r="M178" s="174">
        <f>SUM(M179:M189)</f>
        <v>0</v>
      </c>
      <c r="N178" s="173"/>
      <c r="O178" s="173">
        <f>SUM(O179:O189)</f>
        <v>0</v>
      </c>
      <c r="P178" s="173"/>
      <c r="Q178" s="173">
        <f>SUM(Q179:Q189)</f>
        <v>0</v>
      </c>
      <c r="R178" s="174"/>
      <c r="S178" s="174"/>
      <c r="T178" s="175"/>
      <c r="U178" s="169"/>
      <c r="V178" s="169">
        <f>SUM(V179:V189)</f>
        <v>0</v>
      </c>
      <c r="W178" s="169"/>
      <c r="X178" s="169"/>
      <c r="Y178" s="169"/>
      <c r="AG178" t="s">
        <v>289</v>
      </c>
    </row>
    <row r="179" spans="1:60" outlineLevel="1" x14ac:dyDescent="0.25">
      <c r="A179" s="185">
        <v>161</v>
      </c>
      <c r="B179" s="186" t="s">
        <v>2819</v>
      </c>
      <c r="C179" s="198" t="s">
        <v>2820</v>
      </c>
      <c r="D179" s="187" t="s">
        <v>2047</v>
      </c>
      <c r="E179" s="188">
        <v>10</v>
      </c>
      <c r="F179" s="189"/>
      <c r="G179" s="190">
        <f t="shared" ref="G179:G189" si="63">ROUND(E179*F179,2)</f>
        <v>0</v>
      </c>
      <c r="H179" s="189"/>
      <c r="I179" s="190">
        <f t="shared" ref="I179:I189" si="64">ROUND(E179*H179,2)</f>
        <v>0</v>
      </c>
      <c r="J179" s="189"/>
      <c r="K179" s="190">
        <f t="shared" ref="K179:K189" si="65">ROUND(E179*J179,2)</f>
        <v>0</v>
      </c>
      <c r="L179" s="190">
        <v>21</v>
      </c>
      <c r="M179" s="190">
        <f t="shared" ref="M179:M189" si="66">G179*(1+L179/100)</f>
        <v>0</v>
      </c>
      <c r="N179" s="188">
        <v>0</v>
      </c>
      <c r="O179" s="188">
        <f t="shared" ref="O179:O189" si="67">ROUND(E179*N179,2)</f>
        <v>0</v>
      </c>
      <c r="P179" s="188">
        <v>0</v>
      </c>
      <c r="Q179" s="188">
        <f t="shared" ref="Q179:Q189" si="68">ROUND(E179*P179,2)</f>
        <v>0</v>
      </c>
      <c r="R179" s="190"/>
      <c r="S179" s="190" t="s">
        <v>878</v>
      </c>
      <c r="T179" s="191" t="s">
        <v>879</v>
      </c>
      <c r="U179" s="159">
        <v>0</v>
      </c>
      <c r="V179" s="159">
        <f t="shared" ref="V179:V189" si="69">ROUND(E179*U179,2)</f>
        <v>0</v>
      </c>
      <c r="W179" s="159"/>
      <c r="X179" s="159" t="s">
        <v>295</v>
      </c>
      <c r="Y179" s="159" t="s">
        <v>296</v>
      </c>
      <c r="Z179" s="148"/>
      <c r="AA179" s="148"/>
      <c r="AB179" s="148"/>
      <c r="AC179" s="148"/>
      <c r="AD179" s="148"/>
      <c r="AE179" s="148"/>
      <c r="AF179" s="148"/>
      <c r="AG179" s="148" t="s">
        <v>2005</v>
      </c>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1" x14ac:dyDescent="0.25">
      <c r="A180" s="185">
        <v>162</v>
      </c>
      <c r="B180" s="186" t="s">
        <v>2821</v>
      </c>
      <c r="C180" s="198" t="s">
        <v>2822</v>
      </c>
      <c r="D180" s="187" t="s">
        <v>2037</v>
      </c>
      <c r="E180" s="188">
        <v>13</v>
      </c>
      <c r="F180" s="189"/>
      <c r="G180" s="190">
        <f t="shared" si="63"/>
        <v>0</v>
      </c>
      <c r="H180" s="189"/>
      <c r="I180" s="190">
        <f t="shared" si="64"/>
        <v>0</v>
      </c>
      <c r="J180" s="189"/>
      <c r="K180" s="190">
        <f t="shared" si="65"/>
        <v>0</v>
      </c>
      <c r="L180" s="190">
        <v>21</v>
      </c>
      <c r="M180" s="190">
        <f t="shared" si="66"/>
        <v>0</v>
      </c>
      <c r="N180" s="188">
        <v>0</v>
      </c>
      <c r="O180" s="188">
        <f t="shared" si="67"/>
        <v>0</v>
      </c>
      <c r="P180" s="188">
        <v>0</v>
      </c>
      <c r="Q180" s="188">
        <f t="shared" si="68"/>
        <v>0</v>
      </c>
      <c r="R180" s="190"/>
      <c r="S180" s="190" t="s">
        <v>878</v>
      </c>
      <c r="T180" s="191" t="s">
        <v>879</v>
      </c>
      <c r="U180" s="159">
        <v>0</v>
      </c>
      <c r="V180" s="159">
        <f t="shared" si="69"/>
        <v>0</v>
      </c>
      <c r="W180" s="159"/>
      <c r="X180" s="159" t="s">
        <v>295</v>
      </c>
      <c r="Y180" s="159" t="s">
        <v>296</v>
      </c>
      <c r="Z180" s="148"/>
      <c r="AA180" s="148"/>
      <c r="AB180" s="148"/>
      <c r="AC180" s="148"/>
      <c r="AD180" s="148"/>
      <c r="AE180" s="148"/>
      <c r="AF180" s="148"/>
      <c r="AG180" s="148" t="s">
        <v>2005</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x14ac:dyDescent="0.25">
      <c r="A181" s="185">
        <v>163</v>
      </c>
      <c r="B181" s="186" t="s">
        <v>2267</v>
      </c>
      <c r="C181" s="198" t="s">
        <v>2823</v>
      </c>
      <c r="D181" s="187" t="s">
        <v>2047</v>
      </c>
      <c r="E181" s="188">
        <v>96</v>
      </c>
      <c r="F181" s="189"/>
      <c r="G181" s="190">
        <f t="shared" si="63"/>
        <v>0</v>
      </c>
      <c r="H181" s="189"/>
      <c r="I181" s="190">
        <f t="shared" si="64"/>
        <v>0</v>
      </c>
      <c r="J181" s="189"/>
      <c r="K181" s="190">
        <f t="shared" si="65"/>
        <v>0</v>
      </c>
      <c r="L181" s="190">
        <v>21</v>
      </c>
      <c r="M181" s="190">
        <f t="shared" si="66"/>
        <v>0</v>
      </c>
      <c r="N181" s="188">
        <v>0</v>
      </c>
      <c r="O181" s="188">
        <f t="shared" si="67"/>
        <v>0</v>
      </c>
      <c r="P181" s="188">
        <v>0</v>
      </c>
      <c r="Q181" s="188">
        <f t="shared" si="68"/>
        <v>0</v>
      </c>
      <c r="R181" s="190"/>
      <c r="S181" s="190" t="s">
        <v>878</v>
      </c>
      <c r="T181" s="191" t="s">
        <v>879</v>
      </c>
      <c r="U181" s="159">
        <v>0</v>
      </c>
      <c r="V181" s="159">
        <f t="shared" si="69"/>
        <v>0</v>
      </c>
      <c r="W181" s="159"/>
      <c r="X181" s="159" t="s">
        <v>295</v>
      </c>
      <c r="Y181" s="159" t="s">
        <v>296</v>
      </c>
      <c r="Z181" s="148"/>
      <c r="AA181" s="148"/>
      <c r="AB181" s="148"/>
      <c r="AC181" s="148"/>
      <c r="AD181" s="148"/>
      <c r="AE181" s="148"/>
      <c r="AF181" s="148"/>
      <c r="AG181" s="148" t="s">
        <v>2005</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1" x14ac:dyDescent="0.25">
      <c r="A182" s="185">
        <v>164</v>
      </c>
      <c r="B182" s="186" t="s">
        <v>2269</v>
      </c>
      <c r="C182" s="198" t="s">
        <v>2824</v>
      </c>
      <c r="D182" s="187" t="s">
        <v>2047</v>
      </c>
      <c r="E182" s="188">
        <v>15</v>
      </c>
      <c r="F182" s="189"/>
      <c r="G182" s="190">
        <f t="shared" si="63"/>
        <v>0</v>
      </c>
      <c r="H182" s="189"/>
      <c r="I182" s="190">
        <f t="shared" si="64"/>
        <v>0</v>
      </c>
      <c r="J182" s="189"/>
      <c r="K182" s="190">
        <f t="shared" si="65"/>
        <v>0</v>
      </c>
      <c r="L182" s="190">
        <v>21</v>
      </c>
      <c r="M182" s="190">
        <f t="shared" si="66"/>
        <v>0</v>
      </c>
      <c r="N182" s="188">
        <v>0</v>
      </c>
      <c r="O182" s="188">
        <f t="shared" si="67"/>
        <v>0</v>
      </c>
      <c r="P182" s="188">
        <v>0</v>
      </c>
      <c r="Q182" s="188">
        <f t="shared" si="68"/>
        <v>0</v>
      </c>
      <c r="R182" s="190"/>
      <c r="S182" s="190" t="s">
        <v>878</v>
      </c>
      <c r="T182" s="191" t="s">
        <v>879</v>
      </c>
      <c r="U182" s="159">
        <v>0</v>
      </c>
      <c r="V182" s="159">
        <f t="shared" si="69"/>
        <v>0</v>
      </c>
      <c r="W182" s="159"/>
      <c r="X182" s="159" t="s">
        <v>295</v>
      </c>
      <c r="Y182" s="159" t="s">
        <v>296</v>
      </c>
      <c r="Z182" s="148"/>
      <c r="AA182" s="148"/>
      <c r="AB182" s="148"/>
      <c r="AC182" s="148"/>
      <c r="AD182" s="148"/>
      <c r="AE182" s="148"/>
      <c r="AF182" s="148"/>
      <c r="AG182" s="148" t="s">
        <v>2005</v>
      </c>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1" x14ac:dyDescent="0.25">
      <c r="A183" s="185">
        <v>165</v>
      </c>
      <c r="B183" s="186" t="s">
        <v>2271</v>
      </c>
      <c r="C183" s="198" t="s">
        <v>2825</v>
      </c>
      <c r="D183" s="187" t="s">
        <v>2047</v>
      </c>
      <c r="E183" s="188">
        <v>10</v>
      </c>
      <c r="F183" s="189"/>
      <c r="G183" s="190">
        <f t="shared" si="63"/>
        <v>0</v>
      </c>
      <c r="H183" s="189"/>
      <c r="I183" s="190">
        <f t="shared" si="64"/>
        <v>0</v>
      </c>
      <c r="J183" s="189"/>
      <c r="K183" s="190">
        <f t="shared" si="65"/>
        <v>0</v>
      </c>
      <c r="L183" s="190">
        <v>21</v>
      </c>
      <c r="M183" s="190">
        <f t="shared" si="66"/>
        <v>0</v>
      </c>
      <c r="N183" s="188">
        <v>0</v>
      </c>
      <c r="O183" s="188">
        <f t="shared" si="67"/>
        <v>0</v>
      </c>
      <c r="P183" s="188">
        <v>0</v>
      </c>
      <c r="Q183" s="188">
        <f t="shared" si="68"/>
        <v>0</v>
      </c>
      <c r="R183" s="190"/>
      <c r="S183" s="190" t="s">
        <v>878</v>
      </c>
      <c r="T183" s="191" t="s">
        <v>879</v>
      </c>
      <c r="U183" s="159">
        <v>0</v>
      </c>
      <c r="V183" s="159">
        <f t="shared" si="69"/>
        <v>0</v>
      </c>
      <c r="W183" s="159"/>
      <c r="X183" s="159" t="s">
        <v>295</v>
      </c>
      <c r="Y183" s="159" t="s">
        <v>296</v>
      </c>
      <c r="Z183" s="148"/>
      <c r="AA183" s="148"/>
      <c r="AB183" s="148"/>
      <c r="AC183" s="148"/>
      <c r="AD183" s="148"/>
      <c r="AE183" s="148"/>
      <c r="AF183" s="148"/>
      <c r="AG183" s="148" t="s">
        <v>2005</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1" x14ac:dyDescent="0.25">
      <c r="A184" s="185">
        <v>166</v>
      </c>
      <c r="B184" s="186" t="s">
        <v>2273</v>
      </c>
      <c r="C184" s="198" t="s">
        <v>2826</v>
      </c>
      <c r="D184" s="187" t="s">
        <v>2047</v>
      </c>
      <c r="E184" s="188">
        <v>3</v>
      </c>
      <c r="F184" s="189"/>
      <c r="G184" s="190">
        <f t="shared" si="63"/>
        <v>0</v>
      </c>
      <c r="H184" s="189"/>
      <c r="I184" s="190">
        <f t="shared" si="64"/>
        <v>0</v>
      </c>
      <c r="J184" s="189"/>
      <c r="K184" s="190">
        <f t="shared" si="65"/>
        <v>0</v>
      </c>
      <c r="L184" s="190">
        <v>21</v>
      </c>
      <c r="M184" s="190">
        <f t="shared" si="66"/>
        <v>0</v>
      </c>
      <c r="N184" s="188">
        <v>0</v>
      </c>
      <c r="O184" s="188">
        <f t="shared" si="67"/>
        <v>0</v>
      </c>
      <c r="P184" s="188">
        <v>0</v>
      </c>
      <c r="Q184" s="188">
        <f t="shared" si="68"/>
        <v>0</v>
      </c>
      <c r="R184" s="190"/>
      <c r="S184" s="190" t="s">
        <v>878</v>
      </c>
      <c r="T184" s="191" t="s">
        <v>879</v>
      </c>
      <c r="U184" s="159">
        <v>0</v>
      </c>
      <c r="V184" s="159">
        <f t="shared" si="69"/>
        <v>0</v>
      </c>
      <c r="W184" s="159"/>
      <c r="X184" s="159" t="s">
        <v>295</v>
      </c>
      <c r="Y184" s="159" t="s">
        <v>296</v>
      </c>
      <c r="Z184" s="148"/>
      <c r="AA184" s="148"/>
      <c r="AB184" s="148"/>
      <c r="AC184" s="148"/>
      <c r="AD184" s="148"/>
      <c r="AE184" s="148"/>
      <c r="AF184" s="148"/>
      <c r="AG184" s="148" t="s">
        <v>2005</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1" x14ac:dyDescent="0.25">
      <c r="A185" s="185">
        <v>167</v>
      </c>
      <c r="B185" s="186" t="s">
        <v>2275</v>
      </c>
      <c r="C185" s="198" t="s">
        <v>2827</v>
      </c>
      <c r="D185" s="187" t="s">
        <v>2828</v>
      </c>
      <c r="E185" s="188">
        <v>5</v>
      </c>
      <c r="F185" s="189"/>
      <c r="G185" s="190">
        <f t="shared" si="63"/>
        <v>0</v>
      </c>
      <c r="H185" s="189"/>
      <c r="I185" s="190">
        <f t="shared" si="64"/>
        <v>0</v>
      </c>
      <c r="J185" s="189"/>
      <c r="K185" s="190">
        <f t="shared" si="65"/>
        <v>0</v>
      </c>
      <c r="L185" s="190">
        <v>21</v>
      </c>
      <c r="M185" s="190">
        <f t="shared" si="66"/>
        <v>0</v>
      </c>
      <c r="N185" s="188">
        <v>0</v>
      </c>
      <c r="O185" s="188">
        <f t="shared" si="67"/>
        <v>0</v>
      </c>
      <c r="P185" s="188">
        <v>0</v>
      </c>
      <c r="Q185" s="188">
        <f t="shared" si="68"/>
        <v>0</v>
      </c>
      <c r="R185" s="190"/>
      <c r="S185" s="190" t="s">
        <v>878</v>
      </c>
      <c r="T185" s="191" t="s">
        <v>879</v>
      </c>
      <c r="U185" s="159">
        <v>0</v>
      </c>
      <c r="V185" s="159">
        <f t="shared" si="69"/>
        <v>0</v>
      </c>
      <c r="W185" s="159"/>
      <c r="X185" s="159" t="s">
        <v>295</v>
      </c>
      <c r="Y185" s="159" t="s">
        <v>296</v>
      </c>
      <c r="Z185" s="148"/>
      <c r="AA185" s="148"/>
      <c r="AB185" s="148"/>
      <c r="AC185" s="148"/>
      <c r="AD185" s="148"/>
      <c r="AE185" s="148"/>
      <c r="AF185" s="148"/>
      <c r="AG185" s="148" t="s">
        <v>2005</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1" x14ac:dyDescent="0.25">
      <c r="A186" s="185">
        <v>168</v>
      </c>
      <c r="B186" s="186" t="s">
        <v>2437</v>
      </c>
      <c r="C186" s="198" t="s">
        <v>2438</v>
      </c>
      <c r="D186" s="187" t="s">
        <v>1872</v>
      </c>
      <c r="E186" s="188">
        <v>20</v>
      </c>
      <c r="F186" s="189"/>
      <c r="G186" s="190">
        <f t="shared" si="63"/>
        <v>0</v>
      </c>
      <c r="H186" s="189"/>
      <c r="I186" s="190">
        <f t="shared" si="64"/>
        <v>0</v>
      </c>
      <c r="J186" s="189"/>
      <c r="K186" s="190">
        <f t="shared" si="65"/>
        <v>0</v>
      </c>
      <c r="L186" s="190">
        <v>21</v>
      </c>
      <c r="M186" s="190">
        <f t="shared" si="66"/>
        <v>0</v>
      </c>
      <c r="N186" s="188">
        <v>0</v>
      </c>
      <c r="O186" s="188">
        <f t="shared" si="67"/>
        <v>0</v>
      </c>
      <c r="P186" s="188">
        <v>0</v>
      </c>
      <c r="Q186" s="188">
        <f t="shared" si="68"/>
        <v>0</v>
      </c>
      <c r="R186" s="190"/>
      <c r="S186" s="190" t="s">
        <v>294</v>
      </c>
      <c r="T186" s="191" t="s">
        <v>879</v>
      </c>
      <c r="U186" s="159">
        <v>0</v>
      </c>
      <c r="V186" s="159">
        <f t="shared" si="69"/>
        <v>0</v>
      </c>
      <c r="W186" s="159"/>
      <c r="X186" s="159" t="s">
        <v>1873</v>
      </c>
      <c r="Y186" s="159" t="s">
        <v>296</v>
      </c>
      <c r="Z186" s="148"/>
      <c r="AA186" s="148"/>
      <c r="AB186" s="148"/>
      <c r="AC186" s="148"/>
      <c r="AD186" s="148"/>
      <c r="AE186" s="148"/>
      <c r="AF186" s="148"/>
      <c r="AG186" s="148" t="s">
        <v>2436</v>
      </c>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1" x14ac:dyDescent="0.25">
      <c r="A187" s="185">
        <v>169</v>
      </c>
      <c r="B187" s="186" t="s">
        <v>2829</v>
      </c>
      <c r="C187" s="198" t="s">
        <v>2830</v>
      </c>
      <c r="D187" s="187" t="s">
        <v>2037</v>
      </c>
      <c r="E187" s="188">
        <v>1</v>
      </c>
      <c r="F187" s="189"/>
      <c r="G187" s="190">
        <f t="shared" si="63"/>
        <v>0</v>
      </c>
      <c r="H187" s="189"/>
      <c r="I187" s="190">
        <f t="shared" si="64"/>
        <v>0</v>
      </c>
      <c r="J187" s="189"/>
      <c r="K187" s="190">
        <f t="shared" si="65"/>
        <v>0</v>
      </c>
      <c r="L187" s="190">
        <v>21</v>
      </c>
      <c r="M187" s="190">
        <f t="shared" si="66"/>
        <v>0</v>
      </c>
      <c r="N187" s="188">
        <v>0</v>
      </c>
      <c r="O187" s="188">
        <f t="shared" si="67"/>
        <v>0</v>
      </c>
      <c r="P187" s="188">
        <v>0</v>
      </c>
      <c r="Q187" s="188">
        <f t="shared" si="68"/>
        <v>0</v>
      </c>
      <c r="R187" s="190"/>
      <c r="S187" s="190" t="s">
        <v>878</v>
      </c>
      <c r="T187" s="191" t="s">
        <v>879</v>
      </c>
      <c r="U187" s="159">
        <v>0</v>
      </c>
      <c r="V187" s="159">
        <f t="shared" si="69"/>
        <v>0</v>
      </c>
      <c r="W187" s="159"/>
      <c r="X187" s="159" t="s">
        <v>295</v>
      </c>
      <c r="Y187" s="159" t="s">
        <v>296</v>
      </c>
      <c r="Z187" s="148"/>
      <c r="AA187" s="148"/>
      <c r="AB187" s="148"/>
      <c r="AC187" s="148"/>
      <c r="AD187" s="148"/>
      <c r="AE187" s="148"/>
      <c r="AF187" s="148"/>
      <c r="AG187" s="148" t="s">
        <v>2005</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1" x14ac:dyDescent="0.25">
      <c r="A188" s="185">
        <v>170</v>
      </c>
      <c r="B188" s="186" t="s">
        <v>2831</v>
      </c>
      <c r="C188" s="198" t="s">
        <v>2832</v>
      </c>
      <c r="D188" s="187" t="s">
        <v>2122</v>
      </c>
      <c r="E188" s="188">
        <v>1</v>
      </c>
      <c r="F188" s="189"/>
      <c r="G188" s="190">
        <f t="shared" si="63"/>
        <v>0</v>
      </c>
      <c r="H188" s="189"/>
      <c r="I188" s="190">
        <f t="shared" si="64"/>
        <v>0</v>
      </c>
      <c r="J188" s="189"/>
      <c r="K188" s="190">
        <f t="shared" si="65"/>
        <v>0</v>
      </c>
      <c r="L188" s="190">
        <v>21</v>
      </c>
      <c r="M188" s="190">
        <f t="shared" si="66"/>
        <v>0</v>
      </c>
      <c r="N188" s="188">
        <v>0</v>
      </c>
      <c r="O188" s="188">
        <f t="shared" si="67"/>
        <v>0</v>
      </c>
      <c r="P188" s="188">
        <v>0</v>
      </c>
      <c r="Q188" s="188">
        <f t="shared" si="68"/>
        <v>0</v>
      </c>
      <c r="R188" s="190"/>
      <c r="S188" s="190" t="s">
        <v>878</v>
      </c>
      <c r="T188" s="191" t="s">
        <v>879</v>
      </c>
      <c r="U188" s="159">
        <v>0</v>
      </c>
      <c r="V188" s="159">
        <f t="shared" si="69"/>
        <v>0</v>
      </c>
      <c r="W188" s="159"/>
      <c r="X188" s="159" t="s">
        <v>295</v>
      </c>
      <c r="Y188" s="159" t="s">
        <v>296</v>
      </c>
      <c r="Z188" s="148"/>
      <c r="AA188" s="148"/>
      <c r="AB188" s="148"/>
      <c r="AC188" s="148"/>
      <c r="AD188" s="148"/>
      <c r="AE188" s="148"/>
      <c r="AF188" s="148"/>
      <c r="AG188" s="148" t="s">
        <v>2005</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1" x14ac:dyDescent="0.25">
      <c r="A189" s="177">
        <v>171</v>
      </c>
      <c r="B189" s="178" t="s">
        <v>2283</v>
      </c>
      <c r="C189" s="194" t="s">
        <v>2833</v>
      </c>
      <c r="D189" s="179" t="s">
        <v>2122</v>
      </c>
      <c r="E189" s="180">
        <v>1</v>
      </c>
      <c r="F189" s="181"/>
      <c r="G189" s="182">
        <f t="shared" si="63"/>
        <v>0</v>
      </c>
      <c r="H189" s="181"/>
      <c r="I189" s="182">
        <f t="shared" si="64"/>
        <v>0</v>
      </c>
      <c r="J189" s="181"/>
      <c r="K189" s="182">
        <f t="shared" si="65"/>
        <v>0</v>
      </c>
      <c r="L189" s="182">
        <v>21</v>
      </c>
      <c r="M189" s="182">
        <f t="shared" si="66"/>
        <v>0</v>
      </c>
      <c r="N189" s="180">
        <v>0</v>
      </c>
      <c r="O189" s="180">
        <f t="shared" si="67"/>
        <v>0</v>
      </c>
      <c r="P189" s="180">
        <v>0</v>
      </c>
      <c r="Q189" s="180">
        <f t="shared" si="68"/>
        <v>0</v>
      </c>
      <c r="R189" s="182"/>
      <c r="S189" s="182" t="s">
        <v>878</v>
      </c>
      <c r="T189" s="183" t="s">
        <v>879</v>
      </c>
      <c r="U189" s="159">
        <v>0</v>
      </c>
      <c r="V189" s="159">
        <f t="shared" si="69"/>
        <v>0</v>
      </c>
      <c r="W189" s="159"/>
      <c r="X189" s="159" t="s">
        <v>295</v>
      </c>
      <c r="Y189" s="159" t="s">
        <v>296</v>
      </c>
      <c r="Z189" s="148"/>
      <c r="AA189" s="148"/>
      <c r="AB189" s="148"/>
      <c r="AC189" s="148"/>
      <c r="AD189" s="148"/>
      <c r="AE189" s="148"/>
      <c r="AF189" s="148"/>
      <c r="AG189" s="148" t="s">
        <v>2005</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x14ac:dyDescent="0.25">
      <c r="A190" s="3"/>
      <c r="B190" s="4"/>
      <c r="C190" s="202"/>
      <c r="D190" s="6"/>
      <c r="E190" s="3"/>
      <c r="F190" s="3"/>
      <c r="G190" s="3"/>
      <c r="H190" s="3"/>
      <c r="I190" s="3"/>
      <c r="J190" s="3"/>
      <c r="K190" s="3"/>
      <c r="L190" s="3"/>
      <c r="M190" s="3"/>
      <c r="N190" s="3"/>
      <c r="O190" s="3"/>
      <c r="P190" s="3"/>
      <c r="Q190" s="3"/>
      <c r="R190" s="3"/>
      <c r="S190" s="3"/>
      <c r="T190" s="3"/>
      <c r="U190" s="3"/>
      <c r="V190" s="3"/>
      <c r="W190" s="3"/>
      <c r="X190" s="3"/>
      <c r="Y190" s="3"/>
      <c r="AE190">
        <v>12</v>
      </c>
      <c r="AF190">
        <v>21</v>
      </c>
      <c r="AG190" t="s">
        <v>274</v>
      </c>
    </row>
    <row r="191" spans="1:60" ht="13" x14ac:dyDescent="0.25">
      <c r="A191" s="151"/>
      <c r="B191" s="152" t="s">
        <v>29</v>
      </c>
      <c r="C191" s="203"/>
      <c r="D191" s="153"/>
      <c r="E191" s="154"/>
      <c r="F191" s="154"/>
      <c r="G191" s="176">
        <f>G8+G11+G39+G58+G72+G93+G117+G131+G151+G169+G178</f>
        <v>0</v>
      </c>
      <c r="H191" s="3"/>
      <c r="I191" s="3"/>
      <c r="J191" s="3"/>
      <c r="K191" s="3"/>
      <c r="L191" s="3"/>
      <c r="M191" s="3"/>
      <c r="N191" s="3"/>
      <c r="O191" s="3"/>
      <c r="P191" s="3"/>
      <c r="Q191" s="3"/>
      <c r="R191" s="3"/>
      <c r="S191" s="3"/>
      <c r="T191" s="3"/>
      <c r="U191" s="3"/>
      <c r="V191" s="3"/>
      <c r="W191" s="3"/>
      <c r="X191" s="3"/>
      <c r="Y191" s="3"/>
      <c r="AE191">
        <f>SUMIF(L7:L189,AE190,G7:G189)</f>
        <v>0</v>
      </c>
      <c r="AF191">
        <f>SUMIF(L7:L189,AF190,G7:G189)</f>
        <v>0</v>
      </c>
      <c r="AG191" t="s">
        <v>1888</v>
      </c>
    </row>
    <row r="192" spans="1:60" x14ac:dyDescent="0.25">
      <c r="C192" s="204"/>
      <c r="D192" s="10"/>
      <c r="AG192" t="s">
        <v>1889</v>
      </c>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vrkPQD4oi0pwo7+Qz2V2BRktxnISBhsT3j0NPzgJ9R8Cv6B+TN5Dj1SydUYwcell3yqzROhvW9GUxiutq2TiMA==" saltValue="kQYb2ugohYY8EeRfdB84g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20</vt:i4>
      </vt:variant>
      <vt:variant>
        <vt:lpstr>Pojmenované oblasti</vt:lpstr>
      </vt:variant>
      <vt:variant>
        <vt:i4>80</vt:i4>
      </vt:variant>
    </vt:vector>
  </HeadingPairs>
  <TitlesOfParts>
    <vt:vector size="100" baseType="lpstr">
      <vt:lpstr>Pokyny pro vyplnění</vt:lpstr>
      <vt:lpstr>Stavba</vt:lpstr>
      <vt:lpstr>VzorPolozky</vt:lpstr>
      <vt:lpstr>01 2023006-001 Pol</vt:lpstr>
      <vt:lpstr>01 2023006-002 Pol</vt:lpstr>
      <vt:lpstr>01 2023006-003 Pol</vt:lpstr>
      <vt:lpstr>01 2023006-004 Pol</vt:lpstr>
      <vt:lpstr>01 2023006-005 Pol</vt:lpstr>
      <vt:lpstr>01 2023006-006 Pol</vt:lpstr>
      <vt:lpstr>01 2023006-007 Pol</vt:lpstr>
      <vt:lpstr>01 2023006-008 Pol</vt:lpstr>
      <vt:lpstr>01 2023006-009 Pol</vt:lpstr>
      <vt:lpstr>02 2023006-021 Pol</vt:lpstr>
      <vt:lpstr>02 2023006-022 Pol</vt:lpstr>
      <vt:lpstr>02 2023006-023 Pol</vt:lpstr>
      <vt:lpstr>02 2023006-024 Pol</vt:lpstr>
      <vt:lpstr>02 2023006-026 Pol</vt:lpstr>
      <vt:lpstr>02 2023006-026 P1</vt:lpstr>
      <vt:lpstr>02 2023006-027 Pol</vt:lpstr>
      <vt:lpstr>02 2023006-028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2023006-001 Pol'!Názvy_tisku</vt:lpstr>
      <vt:lpstr>'01 2023006-002 Pol'!Názvy_tisku</vt:lpstr>
      <vt:lpstr>'01 2023006-003 Pol'!Názvy_tisku</vt:lpstr>
      <vt:lpstr>'01 2023006-004 Pol'!Názvy_tisku</vt:lpstr>
      <vt:lpstr>'01 2023006-005 Pol'!Názvy_tisku</vt:lpstr>
      <vt:lpstr>'01 2023006-006 Pol'!Názvy_tisku</vt:lpstr>
      <vt:lpstr>'01 2023006-007 Pol'!Názvy_tisku</vt:lpstr>
      <vt:lpstr>'01 2023006-008 Pol'!Názvy_tisku</vt:lpstr>
      <vt:lpstr>'01 2023006-009 Pol'!Názvy_tisku</vt:lpstr>
      <vt:lpstr>'02 2023006-021 Pol'!Názvy_tisku</vt:lpstr>
      <vt:lpstr>'02 2023006-022 Pol'!Názvy_tisku</vt:lpstr>
      <vt:lpstr>'02 2023006-023 Pol'!Názvy_tisku</vt:lpstr>
      <vt:lpstr>'02 2023006-024 Pol'!Názvy_tisku</vt:lpstr>
      <vt:lpstr>'02 2023006-026 P1'!Názvy_tisku</vt:lpstr>
      <vt:lpstr>'02 2023006-026 Pol'!Názvy_tisku</vt:lpstr>
      <vt:lpstr>'02 2023006-027 Pol'!Názvy_tisku</vt:lpstr>
      <vt:lpstr>'02 2023006-028 Pol'!Názvy_tisku</vt:lpstr>
      <vt:lpstr>oadresa</vt:lpstr>
      <vt:lpstr>Stavba!Objednatel</vt:lpstr>
      <vt:lpstr>Stavba!Objekt</vt:lpstr>
      <vt:lpstr>'01 2023006-001 Pol'!Oblast_tisku</vt:lpstr>
      <vt:lpstr>'01 2023006-002 Pol'!Oblast_tisku</vt:lpstr>
      <vt:lpstr>'01 2023006-003 Pol'!Oblast_tisku</vt:lpstr>
      <vt:lpstr>'01 2023006-004 Pol'!Oblast_tisku</vt:lpstr>
      <vt:lpstr>'01 2023006-005 Pol'!Oblast_tisku</vt:lpstr>
      <vt:lpstr>'01 2023006-006 Pol'!Oblast_tisku</vt:lpstr>
      <vt:lpstr>'01 2023006-007 Pol'!Oblast_tisku</vt:lpstr>
      <vt:lpstr>'01 2023006-008 Pol'!Oblast_tisku</vt:lpstr>
      <vt:lpstr>'01 2023006-009 Pol'!Oblast_tisku</vt:lpstr>
      <vt:lpstr>'02 2023006-021 Pol'!Oblast_tisku</vt:lpstr>
      <vt:lpstr>'02 2023006-022 Pol'!Oblast_tisku</vt:lpstr>
      <vt:lpstr>'02 2023006-023 Pol'!Oblast_tisku</vt:lpstr>
      <vt:lpstr>'02 2023006-024 Pol'!Oblast_tisku</vt:lpstr>
      <vt:lpstr>'02 2023006-026 P1'!Oblast_tisku</vt:lpstr>
      <vt:lpstr>'02 2023006-026 Pol'!Oblast_tisku</vt:lpstr>
      <vt:lpstr>'02 2023006-027 Pol'!Oblast_tisku</vt:lpstr>
      <vt:lpstr>'02 2023006-028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vspn6</dc:creator>
  <cp:lastModifiedBy>Priprava</cp:lastModifiedBy>
  <cp:lastPrinted>2019-03-19T12:27:02Z</cp:lastPrinted>
  <dcterms:created xsi:type="dcterms:W3CDTF">2009-04-08T07:15:50Z</dcterms:created>
  <dcterms:modified xsi:type="dcterms:W3CDTF">2025-12-09T20:31:22Z</dcterms:modified>
</cp:coreProperties>
</file>