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dbor správy majetku\VZMR - Rekonstrukce balkonů Jilemnická-Toužimská 655 - 657\"/>
    </mc:Choice>
  </mc:AlternateContent>
  <bookViews>
    <workbookView xWindow="0" yWindow="0" windowWidth="28800" windowHeight="12435" activeTab="1"/>
  </bookViews>
  <sheets>
    <sheet name="Pokyny pro vyplnění" sheetId="11" r:id="rId1"/>
    <sheet name="Stavba" sheetId="1" r:id="rId2"/>
    <sheet name="VzorPolozky" sheetId="10" state="hidden" r:id="rId3"/>
    <sheet name="01 14003 Pol" sheetId="12" r:id="rId4"/>
    <sheet name="02 14003 Pol" sheetId="13" r:id="rId5"/>
    <sheet name="03 14003 Pol" sheetId="14" r:id="rId6"/>
    <sheet name="04 14003 Pol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14003 Pol'!$1:$7</definedName>
    <definedName name="_xlnm.Print_Titles" localSheetId="4">'02 14003 Pol'!$1:$7</definedName>
    <definedName name="_xlnm.Print_Titles" localSheetId="5">'03 14003 Pol'!$1:$7</definedName>
    <definedName name="_xlnm.Print_Titles" localSheetId="6">'04 14003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14003 Pol'!$A$1:$X$118</definedName>
    <definedName name="_xlnm.Print_Area" localSheetId="4">'02 14003 Pol'!$A$1:$X$117</definedName>
    <definedName name="_xlnm.Print_Area" localSheetId="5">'03 14003 Pol'!$A$1:$X$118</definedName>
    <definedName name="_xlnm.Print_Area" localSheetId="6">'04 14003 Pol'!$A$1:$X$118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47" i="1" l="1"/>
  <c r="G46" i="1"/>
  <c r="G9" i="15"/>
  <c r="G10" i="15"/>
  <c r="I9" i="15"/>
  <c r="I10" i="15"/>
  <c r="I8" i="15"/>
  <c r="K9" i="15"/>
  <c r="K10" i="15"/>
  <c r="K8" i="15" s="1"/>
  <c r="M9" i="15"/>
  <c r="O9" i="15"/>
  <c r="O10" i="15"/>
  <c r="O8" i="15" s="1"/>
  <c r="Q9" i="15"/>
  <c r="Q10" i="15"/>
  <c r="Q8" i="15"/>
  <c r="V9" i="15"/>
  <c r="V10" i="15"/>
  <c r="V8" i="15" s="1"/>
  <c r="G12" i="15"/>
  <c r="G14" i="15"/>
  <c r="G16" i="15"/>
  <c r="G18" i="15"/>
  <c r="G20" i="15"/>
  <c r="G22" i="15"/>
  <c r="G26" i="15"/>
  <c r="G28" i="15"/>
  <c r="G30" i="15"/>
  <c r="I12" i="15"/>
  <c r="I14" i="15"/>
  <c r="I16" i="15"/>
  <c r="I18" i="15"/>
  <c r="I20" i="15"/>
  <c r="I22" i="15"/>
  <c r="I26" i="15"/>
  <c r="I28" i="15"/>
  <c r="I30" i="15"/>
  <c r="K12" i="15"/>
  <c r="K14" i="15"/>
  <c r="K16" i="15"/>
  <c r="K18" i="15"/>
  <c r="K20" i="15"/>
  <c r="K22" i="15"/>
  <c r="K26" i="15"/>
  <c r="K28" i="15"/>
  <c r="K30" i="15"/>
  <c r="M12" i="15"/>
  <c r="M14" i="15"/>
  <c r="M16" i="15"/>
  <c r="M18" i="15"/>
  <c r="M20" i="15"/>
  <c r="M22" i="15"/>
  <c r="M26" i="15"/>
  <c r="M28" i="15"/>
  <c r="M30" i="15"/>
  <c r="O12" i="15"/>
  <c r="O14" i="15"/>
  <c r="O16" i="15"/>
  <c r="O18" i="15"/>
  <c r="O20" i="15"/>
  <c r="O22" i="15"/>
  <c r="O26" i="15"/>
  <c r="O28" i="15"/>
  <c r="O30" i="15"/>
  <c r="Q12" i="15"/>
  <c r="Q14" i="15"/>
  <c r="Q16" i="15"/>
  <c r="Q18" i="15"/>
  <c r="Q20" i="15"/>
  <c r="Q22" i="15"/>
  <c r="Q26" i="15"/>
  <c r="Q28" i="15"/>
  <c r="Q30" i="15"/>
  <c r="V12" i="15"/>
  <c r="V14" i="15"/>
  <c r="V16" i="15"/>
  <c r="V18" i="15"/>
  <c r="V20" i="15"/>
  <c r="V22" i="15"/>
  <c r="V26" i="15"/>
  <c r="V28" i="15"/>
  <c r="V30" i="15"/>
  <c r="G34" i="15"/>
  <c r="G33" i="15" s="1"/>
  <c r="I34" i="15"/>
  <c r="I33" i="15" s="1"/>
  <c r="K34" i="15"/>
  <c r="K33" i="15" s="1"/>
  <c r="O34" i="15"/>
  <c r="O33" i="15" s="1"/>
  <c r="Q34" i="15"/>
  <c r="Q33" i="15" s="1"/>
  <c r="V34" i="15"/>
  <c r="V33" i="15" s="1"/>
  <c r="G37" i="15"/>
  <c r="M37" i="15" s="1"/>
  <c r="G39" i="15"/>
  <c r="G41" i="15"/>
  <c r="M41" i="15" s="1"/>
  <c r="G43" i="15"/>
  <c r="G36" i="15"/>
  <c r="I37" i="15"/>
  <c r="I39" i="15"/>
  <c r="I41" i="15"/>
  <c r="I43" i="15"/>
  <c r="K37" i="15"/>
  <c r="K39" i="15"/>
  <c r="K41" i="15"/>
  <c r="K43" i="15"/>
  <c r="K36" i="15"/>
  <c r="M39" i="15"/>
  <c r="M43" i="15"/>
  <c r="O37" i="15"/>
  <c r="O39" i="15"/>
  <c r="O41" i="15"/>
  <c r="O43" i="15"/>
  <c r="O36" i="15"/>
  <c r="Q37" i="15"/>
  <c r="Q39" i="15"/>
  <c r="Q41" i="15"/>
  <c r="Q43" i="15"/>
  <c r="V37" i="15"/>
  <c r="V39" i="15"/>
  <c r="V41" i="15"/>
  <c r="V43" i="15"/>
  <c r="V36" i="15"/>
  <c r="G46" i="15"/>
  <c r="G47" i="15"/>
  <c r="G48" i="15"/>
  <c r="G45" i="15"/>
  <c r="I46" i="15"/>
  <c r="I47" i="15"/>
  <c r="I48" i="15"/>
  <c r="I45" i="15"/>
  <c r="K46" i="15"/>
  <c r="K47" i="15"/>
  <c r="K48" i="15"/>
  <c r="K45" i="15"/>
  <c r="M46" i="15"/>
  <c r="M47" i="15"/>
  <c r="M48" i="15"/>
  <c r="M45" i="15"/>
  <c r="O46" i="15"/>
  <c r="O47" i="15"/>
  <c r="O48" i="15"/>
  <c r="O45" i="15"/>
  <c r="Q46" i="15"/>
  <c r="Q47" i="15"/>
  <c r="Q48" i="15"/>
  <c r="Q45" i="15"/>
  <c r="V46" i="15"/>
  <c r="V47" i="15"/>
  <c r="V48" i="15"/>
  <c r="V45" i="15"/>
  <c r="G50" i="15"/>
  <c r="G49" i="15"/>
  <c r="I50" i="15"/>
  <c r="I49" i="15"/>
  <c r="K50" i="15"/>
  <c r="K49" i="15"/>
  <c r="M50" i="15"/>
  <c r="M49" i="15"/>
  <c r="O50" i="15"/>
  <c r="O49" i="15"/>
  <c r="Q50" i="15"/>
  <c r="Q49" i="15"/>
  <c r="V50" i="15"/>
  <c r="V49" i="15"/>
  <c r="G52" i="15"/>
  <c r="G51" i="15"/>
  <c r="I52" i="15"/>
  <c r="I51" i="15"/>
  <c r="K52" i="15"/>
  <c r="K51" i="15"/>
  <c r="M52" i="15"/>
  <c r="M51" i="15"/>
  <c r="O52" i="15"/>
  <c r="O51" i="15"/>
  <c r="Q52" i="15"/>
  <c r="Q51" i="15"/>
  <c r="V52" i="15"/>
  <c r="V51" i="15"/>
  <c r="G54" i="15"/>
  <c r="G57" i="15"/>
  <c r="G59" i="15"/>
  <c r="G61" i="15"/>
  <c r="M61" i="15" s="1"/>
  <c r="I54" i="15"/>
  <c r="I57" i="15"/>
  <c r="I59" i="15"/>
  <c r="I61" i="15"/>
  <c r="I53" i="15"/>
  <c r="K54" i="15"/>
  <c r="K57" i="15"/>
  <c r="K59" i="15"/>
  <c r="K61" i="15"/>
  <c r="M54" i="15"/>
  <c r="M59" i="15"/>
  <c r="O54" i="15"/>
  <c r="O57" i="15"/>
  <c r="O59" i="15"/>
  <c r="O61" i="15"/>
  <c r="Q54" i="15"/>
  <c r="Q57" i="15"/>
  <c r="Q59" i="15"/>
  <c r="Q61" i="15"/>
  <c r="Q53" i="15"/>
  <c r="V54" i="15"/>
  <c r="V57" i="15"/>
  <c r="V59" i="15"/>
  <c r="V61" i="15"/>
  <c r="G63" i="15"/>
  <c r="G62" i="15" s="1"/>
  <c r="I63" i="15"/>
  <c r="I62" i="15" s="1"/>
  <c r="K63" i="15"/>
  <c r="K62" i="15" s="1"/>
  <c r="O63" i="15"/>
  <c r="O62" i="15" s="1"/>
  <c r="Q63" i="15"/>
  <c r="Q62" i="15" s="1"/>
  <c r="V63" i="15"/>
  <c r="V62" i="15" s="1"/>
  <c r="G66" i="15"/>
  <c r="M66" i="15" s="1"/>
  <c r="G68" i="15"/>
  <c r="G65" i="15"/>
  <c r="I66" i="15"/>
  <c r="I68" i="15"/>
  <c r="I65" i="15" s="1"/>
  <c r="K66" i="15"/>
  <c r="K68" i="15"/>
  <c r="K65" i="15"/>
  <c r="M68" i="15"/>
  <c r="O66" i="15"/>
  <c r="O68" i="15"/>
  <c r="O65" i="15"/>
  <c r="Q66" i="15"/>
  <c r="Q68" i="15"/>
  <c r="Q65" i="15" s="1"/>
  <c r="V66" i="15"/>
  <c r="V68" i="15"/>
  <c r="V65" i="15"/>
  <c r="G70" i="15"/>
  <c r="G73" i="15"/>
  <c r="G75" i="15"/>
  <c r="G77" i="15"/>
  <c r="M77" i="15" s="1"/>
  <c r="G79" i="15"/>
  <c r="G81" i="15"/>
  <c r="M81" i="15" s="1"/>
  <c r="G83" i="15"/>
  <c r="G86" i="15"/>
  <c r="M86" i="15" s="1"/>
  <c r="I70" i="15"/>
  <c r="I73" i="15"/>
  <c r="I75" i="15"/>
  <c r="I77" i="15"/>
  <c r="I79" i="15"/>
  <c r="I81" i="15"/>
  <c r="I83" i="15"/>
  <c r="I86" i="15"/>
  <c r="I69" i="15"/>
  <c r="K70" i="15"/>
  <c r="K73" i="15"/>
  <c r="K75" i="15"/>
  <c r="K77" i="15"/>
  <c r="K79" i="15"/>
  <c r="K81" i="15"/>
  <c r="K83" i="15"/>
  <c r="K86" i="15"/>
  <c r="M70" i="15"/>
  <c r="M75" i="15"/>
  <c r="M79" i="15"/>
  <c r="M83" i="15"/>
  <c r="O70" i="15"/>
  <c r="O73" i="15"/>
  <c r="O75" i="15"/>
  <c r="O77" i="15"/>
  <c r="O79" i="15"/>
  <c r="O81" i="15"/>
  <c r="O83" i="15"/>
  <c r="O86" i="15"/>
  <c r="Q70" i="15"/>
  <c r="Q73" i="15"/>
  <c r="Q75" i="15"/>
  <c r="Q77" i="15"/>
  <c r="Q79" i="15"/>
  <c r="Q81" i="15"/>
  <c r="Q83" i="15"/>
  <c r="Q86" i="15"/>
  <c r="Q69" i="15"/>
  <c r="V70" i="15"/>
  <c r="V73" i="15"/>
  <c r="V75" i="15"/>
  <c r="V77" i="15"/>
  <c r="V79" i="15"/>
  <c r="V81" i="15"/>
  <c r="V83" i="15"/>
  <c r="V86" i="15"/>
  <c r="G88" i="15"/>
  <c r="G89" i="15"/>
  <c r="G90" i="15"/>
  <c r="G91" i="15"/>
  <c r="G92" i="15"/>
  <c r="G93" i="15"/>
  <c r="G94" i="15"/>
  <c r="G95" i="15"/>
  <c r="G96" i="15"/>
  <c r="G97" i="15"/>
  <c r="G98" i="15"/>
  <c r="I88" i="15"/>
  <c r="I89" i="15"/>
  <c r="I90" i="15"/>
  <c r="I91" i="15"/>
  <c r="I92" i="15"/>
  <c r="I93" i="15"/>
  <c r="I94" i="15"/>
  <c r="I95" i="15"/>
  <c r="I96" i="15"/>
  <c r="I97" i="15"/>
  <c r="I98" i="15"/>
  <c r="K88" i="15"/>
  <c r="K89" i="15"/>
  <c r="K90" i="15"/>
  <c r="K91" i="15"/>
  <c r="K92" i="15"/>
  <c r="K93" i="15"/>
  <c r="K94" i="15"/>
  <c r="K95" i="15"/>
  <c r="K96" i="15"/>
  <c r="K97" i="15"/>
  <c r="K98" i="15"/>
  <c r="M88" i="15"/>
  <c r="M89" i="15"/>
  <c r="M90" i="15"/>
  <c r="M91" i="15"/>
  <c r="M92" i="15"/>
  <c r="M93" i="15"/>
  <c r="M94" i="15"/>
  <c r="M95" i="15"/>
  <c r="M96" i="15"/>
  <c r="M97" i="15"/>
  <c r="M98" i="15"/>
  <c r="O88" i="15"/>
  <c r="O89" i="15"/>
  <c r="O90" i="15"/>
  <c r="O91" i="15"/>
  <c r="O92" i="15"/>
  <c r="O93" i="15"/>
  <c r="O94" i="15"/>
  <c r="O95" i="15"/>
  <c r="O96" i="15"/>
  <c r="O97" i="15"/>
  <c r="O98" i="15"/>
  <c r="Q88" i="15"/>
  <c r="Q89" i="15"/>
  <c r="Q90" i="15"/>
  <c r="Q91" i="15"/>
  <c r="Q92" i="15"/>
  <c r="Q93" i="15"/>
  <c r="Q94" i="15"/>
  <c r="Q95" i="15"/>
  <c r="Q96" i="15"/>
  <c r="Q97" i="15"/>
  <c r="Q98" i="15"/>
  <c r="V88" i="15"/>
  <c r="V89" i="15"/>
  <c r="V90" i="15"/>
  <c r="V91" i="15"/>
  <c r="V92" i="15"/>
  <c r="V93" i="15"/>
  <c r="V94" i="15"/>
  <c r="V95" i="15"/>
  <c r="V96" i="15"/>
  <c r="V97" i="15"/>
  <c r="V98" i="15"/>
  <c r="G100" i="15"/>
  <c r="G101" i="15"/>
  <c r="G102" i="15"/>
  <c r="M102" i="15" s="1"/>
  <c r="G103" i="15"/>
  <c r="G104" i="15"/>
  <c r="M104" i="15" s="1"/>
  <c r="G105" i="15"/>
  <c r="G106" i="15"/>
  <c r="M106" i="15" s="1"/>
  <c r="I100" i="15"/>
  <c r="I101" i="15"/>
  <c r="I102" i="15"/>
  <c r="I103" i="15"/>
  <c r="I104" i="15"/>
  <c r="I105" i="15"/>
  <c r="I106" i="15"/>
  <c r="K100" i="15"/>
  <c r="K101" i="15"/>
  <c r="K102" i="15"/>
  <c r="K103" i="15"/>
  <c r="K104" i="15"/>
  <c r="K105" i="15"/>
  <c r="K106" i="15"/>
  <c r="M101" i="15"/>
  <c r="M103" i="15"/>
  <c r="M105" i="15"/>
  <c r="O100" i="15"/>
  <c r="O101" i="15"/>
  <c r="O102" i="15"/>
  <c r="O103" i="15"/>
  <c r="O104" i="15"/>
  <c r="O105" i="15"/>
  <c r="O106" i="15"/>
  <c r="Q100" i="15"/>
  <c r="Q101" i="15"/>
  <c r="Q102" i="15"/>
  <c r="Q103" i="15"/>
  <c r="Q104" i="15"/>
  <c r="Q105" i="15"/>
  <c r="Q106" i="15"/>
  <c r="V100" i="15"/>
  <c r="V101" i="15"/>
  <c r="V102" i="15"/>
  <c r="V103" i="15"/>
  <c r="V104" i="15"/>
  <c r="V105" i="15"/>
  <c r="V106" i="15"/>
  <c r="AF108" i="15"/>
  <c r="G9" i="14"/>
  <c r="G10" i="14"/>
  <c r="I9" i="14"/>
  <c r="I10" i="14"/>
  <c r="I8" i="14"/>
  <c r="K9" i="14"/>
  <c r="K10" i="14"/>
  <c r="K8" i="14" s="1"/>
  <c r="M9" i="14"/>
  <c r="O9" i="14"/>
  <c r="O10" i="14"/>
  <c r="O8" i="14" s="1"/>
  <c r="Q9" i="14"/>
  <c r="Q10" i="14"/>
  <c r="Q8" i="14"/>
  <c r="V9" i="14"/>
  <c r="V10" i="14"/>
  <c r="V8" i="14" s="1"/>
  <c r="G12" i="14"/>
  <c r="G14" i="14"/>
  <c r="G16" i="14"/>
  <c r="M16" i="14" s="1"/>
  <c r="G18" i="14"/>
  <c r="G20" i="14"/>
  <c r="M20" i="14" s="1"/>
  <c r="G22" i="14"/>
  <c r="G26" i="14"/>
  <c r="M26" i="14" s="1"/>
  <c r="G28" i="14"/>
  <c r="G30" i="14"/>
  <c r="M30" i="14" s="1"/>
  <c r="I12" i="14"/>
  <c r="I14" i="14"/>
  <c r="I16" i="14"/>
  <c r="I18" i="14"/>
  <c r="I20" i="14"/>
  <c r="I22" i="14"/>
  <c r="I26" i="14"/>
  <c r="I28" i="14"/>
  <c r="I30" i="14"/>
  <c r="I11" i="14"/>
  <c r="K12" i="14"/>
  <c r="K14" i="14"/>
  <c r="K16" i="14"/>
  <c r="K18" i="14"/>
  <c r="K20" i="14"/>
  <c r="K22" i="14"/>
  <c r="K26" i="14"/>
  <c r="K28" i="14"/>
  <c r="K30" i="14"/>
  <c r="K11" i="14"/>
  <c r="M14" i="14"/>
  <c r="M18" i="14"/>
  <c r="M22" i="14"/>
  <c r="M28" i="14"/>
  <c r="O12" i="14"/>
  <c r="O14" i="14"/>
  <c r="O16" i="14"/>
  <c r="O18" i="14"/>
  <c r="O20" i="14"/>
  <c r="O22" i="14"/>
  <c r="O26" i="14"/>
  <c r="O28" i="14"/>
  <c r="O30" i="14"/>
  <c r="O11" i="14"/>
  <c r="Q12" i="14"/>
  <c r="Q14" i="14"/>
  <c r="Q16" i="14"/>
  <c r="Q18" i="14"/>
  <c r="Q20" i="14"/>
  <c r="Q22" i="14"/>
  <c r="Q26" i="14"/>
  <c r="Q28" i="14"/>
  <c r="Q30" i="14"/>
  <c r="Q11" i="14"/>
  <c r="V12" i="14"/>
  <c r="V14" i="14"/>
  <c r="V16" i="14"/>
  <c r="V18" i="14"/>
  <c r="V20" i="14"/>
  <c r="V22" i="14"/>
  <c r="V26" i="14"/>
  <c r="V28" i="14"/>
  <c r="V30" i="14"/>
  <c r="V11" i="14"/>
  <c r="G34" i="14"/>
  <c r="G33" i="14"/>
  <c r="I34" i="14"/>
  <c r="I33" i="14"/>
  <c r="K34" i="14"/>
  <c r="K33" i="14"/>
  <c r="M34" i="14"/>
  <c r="M33" i="14"/>
  <c r="O34" i="14"/>
  <c r="O33" i="14"/>
  <c r="Q34" i="14"/>
  <c r="Q33" i="14"/>
  <c r="V34" i="14"/>
  <c r="V33" i="14"/>
  <c r="G37" i="14"/>
  <c r="G39" i="14"/>
  <c r="G36" i="14" s="1"/>
  <c r="G41" i="14"/>
  <c r="G43" i="14"/>
  <c r="M43" i="14" s="1"/>
  <c r="I37" i="14"/>
  <c r="I39" i="14"/>
  <c r="I41" i="14"/>
  <c r="I43" i="14"/>
  <c r="I36" i="14"/>
  <c r="K37" i="14"/>
  <c r="K39" i="14"/>
  <c r="K36" i="14" s="1"/>
  <c r="K41" i="14"/>
  <c r="K43" i="14"/>
  <c r="M37" i="14"/>
  <c r="M41" i="14"/>
  <c r="O37" i="14"/>
  <c r="O39" i="14"/>
  <c r="O36" i="14" s="1"/>
  <c r="O41" i="14"/>
  <c r="O43" i="14"/>
  <c r="Q37" i="14"/>
  <c r="Q39" i="14"/>
  <c r="Q41" i="14"/>
  <c r="Q43" i="14"/>
  <c r="Q36" i="14"/>
  <c r="V37" i="14"/>
  <c r="V39" i="14"/>
  <c r="V36" i="14" s="1"/>
  <c r="V41" i="14"/>
  <c r="V43" i="14"/>
  <c r="G46" i="14"/>
  <c r="G45" i="14" s="1"/>
  <c r="G47" i="14"/>
  <c r="G48" i="14"/>
  <c r="I46" i="14"/>
  <c r="I45" i="14" s="1"/>
  <c r="I47" i="14"/>
  <c r="I48" i="14"/>
  <c r="K46" i="14"/>
  <c r="K45" i="14" s="1"/>
  <c r="K47" i="14"/>
  <c r="K48" i="14"/>
  <c r="M46" i="14"/>
  <c r="M45" i="14" s="1"/>
  <c r="M47" i="14"/>
  <c r="M48" i="14"/>
  <c r="O46" i="14"/>
  <c r="O45" i="14" s="1"/>
  <c r="O47" i="14"/>
  <c r="O48" i="14"/>
  <c r="Q46" i="14"/>
  <c r="Q45" i="14" s="1"/>
  <c r="Q47" i="14"/>
  <c r="Q48" i="14"/>
  <c r="V46" i="14"/>
  <c r="V45" i="14" s="1"/>
  <c r="V47" i="14"/>
  <c r="V48" i="14"/>
  <c r="G50" i="14"/>
  <c r="G49" i="14" s="1"/>
  <c r="I50" i="14"/>
  <c r="I49" i="14" s="1"/>
  <c r="K50" i="14"/>
  <c r="K49" i="14" s="1"/>
  <c r="M50" i="14"/>
  <c r="M49" i="14" s="1"/>
  <c r="O50" i="14"/>
  <c r="O49" i="14" s="1"/>
  <c r="Q50" i="14"/>
  <c r="Q49" i="14" s="1"/>
  <c r="V50" i="14"/>
  <c r="V49" i="14" s="1"/>
  <c r="G52" i="14"/>
  <c r="G51" i="14" s="1"/>
  <c r="I52" i="14"/>
  <c r="I51" i="14" s="1"/>
  <c r="K52" i="14"/>
  <c r="K51" i="14" s="1"/>
  <c r="M52" i="14"/>
  <c r="M51" i="14" s="1"/>
  <c r="O52" i="14"/>
  <c r="O51" i="14" s="1"/>
  <c r="Q52" i="14"/>
  <c r="Q51" i="14" s="1"/>
  <c r="V52" i="14"/>
  <c r="V51" i="14" s="1"/>
  <c r="G54" i="14"/>
  <c r="M54" i="14" s="1"/>
  <c r="G57" i="14"/>
  <c r="G59" i="14"/>
  <c r="M59" i="14" s="1"/>
  <c r="G61" i="14"/>
  <c r="G53" i="14"/>
  <c r="I54" i="14"/>
  <c r="I57" i="14"/>
  <c r="I53" i="14" s="1"/>
  <c r="I59" i="14"/>
  <c r="I61" i="14"/>
  <c r="K54" i="14"/>
  <c r="K57" i="14"/>
  <c r="K59" i="14"/>
  <c r="K61" i="14"/>
  <c r="K53" i="14"/>
  <c r="M57" i="14"/>
  <c r="M61" i="14"/>
  <c r="O54" i="14"/>
  <c r="O57" i="14"/>
  <c r="O59" i="14"/>
  <c r="O61" i="14"/>
  <c r="O53" i="14"/>
  <c r="Q54" i="14"/>
  <c r="Q57" i="14"/>
  <c r="Q53" i="14" s="1"/>
  <c r="Q59" i="14"/>
  <c r="Q61" i="14"/>
  <c r="V54" i="14"/>
  <c r="V57" i="14"/>
  <c r="V59" i="14"/>
  <c r="V61" i="14"/>
  <c r="V53" i="14"/>
  <c r="G63" i="14"/>
  <c r="G62" i="14"/>
  <c r="I63" i="14"/>
  <c r="I62" i="14"/>
  <c r="K63" i="14"/>
  <c r="K62" i="14"/>
  <c r="M63" i="14"/>
  <c r="M62" i="14"/>
  <c r="O63" i="14"/>
  <c r="O62" i="14"/>
  <c r="Q63" i="14"/>
  <c r="Q62" i="14"/>
  <c r="V63" i="14"/>
  <c r="V62" i="14"/>
  <c r="G66" i="14"/>
  <c r="G68" i="14"/>
  <c r="G65" i="14" s="1"/>
  <c r="I66" i="14"/>
  <c r="I68" i="14"/>
  <c r="I65" i="14"/>
  <c r="K66" i="14"/>
  <c r="K68" i="14"/>
  <c r="K65" i="14" s="1"/>
  <c r="M66" i="14"/>
  <c r="O66" i="14"/>
  <c r="O68" i="14"/>
  <c r="O65" i="14" s="1"/>
  <c r="Q66" i="14"/>
  <c r="Q68" i="14"/>
  <c r="Q65" i="14"/>
  <c r="V66" i="14"/>
  <c r="V68" i="14"/>
  <c r="V65" i="14" s="1"/>
  <c r="G70" i="14"/>
  <c r="M70" i="14" s="1"/>
  <c r="G73" i="14"/>
  <c r="G75" i="14"/>
  <c r="M75" i="14" s="1"/>
  <c r="G77" i="14"/>
  <c r="G79" i="14"/>
  <c r="M79" i="14" s="1"/>
  <c r="G81" i="14"/>
  <c r="G83" i="14"/>
  <c r="M83" i="14" s="1"/>
  <c r="G86" i="14"/>
  <c r="G69" i="14"/>
  <c r="I70" i="14"/>
  <c r="I73" i="14"/>
  <c r="I69" i="14" s="1"/>
  <c r="I75" i="14"/>
  <c r="I77" i="14"/>
  <c r="I79" i="14"/>
  <c r="I81" i="14"/>
  <c r="I83" i="14"/>
  <c r="I86" i="14"/>
  <c r="K70" i="14"/>
  <c r="K73" i="14"/>
  <c r="K75" i="14"/>
  <c r="K77" i="14"/>
  <c r="K79" i="14"/>
  <c r="K81" i="14"/>
  <c r="K83" i="14"/>
  <c r="K86" i="14"/>
  <c r="K69" i="14"/>
  <c r="M73" i="14"/>
  <c r="M77" i="14"/>
  <c r="M81" i="14"/>
  <c r="M86" i="14"/>
  <c r="O70" i="14"/>
  <c r="O73" i="14"/>
  <c r="O75" i="14"/>
  <c r="O77" i="14"/>
  <c r="O79" i="14"/>
  <c r="O81" i="14"/>
  <c r="O83" i="14"/>
  <c r="O86" i="14"/>
  <c r="O69" i="14"/>
  <c r="Q70" i="14"/>
  <c r="Q73" i="14"/>
  <c r="Q69" i="14" s="1"/>
  <c r="Q75" i="14"/>
  <c r="Q77" i="14"/>
  <c r="Q79" i="14"/>
  <c r="Q81" i="14"/>
  <c r="Q83" i="14"/>
  <c r="Q86" i="14"/>
  <c r="V70" i="14"/>
  <c r="V73" i="14"/>
  <c r="V75" i="14"/>
  <c r="V77" i="14"/>
  <c r="V79" i="14"/>
  <c r="V81" i="14"/>
  <c r="V83" i="14"/>
  <c r="V86" i="14"/>
  <c r="V69" i="14"/>
  <c r="G88" i="14"/>
  <c r="G89" i="14"/>
  <c r="G90" i="14"/>
  <c r="G91" i="14"/>
  <c r="G92" i="14"/>
  <c r="G93" i="14"/>
  <c r="G94" i="14"/>
  <c r="G95" i="14"/>
  <c r="G96" i="14"/>
  <c r="G97" i="14"/>
  <c r="G98" i="14"/>
  <c r="G87" i="14"/>
  <c r="I88" i="14"/>
  <c r="I89" i="14"/>
  <c r="I90" i="14"/>
  <c r="I91" i="14"/>
  <c r="I92" i="14"/>
  <c r="I93" i="14"/>
  <c r="I94" i="14"/>
  <c r="I95" i="14"/>
  <c r="I96" i="14"/>
  <c r="I97" i="14"/>
  <c r="I98" i="14"/>
  <c r="I87" i="14"/>
  <c r="K88" i="14"/>
  <c r="K89" i="14"/>
  <c r="K90" i="14"/>
  <c r="K91" i="14"/>
  <c r="K92" i="14"/>
  <c r="K93" i="14"/>
  <c r="K94" i="14"/>
  <c r="K95" i="14"/>
  <c r="K96" i="14"/>
  <c r="K97" i="14"/>
  <c r="K98" i="14"/>
  <c r="K87" i="14"/>
  <c r="M88" i="14"/>
  <c r="M89" i="14"/>
  <c r="M90" i="14"/>
  <c r="M91" i="14"/>
  <c r="M92" i="14"/>
  <c r="M93" i="14"/>
  <c r="M94" i="14"/>
  <c r="M95" i="14"/>
  <c r="M96" i="14"/>
  <c r="M97" i="14"/>
  <c r="M98" i="14"/>
  <c r="M87" i="14"/>
  <c r="O88" i="14"/>
  <c r="O89" i="14"/>
  <c r="O90" i="14"/>
  <c r="O91" i="14"/>
  <c r="O92" i="14"/>
  <c r="O93" i="14"/>
  <c r="O94" i="14"/>
  <c r="O95" i="14"/>
  <c r="O96" i="14"/>
  <c r="O97" i="14"/>
  <c r="O98" i="14"/>
  <c r="O87" i="14"/>
  <c r="Q88" i="14"/>
  <c r="Q89" i="14"/>
  <c r="Q90" i="14"/>
  <c r="Q91" i="14"/>
  <c r="Q92" i="14"/>
  <c r="Q93" i="14"/>
  <c r="Q94" i="14"/>
  <c r="Q95" i="14"/>
  <c r="Q96" i="14"/>
  <c r="Q97" i="14"/>
  <c r="Q98" i="14"/>
  <c r="Q87" i="14"/>
  <c r="V88" i="14"/>
  <c r="V89" i="14"/>
  <c r="V90" i="14"/>
  <c r="V91" i="14"/>
  <c r="V92" i="14"/>
  <c r="V93" i="14"/>
  <c r="V94" i="14"/>
  <c r="V95" i="14"/>
  <c r="V96" i="14"/>
  <c r="V97" i="14"/>
  <c r="V98" i="14"/>
  <c r="V87" i="14"/>
  <c r="G100" i="14"/>
  <c r="G101" i="14"/>
  <c r="G102" i="14"/>
  <c r="G103" i="14"/>
  <c r="G104" i="14"/>
  <c r="G105" i="14"/>
  <c r="G106" i="14"/>
  <c r="G99" i="14"/>
  <c r="I100" i="14"/>
  <c r="I101" i="14"/>
  <c r="I102" i="14"/>
  <c r="I103" i="14"/>
  <c r="I104" i="14"/>
  <c r="I105" i="14"/>
  <c r="I106" i="14"/>
  <c r="I99" i="14"/>
  <c r="K100" i="14"/>
  <c r="K101" i="14"/>
  <c r="K102" i="14"/>
  <c r="K103" i="14"/>
  <c r="K104" i="14"/>
  <c r="K105" i="14"/>
  <c r="K106" i="14"/>
  <c r="K99" i="14"/>
  <c r="M100" i="14"/>
  <c r="M101" i="14"/>
  <c r="M102" i="14"/>
  <c r="M103" i="14"/>
  <c r="M104" i="14"/>
  <c r="M105" i="14"/>
  <c r="M106" i="14"/>
  <c r="M99" i="14"/>
  <c r="O100" i="14"/>
  <c r="O101" i="14"/>
  <c r="O102" i="14"/>
  <c r="O103" i="14"/>
  <c r="O104" i="14"/>
  <c r="O105" i="14"/>
  <c r="O106" i="14"/>
  <c r="O99" i="14"/>
  <c r="Q100" i="14"/>
  <c r="Q101" i="14"/>
  <c r="Q102" i="14"/>
  <c r="Q103" i="14"/>
  <c r="Q104" i="14"/>
  <c r="Q105" i="14"/>
  <c r="Q106" i="14"/>
  <c r="Q99" i="14"/>
  <c r="V100" i="14"/>
  <c r="V101" i="14"/>
  <c r="V102" i="14"/>
  <c r="V103" i="14"/>
  <c r="V104" i="14"/>
  <c r="V105" i="14"/>
  <c r="V106" i="14"/>
  <c r="V99" i="14"/>
  <c r="AF108" i="14"/>
  <c r="G9" i="13"/>
  <c r="M9" i="13" s="1"/>
  <c r="G10" i="13"/>
  <c r="G8" i="13"/>
  <c r="I9" i="13"/>
  <c r="I10" i="13"/>
  <c r="I8" i="13" s="1"/>
  <c r="K9" i="13"/>
  <c r="K10" i="13"/>
  <c r="K8" i="13"/>
  <c r="M10" i="13"/>
  <c r="O9" i="13"/>
  <c r="O10" i="13"/>
  <c r="O8" i="13"/>
  <c r="Q9" i="13"/>
  <c r="Q10" i="13"/>
  <c r="Q8" i="13" s="1"/>
  <c r="V9" i="13"/>
  <c r="V10" i="13"/>
  <c r="V8" i="13"/>
  <c r="G12" i="13"/>
  <c r="G14" i="13"/>
  <c r="G16" i="13"/>
  <c r="G18" i="13"/>
  <c r="G20" i="13"/>
  <c r="G22" i="13"/>
  <c r="G26" i="13"/>
  <c r="G28" i="13"/>
  <c r="G30" i="13"/>
  <c r="G11" i="13"/>
  <c r="I12" i="13"/>
  <c r="I14" i="13"/>
  <c r="I16" i="13"/>
  <c r="I18" i="13"/>
  <c r="I20" i="13"/>
  <c r="I22" i="13"/>
  <c r="I26" i="13"/>
  <c r="I28" i="13"/>
  <c r="I30" i="13"/>
  <c r="I11" i="13"/>
  <c r="K12" i="13"/>
  <c r="K14" i="13"/>
  <c r="K16" i="13"/>
  <c r="K18" i="13"/>
  <c r="K20" i="13"/>
  <c r="K22" i="13"/>
  <c r="K26" i="13"/>
  <c r="K28" i="13"/>
  <c r="K30" i="13"/>
  <c r="K11" i="13"/>
  <c r="M12" i="13"/>
  <c r="M14" i="13"/>
  <c r="M16" i="13"/>
  <c r="M18" i="13"/>
  <c r="M20" i="13"/>
  <c r="M22" i="13"/>
  <c r="M26" i="13"/>
  <c r="M28" i="13"/>
  <c r="M30" i="13"/>
  <c r="M11" i="13"/>
  <c r="O12" i="13"/>
  <c r="O14" i="13"/>
  <c r="O16" i="13"/>
  <c r="O18" i="13"/>
  <c r="O20" i="13"/>
  <c r="O22" i="13"/>
  <c r="O26" i="13"/>
  <c r="O28" i="13"/>
  <c r="O30" i="13"/>
  <c r="O11" i="13"/>
  <c r="Q12" i="13"/>
  <c r="Q14" i="13"/>
  <c r="Q16" i="13"/>
  <c r="Q18" i="13"/>
  <c r="Q20" i="13"/>
  <c r="Q22" i="13"/>
  <c r="Q26" i="13"/>
  <c r="Q28" i="13"/>
  <c r="Q30" i="13"/>
  <c r="Q11" i="13"/>
  <c r="V12" i="13"/>
  <c r="V14" i="13"/>
  <c r="V16" i="13"/>
  <c r="V18" i="13"/>
  <c r="V20" i="13"/>
  <c r="V22" i="13"/>
  <c r="V26" i="13"/>
  <c r="V28" i="13"/>
  <c r="V30" i="13"/>
  <c r="V11" i="13"/>
  <c r="G34" i="13"/>
  <c r="G33" i="13"/>
  <c r="I34" i="13"/>
  <c r="I33" i="13"/>
  <c r="K34" i="13"/>
  <c r="K33" i="13"/>
  <c r="M34" i="13"/>
  <c r="M33" i="13"/>
  <c r="O34" i="13"/>
  <c r="O33" i="13"/>
  <c r="Q34" i="13"/>
  <c r="Q33" i="13"/>
  <c r="V34" i="13"/>
  <c r="V33" i="13"/>
  <c r="G37" i="13"/>
  <c r="G39" i="13"/>
  <c r="G41" i="13"/>
  <c r="G43" i="13"/>
  <c r="M43" i="13" s="1"/>
  <c r="I37" i="13"/>
  <c r="I39" i="13"/>
  <c r="I41" i="13"/>
  <c r="I43" i="13"/>
  <c r="I36" i="13"/>
  <c r="K37" i="13"/>
  <c r="K39" i="13"/>
  <c r="K41" i="13"/>
  <c r="K43" i="13"/>
  <c r="M37" i="13"/>
  <c r="M41" i="13"/>
  <c r="O37" i="13"/>
  <c r="O39" i="13"/>
  <c r="O41" i="13"/>
  <c r="O43" i="13"/>
  <c r="Q37" i="13"/>
  <c r="Q39" i="13"/>
  <c r="Q41" i="13"/>
  <c r="Q43" i="13"/>
  <c r="Q36" i="13"/>
  <c r="V37" i="13"/>
  <c r="V39" i="13"/>
  <c r="V41" i="13"/>
  <c r="V43" i="13"/>
  <c r="G46" i="13"/>
  <c r="G47" i="13"/>
  <c r="G48" i="13"/>
  <c r="M48" i="13" s="1"/>
  <c r="I46" i="13"/>
  <c r="I47" i="13"/>
  <c r="I48" i="13"/>
  <c r="K46" i="13"/>
  <c r="K47" i="13"/>
  <c r="K48" i="13"/>
  <c r="M47" i="13"/>
  <c r="O46" i="13"/>
  <c r="O47" i="13"/>
  <c r="O48" i="13"/>
  <c r="Q46" i="13"/>
  <c r="Q47" i="13"/>
  <c r="Q48" i="13"/>
  <c r="V46" i="13"/>
  <c r="V47" i="13"/>
  <c r="V48" i="13"/>
  <c r="G50" i="13"/>
  <c r="G49" i="13" s="1"/>
  <c r="I50" i="13"/>
  <c r="I49" i="13" s="1"/>
  <c r="K50" i="13"/>
  <c r="K49" i="13" s="1"/>
  <c r="M50" i="13"/>
  <c r="M49" i="13" s="1"/>
  <c r="O50" i="13"/>
  <c r="O49" i="13" s="1"/>
  <c r="Q50" i="13"/>
  <c r="Q49" i="13" s="1"/>
  <c r="V50" i="13"/>
  <c r="V49" i="13" s="1"/>
  <c r="G52" i="13"/>
  <c r="G51" i="13" s="1"/>
  <c r="I52" i="13"/>
  <c r="I51" i="13" s="1"/>
  <c r="K52" i="13"/>
  <c r="K51" i="13" s="1"/>
  <c r="O52" i="13"/>
  <c r="O51" i="13" s="1"/>
  <c r="Q52" i="13"/>
  <c r="Q51" i="13" s="1"/>
  <c r="V52" i="13"/>
  <c r="V51" i="13" s="1"/>
  <c r="G54" i="13"/>
  <c r="M54" i="13" s="1"/>
  <c r="G57" i="13"/>
  <c r="G59" i="13"/>
  <c r="M59" i="13" s="1"/>
  <c r="G61" i="13"/>
  <c r="G53" i="13"/>
  <c r="I54" i="13"/>
  <c r="I57" i="13"/>
  <c r="I59" i="13"/>
  <c r="I61" i="13"/>
  <c r="K54" i="13"/>
  <c r="K57" i="13"/>
  <c r="K59" i="13"/>
  <c r="K61" i="13"/>
  <c r="K53" i="13"/>
  <c r="M57" i="13"/>
  <c r="M61" i="13"/>
  <c r="O54" i="13"/>
  <c r="O57" i="13"/>
  <c r="O59" i="13"/>
  <c r="O61" i="13"/>
  <c r="O53" i="13"/>
  <c r="Q54" i="13"/>
  <c r="Q57" i="13"/>
  <c r="Q59" i="13"/>
  <c r="Q61" i="13"/>
  <c r="V54" i="13"/>
  <c r="V57" i="13"/>
  <c r="V59" i="13"/>
  <c r="V61" i="13"/>
  <c r="V53" i="13"/>
  <c r="G63" i="13"/>
  <c r="G62" i="13"/>
  <c r="I63" i="13"/>
  <c r="I62" i="13"/>
  <c r="K63" i="13"/>
  <c r="K62" i="13"/>
  <c r="M63" i="13"/>
  <c r="M62" i="13"/>
  <c r="O63" i="13"/>
  <c r="O62" i="13"/>
  <c r="Q63" i="13"/>
  <c r="Q62" i="13"/>
  <c r="V63" i="13"/>
  <c r="V62" i="13"/>
  <c r="G66" i="13"/>
  <c r="G68" i="13"/>
  <c r="I66" i="13"/>
  <c r="I68" i="13"/>
  <c r="I65" i="13"/>
  <c r="K66" i="13"/>
  <c r="K68" i="13"/>
  <c r="K65" i="13" s="1"/>
  <c r="M66" i="13"/>
  <c r="O66" i="13"/>
  <c r="O68" i="13"/>
  <c r="O65" i="13" s="1"/>
  <c r="Q66" i="13"/>
  <c r="Q68" i="13"/>
  <c r="Q65" i="13"/>
  <c r="V66" i="13"/>
  <c r="V68" i="13"/>
  <c r="V65" i="13" s="1"/>
  <c r="G70" i="13"/>
  <c r="M70" i="13" s="1"/>
  <c r="G73" i="13"/>
  <c r="G75" i="13"/>
  <c r="M75" i="13" s="1"/>
  <c r="G77" i="13"/>
  <c r="G79" i="13"/>
  <c r="M79" i="13" s="1"/>
  <c r="G81" i="13"/>
  <c r="G83" i="13"/>
  <c r="M83" i="13" s="1"/>
  <c r="G86" i="13"/>
  <c r="G69" i="13"/>
  <c r="I70" i="13"/>
  <c r="I73" i="13"/>
  <c r="I75" i="13"/>
  <c r="I77" i="13"/>
  <c r="I79" i="13"/>
  <c r="I81" i="13"/>
  <c r="I83" i="13"/>
  <c r="I86" i="13"/>
  <c r="K70" i="13"/>
  <c r="K73" i="13"/>
  <c r="K75" i="13"/>
  <c r="K77" i="13"/>
  <c r="K79" i="13"/>
  <c r="K81" i="13"/>
  <c r="K83" i="13"/>
  <c r="K86" i="13"/>
  <c r="K69" i="13"/>
  <c r="M73" i="13"/>
  <c r="M77" i="13"/>
  <c r="M81" i="13"/>
  <c r="M86" i="13"/>
  <c r="O70" i="13"/>
  <c r="O73" i="13"/>
  <c r="O75" i="13"/>
  <c r="O77" i="13"/>
  <c r="O79" i="13"/>
  <c r="O81" i="13"/>
  <c r="O83" i="13"/>
  <c r="O86" i="13"/>
  <c r="O69" i="13"/>
  <c r="Q70" i="13"/>
  <c r="Q73" i="13"/>
  <c r="Q75" i="13"/>
  <c r="Q77" i="13"/>
  <c r="Q79" i="13"/>
  <c r="Q81" i="13"/>
  <c r="Q83" i="13"/>
  <c r="Q86" i="13"/>
  <c r="V70" i="13"/>
  <c r="V73" i="13"/>
  <c r="V75" i="13"/>
  <c r="V77" i="13"/>
  <c r="V79" i="13"/>
  <c r="V81" i="13"/>
  <c r="V83" i="13"/>
  <c r="V86" i="13"/>
  <c r="V69" i="13"/>
  <c r="G88" i="13"/>
  <c r="G89" i="13"/>
  <c r="G90" i="13"/>
  <c r="G91" i="13"/>
  <c r="M91" i="13" s="1"/>
  <c r="G92" i="13"/>
  <c r="G93" i="13"/>
  <c r="M93" i="13" s="1"/>
  <c r="G94" i="13"/>
  <c r="G95" i="13"/>
  <c r="M95" i="13" s="1"/>
  <c r="G96" i="13"/>
  <c r="G97" i="13"/>
  <c r="M97" i="13" s="1"/>
  <c r="I88" i="13"/>
  <c r="I89" i="13"/>
  <c r="I90" i="13"/>
  <c r="I91" i="13"/>
  <c r="I92" i="13"/>
  <c r="I93" i="13"/>
  <c r="I94" i="13"/>
  <c r="I95" i="13"/>
  <c r="I96" i="13"/>
  <c r="I97" i="13"/>
  <c r="I87" i="13"/>
  <c r="K88" i="13"/>
  <c r="K89" i="13"/>
  <c r="K90" i="13"/>
  <c r="K91" i="13"/>
  <c r="K92" i="13"/>
  <c r="K93" i="13"/>
  <c r="K94" i="13"/>
  <c r="K95" i="13"/>
  <c r="K96" i="13"/>
  <c r="K97" i="13"/>
  <c r="M88" i="13"/>
  <c r="M90" i="13"/>
  <c r="M92" i="13"/>
  <c r="M94" i="13"/>
  <c r="M96" i="13"/>
  <c r="O88" i="13"/>
  <c r="O89" i="13"/>
  <c r="O90" i="13"/>
  <c r="O91" i="13"/>
  <c r="O92" i="13"/>
  <c r="O93" i="13"/>
  <c r="O94" i="13"/>
  <c r="O95" i="13"/>
  <c r="O96" i="13"/>
  <c r="O97" i="13"/>
  <c r="Q88" i="13"/>
  <c r="Q89" i="13"/>
  <c r="Q90" i="13"/>
  <c r="Q91" i="13"/>
  <c r="Q92" i="13"/>
  <c r="Q93" i="13"/>
  <c r="Q94" i="13"/>
  <c r="Q95" i="13"/>
  <c r="Q96" i="13"/>
  <c r="Q97" i="13"/>
  <c r="Q87" i="13"/>
  <c r="V88" i="13"/>
  <c r="V89" i="13"/>
  <c r="V90" i="13"/>
  <c r="V91" i="13"/>
  <c r="V92" i="13"/>
  <c r="V93" i="13"/>
  <c r="V94" i="13"/>
  <c r="V95" i="13"/>
  <c r="V96" i="13"/>
  <c r="V97" i="13"/>
  <c r="G99" i="13"/>
  <c r="G100" i="13"/>
  <c r="G101" i="13"/>
  <c r="G102" i="13"/>
  <c r="G103" i="13"/>
  <c r="G104" i="13"/>
  <c r="G105" i="13"/>
  <c r="I99" i="13"/>
  <c r="I100" i="13"/>
  <c r="I101" i="13"/>
  <c r="I102" i="13"/>
  <c r="I103" i="13"/>
  <c r="I104" i="13"/>
  <c r="I105" i="13"/>
  <c r="K99" i="13"/>
  <c r="K100" i="13"/>
  <c r="K101" i="13"/>
  <c r="K102" i="13"/>
  <c r="K103" i="13"/>
  <c r="K104" i="13"/>
  <c r="K105" i="13"/>
  <c r="M99" i="13"/>
  <c r="M100" i="13"/>
  <c r="M101" i="13"/>
  <c r="M102" i="13"/>
  <c r="M103" i="13"/>
  <c r="M104" i="13"/>
  <c r="M105" i="13"/>
  <c r="O99" i="13"/>
  <c r="O100" i="13"/>
  <c r="O101" i="13"/>
  <c r="O102" i="13"/>
  <c r="O103" i="13"/>
  <c r="O104" i="13"/>
  <c r="O105" i="13"/>
  <c r="Q99" i="13"/>
  <c r="Q100" i="13"/>
  <c r="Q101" i="13"/>
  <c r="Q102" i="13"/>
  <c r="Q103" i="13"/>
  <c r="Q104" i="13"/>
  <c r="Q105" i="13"/>
  <c r="V99" i="13"/>
  <c r="V100" i="13"/>
  <c r="V101" i="13"/>
  <c r="V102" i="13"/>
  <c r="V103" i="13"/>
  <c r="V104" i="13"/>
  <c r="V105" i="13"/>
  <c r="AE107" i="13"/>
  <c r="AF107" i="13"/>
  <c r="G43" i="1" s="1"/>
  <c r="G9" i="12"/>
  <c r="G10" i="12"/>
  <c r="I9" i="12"/>
  <c r="I10" i="12"/>
  <c r="I8" i="12"/>
  <c r="K9" i="12"/>
  <c r="K10" i="12"/>
  <c r="K8" i="12" s="1"/>
  <c r="M9" i="12"/>
  <c r="O9" i="12"/>
  <c r="O10" i="12"/>
  <c r="O8" i="12" s="1"/>
  <c r="Q9" i="12"/>
  <c r="Q10" i="12"/>
  <c r="Q8" i="12"/>
  <c r="V9" i="12"/>
  <c r="V10" i="12"/>
  <c r="V8" i="12" s="1"/>
  <c r="G12" i="12"/>
  <c r="G14" i="12"/>
  <c r="G16" i="12"/>
  <c r="G18" i="12"/>
  <c r="G20" i="12"/>
  <c r="G22" i="12"/>
  <c r="G26" i="12"/>
  <c r="G28" i="12"/>
  <c r="G30" i="12"/>
  <c r="I12" i="12"/>
  <c r="I14" i="12"/>
  <c r="I16" i="12"/>
  <c r="I18" i="12"/>
  <c r="I20" i="12"/>
  <c r="I22" i="12"/>
  <c r="I26" i="12"/>
  <c r="I28" i="12"/>
  <c r="I30" i="12"/>
  <c r="K12" i="12"/>
  <c r="K14" i="12"/>
  <c r="K16" i="12"/>
  <c r="K18" i="12"/>
  <c r="K20" i="12"/>
  <c r="K22" i="12"/>
  <c r="K26" i="12"/>
  <c r="K28" i="12"/>
  <c r="K30" i="12"/>
  <c r="M12" i="12"/>
  <c r="M14" i="12"/>
  <c r="M16" i="12"/>
  <c r="M18" i="12"/>
  <c r="M20" i="12"/>
  <c r="M22" i="12"/>
  <c r="M26" i="12"/>
  <c r="M28" i="12"/>
  <c r="M30" i="12"/>
  <c r="O12" i="12"/>
  <c r="O14" i="12"/>
  <c r="O16" i="12"/>
  <c r="O18" i="12"/>
  <c r="O20" i="12"/>
  <c r="O22" i="12"/>
  <c r="O26" i="12"/>
  <c r="O28" i="12"/>
  <c r="O30" i="12"/>
  <c r="Q12" i="12"/>
  <c r="Q14" i="12"/>
  <c r="Q16" i="12"/>
  <c r="Q18" i="12"/>
  <c r="Q20" i="12"/>
  <c r="Q22" i="12"/>
  <c r="Q26" i="12"/>
  <c r="Q28" i="12"/>
  <c r="Q30" i="12"/>
  <c r="V12" i="12"/>
  <c r="V14" i="12"/>
  <c r="V16" i="12"/>
  <c r="V18" i="12"/>
  <c r="V20" i="12"/>
  <c r="V22" i="12"/>
  <c r="V26" i="12"/>
  <c r="V28" i="12"/>
  <c r="V30" i="12"/>
  <c r="G34" i="12"/>
  <c r="G33" i="12" s="1"/>
  <c r="I56" i="1" s="1"/>
  <c r="I34" i="12"/>
  <c r="I33" i="12" s="1"/>
  <c r="K34" i="12"/>
  <c r="K33" i="12" s="1"/>
  <c r="O34" i="12"/>
  <c r="O33" i="12" s="1"/>
  <c r="Q34" i="12"/>
  <c r="Q33" i="12" s="1"/>
  <c r="V34" i="12"/>
  <c r="V33" i="12" s="1"/>
  <c r="G37" i="12"/>
  <c r="M37" i="12" s="1"/>
  <c r="G39" i="12"/>
  <c r="G41" i="12"/>
  <c r="G43" i="12"/>
  <c r="G36" i="12"/>
  <c r="I37" i="12"/>
  <c r="I39" i="12"/>
  <c r="I41" i="12"/>
  <c r="I43" i="12"/>
  <c r="K37" i="12"/>
  <c r="K39" i="12"/>
  <c r="K41" i="12"/>
  <c r="K43" i="12"/>
  <c r="K36" i="12"/>
  <c r="M39" i="12"/>
  <c r="M41" i="12"/>
  <c r="M43" i="12"/>
  <c r="M36" i="12"/>
  <c r="O37" i="12"/>
  <c r="O39" i="12"/>
  <c r="O36" i="12" s="1"/>
  <c r="O41" i="12"/>
  <c r="O43" i="12"/>
  <c r="Q37" i="12"/>
  <c r="Q39" i="12"/>
  <c r="Q41" i="12"/>
  <c r="Q43" i="12"/>
  <c r="Q36" i="12"/>
  <c r="V37" i="12"/>
  <c r="V39" i="12"/>
  <c r="V36" i="12" s="1"/>
  <c r="V41" i="12"/>
  <c r="V43" i="12"/>
  <c r="G46" i="12"/>
  <c r="G45" i="12" s="1"/>
  <c r="G47" i="12"/>
  <c r="G48" i="12"/>
  <c r="I46" i="12"/>
  <c r="I45" i="12" s="1"/>
  <c r="I47" i="12"/>
  <c r="I48" i="12"/>
  <c r="K46" i="12"/>
  <c r="K45" i="12" s="1"/>
  <c r="K47" i="12"/>
  <c r="K48" i="12"/>
  <c r="M46" i="12"/>
  <c r="M45" i="12" s="1"/>
  <c r="M47" i="12"/>
  <c r="M48" i="12"/>
  <c r="O46" i="12"/>
  <c r="O45" i="12" s="1"/>
  <c r="O47" i="12"/>
  <c r="O48" i="12"/>
  <c r="Q46" i="12"/>
  <c r="Q45" i="12" s="1"/>
  <c r="Q47" i="12"/>
  <c r="Q48" i="12"/>
  <c r="V46" i="12"/>
  <c r="V45" i="12" s="1"/>
  <c r="V47" i="12"/>
  <c r="V48" i="12"/>
  <c r="G50" i="12"/>
  <c r="G49" i="12" s="1"/>
  <c r="I59" i="1" s="1"/>
  <c r="I50" i="12"/>
  <c r="I49" i="12" s="1"/>
  <c r="K50" i="12"/>
  <c r="K49" i="12" s="1"/>
  <c r="M50" i="12"/>
  <c r="M49" i="12" s="1"/>
  <c r="O50" i="12"/>
  <c r="O49" i="12" s="1"/>
  <c r="Q50" i="12"/>
  <c r="Q49" i="12" s="1"/>
  <c r="V50" i="12"/>
  <c r="V49" i="12" s="1"/>
  <c r="G52" i="12"/>
  <c r="G51" i="12" s="1"/>
  <c r="I61" i="1" s="1"/>
  <c r="I52" i="12"/>
  <c r="I51" i="12" s="1"/>
  <c r="K52" i="12"/>
  <c r="K51" i="12" s="1"/>
  <c r="M52" i="12"/>
  <c r="M51" i="12" s="1"/>
  <c r="O52" i="12"/>
  <c r="O51" i="12" s="1"/>
  <c r="Q52" i="12"/>
  <c r="Q51" i="12" s="1"/>
  <c r="V52" i="12"/>
  <c r="V51" i="12" s="1"/>
  <c r="G54" i="12"/>
  <c r="M54" i="12" s="1"/>
  <c r="G57" i="12"/>
  <c r="G59" i="12"/>
  <c r="M59" i="12" s="1"/>
  <c r="G61" i="12"/>
  <c r="G53" i="12"/>
  <c r="I54" i="12"/>
  <c r="I57" i="12"/>
  <c r="I53" i="12" s="1"/>
  <c r="I59" i="12"/>
  <c r="I61" i="12"/>
  <c r="K54" i="12"/>
  <c r="K57" i="12"/>
  <c r="K59" i="12"/>
  <c r="K61" i="12"/>
  <c r="K53" i="12"/>
  <c r="M57" i="12"/>
  <c r="M61" i="12"/>
  <c r="O54" i="12"/>
  <c r="O57" i="12"/>
  <c r="O59" i="12"/>
  <c r="O61" i="12"/>
  <c r="O53" i="12"/>
  <c r="Q54" i="12"/>
  <c r="Q57" i="12"/>
  <c r="Q53" i="12" s="1"/>
  <c r="Q59" i="12"/>
  <c r="Q61" i="12"/>
  <c r="V54" i="12"/>
  <c r="V57" i="12"/>
  <c r="V59" i="12"/>
  <c r="V61" i="12"/>
  <c r="V53" i="12"/>
  <c r="G63" i="12"/>
  <c r="G62" i="12"/>
  <c r="I63" i="1" s="1"/>
  <c r="I63" i="12"/>
  <c r="I62" i="12"/>
  <c r="K63" i="12"/>
  <c r="K62" i="12"/>
  <c r="M63" i="12"/>
  <c r="M62" i="12"/>
  <c r="O63" i="12"/>
  <c r="O62" i="12"/>
  <c r="Q63" i="12"/>
  <c r="Q62" i="12"/>
  <c r="V63" i="12"/>
  <c r="V62" i="12"/>
  <c r="G66" i="12"/>
  <c r="G68" i="12"/>
  <c r="G65" i="12" s="1"/>
  <c r="I66" i="12"/>
  <c r="I68" i="12"/>
  <c r="I65" i="12"/>
  <c r="K66" i="12"/>
  <c r="K68" i="12"/>
  <c r="K65" i="12" s="1"/>
  <c r="M66" i="12"/>
  <c r="O66" i="12"/>
  <c r="O68" i="12"/>
  <c r="O65" i="12" s="1"/>
  <c r="Q66" i="12"/>
  <c r="Q68" i="12"/>
  <c r="Q65" i="12"/>
  <c r="V66" i="12"/>
  <c r="V68" i="12"/>
  <c r="V65" i="12" s="1"/>
  <c r="G70" i="12"/>
  <c r="M70" i="12" s="1"/>
  <c r="G73" i="12"/>
  <c r="G75" i="12"/>
  <c r="M75" i="12" s="1"/>
  <c r="G77" i="12"/>
  <c r="G79" i="12"/>
  <c r="M79" i="12" s="1"/>
  <c r="G81" i="12"/>
  <c r="G83" i="12"/>
  <c r="M83" i="12" s="1"/>
  <c r="G86" i="12"/>
  <c r="G69" i="12"/>
  <c r="I70" i="12"/>
  <c r="I73" i="12"/>
  <c r="I69" i="12" s="1"/>
  <c r="I75" i="12"/>
  <c r="I77" i="12"/>
  <c r="I79" i="12"/>
  <c r="I81" i="12"/>
  <c r="I83" i="12"/>
  <c r="I86" i="12"/>
  <c r="K70" i="12"/>
  <c r="K73" i="12"/>
  <c r="K75" i="12"/>
  <c r="K77" i="12"/>
  <c r="K79" i="12"/>
  <c r="K81" i="12"/>
  <c r="K83" i="12"/>
  <c r="K86" i="12"/>
  <c r="K69" i="12"/>
  <c r="M73" i="12"/>
  <c r="M77" i="12"/>
  <c r="M81" i="12"/>
  <c r="M86" i="12"/>
  <c r="O70" i="12"/>
  <c r="O73" i="12"/>
  <c r="O75" i="12"/>
  <c r="O77" i="12"/>
  <c r="O79" i="12"/>
  <c r="O81" i="12"/>
  <c r="O83" i="12"/>
  <c r="O69" i="12" s="1"/>
  <c r="O86" i="12"/>
  <c r="Q70" i="12"/>
  <c r="Q73" i="12"/>
  <c r="Q69" i="12" s="1"/>
  <c r="Q75" i="12"/>
  <c r="Q77" i="12"/>
  <c r="Q79" i="12"/>
  <c r="Q81" i="12"/>
  <c r="Q83" i="12"/>
  <c r="Q86" i="12"/>
  <c r="V70" i="12"/>
  <c r="V73" i="12"/>
  <c r="V75" i="12"/>
  <c r="V77" i="12"/>
  <c r="V79" i="12"/>
  <c r="V81" i="12"/>
  <c r="V83" i="12"/>
  <c r="V86" i="12"/>
  <c r="V69" i="12"/>
  <c r="G88" i="12"/>
  <c r="G89" i="12"/>
  <c r="G90" i="12"/>
  <c r="G91" i="12"/>
  <c r="G92" i="12"/>
  <c r="G93" i="12"/>
  <c r="G94" i="12"/>
  <c r="G95" i="12"/>
  <c r="G96" i="12"/>
  <c r="G97" i="12"/>
  <c r="G98" i="12"/>
  <c r="G87" i="12"/>
  <c r="I88" i="12"/>
  <c r="I89" i="12"/>
  <c r="I90" i="12"/>
  <c r="I91" i="12"/>
  <c r="I92" i="12"/>
  <c r="I93" i="12"/>
  <c r="I94" i="12"/>
  <c r="I95" i="12"/>
  <c r="I96" i="12"/>
  <c r="I97" i="12"/>
  <c r="I98" i="12"/>
  <c r="I87" i="12"/>
  <c r="K88" i="12"/>
  <c r="K89" i="12"/>
  <c r="K90" i="12"/>
  <c r="K91" i="12"/>
  <c r="K92" i="12"/>
  <c r="K93" i="12"/>
  <c r="K94" i="12"/>
  <c r="K95" i="12"/>
  <c r="K96" i="12"/>
  <c r="K97" i="12"/>
  <c r="K98" i="12"/>
  <c r="K87" i="12"/>
  <c r="M88" i="12"/>
  <c r="M89" i="12"/>
  <c r="M90" i="12"/>
  <c r="M91" i="12"/>
  <c r="M92" i="12"/>
  <c r="M93" i="12"/>
  <c r="M94" i="12"/>
  <c r="M95" i="12"/>
  <c r="M96" i="12"/>
  <c r="M97" i="12"/>
  <c r="M98" i="12"/>
  <c r="M87" i="12"/>
  <c r="O88" i="12"/>
  <c r="O89" i="12"/>
  <c r="O90" i="12"/>
  <c r="O91" i="12"/>
  <c r="O92" i="12"/>
  <c r="O93" i="12"/>
  <c r="O94" i="12"/>
  <c r="O95" i="12"/>
  <c r="O96" i="12"/>
  <c r="O97" i="12"/>
  <c r="O98" i="12"/>
  <c r="O87" i="12"/>
  <c r="Q88" i="12"/>
  <c r="Q89" i="12"/>
  <c r="Q90" i="12"/>
  <c r="Q91" i="12"/>
  <c r="Q92" i="12"/>
  <c r="Q93" i="12"/>
  <c r="Q94" i="12"/>
  <c r="Q95" i="12"/>
  <c r="Q96" i="12"/>
  <c r="Q97" i="12"/>
  <c r="Q98" i="12"/>
  <c r="Q87" i="12"/>
  <c r="V88" i="12"/>
  <c r="V89" i="12"/>
  <c r="V90" i="12"/>
  <c r="V91" i="12"/>
  <c r="V92" i="12"/>
  <c r="V93" i="12"/>
  <c r="V94" i="12"/>
  <c r="V95" i="12"/>
  <c r="V96" i="12"/>
  <c r="V97" i="12"/>
  <c r="V98" i="12"/>
  <c r="V87" i="12"/>
  <c r="G100" i="12"/>
  <c r="G101" i="12"/>
  <c r="G102" i="12"/>
  <c r="G103" i="12"/>
  <c r="G104" i="12"/>
  <c r="G105" i="12"/>
  <c r="G106" i="12"/>
  <c r="G99" i="12"/>
  <c r="I100" i="12"/>
  <c r="I101" i="12"/>
  <c r="I102" i="12"/>
  <c r="I103" i="12"/>
  <c r="I104" i="12"/>
  <c r="I105" i="12"/>
  <c r="I106" i="12"/>
  <c r="I99" i="12"/>
  <c r="K100" i="12"/>
  <c r="K101" i="12"/>
  <c r="K102" i="12"/>
  <c r="K103" i="12"/>
  <c r="K104" i="12"/>
  <c r="K105" i="12"/>
  <c r="K106" i="12"/>
  <c r="K99" i="12"/>
  <c r="M100" i="12"/>
  <c r="M101" i="12"/>
  <c r="M102" i="12"/>
  <c r="M103" i="12"/>
  <c r="M104" i="12"/>
  <c r="M105" i="12"/>
  <c r="M106" i="12"/>
  <c r="M99" i="12"/>
  <c r="O100" i="12"/>
  <c r="O101" i="12"/>
  <c r="O102" i="12"/>
  <c r="O103" i="12"/>
  <c r="O104" i="12"/>
  <c r="O105" i="12"/>
  <c r="O106" i="12"/>
  <c r="O99" i="12"/>
  <c r="Q100" i="12"/>
  <c r="Q101" i="12"/>
  <c r="Q102" i="12"/>
  <c r="Q103" i="12"/>
  <c r="Q104" i="12"/>
  <c r="Q105" i="12"/>
  <c r="Q106" i="12"/>
  <c r="Q99" i="12"/>
  <c r="V100" i="12"/>
  <c r="V101" i="12"/>
  <c r="V102" i="12"/>
  <c r="V103" i="12"/>
  <c r="V104" i="12"/>
  <c r="V105" i="12"/>
  <c r="V106" i="12"/>
  <c r="V99" i="12"/>
  <c r="AF108" i="12"/>
  <c r="I20" i="1"/>
  <c r="I18" i="1"/>
  <c r="J28" i="1"/>
  <c r="J26" i="1"/>
  <c r="G38" i="1"/>
  <c r="F38" i="1"/>
  <c r="J23" i="1"/>
  <c r="J24" i="1"/>
  <c r="J25" i="1"/>
  <c r="J27" i="1"/>
  <c r="E24" i="1"/>
  <c r="E26" i="1"/>
  <c r="M69" i="12" l="1"/>
  <c r="M8" i="12"/>
  <c r="M53" i="12"/>
  <c r="M65" i="13"/>
  <c r="G41" i="1"/>
  <c r="G39" i="1"/>
  <c r="G48" i="1" s="1"/>
  <c r="G25" i="1" s="1"/>
  <c r="A25" i="1" s="1"/>
  <c r="G40" i="1"/>
  <c r="Q11" i="12"/>
  <c r="M11" i="12"/>
  <c r="I11" i="12"/>
  <c r="G8" i="12"/>
  <c r="M10" i="12"/>
  <c r="F43" i="1"/>
  <c r="F42" i="1"/>
  <c r="Q98" i="13"/>
  <c r="M98" i="13"/>
  <c r="I98" i="13"/>
  <c r="V87" i="13"/>
  <c r="G87" i="13"/>
  <c r="I66" i="1" s="1"/>
  <c r="M89" i="13"/>
  <c r="M87" i="13" s="1"/>
  <c r="G65" i="13"/>
  <c r="G107" i="13" s="1"/>
  <c r="M68" i="13"/>
  <c r="V45" i="13"/>
  <c r="O45" i="13"/>
  <c r="K45" i="13"/>
  <c r="G45" i="13"/>
  <c r="I58" i="1" s="1"/>
  <c r="O36" i="13"/>
  <c r="G36" i="13"/>
  <c r="M39" i="13"/>
  <c r="M36" i="13" s="1"/>
  <c r="M8" i="13"/>
  <c r="M53" i="14"/>
  <c r="AE108" i="12"/>
  <c r="M68" i="12"/>
  <c r="M65" i="12" s="1"/>
  <c r="I36" i="12"/>
  <c r="I57" i="1"/>
  <c r="M34" i="12"/>
  <c r="M33" i="12" s="1"/>
  <c r="V11" i="12"/>
  <c r="O11" i="12"/>
  <c r="K11" i="12"/>
  <c r="G11" i="12"/>
  <c r="V98" i="13"/>
  <c r="O98" i="13"/>
  <c r="K98" i="13"/>
  <c r="G98" i="13"/>
  <c r="I67" i="1" s="1"/>
  <c r="I19" i="1" s="1"/>
  <c r="O87" i="13"/>
  <c r="K87" i="13"/>
  <c r="Q69" i="13"/>
  <c r="I69" i="13"/>
  <c r="M69" i="13"/>
  <c r="Q53" i="13"/>
  <c r="I53" i="13"/>
  <c r="M53" i="13"/>
  <c r="M52" i="13"/>
  <c r="M51" i="13" s="1"/>
  <c r="Q45" i="13"/>
  <c r="M46" i="13"/>
  <c r="M45" i="13" s="1"/>
  <c r="I45" i="13"/>
  <c r="V36" i="13"/>
  <c r="K36" i="13"/>
  <c r="G45" i="1"/>
  <c r="G44" i="1"/>
  <c r="M69" i="14"/>
  <c r="G11" i="14"/>
  <c r="V99" i="15"/>
  <c r="O99" i="15"/>
  <c r="K99" i="15"/>
  <c r="G99" i="15"/>
  <c r="Q87" i="15"/>
  <c r="M87" i="15"/>
  <c r="I87" i="15"/>
  <c r="V69" i="15"/>
  <c r="K69" i="15"/>
  <c r="O53" i="15"/>
  <c r="G53" i="15"/>
  <c r="I62" i="1" s="1"/>
  <c r="M57" i="15"/>
  <c r="M53" i="15" s="1"/>
  <c r="Q11" i="15"/>
  <c r="M11" i="15"/>
  <c r="I11" i="15"/>
  <c r="G8" i="15"/>
  <c r="M10" i="15"/>
  <c r="M8" i="15" s="1"/>
  <c r="G42" i="1"/>
  <c r="AE108" i="14"/>
  <c r="M68" i="14"/>
  <c r="M65" i="14" s="1"/>
  <c r="M39" i="14"/>
  <c r="M36" i="14" s="1"/>
  <c r="M12" i="14"/>
  <c r="M11" i="14" s="1"/>
  <c r="G8" i="14"/>
  <c r="G108" i="14" s="1"/>
  <c r="M10" i="14"/>
  <c r="M8" i="14" s="1"/>
  <c r="AE108" i="15"/>
  <c r="Q99" i="15"/>
  <c r="M100" i="15"/>
  <c r="M99" i="15" s="1"/>
  <c r="I99" i="15"/>
  <c r="V87" i="15"/>
  <c r="O87" i="15"/>
  <c r="K87" i="15"/>
  <c r="G87" i="15"/>
  <c r="O69" i="15"/>
  <c r="G69" i="15"/>
  <c r="I65" i="1" s="1"/>
  <c r="M73" i="15"/>
  <c r="M69" i="15" s="1"/>
  <c r="M65" i="15"/>
  <c r="M63" i="15"/>
  <c r="M62" i="15" s="1"/>
  <c r="V53" i="15"/>
  <c r="K53" i="15"/>
  <c r="Q36" i="15"/>
  <c r="I36" i="15"/>
  <c r="M36" i="15"/>
  <c r="M34" i="15"/>
  <c r="M33" i="15" s="1"/>
  <c r="V11" i="15"/>
  <c r="O11" i="15"/>
  <c r="K11" i="15"/>
  <c r="G11" i="15"/>
  <c r="I17" i="1" l="1"/>
  <c r="F47" i="1"/>
  <c r="F46" i="1"/>
  <c r="F45" i="1"/>
  <c r="F44" i="1"/>
  <c r="H43" i="1"/>
  <c r="I43" i="1" s="1"/>
  <c r="I55" i="1"/>
  <c r="G108" i="12"/>
  <c r="I64" i="1"/>
  <c r="G108" i="15"/>
  <c r="I60" i="1"/>
  <c r="F41" i="1"/>
  <c r="F40" i="1"/>
  <c r="F39" i="1"/>
  <c r="H42" i="1"/>
  <c r="I42" i="1"/>
  <c r="G26" i="1"/>
  <c r="A26" i="1"/>
  <c r="H41" i="1" l="1"/>
  <c r="I41" i="1" s="1"/>
  <c r="H44" i="1"/>
  <c r="I44" i="1"/>
  <c r="H46" i="1"/>
  <c r="I46" i="1"/>
  <c r="H40" i="1"/>
  <c r="I40" i="1"/>
  <c r="I16" i="1"/>
  <c r="I21" i="1" s="1"/>
  <c r="I68" i="1"/>
  <c r="I45" i="1"/>
  <c r="H45" i="1"/>
  <c r="I47" i="1"/>
  <c r="H47" i="1"/>
  <c r="F48" i="1"/>
  <c r="H39" i="1"/>
  <c r="H48" i="1" s="1"/>
  <c r="I39" i="1"/>
  <c r="I48" i="1" s="1"/>
  <c r="J46" i="1" l="1"/>
  <c r="J44" i="1"/>
  <c r="J42" i="1"/>
  <c r="J40" i="1"/>
  <c r="J39" i="1"/>
  <c r="J48" i="1" s="1"/>
  <c r="J47" i="1"/>
  <c r="J45" i="1"/>
  <c r="J43" i="1"/>
  <c r="J41" i="1"/>
  <c r="G23" i="1"/>
  <c r="G28" i="1"/>
  <c r="J55" i="1"/>
  <c r="J57" i="1"/>
  <c r="J59" i="1"/>
  <c r="J61" i="1"/>
  <c r="J63" i="1"/>
  <c r="J65" i="1"/>
  <c r="J67" i="1"/>
  <c r="J56" i="1"/>
  <c r="J60" i="1"/>
  <c r="J64" i="1"/>
  <c r="J66" i="1"/>
  <c r="J58" i="1"/>
  <c r="J62" i="1"/>
  <c r="J68" i="1" l="1"/>
  <c r="A23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Masa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Masa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Masa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Masa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<sst xmlns="http://schemas.openxmlformats.org/spreadsheetml/2006/main" count="2278" uniqueCount="345">
  <si>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</si>
  <si>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</si>
  <si>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</si>
  <si>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</si>
  <si>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</si>
  <si>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</si>
  <si>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</si>
  <si>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</si>
  <si>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</si>
  <si>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</si>
  <si>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</si>
  <si>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</si>
  <si>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</si>
  <si>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</si>
  <si>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</si>
  <si>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</si>
  <si>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</si>
  <si>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</si>
  <si>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</si>
  <si>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</si>
  <si>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</si>
  <si>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</si>
  <si>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</si>
  <si>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</si>
  <si>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</si>
  <si>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</si>
  <si>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</si>
  <si>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</si>
  <si>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</si>
  <si>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</si>
  <si>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</si>
  <si>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</si>
  <si>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</si>
  <si>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</si>
  <si>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</si>
  <si>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</si>
  <si>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</si>
  <si>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</si>
  <si>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</si>
  <si>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</si>
  <si>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</si>
  <si>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</si>
  <si>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</si>
  <si>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Veselá Marie</t>
  </si>
  <si>
    <t>14003</t>
  </si>
  <si>
    <t>Rekonstrukce 8 ks balkonů bytového domu Jilemnická/Toužimská 655-657, P9-Kbely,197 00</t>
  </si>
  <si>
    <t>dle výběrového řízení</t>
  </si>
  <si>
    <t>........</t>
  </si>
  <si>
    <t>Stavba</t>
  </si>
  <si>
    <t>01</t>
  </si>
  <si>
    <t>Stavební opravy 2  balkonů-0,85x1,9</t>
  </si>
  <si>
    <t>02</t>
  </si>
  <si>
    <t>Stavební opravy 2  balkonů-0,85x2,12</t>
  </si>
  <si>
    <t>03</t>
  </si>
  <si>
    <t>Stavební opravy 2  balkonů-0,85x4,12</t>
  </si>
  <si>
    <t>04</t>
  </si>
  <si>
    <t>Stavební opravy 2  balkonů-0,85x1,65</t>
  </si>
  <si>
    <t>Celkem za stavbu</t>
  </si>
  <si>
    <t>CZK</t>
  </si>
  <si>
    <t>Rekapitulace dílů</t>
  </si>
  <si>
    <t>Typ dílu</t>
  </si>
  <si>
    <t>011</t>
  </si>
  <si>
    <t>Přípravné práce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</si>
  <si>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</si>
  <si>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</si>
  <si>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</si>
  <si>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</si>
  <si>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</si>
  <si>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</si>
  <si>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</si>
  <si>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</si>
  <si>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</si>
  <si>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</si>
  <si>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</si>
  <si>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</si>
  <si>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</si>
  <si>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</si>
  <si>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</si>
  <si>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</si>
  <si>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</si>
  <si>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</si>
  <si>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</si>
  <si>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</si>
  <si>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</si>
  <si>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</si>
  <si>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</si>
  <si>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</si>
  <si>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</si>
  <si>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</si>
  <si>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</si>
  <si>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</si>
  <si>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</si>
  <si>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</si>
  <si>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</si>
  <si>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</si>
  <si>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</si>
  <si>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</si>
  <si>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</si>
  <si>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</si>
  <si>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</si>
  <si>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</si>
  <si>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</si>
  <si>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</si>
  <si>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</si>
  <si>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</si>
  <si>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</si>
  <si>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</si>
  <si>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</si>
  <si>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</si>
  <si>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</si>
  <si>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</si>
  <si>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</si>
  <si>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</si>
  <si>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</si>
  <si>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</si>
  <si>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000000010v</t>
  </si>
  <si>
    <t>Zajištění vstupů z bytů na balkony v průběhu prací</t>
  </si>
  <si>
    <t>soubor</t>
  </si>
  <si>
    <t>Vlastní</t>
  </si>
  <si>
    <t>Indiv</t>
  </si>
  <si>
    <t>Práce</t>
  </si>
  <si>
    <t>POL1_</t>
  </si>
  <si>
    <t>000000011v</t>
  </si>
  <si>
    <t>Ochrana stávajících konstrukcí zabudovaných</t>
  </si>
  <si>
    <t>POL1_1</t>
  </si>
  <si>
    <t>965081713RT1</t>
  </si>
  <si>
    <t>Bourání dlažeb keramických tl.10 mm, nad 1 m2 ručně, dlaždice keramické</t>
  </si>
  <si>
    <t>m2</t>
  </si>
  <si>
    <t>RTS 21/ I</t>
  </si>
  <si>
    <t>2*0,85*1,9</t>
  </si>
  <si>
    <t>VV</t>
  </si>
  <si>
    <t>965081702R00</t>
  </si>
  <si>
    <t xml:space="preserve">Bourání soklíků z dlažeb keramických </t>
  </si>
  <si>
    <t>m</t>
  </si>
  <si>
    <t>2*1,9</t>
  </si>
  <si>
    <t>965048150Vmv</t>
  </si>
  <si>
    <t>Dočištění povrchu po vybourání dlažeb, tmel do 50% degrad.vrstvy betonu</t>
  </si>
  <si>
    <t>21/Iv</t>
  </si>
  <si>
    <t>Odkaz na mn. položky pořadí 3 : 3,23000</t>
  </si>
  <si>
    <t>965042121RT2</t>
  </si>
  <si>
    <t>Bourání mazanin betonových tl. 10 cm, pl. 1 m2 ručně tl. mazaniny 8 - 10 cm</t>
  </si>
  <si>
    <t>m3</t>
  </si>
  <si>
    <t>Odkaz na mn. položky pořadí 3 : 3,23000*0,1</t>
  </si>
  <si>
    <t>711140102R00</t>
  </si>
  <si>
    <t>Odstr.izolace proti vlhk.vodor. pásy přitav.,2vrst</t>
  </si>
  <si>
    <t>966079881R00</t>
  </si>
  <si>
    <t>Přerušení ocelových profilů průřezu do 7 cm2</t>
  </si>
  <si>
    <t>kus</t>
  </si>
  <si>
    <t xml:space="preserve">zábradlí : </t>
  </si>
  <si>
    <t>podlaha : 2*10</t>
  </si>
  <si>
    <t>stěny : 2*4</t>
  </si>
  <si>
    <t>767999801R00</t>
  </si>
  <si>
    <t>Demontáž doplňků staveb o hmotnosti do 50 kg</t>
  </si>
  <si>
    <t>kg</t>
  </si>
  <si>
    <t>zábradlí : (2*0,85+1,9)*2*20,0</t>
  </si>
  <si>
    <t>764430840R00</t>
  </si>
  <si>
    <t>Demontáž oplechování zdí,rš od 330 do 500 mm</t>
  </si>
  <si>
    <t>(2*0,85+1,9)*2</t>
  </si>
  <si>
    <t>978011161R01</t>
  </si>
  <si>
    <t>Otlučení omítek balkonů- vápenných stropů do 50 %</t>
  </si>
  <si>
    <t>podhled : 2*0,85*1,9</t>
  </si>
  <si>
    <t>čela : (2*0,85+1,9)*0,20*2</t>
  </si>
  <si>
    <t>621477325R00</t>
  </si>
  <si>
    <t>Oprava vně.omítky podhledů do 50%,II,štuk 100%,SMS</t>
  </si>
  <si>
    <t>Odkaz na mn. položky pořadí 11 : 4,67000</t>
  </si>
  <si>
    <t>632477122R00</t>
  </si>
  <si>
    <t>Reprofil. polymercement.maltou,tl.do5mm+penetrace</t>
  </si>
  <si>
    <t>631310031RA0</t>
  </si>
  <si>
    <t>Mazanina z betonu C 16/20, tloušťka 8 cm</t>
  </si>
  <si>
    <t>Agregovaná položka</t>
  </si>
  <si>
    <t>POL2_</t>
  </si>
  <si>
    <t>411351801R00</t>
  </si>
  <si>
    <t>Bednění čel balkonových desek, zřízení</t>
  </si>
  <si>
    <t>(2*0,85+1,9)*0,10*2*1,1</t>
  </si>
  <si>
    <t>411351802R00</t>
  </si>
  <si>
    <t>Bednění čel balkonových desek, odstranění</t>
  </si>
  <si>
    <t>Odkaz na mn. položky pořadí 15 : 0,79200</t>
  </si>
  <si>
    <t>946941102RT3</t>
  </si>
  <si>
    <t>Montáž pojízdných Alu věží BOSS, 2,5 x 1,45 m pracovní výška 8,2 m</t>
  </si>
  <si>
    <t>sada</t>
  </si>
  <si>
    <t>946941192RT3</t>
  </si>
  <si>
    <t>Nájemné pojízdných Alu věží BOSS, 2,5 x 1,45 m pracovní výška 8,2 m</t>
  </si>
  <si>
    <t>den</t>
  </si>
  <si>
    <t>946941802RT3</t>
  </si>
  <si>
    <t>Demontáž pojízdných Alu věží BOSS, 2,5 x 1,45 m pracovní výška 8,3 m</t>
  </si>
  <si>
    <t>952901111R00</t>
  </si>
  <si>
    <t>Vyčištění budov o výšce podlaží do 4 m</t>
  </si>
  <si>
    <t>999281111R00</t>
  </si>
  <si>
    <t>Přesun hmot pro opravy a údržbu do výšky 25 m</t>
  </si>
  <si>
    <t>t</t>
  </si>
  <si>
    <t>Přesun hmot</t>
  </si>
  <si>
    <t>POL7_</t>
  </si>
  <si>
    <t>711212000RU1</t>
  </si>
  <si>
    <t>Penetrace podkladu pod hydroizolační nátěr,vč.dod. Primer G (fa Mapei)</t>
  </si>
  <si>
    <t>POL1_7</t>
  </si>
  <si>
    <t>Odkaz na mn. položky pořadí 4 : 3,80000*0,2</t>
  </si>
  <si>
    <t>711212002RT3</t>
  </si>
  <si>
    <t>Hydroizolační povlak - nátěr nebo stěrka Mapelastic (fa Mapei), pružná hydroizolace tl. 2mm</t>
  </si>
  <si>
    <t>Odkaz na mn. položky pořadí 22 : 3,99000</t>
  </si>
  <si>
    <t>711212601RT2</t>
  </si>
  <si>
    <t>Těsnicí pás do spoje podlaha - stěna Mapeband š. 100 mm (fa Mapei)</t>
  </si>
  <si>
    <t>998711202R00</t>
  </si>
  <si>
    <t>Přesun hmot pro izolace proti vodě, výšky do 12 m</t>
  </si>
  <si>
    <t>764430010RAB</t>
  </si>
  <si>
    <t>Oplechování zdí z Pz plechu rš 330 mm</t>
  </si>
  <si>
    <t>Odkaz na mn. položky pořadí 10 : 7,20000</t>
  </si>
  <si>
    <t>764000025</t>
  </si>
  <si>
    <t>Dodávka a montáž zábradlí - povrchová úprava žárový zinek, vč. kotvícího materiálu</t>
  </si>
  <si>
    <t xml:space="preserve">m     </t>
  </si>
  <si>
    <t>2*(2*0,85+1,9)</t>
  </si>
  <si>
    <t>998767202R00</t>
  </si>
  <si>
    <t>Přesun hmot pro zámečnické konstr., výšky do 12 m</t>
  </si>
  <si>
    <t>771101210RT1</t>
  </si>
  <si>
    <t>Penetrace podkladu pod dlažby penetrační nátěr Primer G</t>
  </si>
  <si>
    <t>771475014RV4</t>
  </si>
  <si>
    <t>Obklad soklíků keram.rovných, tmel,výška 10 cm Unifix 2K (lepidlo), ASO-Flexfuge (spár.hmota)</t>
  </si>
  <si>
    <t>Odkaz na mn. položky pořadí 4 : 3,80000</t>
  </si>
  <si>
    <t>771479001R00</t>
  </si>
  <si>
    <t>Řezání dlaždic keramických pro soklíky</t>
  </si>
  <si>
    <t>Odkaz na mn. položky pořadí 30 : 3,80000</t>
  </si>
  <si>
    <t>771575109RV4</t>
  </si>
  <si>
    <t>Montáž podlah keram.,hladké, tmel, 30x30 cm Unifix 2K (lepidlo), ASO-Flexfuge (spár.hmota)</t>
  </si>
  <si>
    <t>771579791R00</t>
  </si>
  <si>
    <t>Příplatek za plochu podlah keram. do 5 m2 jednotl.</t>
  </si>
  <si>
    <t>Odkaz na mn. položky pořadí 32 : 3,23000</t>
  </si>
  <si>
    <t>771578011RT1</t>
  </si>
  <si>
    <t>Spára podlaha - stěna, silikonem Escosil (Schomburg)</t>
  </si>
  <si>
    <t>597642031R</t>
  </si>
  <si>
    <t>Dlažba ref.Taurus Granit protiskluz. SB 300x300x9 mm</t>
  </si>
  <si>
    <t>SPCM</t>
  </si>
  <si>
    <t>Specifikace</t>
  </si>
  <si>
    <t>POL3_0</t>
  </si>
  <si>
    <t>Odkaz na mn. položky pořadí 30 : 3,80000*0,33</t>
  </si>
  <si>
    <t>Odkaz na mn. položky pořadí 32 : 3,23000*1,1</t>
  </si>
  <si>
    <t>998771202R00</t>
  </si>
  <si>
    <t>Přesun hmot pro podlahy z dlaždic, výšky do 12 m</t>
  </si>
  <si>
    <t>979011211R00</t>
  </si>
  <si>
    <t>Svislá doprava suti a vybour. hmot za 2.NP nošením</t>
  </si>
  <si>
    <t>Přesun suti</t>
  </si>
  <si>
    <t>POL8_</t>
  </si>
  <si>
    <t>979011219R00</t>
  </si>
  <si>
    <t>Přípl.k svislé dopr.suti za každé další NP nošením</t>
  </si>
  <si>
    <t>979082111R00</t>
  </si>
  <si>
    <t>Vnitrostaveništní doprava suti do 10 m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</si>
  <si>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</si>
  <si>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</si>
  <si>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</si>
  <si>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</si>
  <si>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</si>
  <si>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</si>
  <si>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979087113R00</t>
  </si>
  <si>
    <t xml:space="preserve">Nakládání vybour.hmot na doprav.prostředky </t>
  </si>
  <si>
    <t>979093111R00</t>
  </si>
  <si>
    <t>Uložení suti na skládku bez zhutnění</t>
  </si>
  <si>
    <t>979990121R00</t>
  </si>
  <si>
    <t>Poplatek za skládku suti - asfaltové pásy</t>
  </si>
  <si>
    <t>979990191Vvm</t>
  </si>
  <si>
    <t>Poplatek za skládku suti - kovové prvky</t>
  </si>
  <si>
    <t>979999999R00</t>
  </si>
  <si>
    <t>Poplatek za skládku 10 % příměsí</t>
  </si>
  <si>
    <t>VRN0</t>
  </si>
  <si>
    <t>Ztížené výrobní podmínky</t>
  </si>
  <si>
    <t>Soubor</t>
  </si>
  <si>
    <t>VRN</t>
  </si>
  <si>
    <t>POL99_2</t>
  </si>
  <si>
    <t>VRN1</t>
  </si>
  <si>
    <t>Oborová přirážka</t>
  </si>
  <si>
    <t>POL99_8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</si>
  <si>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</si>
  <si>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</si>
  <si>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</si>
  <si>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</si>
  <si>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</si>
  <si>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</si>
  <si>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</si>
  <si>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</si>
  <si>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</si>
  <si>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</si>
  <si>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SUM</t>
  </si>
  <si>
    <t>Poznámky uchazeče k zadání</t>
  </si>
  <si>
    <t>POPUZIV</t>
  </si>
  <si>
    <t>END</t>
  </si>
  <si>
    <t>2*0,85*2,12</t>
  </si>
  <si>
    <t>2*2,12</t>
  </si>
  <si>
    <t>Odkaz na mn. položky pořadí 3 : 3,60400</t>
  </si>
  <si>
    <t>Odkaz na mn. položky pořadí 3 : 3,60400*0,1</t>
  </si>
  <si>
    <t>podlaha : 2*11</t>
  </si>
  <si>
    <t>zábradlí : (2*0,85+2,12)*2*20,0</t>
  </si>
  <si>
    <t>(2*0,85+2,12)*2</t>
  </si>
  <si>
    <t>podhled : 2*0,85*2,12</t>
  </si>
  <si>
    <t>čela : (2*0,85+2,12)*0,20*2</t>
  </si>
  <si>
    <t>Odkaz na mn. položky pořadí 11 : 5,13200</t>
  </si>
  <si>
    <t>(2*0,85+2,12)*0,10*2*1,1</t>
  </si>
  <si>
    <t>Odkaz na mn. položky pořadí 15 : 0,84040</t>
  </si>
  <si>
    <t>Odkaz na mn. položky pořadí 4 : 4,24000*0,2</t>
  </si>
  <si>
    <t>Odkaz na mn. položky pořadí 22 : 4,45200</t>
  </si>
  <si>
    <t>Odkaz na mn. položky pořadí 10 : 7,64000</t>
  </si>
  <si>
    <t>2*(2*0,85+2,12)</t>
  </si>
  <si>
    <t>Odkaz na mn. položky pořadí 4 : 4,24000</t>
  </si>
  <si>
    <t>Odkaz na mn. položky pořadí 30 : 4,24000</t>
  </si>
  <si>
    <t>Odkaz na mn. položky pořadí 32 : 3,60400</t>
  </si>
  <si>
    <t>Odkaz na mn. položky pořadí 30 : 4,24000*0,33</t>
  </si>
  <si>
    <t>Odkaz na mn. položky pořadí 32 : 3,60400*1,1</t>
  </si>
  <si>
    <t>2*0,85*4,12</t>
  </si>
  <si>
    <t>2*4,12</t>
  </si>
  <si>
    <t>Odkaz na mn. položky pořadí 3 : 7,00400</t>
  </si>
  <si>
    <t>Odkaz na mn. položky pořadí 3 : 7,00400*0,1</t>
  </si>
  <si>
    <t>podlaha : 2*13</t>
  </si>
  <si>
    <t>zábradlí : (2*0,85+4,12)*2*20,0</t>
  </si>
  <si>
    <t>(2*0,85+4,12)*2</t>
  </si>
  <si>
    <t>podhled : 2*0,85*4,12</t>
  </si>
  <si>
    <t>čela : (2*0,85+4,12)*0,20*2</t>
  </si>
  <si>
    <t>Odkaz na mn. položky pořadí 11 : 9,33200</t>
  </si>
  <si>
    <t>(2*0,85+4,12)*0,10*2*1,1</t>
  </si>
  <si>
    <t>Odkaz na mn. položky pořadí 15 : 1,28040</t>
  </si>
  <si>
    <t>Odkaz na mn. položky pořadí 4 : 8,24000*0,2</t>
  </si>
  <si>
    <t>Odkaz na mn. položky pořadí 22 : 8,65200</t>
  </si>
  <si>
    <t>Odkaz na mn. položky pořadí 10 : 11,64000</t>
  </si>
  <si>
    <t>2*(2*0,85+4,12)</t>
  </si>
  <si>
    <t>Odkaz na mn. položky pořadí 4 : 8,24000</t>
  </si>
  <si>
    <t>Odkaz na mn. položky pořadí 30 : 8,24000</t>
  </si>
  <si>
    <t>Odkaz na mn. položky pořadí 32 : 7,00400</t>
  </si>
  <si>
    <t>Odkaz na mn. položky pořadí 30 : 8,24000*0,33</t>
  </si>
  <si>
    <t>Odkaz na mn. položky pořadí 32 : 7,00400*1,1</t>
  </si>
  <si>
    <t>2*0,85*1,65</t>
  </si>
  <si>
    <t>2*1,65</t>
  </si>
  <si>
    <t>Odkaz na mn. položky pořadí 3 : 2,80500</t>
  </si>
  <si>
    <t>Odkaz na mn. položky pořadí 3 : 2,80500*0,1</t>
  </si>
  <si>
    <t>podlaha : 2*9</t>
  </si>
  <si>
    <t>zábradlí : (2*0,85+1,65)*2*20,0</t>
  </si>
  <si>
    <t>(2*0,85+1,65)*2</t>
  </si>
  <si>
    <t>podhled : 2*0,85*1,65</t>
  </si>
  <si>
    <t>čela : (2*0,85+1,65)*0,20*2</t>
  </si>
  <si>
    <t>Odkaz na mn. položky pořadí 11 : 4,14500</t>
  </si>
  <si>
    <t>(2*0,85+1,65)*0,10*2*1,1</t>
  </si>
  <si>
    <t>Odkaz na mn. položky pořadí 15 : 0,73700</t>
  </si>
  <si>
    <t>Odkaz na mn. položky pořadí 4 : 3,30000*0,2</t>
  </si>
  <si>
    <t>Odkaz na mn. položky pořadí 22 : 3,46500</t>
  </si>
  <si>
    <t>Odkaz na mn. položky pořadí 10 : 6,70000</t>
  </si>
  <si>
    <t>2*(2*0,85+1,65)</t>
  </si>
  <si>
    <t>Odkaz na mn. položky pořadí 4 : 3,30000</t>
  </si>
  <si>
    <t>Odkaz na mn. položky pořadí 30 : 3,30000</t>
  </si>
  <si>
    <t>Odkaz na mn. položky pořadí 32 : 2,80500</t>
  </si>
  <si>
    <t>Odkaz na mn. položky pořadí 30 : 3,30000*0,33</t>
  </si>
  <si>
    <t>Odkaz na mn. položky pořadí 32 : 2,80500*1,1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</si>
</sst>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8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vertical="center" wrapText="1"/>
    </xf>
    <xf numFmtId="4" fontId="10" fillId="5" borderId="16" xfId="0" applyNumberFormat="1" applyFont="1" applyFill="1" applyBorder="1" applyAlignment="1">
      <alignment horizontal="center" vertical="center" wrapText="1" shrinkToFit="1"/>
    </xf>
    <xf numFmtId="4" fontId="7" fillId="5" borderId="16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 wrapText="1" shrinkToFit="1"/>
    </xf>
    <xf numFmtId="4" fontId="8" fillId="0" borderId="16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shrinkToFit="1"/>
    </xf>
    <xf numFmtId="3" fontId="0" fillId="3" borderId="16" xfId="0" applyNumberForma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wrapText="1"/>
    </xf>
    <xf numFmtId="0" fontId="0" fillId="3" borderId="25" xfId="0" applyFill="1" applyBorder="1"/>
    <xf numFmtId="49" fontId="8" fillId="3" borderId="26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5" borderId="1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5" fillId="0" borderId="16" xfId="0" applyFont="1" applyBorder="1" applyAlignment="1">
      <alignment vertical="center"/>
    </xf>
    <xf numFmtId="0" fontId="15" fillId="3" borderId="16" xfId="0" applyFon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49" fontId="0" fillId="5" borderId="16" xfId="0" applyNumberFormat="1" applyFill="1" applyBorder="1"/>
    <xf numFmtId="0" fontId="0" fillId="5" borderId="16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7" xfId="0" applyFont="1" applyFill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8" xfId="0" applyFont="1" applyFill="1" applyBorder="1" applyAlignment="1">
      <alignment horizontal="center" vertical="top" shrinkToFit="1"/>
    </xf>
    <xf numFmtId="164" fontId="8" fillId="3" borderId="8" xfId="0" applyNumberFormat="1" applyFont="1" applyFill="1" applyBorder="1" applyAlignment="1">
      <alignment vertical="top" shrinkToFit="1"/>
    </xf>
    <xf numFmtId="4" fontId="8" fillId="3" borderId="8" xfId="0" applyNumberFormat="1" applyFont="1" applyFill="1" applyBorder="1" applyAlignment="1">
      <alignment vertical="top" shrinkToFit="1"/>
    </xf>
    <xf numFmtId="4" fontId="8" fillId="3" borderId="19" xfId="0" applyNumberFormat="1" applyFont="1" applyFill="1" applyBorder="1" applyAlignment="1">
      <alignment vertical="top" shrinkToFit="1"/>
    </xf>
    <xf numFmtId="0" fontId="17" fillId="0" borderId="31" xfId="0" applyFont="1" applyBorder="1" applyAlignment="1">
      <alignment vertical="top"/>
    </xf>
    <xf numFmtId="49" fontId="17" fillId="0" borderId="32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 shrinkToFit="1"/>
    </xf>
    <xf numFmtId="164" fontId="17" fillId="0" borderId="32" xfId="0" applyNumberFormat="1" applyFont="1" applyBorder="1" applyAlignment="1">
      <alignment vertical="top" shrinkToFit="1"/>
    </xf>
    <xf numFmtId="4" fontId="17" fillId="4" borderId="32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19" xfId="0" applyNumberFormat="1" applyFont="1" applyFill="1" applyBorder="1" applyAlignment="1">
      <alignment vertical="top"/>
    </xf>
    <xf numFmtId="49" fontId="8" fillId="3" borderId="8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3" fillId="0" borderId="17" xfId="0" applyNumberFormat="1" applyFont="1" applyBorder="1" applyAlignment="1">
      <alignment horizontal="right" vertical="center" indent="1"/>
    </xf>
    <xf numFmtId="4" fontId="13" fillId="0" borderId="19" xfId="0" applyNumberFormat="1" applyFont="1" applyBorder="1" applyAlignment="1">
      <alignment horizontal="right" vertical="center" indent="1"/>
    </xf>
    <xf numFmtId="4" fontId="12" fillId="3" borderId="25" xfId="0" applyNumberFormat="1" applyFont="1" applyFill="1" applyBorder="1" applyAlignment="1">
      <alignment horizontal="right" vertical="center"/>
    </xf>
    <xf numFmtId="2" fontId="12" fillId="3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0" fontId="0" fillId="0" borderId="13" xfId="0" applyBorder="1" applyAlignment="1">
      <alignment horizont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inden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0" fillId="3" borderId="17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4" fontId="0" fillId="3" borderId="19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0" t="s">
        <v>41</v>
      </c>
      <c r="B2" s="180"/>
      <c r="C2" s="180"/>
      <c r="D2" s="180"/>
      <c r="E2" s="180"/>
      <c r="F2" s="180"/>
      <c r="G2" s="180"/>
    </row>
  </sheetData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36" customHeight="1" x14ac:dyDescent="0.2">
      <c r="A2" s="2"/>
      <c r="B2" s="76" t="s">
        <v>24</v>
      </c>
      <c r="C2" s="77"/>
      <c r="D2" s="78" t="s">
        <v>44</v>
      </c>
      <c r="E2" s="207" t="s">
        <v>45</v>
      </c>
      <c r="F2" s="208"/>
      <c r="G2" s="208"/>
      <c r="H2" s="208"/>
      <c r="I2" s="208"/>
      <c r="J2" s="209"/>
      <c r="O2" s="1"/>
    </row>
    <row r="3" spans="1:15" ht="27" hidden="1" customHeight="1" x14ac:dyDescent="0.2">
      <c r="A3" s="2"/>
      <c r="B3" s="79"/>
      <c r="C3" s="77"/>
      <c r="D3" s="80"/>
      <c r="E3" s="210"/>
      <c r="F3" s="211"/>
      <c r="G3" s="211"/>
      <c r="H3" s="211"/>
      <c r="I3" s="211"/>
      <c r="J3" s="212"/>
    </row>
    <row r="4" spans="1:15" ht="23.25" customHeight="1" x14ac:dyDescent="0.2">
      <c r="A4" s="2"/>
      <c r="B4" s="81"/>
      <c r="C4" s="82"/>
      <c r="D4" s="83"/>
      <c r="E4" s="223"/>
      <c r="F4" s="223"/>
      <c r="G4" s="223"/>
      <c r="H4" s="223"/>
      <c r="I4" s="223"/>
      <c r="J4" s="224"/>
    </row>
    <row r="5" spans="1:15" ht="24" customHeight="1" x14ac:dyDescent="0.2">
      <c r="A5" s="2"/>
      <c r="B5" s="31" t="s">
        <v>23</v>
      </c>
      <c r="D5" s="199"/>
      <c r="E5" s="200"/>
      <c r="F5" s="200"/>
      <c r="G5" s="200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01"/>
      <c r="E6" s="202"/>
      <c r="F6" s="202"/>
      <c r="G6" s="202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03"/>
      <c r="F7" s="204"/>
      <c r="G7" s="204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15" t="s">
        <v>46</v>
      </c>
      <c r="E11" s="215"/>
      <c r="F11" s="215"/>
      <c r="G11" s="215"/>
      <c r="H11" s="18" t="s">
        <v>42</v>
      </c>
      <c r="I11" s="86" t="s">
        <v>47</v>
      </c>
      <c r="J11" s="8"/>
    </row>
    <row r="12" spans="1:15" ht="15.75" customHeight="1" x14ac:dyDescent="0.2">
      <c r="A12" s="2"/>
      <c r="B12" s="28"/>
      <c r="C12" s="55"/>
      <c r="D12" s="214"/>
      <c r="E12" s="214"/>
      <c r="F12" s="214"/>
      <c r="G12" s="214"/>
      <c r="H12" s="18" t="s">
        <v>36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197"/>
      <c r="F13" s="198"/>
      <c r="G13" s="198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13"/>
      <c r="F15" s="213"/>
      <c r="G15" s="216"/>
      <c r="H15" s="216"/>
      <c r="I15" s="216" t="s">
        <v>31</v>
      </c>
      <c r="J15" s="217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81"/>
      <c r="F16" s="182"/>
      <c r="G16" s="181"/>
      <c r="H16" s="182"/>
      <c r="I16" s="181">
        <f>SUMIF(F55:F67,A16,I55:I67)+SUMIF(F55:F67,"PSU",I55:I67)</f>
        <v>0</v>
      </c>
      <c r="J16" s="205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81"/>
      <c r="F17" s="182"/>
      <c r="G17" s="181"/>
      <c r="H17" s="182"/>
      <c r="I17" s="181">
        <f>SUMIF(F55:F67,A17,I55:I67)</f>
        <v>0</v>
      </c>
      <c r="J17" s="205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81"/>
      <c r="F18" s="182"/>
      <c r="G18" s="181"/>
      <c r="H18" s="182"/>
      <c r="I18" s="181">
        <f>SUMIF(F55:F67,A18,I55:I67)</f>
        <v>0</v>
      </c>
      <c r="J18" s="205"/>
    </row>
    <row r="19" spans="1:10" ht="23.25" customHeight="1" x14ac:dyDescent="0.2">
      <c r="A19" s="139" t="s">
        <v>86</v>
      </c>
      <c r="B19" s="38" t="s">
        <v>29</v>
      </c>
      <c r="C19" s="62"/>
      <c r="D19" s="63"/>
      <c r="E19" s="181"/>
      <c r="F19" s="182"/>
      <c r="G19" s="181"/>
      <c r="H19" s="182"/>
      <c r="I19" s="181">
        <f>SUMIF(F55:F67,A19,I55:I67)</f>
        <v>0</v>
      </c>
      <c r="J19" s="205"/>
    </row>
    <row r="20" spans="1:10" ht="23.25" customHeight="1" x14ac:dyDescent="0.2">
      <c r="A20" s="139" t="s">
        <v>87</v>
      </c>
      <c r="B20" s="38" t="s">
        <v>30</v>
      </c>
      <c r="C20" s="62"/>
      <c r="D20" s="63"/>
      <c r="E20" s="181"/>
      <c r="F20" s="182"/>
      <c r="G20" s="181"/>
      <c r="H20" s="182"/>
      <c r="I20" s="181">
        <f>SUMIF(F55:F67,A20,I55:I67)</f>
        <v>0</v>
      </c>
      <c r="J20" s="205"/>
    </row>
    <row r="21" spans="1:10" ht="23.25" customHeight="1" x14ac:dyDescent="0.2">
      <c r="A21" s="2"/>
      <c r="B21" s="48" t="s">
        <v>31</v>
      </c>
      <c r="C21" s="64"/>
      <c r="D21" s="65"/>
      <c r="E21" s="189"/>
      <c r="F21" s="190"/>
      <c r="G21" s="189"/>
      <c r="H21" s="190"/>
      <c r="I21" s="189">
        <f>SUM(I16:J20)</f>
        <v>0</v>
      </c>
      <c r="J21" s="196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4">
        <f>ZakladDPHSniVypocet</f>
        <v>0</v>
      </c>
      <c r="H23" s="195"/>
      <c r="I23" s="1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2">
        <f>A23</f>
        <v>0</v>
      </c>
      <c r="H24" s="193"/>
      <c r="I24" s="1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4">
        <f>ZakladDPHZaklVypocet</f>
        <v>0</v>
      </c>
      <c r="H25" s="195"/>
      <c r="I25" s="1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1">
        <f>A25</f>
        <v>0</v>
      </c>
      <c r="H26" s="222"/>
      <c r="I26" s="22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6">
        <f>CenaCelkem-(ZakladDPHSni+DPHSni+ZakladDPHZakl+DPHZakl)</f>
        <v>0</v>
      </c>
      <c r="H27" s="206"/>
      <c r="I27" s="206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184">
        <f>ZakladDPHSniVypocet+ZakladDPHZaklVypocet</f>
        <v>0</v>
      </c>
      <c r="H28" s="184"/>
      <c r="I28" s="184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183">
        <f>A27</f>
        <v>0</v>
      </c>
      <c r="H29" s="183"/>
      <c r="I29" s="183"/>
      <c r="J29" s="120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85"/>
      <c r="E34" s="186"/>
      <c r="G34" s="187"/>
      <c r="H34" s="188"/>
      <c r="I34" s="188"/>
      <c r="J34" s="25"/>
    </row>
    <row r="35" spans="1:10" ht="12.75" customHeight="1" x14ac:dyDescent="0.2">
      <c r="A35" s="2"/>
      <c r="B35" s="2"/>
      <c r="D35" s="191" t="s">
        <v>2</v>
      </c>
      <c r="E35" s="191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48</v>
      </c>
      <c r="C39" s="225"/>
      <c r="D39" s="225"/>
      <c r="E39" s="225"/>
      <c r="F39" s="100">
        <f>'01 14003 Pol'!AE108+'02 14003 Pol'!AE107+'03 14003 Pol'!AE108+'04 14003 Pol'!AE108</f>
        <v>0</v>
      </c>
      <c r="G39" s="101">
        <f>'01 14003 Pol'!AF108+'02 14003 Pol'!AF107+'03 14003 Pol'!AF108+'04 14003 Pol'!AF108</f>
        <v>0</v>
      </c>
      <c r="H39" s="102">
        <f t="shared" ref="H39:H47" si="1">(F39*SazbaDPH1/100)+(G39*SazbaDPH2/100)</f>
        <v>0</v>
      </c>
      <c r="I39" s="102">
        <f t="shared" ref="I39:I47" si="2">F39+G39+H39</f>
        <v>0</v>
      </c>
      <c r="J39" s="103" t="str">
        <f t="shared" ref="J39:J47" si="3">IF(CenaCelkemVypocet=0,"",I39/CenaCelkemVypocet*100)</f>
        <v/>
      </c>
    </row>
    <row r="40" spans="1:10" ht="25.5" customHeight="1" x14ac:dyDescent="0.2">
      <c r="A40" s="89">
        <v>2</v>
      </c>
      <c r="B40" s="104" t="s">
        <v>49</v>
      </c>
      <c r="C40" s="226" t="s">
        <v>50</v>
      </c>
      <c r="D40" s="226"/>
      <c r="E40" s="226"/>
      <c r="F40" s="105">
        <f>'01 14003 Pol'!AE108</f>
        <v>0</v>
      </c>
      <c r="G40" s="106">
        <f>'01 14003 Pol'!AF108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">
      <c r="A41" s="89">
        <v>3</v>
      </c>
      <c r="B41" s="108" t="s">
        <v>44</v>
      </c>
      <c r="C41" s="225" t="s">
        <v>45</v>
      </c>
      <c r="D41" s="225"/>
      <c r="E41" s="225"/>
      <c r="F41" s="109">
        <f>'01 14003 Pol'!AE108</f>
        <v>0</v>
      </c>
      <c r="G41" s="102">
        <f>'01 14003 Pol'!AF108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">
      <c r="A42" s="89">
        <v>2</v>
      </c>
      <c r="B42" s="104" t="s">
        <v>51</v>
      </c>
      <c r="C42" s="226" t="s">
        <v>52</v>
      </c>
      <c r="D42" s="226"/>
      <c r="E42" s="226"/>
      <c r="F42" s="105">
        <f>'02 14003 Pol'!AE107</f>
        <v>0</v>
      </c>
      <c r="G42" s="106">
        <f>'02 14003 Pol'!AF107</f>
        <v>0</v>
      </c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">
      <c r="A43" s="89">
        <v>3</v>
      </c>
      <c r="B43" s="108" t="s">
        <v>44</v>
      </c>
      <c r="C43" s="225" t="s">
        <v>45</v>
      </c>
      <c r="D43" s="225"/>
      <c r="E43" s="225"/>
      <c r="F43" s="109">
        <f>'02 14003 Pol'!AE107</f>
        <v>0</v>
      </c>
      <c r="G43" s="102">
        <f>'02 14003 Pol'!AF107</f>
        <v>0</v>
      </c>
      <c r="H43" s="102">
        <f t="shared" si="1"/>
        <v>0</v>
      </c>
      <c r="I43" s="102">
        <f t="shared" si="2"/>
        <v>0</v>
      </c>
      <c r="J43" s="103" t="str">
        <f t="shared" si="3"/>
        <v/>
      </c>
    </row>
    <row r="44" spans="1:10" ht="25.5" customHeight="1" x14ac:dyDescent="0.2">
      <c r="A44" s="89">
        <v>2</v>
      </c>
      <c r="B44" s="104" t="s">
        <v>53</v>
      </c>
      <c r="C44" s="226" t="s">
        <v>54</v>
      </c>
      <c r="D44" s="226"/>
      <c r="E44" s="226"/>
      <c r="F44" s="105">
        <f>'03 14003 Pol'!AE108</f>
        <v>0</v>
      </c>
      <c r="G44" s="106">
        <f>'03 14003 Pol'!AF108</f>
        <v>0</v>
      </c>
      <c r="H44" s="106">
        <f t="shared" si="1"/>
        <v>0</v>
      </c>
      <c r="I44" s="106">
        <f t="shared" si="2"/>
        <v>0</v>
      </c>
      <c r="J44" s="107" t="str">
        <f t="shared" si="3"/>
        <v/>
      </c>
    </row>
    <row r="45" spans="1:10" ht="25.5" customHeight="1" x14ac:dyDescent="0.2">
      <c r="A45" s="89">
        <v>3</v>
      </c>
      <c r="B45" s="108" t="s">
        <v>44</v>
      </c>
      <c r="C45" s="225" t="s">
        <v>45</v>
      </c>
      <c r="D45" s="225"/>
      <c r="E45" s="225"/>
      <c r="F45" s="109">
        <f>'03 14003 Pol'!AE108</f>
        <v>0</v>
      </c>
      <c r="G45" s="102">
        <f>'03 14003 Pol'!AF108</f>
        <v>0</v>
      </c>
      <c r="H45" s="102">
        <f t="shared" si="1"/>
        <v>0</v>
      </c>
      <c r="I45" s="102">
        <f t="shared" si="2"/>
        <v>0</v>
      </c>
      <c r="J45" s="103" t="str">
        <f t="shared" si="3"/>
        <v/>
      </c>
    </row>
    <row r="46" spans="1:10" ht="25.5" customHeight="1" x14ac:dyDescent="0.2">
      <c r="A46" s="89">
        <v>2</v>
      </c>
      <c r="B46" s="104" t="s">
        <v>55</v>
      </c>
      <c r="C46" s="226" t="s">
        <v>56</v>
      </c>
      <c r="D46" s="226"/>
      <c r="E46" s="226"/>
      <c r="F46" s="105">
        <f>'04 14003 Pol'!AE108</f>
        <v>0</v>
      </c>
      <c r="G46" s="106">
        <f>'04 14003 Pol'!AF108</f>
        <v>0</v>
      </c>
      <c r="H46" s="106">
        <f t="shared" si="1"/>
        <v>0</v>
      </c>
      <c r="I46" s="106">
        <f t="shared" si="2"/>
        <v>0</v>
      </c>
      <c r="J46" s="107" t="str">
        <f t="shared" si="3"/>
        <v/>
      </c>
    </row>
    <row r="47" spans="1:10" ht="25.5" customHeight="1" x14ac:dyDescent="0.2">
      <c r="A47" s="89">
        <v>3</v>
      </c>
      <c r="B47" s="108" t="s">
        <v>44</v>
      </c>
      <c r="C47" s="225" t="s">
        <v>45</v>
      </c>
      <c r="D47" s="225"/>
      <c r="E47" s="225"/>
      <c r="F47" s="109">
        <f>'04 14003 Pol'!AE108</f>
        <v>0</v>
      </c>
      <c r="G47" s="102">
        <f>'04 14003 Pol'!AF108</f>
        <v>0</v>
      </c>
      <c r="H47" s="102">
        <f t="shared" si="1"/>
        <v>0</v>
      </c>
      <c r="I47" s="102">
        <f t="shared" si="2"/>
        <v>0</v>
      </c>
      <c r="J47" s="103" t="str">
        <f t="shared" si="3"/>
        <v/>
      </c>
    </row>
    <row r="48" spans="1:10" ht="25.5" customHeight="1" x14ac:dyDescent="0.2">
      <c r="A48" s="89"/>
      <c r="B48" s="229" t="s">
        <v>57</v>
      </c>
      <c r="C48" s="230"/>
      <c r="D48" s="230"/>
      <c r="E48" s="231"/>
      <c r="F48" s="110">
        <f>SUMIF(A39:A47,"=1",F39:F47)</f>
        <v>0</v>
      </c>
      <c r="G48" s="111">
        <f>SUMIF(A39:A47,"=1",G39:G47)</f>
        <v>0</v>
      </c>
      <c r="H48" s="111">
        <f>SUMIF(A39:A47,"=1",H39:H47)</f>
        <v>0</v>
      </c>
      <c r="I48" s="111">
        <f>SUMIF(A39:A47,"=1",I39:I47)</f>
        <v>0</v>
      </c>
      <c r="J48" s="112">
        <f>SUMIF(A39:A47,"=1",J39:J47)</f>
        <v>0</v>
      </c>
    </row>
    <row r="52" spans="1:10" ht="15.75" x14ac:dyDescent="0.25">
      <c r="B52" s="121" t="s">
        <v>59</v>
      </c>
    </row>
    <row r="54" spans="1:10" ht="25.5" customHeight="1" x14ac:dyDescent="0.2">
      <c r="A54" s="123"/>
      <c r="B54" s="126" t="s">
        <v>18</v>
      </c>
      <c r="C54" s="126" t="s">
        <v>6</v>
      </c>
      <c r="D54" s="127"/>
      <c r="E54" s="127"/>
      <c r="F54" s="128" t="s">
        <v>60</v>
      </c>
      <c r="G54" s="128"/>
      <c r="H54" s="128"/>
      <c r="I54" s="128" t="s">
        <v>31</v>
      </c>
      <c r="J54" s="128" t="s">
        <v>0</v>
      </c>
    </row>
    <row r="55" spans="1:10" ht="36.75" customHeight="1" x14ac:dyDescent="0.2">
      <c r="A55" s="124"/>
      <c r="B55" s="129" t="s">
        <v>61</v>
      </c>
      <c r="C55" s="227" t="s">
        <v>62</v>
      </c>
      <c r="D55" s="228"/>
      <c r="E55" s="228"/>
      <c r="F55" s="135" t="s">
        <v>26</v>
      </c>
      <c r="G55" s="136"/>
      <c r="H55" s="136"/>
      <c r="I55" s="136">
        <f>'01 14003 Pol'!G8+'02 14003 Pol'!G8+'03 14003 Pol'!G8+'04 14003 Pol'!G8</f>
        <v>0</v>
      </c>
      <c r="J55" s="133" t="str">
        <f>IF(I68=0,"",I55/I68*100)</f>
        <v/>
      </c>
    </row>
    <row r="56" spans="1:10" ht="36.75" customHeight="1" x14ac:dyDescent="0.2">
      <c r="A56" s="124"/>
      <c r="B56" s="129" t="s">
        <v>63</v>
      </c>
      <c r="C56" s="227" t="s">
        <v>64</v>
      </c>
      <c r="D56" s="228"/>
      <c r="E56" s="228"/>
      <c r="F56" s="135" t="s">
        <v>26</v>
      </c>
      <c r="G56" s="136"/>
      <c r="H56" s="136"/>
      <c r="I56" s="136">
        <f>'01 14003 Pol'!G33+'02 14003 Pol'!G33+'03 14003 Pol'!G33+'04 14003 Pol'!G33</f>
        <v>0</v>
      </c>
      <c r="J56" s="133" t="str">
        <f>IF(I68=0,"",I56/I68*100)</f>
        <v/>
      </c>
    </row>
    <row r="57" spans="1:10" ht="36.75" customHeight="1" x14ac:dyDescent="0.2">
      <c r="A57" s="124"/>
      <c r="B57" s="129" t="s">
        <v>65</v>
      </c>
      <c r="C57" s="227" t="s">
        <v>66</v>
      </c>
      <c r="D57" s="228"/>
      <c r="E57" s="228"/>
      <c r="F57" s="135" t="s">
        <v>26</v>
      </c>
      <c r="G57" s="136"/>
      <c r="H57" s="136"/>
      <c r="I57" s="136">
        <f>'01 14003 Pol'!G36+'02 14003 Pol'!G36+'03 14003 Pol'!G36+'04 14003 Pol'!G36</f>
        <v>0</v>
      </c>
      <c r="J57" s="133" t="str">
        <f>IF(I68=0,"",I57/I68*100)</f>
        <v/>
      </c>
    </row>
    <row r="58" spans="1:10" ht="36.75" customHeight="1" x14ac:dyDescent="0.2">
      <c r="A58" s="124"/>
      <c r="B58" s="129" t="s">
        <v>67</v>
      </c>
      <c r="C58" s="227" t="s">
        <v>68</v>
      </c>
      <c r="D58" s="228"/>
      <c r="E58" s="228"/>
      <c r="F58" s="135" t="s">
        <v>26</v>
      </c>
      <c r="G58" s="136"/>
      <c r="H58" s="136"/>
      <c r="I58" s="136">
        <f>'01 14003 Pol'!G45+'02 14003 Pol'!G45+'03 14003 Pol'!G45+'04 14003 Pol'!G45</f>
        <v>0</v>
      </c>
      <c r="J58" s="133" t="str">
        <f>IF(I68=0,"",I58/I68*100)</f>
        <v/>
      </c>
    </row>
    <row r="59" spans="1:10" ht="36.75" customHeight="1" x14ac:dyDescent="0.2">
      <c r="A59" s="124"/>
      <c r="B59" s="129" t="s">
        <v>69</v>
      </c>
      <c r="C59" s="227" t="s">
        <v>70</v>
      </c>
      <c r="D59" s="228"/>
      <c r="E59" s="228"/>
      <c r="F59" s="135" t="s">
        <v>26</v>
      </c>
      <c r="G59" s="136"/>
      <c r="H59" s="136"/>
      <c r="I59" s="136">
        <f>'01 14003 Pol'!G49+'02 14003 Pol'!G49+'03 14003 Pol'!G49+'04 14003 Pol'!G49</f>
        <v>0</v>
      </c>
      <c r="J59" s="133" t="str">
        <f>IF(I68=0,"",I59/I68*100)</f>
        <v/>
      </c>
    </row>
    <row r="60" spans="1:10" ht="36.75" customHeight="1" x14ac:dyDescent="0.2">
      <c r="A60" s="124"/>
      <c r="B60" s="129" t="s">
        <v>71</v>
      </c>
      <c r="C60" s="227" t="s">
        <v>72</v>
      </c>
      <c r="D60" s="228"/>
      <c r="E60" s="228"/>
      <c r="F60" s="135" t="s">
        <v>26</v>
      </c>
      <c r="G60" s="136"/>
      <c r="H60" s="136"/>
      <c r="I60" s="136">
        <f>'01 14003 Pol'!G11+'02 14003 Pol'!G11+'03 14003 Pol'!G11+'04 14003 Pol'!G11</f>
        <v>0</v>
      </c>
      <c r="J60" s="133" t="str">
        <f>IF(I68=0,"",I60/I68*100)</f>
        <v/>
      </c>
    </row>
    <row r="61" spans="1:10" ht="36.75" customHeight="1" x14ac:dyDescent="0.2">
      <c r="A61" s="124"/>
      <c r="B61" s="129" t="s">
        <v>73</v>
      </c>
      <c r="C61" s="227" t="s">
        <v>74</v>
      </c>
      <c r="D61" s="228"/>
      <c r="E61" s="228"/>
      <c r="F61" s="135" t="s">
        <v>26</v>
      </c>
      <c r="G61" s="136"/>
      <c r="H61" s="136"/>
      <c r="I61" s="136">
        <f>'01 14003 Pol'!G51+'02 14003 Pol'!G51+'03 14003 Pol'!G51+'04 14003 Pol'!G51</f>
        <v>0</v>
      </c>
      <c r="J61" s="133" t="str">
        <f>IF(I68=0,"",I61/I68*100)</f>
        <v/>
      </c>
    </row>
    <row r="62" spans="1:10" ht="36.75" customHeight="1" x14ac:dyDescent="0.2">
      <c r="A62" s="124"/>
      <c r="B62" s="129" t="s">
        <v>75</v>
      </c>
      <c r="C62" s="227" t="s">
        <v>76</v>
      </c>
      <c r="D62" s="228"/>
      <c r="E62" s="228"/>
      <c r="F62" s="135" t="s">
        <v>27</v>
      </c>
      <c r="G62" s="136"/>
      <c r="H62" s="136"/>
      <c r="I62" s="136">
        <f>'01 14003 Pol'!G53+'02 14003 Pol'!G53+'03 14003 Pol'!G53+'04 14003 Pol'!G53</f>
        <v>0</v>
      </c>
      <c r="J62" s="133" t="str">
        <f>IF(I68=0,"",I62/I68*100)</f>
        <v/>
      </c>
    </row>
    <row r="63" spans="1:10" ht="36.75" customHeight="1" x14ac:dyDescent="0.2">
      <c r="A63" s="124"/>
      <c r="B63" s="129" t="s">
        <v>77</v>
      </c>
      <c r="C63" s="227" t="s">
        <v>78</v>
      </c>
      <c r="D63" s="228"/>
      <c r="E63" s="228"/>
      <c r="F63" s="135" t="s">
        <v>27</v>
      </c>
      <c r="G63" s="136"/>
      <c r="H63" s="136"/>
      <c r="I63" s="136">
        <f>'01 14003 Pol'!G62+'02 14003 Pol'!G62+'03 14003 Pol'!G62+'04 14003 Pol'!G62</f>
        <v>0</v>
      </c>
      <c r="J63" s="133" t="str">
        <f>IF(I68=0,"",I63/I68*100)</f>
        <v/>
      </c>
    </row>
    <row r="64" spans="1:10" ht="36.75" customHeight="1" x14ac:dyDescent="0.2">
      <c r="A64" s="124"/>
      <c r="B64" s="129" t="s">
        <v>79</v>
      </c>
      <c r="C64" s="227" t="s">
        <v>80</v>
      </c>
      <c r="D64" s="228"/>
      <c r="E64" s="228"/>
      <c r="F64" s="135" t="s">
        <v>27</v>
      </c>
      <c r="G64" s="136"/>
      <c r="H64" s="136"/>
      <c r="I64" s="136">
        <f>'01 14003 Pol'!G65+'02 14003 Pol'!G65+'03 14003 Pol'!G65+'04 14003 Pol'!G65</f>
        <v>0</v>
      </c>
      <c r="J64" s="133" t="str">
        <f>IF(I68=0,"",I64/I68*100)</f>
        <v/>
      </c>
    </row>
    <row r="65" spans="1:10" ht="36.75" customHeight="1" x14ac:dyDescent="0.2">
      <c r="A65" s="124"/>
      <c r="B65" s="129" t="s">
        <v>81</v>
      </c>
      <c r="C65" s="227" t="s">
        <v>82</v>
      </c>
      <c r="D65" s="228"/>
      <c r="E65" s="228"/>
      <c r="F65" s="135" t="s">
        <v>27</v>
      </c>
      <c r="G65" s="136"/>
      <c r="H65" s="136"/>
      <c r="I65" s="136">
        <f>'01 14003 Pol'!G69+'02 14003 Pol'!G69+'03 14003 Pol'!G69+'04 14003 Pol'!G69</f>
        <v>0</v>
      </c>
      <c r="J65" s="133" t="str">
        <f>IF(I68=0,"",I65/I68*100)</f>
        <v/>
      </c>
    </row>
    <row r="66" spans="1:10" ht="36.75" customHeight="1" x14ac:dyDescent="0.2">
      <c r="A66" s="124"/>
      <c r="B66" s="129" t="s">
        <v>83</v>
      </c>
      <c r="C66" s="227" t="s">
        <v>84</v>
      </c>
      <c r="D66" s="228"/>
      <c r="E66" s="228"/>
      <c r="F66" s="135" t="s">
        <v>85</v>
      </c>
      <c r="G66" s="136"/>
      <c r="H66" s="136"/>
      <c r="I66" s="136">
        <f>'01 14003 Pol'!G87+'02 14003 Pol'!G87+'03 14003 Pol'!G87+'04 14003 Pol'!G87</f>
        <v>0</v>
      </c>
      <c r="J66" s="133" t="str">
        <f>IF(I68=0,"",I66/I68*100)</f>
        <v/>
      </c>
    </row>
    <row r="67" spans="1:10" ht="36.75" customHeight="1" x14ac:dyDescent="0.2">
      <c r="A67" s="124"/>
      <c r="B67" s="129" t="s">
        <v>86</v>
      </c>
      <c r="C67" s="227" t="s">
        <v>29</v>
      </c>
      <c r="D67" s="228"/>
      <c r="E67" s="228"/>
      <c r="F67" s="135" t="s">
        <v>86</v>
      </c>
      <c r="G67" s="136"/>
      <c r="H67" s="136"/>
      <c r="I67" s="136">
        <f>'01 14003 Pol'!G99+'02 14003 Pol'!G98+'03 14003 Pol'!G99+'04 14003 Pol'!G99</f>
        <v>0</v>
      </c>
      <c r="J67" s="133" t="str">
        <f>IF(I68=0,"",I67/I68*100)</f>
        <v/>
      </c>
    </row>
    <row r="68" spans="1:10" ht="25.5" customHeight="1" x14ac:dyDescent="0.2">
      <c r="A68" s="125"/>
      <c r="B68" s="130" t="s">
        <v>1</v>
      </c>
      <c r="C68" s="131"/>
      <c r="D68" s="132"/>
      <c r="E68" s="132"/>
      <c r="F68" s="137"/>
      <c r="G68" s="138"/>
      <c r="H68" s="138"/>
      <c r="I68" s="138">
        <f>SUM(I55:I67)</f>
        <v>0</v>
      </c>
      <c r="J68" s="134">
        <f>SUM(J55:J67)</f>
        <v>0</v>
      </c>
    </row>
    <row r="69" spans="1:10" x14ac:dyDescent="0.2">
      <c r="F69" s="87"/>
      <c r="G69" s="87"/>
      <c r="H69" s="87"/>
      <c r="I69" s="87"/>
      <c r="J69" s="88"/>
    </row>
    <row r="70" spans="1:10" x14ac:dyDescent="0.2">
      <c r="F70" s="87"/>
      <c r="G70" s="87"/>
      <c r="H70" s="87"/>
      <c r="I70" s="87"/>
      <c r="J70" s="88"/>
    </row>
    <row r="71" spans="1:10" x14ac:dyDescent="0.2">
      <c r="F71" s="87"/>
      <c r="G71" s="87"/>
      <c r="H71" s="87"/>
      <c r="I71" s="87"/>
      <c r="J71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65:E65"/>
    <mergeCell ref="C66:E66"/>
    <mergeCell ref="C67:E67"/>
    <mergeCell ref="C61:E61"/>
    <mergeCell ref="C62:E62"/>
    <mergeCell ref="C63:E63"/>
    <mergeCell ref="C64:E64"/>
    <mergeCell ref="C57:E57"/>
    <mergeCell ref="C58:E58"/>
    <mergeCell ref="C59:E59"/>
    <mergeCell ref="C60:E60"/>
    <mergeCell ref="C47:E47"/>
    <mergeCell ref="B48:E48"/>
    <mergeCell ref="C55:E55"/>
    <mergeCell ref="C56:E56"/>
    <mergeCell ref="C43:E43"/>
    <mergeCell ref="C44:E44"/>
    <mergeCell ref="C45:E45"/>
    <mergeCell ref="C46:E46"/>
    <mergeCell ref="C39:E39"/>
    <mergeCell ref="C40:E40"/>
    <mergeCell ref="C41:E41"/>
    <mergeCell ref="C42:E42"/>
    <mergeCell ref="B1:J1"/>
    <mergeCell ref="G26:I26"/>
    <mergeCell ref="E4:J4"/>
    <mergeCell ref="G16:H16"/>
    <mergeCell ref="G17:H17"/>
    <mergeCell ref="E16:F16"/>
    <mergeCell ref="E2:J2"/>
    <mergeCell ref="E3:J3"/>
    <mergeCell ref="E15:F15"/>
    <mergeCell ref="E17:F17"/>
    <mergeCell ref="D12:G12"/>
    <mergeCell ref="D11:G11"/>
    <mergeCell ref="G15:H15"/>
    <mergeCell ref="I15:J15"/>
    <mergeCell ref="I16:J16"/>
    <mergeCell ref="D5:G5"/>
    <mergeCell ref="D6:G6"/>
    <mergeCell ref="E7:G7"/>
    <mergeCell ref="G25:I25"/>
    <mergeCell ref="I19:J19"/>
    <mergeCell ref="E19:F19"/>
    <mergeCell ref="E20:F20"/>
    <mergeCell ref="I20:J20"/>
    <mergeCell ref="G19:H19"/>
    <mergeCell ref="G18:H18"/>
    <mergeCell ref="I17:J17"/>
    <mergeCell ref="I18:J18"/>
    <mergeCell ref="E18:F18"/>
    <mergeCell ref="D35:E35"/>
    <mergeCell ref="G24:I24"/>
    <mergeCell ref="G23:I23"/>
    <mergeCell ref="I21:J21"/>
    <mergeCell ref="E13:G13"/>
    <mergeCell ref="G27:I27"/>
    <mergeCell ref="G20:H20"/>
    <mergeCell ref="G29:I29"/>
    <mergeCell ref="G28:I28"/>
    <mergeCell ref="D34:E34"/>
    <mergeCell ref="G34:I34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2" t="s">
        <v>7</v>
      </c>
      <c r="B1" s="232"/>
      <c r="C1" s="233"/>
      <c r="D1" s="232"/>
      <c r="E1" s="232"/>
      <c r="F1" s="232"/>
      <c r="G1" s="232"/>
    </row>
    <row r="2" spans="1:7" ht="24.95" customHeight="1" x14ac:dyDescent="0.2">
      <c r="A2" s="50" t="s">
        <v>8</v>
      </c>
      <c r="B2" s="49"/>
      <c r="C2" s="234"/>
      <c r="D2" s="234"/>
      <c r="E2" s="234"/>
      <c r="F2" s="234"/>
      <c r="G2" s="235"/>
    </row>
    <row r="3" spans="1:7" ht="24.95" customHeight="1" x14ac:dyDescent="0.2">
      <c r="A3" s="50" t="s">
        <v>9</v>
      </c>
      <c r="B3" s="49"/>
      <c r="C3" s="234"/>
      <c r="D3" s="234"/>
      <c r="E3" s="234"/>
      <c r="F3" s="234"/>
      <c r="G3" s="235"/>
    </row>
    <row r="4" spans="1:7" ht="24.95" customHeight="1" x14ac:dyDescent="0.2">
      <c r="A4" s="50" t="s">
        <v>10</v>
      </c>
      <c r="B4" s="49"/>
      <c r="C4" s="234"/>
      <c r="D4" s="234"/>
      <c r="E4" s="234"/>
      <c r="F4" s="234"/>
      <c r="G4" s="23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4" activeCellId="1" sqref="C2:G2 C4:G4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88</v>
      </c>
    </row>
    <row r="2" spans="1:60" ht="24.95" customHeight="1" x14ac:dyDescent="0.2">
      <c r="A2" s="140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89</v>
      </c>
    </row>
    <row r="3" spans="1:60" ht="24.95" customHeight="1" x14ac:dyDescent="0.2">
      <c r="A3" s="140" t="s">
        <v>9</v>
      </c>
      <c r="B3" s="49" t="s">
        <v>49</v>
      </c>
      <c r="C3" s="254" t="s">
        <v>50</v>
      </c>
      <c r="D3" s="255"/>
      <c r="E3" s="255"/>
      <c r="F3" s="255"/>
      <c r="G3" s="256"/>
      <c r="AC3" s="122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44</v>
      </c>
      <c r="C4" s="257" t="s">
        <v>45</v>
      </c>
      <c r="D4" s="258"/>
      <c r="E4" s="258"/>
      <c r="F4" s="258"/>
      <c r="G4" s="259"/>
      <c r="AG4" t="s">
        <v>91</v>
      </c>
    </row>
    <row r="5" spans="1:60" x14ac:dyDescent="0.2">
      <c r="D5" s="10"/>
    </row>
    <row r="6" spans="1:60" ht="38.25" x14ac:dyDescent="0.2">
      <c r="A6" s="143" t="s">
        <v>92</v>
      </c>
      <c r="B6" s="145" t="s">
        <v>93</v>
      </c>
      <c r="C6" s="145" t="s">
        <v>94</v>
      </c>
      <c r="D6" s="144" t="s">
        <v>95</v>
      </c>
      <c r="E6" s="143" t="s">
        <v>96</v>
      </c>
      <c r="F6" s="143" t="s">
        <v>97</v>
      </c>
      <c r="G6" s="143" t="s">
        <v>31</v>
      </c>
      <c r="H6" s="146" t="s">
        <v>32</v>
      </c>
      <c r="I6" s="146" t="s">
        <v>98</v>
      </c>
      <c r="J6" s="146" t="s">
        <v>33</v>
      </c>
      <c r="K6" s="146" t="s">
        <v>99</v>
      </c>
      <c r="L6" s="146" t="s">
        <v>100</v>
      </c>
      <c r="M6" s="146" t="s">
        <v>101</v>
      </c>
      <c r="N6" s="146" t="s">
        <v>102</v>
      </c>
      <c r="O6" s="146" t="s">
        <v>103</v>
      </c>
      <c r="P6" s="146" t="s">
        <v>104</v>
      </c>
      <c r="Q6" s="146" t="s">
        <v>105</v>
      </c>
      <c r="R6" s="146" t="s">
        <v>106</v>
      </c>
      <c r="S6" s="146" t="s">
        <v>107</v>
      </c>
      <c r="T6" s="146" t="s">
        <v>108</v>
      </c>
      <c r="U6" s="146" t="s">
        <v>109</v>
      </c>
      <c r="V6" s="146" t="s">
        <v>110</v>
      </c>
      <c r="W6" s="146" t="s">
        <v>111</v>
      </c>
      <c r="X6" s="146" t="s">
        <v>112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0" t="s">
        <v>113</v>
      </c>
      <c r="B8" s="151" t="s">
        <v>61</v>
      </c>
      <c r="C8" s="174" t="s">
        <v>62</v>
      </c>
      <c r="D8" s="162"/>
      <c r="E8" s="163"/>
      <c r="F8" s="164"/>
      <c r="G8" s="165">
        <f>SUMIF(AG9:AG10,"&lt;&gt;NOR",G9:G10)</f>
        <v>0</v>
      </c>
      <c r="H8" s="161"/>
      <c r="I8" s="161">
        <f>SUM(I9:I10)</f>
        <v>0</v>
      </c>
      <c r="J8" s="161"/>
      <c r="K8" s="161">
        <f>SUM(K9:K10)</f>
        <v>0</v>
      </c>
      <c r="L8" s="161"/>
      <c r="M8" s="161">
        <f>SUM(M9:M10)</f>
        <v>0</v>
      </c>
      <c r="N8" s="161"/>
      <c r="O8" s="161">
        <f>SUM(O9:O10)</f>
        <v>0</v>
      </c>
      <c r="P8" s="161"/>
      <c r="Q8" s="161">
        <f>SUM(Q9:Q10)</f>
        <v>0</v>
      </c>
      <c r="R8" s="161"/>
      <c r="S8" s="161"/>
      <c r="T8" s="161"/>
      <c r="U8" s="161"/>
      <c r="V8" s="161">
        <f>SUM(V9:V10)</f>
        <v>0</v>
      </c>
      <c r="W8" s="161"/>
      <c r="X8" s="161"/>
      <c r="AG8" t="s">
        <v>114</v>
      </c>
    </row>
    <row r="9" spans="1:60" outlineLevel="1" x14ac:dyDescent="0.2">
      <c r="A9" s="166">
        <v>1</v>
      </c>
      <c r="B9" s="167" t="s">
        <v>115</v>
      </c>
      <c r="C9" s="175" t="s">
        <v>116</v>
      </c>
      <c r="D9" s="168" t="s">
        <v>117</v>
      </c>
      <c r="E9" s="169">
        <v>2</v>
      </c>
      <c r="F9" s="170"/>
      <c r="G9" s="17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118</v>
      </c>
      <c r="T9" s="157" t="s">
        <v>119</v>
      </c>
      <c r="U9" s="157">
        <v>0</v>
      </c>
      <c r="V9" s="157">
        <f>ROUND(E9*U9,2)</f>
        <v>0</v>
      </c>
      <c r="W9" s="157"/>
      <c r="X9" s="157" t="s">
        <v>120</v>
      </c>
      <c r="Y9" s="147"/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6">
        <v>2</v>
      </c>
      <c r="B10" s="167" t="s">
        <v>122</v>
      </c>
      <c r="C10" s="175" t="s">
        <v>123</v>
      </c>
      <c r="D10" s="168" t="s">
        <v>117</v>
      </c>
      <c r="E10" s="169">
        <v>2</v>
      </c>
      <c r="F10" s="170"/>
      <c r="G10" s="17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15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118</v>
      </c>
      <c r="T10" s="157" t="s">
        <v>119</v>
      </c>
      <c r="U10" s="157">
        <v>0</v>
      </c>
      <c r="V10" s="157">
        <f>ROUND(E10*U10,2)</f>
        <v>0</v>
      </c>
      <c r="W10" s="157"/>
      <c r="X10" s="157" t="s">
        <v>120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124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150" t="s">
        <v>113</v>
      </c>
      <c r="B11" s="151" t="s">
        <v>71</v>
      </c>
      <c r="C11" s="174" t="s">
        <v>72</v>
      </c>
      <c r="D11" s="162"/>
      <c r="E11" s="163"/>
      <c r="F11" s="164"/>
      <c r="G11" s="165">
        <f>SUMIF(AG12:AG32,"&lt;&gt;NOR",G12:G32)</f>
        <v>0</v>
      </c>
      <c r="H11" s="161"/>
      <c r="I11" s="161">
        <f>SUM(I12:I32)</f>
        <v>0</v>
      </c>
      <c r="J11" s="161"/>
      <c r="K11" s="161">
        <f>SUM(K12:K32)</f>
        <v>0</v>
      </c>
      <c r="L11" s="161"/>
      <c r="M11" s="161">
        <f>SUM(M12:M32)</f>
        <v>0</v>
      </c>
      <c r="N11" s="161"/>
      <c r="O11" s="161">
        <f>SUM(O12:O32)</f>
        <v>0.01</v>
      </c>
      <c r="P11" s="161"/>
      <c r="Q11" s="161">
        <f>SUM(Q12:Q32)</f>
        <v>1.06</v>
      </c>
      <c r="R11" s="161"/>
      <c r="S11" s="161"/>
      <c r="T11" s="161"/>
      <c r="U11" s="161"/>
      <c r="V11" s="161">
        <f>SUM(V12:V32)</f>
        <v>29.619999999999997</v>
      </c>
      <c r="W11" s="161"/>
      <c r="X11" s="161"/>
      <c r="AG11" t="s">
        <v>114</v>
      </c>
    </row>
    <row r="12" spans="1:60" ht="22.5" outlineLevel="1" x14ac:dyDescent="0.2">
      <c r="A12" s="166">
        <v>3</v>
      </c>
      <c r="B12" s="167" t="s">
        <v>125</v>
      </c>
      <c r="C12" s="175" t="s">
        <v>126</v>
      </c>
      <c r="D12" s="168" t="s">
        <v>127</v>
      </c>
      <c r="E12" s="169">
        <v>3.23</v>
      </c>
      <c r="F12" s="170"/>
      <c r="G12" s="171">
        <f>ROUND(E12*F12,2)</f>
        <v>0</v>
      </c>
      <c r="H12" s="158"/>
      <c r="I12" s="157">
        <f>ROUND(E12*H12,2)</f>
        <v>0</v>
      </c>
      <c r="J12" s="158"/>
      <c r="K12" s="157">
        <f>ROUND(E12*J12,2)</f>
        <v>0</v>
      </c>
      <c r="L12" s="157">
        <v>15</v>
      </c>
      <c r="M12" s="157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0.06</v>
      </c>
      <c r="R12" s="157"/>
      <c r="S12" s="157" t="s">
        <v>128</v>
      </c>
      <c r="T12" s="157" t="s">
        <v>128</v>
      </c>
      <c r="U12" s="157">
        <v>0.23</v>
      </c>
      <c r="V12" s="157">
        <f>ROUND(E12*U12,2)</f>
        <v>0.74</v>
      </c>
      <c r="W12" s="157"/>
      <c r="X12" s="157" t="s">
        <v>120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76" t="s">
        <v>129</v>
      </c>
      <c r="D13" s="159"/>
      <c r="E13" s="160">
        <v>3.23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6">
        <v>4</v>
      </c>
      <c r="B14" s="167" t="s">
        <v>131</v>
      </c>
      <c r="C14" s="175" t="s">
        <v>132</v>
      </c>
      <c r="D14" s="168" t="s">
        <v>133</v>
      </c>
      <c r="E14" s="169">
        <v>3.8</v>
      </c>
      <c r="F14" s="170"/>
      <c r="G14" s="171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15</v>
      </c>
      <c r="M14" s="157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7"/>
      <c r="S14" s="157" t="s">
        <v>128</v>
      </c>
      <c r="T14" s="157" t="s">
        <v>128</v>
      </c>
      <c r="U14" s="157">
        <v>7.0000000000000007E-2</v>
      </c>
      <c r="V14" s="157">
        <f>ROUND(E14*U14,2)</f>
        <v>0.27</v>
      </c>
      <c r="W14" s="157"/>
      <c r="X14" s="157" t="s">
        <v>120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76" t="s">
        <v>134</v>
      </c>
      <c r="D15" s="159"/>
      <c r="E15" s="160">
        <v>3.8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130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66">
        <v>5</v>
      </c>
      <c r="B16" s="167" t="s">
        <v>135</v>
      </c>
      <c r="C16" s="175" t="s">
        <v>136</v>
      </c>
      <c r="D16" s="168" t="s">
        <v>127</v>
      </c>
      <c r="E16" s="169">
        <v>3.23</v>
      </c>
      <c r="F16" s="170"/>
      <c r="G16" s="17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15</v>
      </c>
      <c r="M16" s="157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7"/>
      <c r="S16" s="157" t="s">
        <v>118</v>
      </c>
      <c r="T16" s="157" t="s">
        <v>137</v>
      </c>
      <c r="U16" s="157">
        <v>0.16500000000000001</v>
      </c>
      <c r="V16" s="157">
        <f>ROUND(E16*U16,2)</f>
        <v>0.53</v>
      </c>
      <c r="W16" s="157"/>
      <c r="X16" s="157" t="s">
        <v>120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76" t="s">
        <v>138</v>
      </c>
      <c r="D17" s="159"/>
      <c r="E17" s="160">
        <v>3.23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66">
        <v>6</v>
      </c>
      <c r="B18" s="167" t="s">
        <v>139</v>
      </c>
      <c r="C18" s="175" t="s">
        <v>140</v>
      </c>
      <c r="D18" s="168" t="s">
        <v>141</v>
      </c>
      <c r="E18" s="169">
        <v>0.32300000000000001</v>
      </c>
      <c r="F18" s="170"/>
      <c r="G18" s="17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0.71</v>
      </c>
      <c r="R18" s="157"/>
      <c r="S18" s="157" t="s">
        <v>128</v>
      </c>
      <c r="T18" s="157" t="s">
        <v>128</v>
      </c>
      <c r="U18" s="157">
        <v>12.56</v>
      </c>
      <c r="V18" s="157">
        <f>ROUND(E18*U18,2)</f>
        <v>4.0599999999999996</v>
      </c>
      <c r="W18" s="157"/>
      <c r="X18" s="157" t="s">
        <v>120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121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176" t="s">
        <v>142</v>
      </c>
      <c r="D19" s="159"/>
      <c r="E19" s="160">
        <v>0.32300000000000001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130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7</v>
      </c>
      <c r="B20" s="167" t="s">
        <v>143</v>
      </c>
      <c r="C20" s="175" t="s">
        <v>144</v>
      </c>
      <c r="D20" s="168" t="s">
        <v>127</v>
      </c>
      <c r="E20" s="169">
        <v>3.23</v>
      </c>
      <c r="F20" s="170"/>
      <c r="G20" s="171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0.03</v>
      </c>
      <c r="R20" s="157"/>
      <c r="S20" s="157" t="s">
        <v>128</v>
      </c>
      <c r="T20" s="157" t="s">
        <v>128</v>
      </c>
      <c r="U20" s="157">
        <v>4.3999999999999997E-2</v>
      </c>
      <c r="V20" s="157">
        <f>ROUND(E20*U20,2)</f>
        <v>0.14000000000000001</v>
      </c>
      <c r="W20" s="157"/>
      <c r="X20" s="157" t="s">
        <v>120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76" t="s">
        <v>138</v>
      </c>
      <c r="D21" s="159"/>
      <c r="E21" s="160">
        <v>3.23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8</v>
      </c>
      <c r="B22" s="167" t="s">
        <v>145</v>
      </c>
      <c r="C22" s="175" t="s">
        <v>146</v>
      </c>
      <c r="D22" s="168" t="s">
        <v>147</v>
      </c>
      <c r="E22" s="169">
        <v>28</v>
      </c>
      <c r="F22" s="170"/>
      <c r="G22" s="171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128</v>
      </c>
      <c r="T22" s="157" t="s">
        <v>128</v>
      </c>
      <c r="U22" s="157">
        <v>0.29899999999999999</v>
      </c>
      <c r="V22" s="157">
        <f>ROUND(E22*U22,2)</f>
        <v>8.3699999999999992</v>
      </c>
      <c r="W22" s="157"/>
      <c r="X22" s="157" t="s">
        <v>120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76" t="s">
        <v>148</v>
      </c>
      <c r="D23" s="159"/>
      <c r="E23" s="160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76" t="s">
        <v>149</v>
      </c>
      <c r="D24" s="159"/>
      <c r="E24" s="160">
        <v>20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76" t="s">
        <v>150</v>
      </c>
      <c r="D25" s="159"/>
      <c r="E25" s="160">
        <v>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9</v>
      </c>
      <c r="B26" s="167" t="s">
        <v>151</v>
      </c>
      <c r="C26" s="175" t="s">
        <v>152</v>
      </c>
      <c r="D26" s="168" t="s">
        <v>153</v>
      </c>
      <c r="E26" s="169">
        <v>144</v>
      </c>
      <c r="F26" s="170"/>
      <c r="G26" s="171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15</v>
      </c>
      <c r="M26" s="157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0.14000000000000001</v>
      </c>
      <c r="R26" s="157"/>
      <c r="S26" s="157" t="s">
        <v>128</v>
      </c>
      <c r="T26" s="157" t="s">
        <v>128</v>
      </c>
      <c r="U26" s="157">
        <v>9.7000000000000003E-2</v>
      </c>
      <c r="V26" s="157">
        <f>ROUND(E26*U26,2)</f>
        <v>13.97</v>
      </c>
      <c r="W26" s="157"/>
      <c r="X26" s="157" t="s">
        <v>120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76" t="s">
        <v>154</v>
      </c>
      <c r="D27" s="159"/>
      <c r="E27" s="160">
        <v>144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10</v>
      </c>
      <c r="B28" s="167" t="s">
        <v>155</v>
      </c>
      <c r="C28" s="175" t="s">
        <v>156</v>
      </c>
      <c r="D28" s="168" t="s">
        <v>133</v>
      </c>
      <c r="E28" s="169">
        <v>7.2</v>
      </c>
      <c r="F28" s="170"/>
      <c r="G28" s="171">
        <f>ROUND(E28*F28,2)</f>
        <v>0</v>
      </c>
      <c r="H28" s="158"/>
      <c r="I28" s="157">
        <f>ROUND(E28*H28,2)</f>
        <v>0</v>
      </c>
      <c r="J28" s="158"/>
      <c r="K28" s="157">
        <f>ROUND(E28*J28,2)</f>
        <v>0</v>
      </c>
      <c r="L28" s="157">
        <v>15</v>
      </c>
      <c r="M28" s="157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0.02</v>
      </c>
      <c r="R28" s="157"/>
      <c r="S28" s="157" t="s">
        <v>128</v>
      </c>
      <c r="T28" s="157" t="s">
        <v>128</v>
      </c>
      <c r="U28" s="157">
        <v>0.10349999999999999</v>
      </c>
      <c r="V28" s="157">
        <f>ROUND(E28*U28,2)</f>
        <v>0.75</v>
      </c>
      <c r="W28" s="157"/>
      <c r="X28" s="157" t="s">
        <v>120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121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76" t="s">
        <v>157</v>
      </c>
      <c r="D29" s="159"/>
      <c r="E29" s="160">
        <v>7.2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130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6">
        <v>11</v>
      </c>
      <c r="B30" s="167" t="s">
        <v>158</v>
      </c>
      <c r="C30" s="175" t="s">
        <v>159</v>
      </c>
      <c r="D30" s="168" t="s">
        <v>127</v>
      </c>
      <c r="E30" s="169">
        <v>4.67</v>
      </c>
      <c r="F30" s="170"/>
      <c r="G30" s="171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15</v>
      </c>
      <c r="M30" s="157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0.09</v>
      </c>
      <c r="R30" s="157"/>
      <c r="S30" s="157" t="s">
        <v>118</v>
      </c>
      <c r="T30" s="157" t="s">
        <v>128</v>
      </c>
      <c r="U30" s="157">
        <v>0.17</v>
      </c>
      <c r="V30" s="157">
        <f>ROUND(E30*U30,2)</f>
        <v>0.79</v>
      </c>
      <c r="W30" s="157"/>
      <c r="X30" s="157" t="s">
        <v>120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121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76" t="s">
        <v>160</v>
      </c>
      <c r="D31" s="159"/>
      <c r="E31" s="160">
        <v>3.23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130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76" t="s">
        <v>161</v>
      </c>
      <c r="D32" s="159"/>
      <c r="E32" s="160">
        <v>1.44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50" t="s">
        <v>113</v>
      </c>
      <c r="B33" s="151" t="s">
        <v>63</v>
      </c>
      <c r="C33" s="174" t="s">
        <v>64</v>
      </c>
      <c r="D33" s="162"/>
      <c r="E33" s="163"/>
      <c r="F33" s="164"/>
      <c r="G33" s="165">
        <f>SUMIF(AG34:AG35,"&lt;&gt;NOR",G34:G35)</f>
        <v>0</v>
      </c>
      <c r="H33" s="161"/>
      <c r="I33" s="161">
        <f>SUM(I34:I35)</f>
        <v>0</v>
      </c>
      <c r="J33" s="161"/>
      <c r="K33" s="161">
        <f>SUM(K34:K35)</f>
        <v>0</v>
      </c>
      <c r="L33" s="161"/>
      <c r="M33" s="161">
        <f>SUM(M34:M35)</f>
        <v>0</v>
      </c>
      <c r="N33" s="161"/>
      <c r="O33" s="161">
        <f>SUM(O34:O35)</f>
        <v>0.11</v>
      </c>
      <c r="P33" s="161"/>
      <c r="Q33" s="161">
        <f>SUM(Q34:Q35)</f>
        <v>0</v>
      </c>
      <c r="R33" s="161"/>
      <c r="S33" s="161"/>
      <c r="T33" s="161"/>
      <c r="U33" s="161"/>
      <c r="V33" s="161">
        <f>SUM(V34:V35)</f>
        <v>3.99</v>
      </c>
      <c r="W33" s="161"/>
      <c r="X33" s="161"/>
      <c r="AG33" t="s">
        <v>114</v>
      </c>
    </row>
    <row r="34" spans="1:60" ht="22.5" outlineLevel="1" x14ac:dyDescent="0.2">
      <c r="A34" s="166">
        <v>12</v>
      </c>
      <c r="B34" s="167" t="s">
        <v>162</v>
      </c>
      <c r="C34" s="175" t="s">
        <v>163</v>
      </c>
      <c r="D34" s="168" t="s">
        <v>127</v>
      </c>
      <c r="E34" s="169">
        <v>4.67</v>
      </c>
      <c r="F34" s="170"/>
      <c r="G34" s="171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15</v>
      </c>
      <c r="M34" s="157">
        <f>G34*(1+L34/100)</f>
        <v>0</v>
      </c>
      <c r="N34" s="157">
        <v>2.366E-2</v>
      </c>
      <c r="O34" s="157">
        <f>ROUND(E34*N34,2)</f>
        <v>0.11</v>
      </c>
      <c r="P34" s="157">
        <v>0</v>
      </c>
      <c r="Q34" s="157">
        <f>ROUND(E34*P34,2)</f>
        <v>0</v>
      </c>
      <c r="R34" s="157"/>
      <c r="S34" s="157" t="s">
        <v>128</v>
      </c>
      <c r="T34" s="157" t="s">
        <v>128</v>
      </c>
      <c r="U34" s="157">
        <v>0.85426999999999997</v>
      </c>
      <c r="V34" s="157">
        <f>ROUND(E34*U34,2)</f>
        <v>3.99</v>
      </c>
      <c r="W34" s="157"/>
      <c r="X34" s="157" t="s">
        <v>120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121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76" t="s">
        <v>164</v>
      </c>
      <c r="D35" s="159"/>
      <c r="E35" s="160">
        <v>4.67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130</v>
      </c>
      <c r="AH35" s="147">
        <v>5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50" t="s">
        <v>113</v>
      </c>
      <c r="B36" s="151" t="s">
        <v>65</v>
      </c>
      <c r="C36" s="174" t="s">
        <v>66</v>
      </c>
      <c r="D36" s="162"/>
      <c r="E36" s="163"/>
      <c r="F36" s="164"/>
      <c r="G36" s="165">
        <f>SUMIF(AG37:AG44,"&lt;&gt;NOR",G37:G44)</f>
        <v>0</v>
      </c>
      <c r="H36" s="161"/>
      <c r="I36" s="161">
        <f>SUM(I37:I44)</f>
        <v>0</v>
      </c>
      <c r="J36" s="161"/>
      <c r="K36" s="161">
        <f>SUM(K37:K44)</f>
        <v>0</v>
      </c>
      <c r="L36" s="161"/>
      <c r="M36" s="161">
        <f>SUM(M37:M44)</f>
        <v>0</v>
      </c>
      <c r="N36" s="161"/>
      <c r="O36" s="161">
        <f>SUM(O37:O44)</f>
        <v>0.71000000000000008</v>
      </c>
      <c r="P36" s="161"/>
      <c r="Q36" s="161">
        <f>SUM(Q37:Q44)</f>
        <v>0</v>
      </c>
      <c r="R36" s="161"/>
      <c r="S36" s="161"/>
      <c r="T36" s="161"/>
      <c r="U36" s="161"/>
      <c r="V36" s="161">
        <f>SUM(V37:V44)</f>
        <v>3.71</v>
      </c>
      <c r="W36" s="161"/>
      <c r="X36" s="161"/>
      <c r="AG36" t="s">
        <v>114</v>
      </c>
    </row>
    <row r="37" spans="1:60" outlineLevel="1" x14ac:dyDescent="0.2">
      <c r="A37" s="166">
        <v>13</v>
      </c>
      <c r="B37" s="167" t="s">
        <v>165</v>
      </c>
      <c r="C37" s="175" t="s">
        <v>166</v>
      </c>
      <c r="D37" s="168" t="s">
        <v>127</v>
      </c>
      <c r="E37" s="169">
        <v>3.23</v>
      </c>
      <c r="F37" s="170"/>
      <c r="G37" s="171">
        <f>ROUND(E37*F37,2)</f>
        <v>0</v>
      </c>
      <c r="H37" s="158"/>
      <c r="I37" s="157">
        <f>ROUND(E37*H37,2)</f>
        <v>0</v>
      </c>
      <c r="J37" s="158"/>
      <c r="K37" s="157">
        <f>ROUND(E37*J37,2)</f>
        <v>0</v>
      </c>
      <c r="L37" s="157">
        <v>15</v>
      </c>
      <c r="M37" s="157">
        <f>G37*(1+L37/100)</f>
        <v>0</v>
      </c>
      <c r="N37" s="157">
        <v>1.094E-2</v>
      </c>
      <c r="O37" s="157">
        <f>ROUND(E37*N37,2)</f>
        <v>0.04</v>
      </c>
      <c r="P37" s="157">
        <v>0</v>
      </c>
      <c r="Q37" s="157">
        <f>ROUND(E37*P37,2)</f>
        <v>0</v>
      </c>
      <c r="R37" s="157"/>
      <c r="S37" s="157" t="s">
        <v>128</v>
      </c>
      <c r="T37" s="157" t="s">
        <v>128</v>
      </c>
      <c r="U37" s="157">
        <v>0.45</v>
      </c>
      <c r="V37" s="157">
        <f>ROUND(E37*U37,2)</f>
        <v>1.45</v>
      </c>
      <c r="W37" s="157"/>
      <c r="X37" s="157" t="s">
        <v>120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121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76" t="s">
        <v>138</v>
      </c>
      <c r="D38" s="159"/>
      <c r="E38" s="160">
        <v>3.23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5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6">
        <v>14</v>
      </c>
      <c r="B39" s="167" t="s">
        <v>167</v>
      </c>
      <c r="C39" s="175" t="s">
        <v>168</v>
      </c>
      <c r="D39" s="168" t="s">
        <v>127</v>
      </c>
      <c r="E39" s="169">
        <v>3.23</v>
      </c>
      <c r="F39" s="170"/>
      <c r="G39" s="171">
        <f>ROUND(E39*F39,2)</f>
        <v>0</v>
      </c>
      <c r="H39" s="158"/>
      <c r="I39" s="157">
        <f>ROUND(E39*H39,2)</f>
        <v>0</v>
      </c>
      <c r="J39" s="158"/>
      <c r="K39" s="157">
        <f>ROUND(E39*J39,2)</f>
        <v>0</v>
      </c>
      <c r="L39" s="157">
        <v>15</v>
      </c>
      <c r="M39" s="157">
        <f>G39*(1+L39/100)</f>
        <v>0</v>
      </c>
      <c r="N39" s="157">
        <v>0.20200000000000001</v>
      </c>
      <c r="O39" s="157">
        <f>ROUND(E39*N39,2)</f>
        <v>0.65</v>
      </c>
      <c r="P39" s="157">
        <v>0</v>
      </c>
      <c r="Q39" s="157">
        <f>ROUND(E39*P39,2)</f>
        <v>0</v>
      </c>
      <c r="R39" s="157"/>
      <c r="S39" s="157" t="s">
        <v>128</v>
      </c>
      <c r="T39" s="157" t="s">
        <v>128</v>
      </c>
      <c r="U39" s="157">
        <v>0.42914999999999998</v>
      </c>
      <c r="V39" s="157">
        <f>ROUND(E39*U39,2)</f>
        <v>1.39</v>
      </c>
      <c r="W39" s="157"/>
      <c r="X39" s="157" t="s">
        <v>169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170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76" t="s">
        <v>138</v>
      </c>
      <c r="D40" s="159"/>
      <c r="E40" s="160">
        <v>3.23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130</v>
      </c>
      <c r="AH40" s="147">
        <v>5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66">
        <v>15</v>
      </c>
      <c r="B41" s="167" t="s">
        <v>171</v>
      </c>
      <c r="C41" s="175" t="s">
        <v>172</v>
      </c>
      <c r="D41" s="168" t="s">
        <v>133</v>
      </c>
      <c r="E41" s="169">
        <v>0.79200000000000004</v>
      </c>
      <c r="F41" s="170"/>
      <c r="G41" s="171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15</v>
      </c>
      <c r="M41" s="157">
        <f>G41*(1+L41/100)</f>
        <v>0</v>
      </c>
      <c r="N41" s="157">
        <v>3.0470000000000001E-2</v>
      </c>
      <c r="O41" s="157">
        <f>ROUND(E41*N41,2)</f>
        <v>0.02</v>
      </c>
      <c r="P41" s="157">
        <v>0</v>
      </c>
      <c r="Q41" s="157">
        <f>ROUND(E41*P41,2)</f>
        <v>0</v>
      </c>
      <c r="R41" s="157"/>
      <c r="S41" s="157" t="s">
        <v>128</v>
      </c>
      <c r="T41" s="157" t="s">
        <v>128</v>
      </c>
      <c r="U41" s="157">
        <v>0.87</v>
      </c>
      <c r="V41" s="157">
        <f>ROUND(E41*U41,2)</f>
        <v>0.69</v>
      </c>
      <c r="W41" s="157"/>
      <c r="X41" s="157" t="s">
        <v>120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121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76" t="s">
        <v>173</v>
      </c>
      <c r="D42" s="159"/>
      <c r="E42" s="160">
        <v>0.79200000000000004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6">
        <v>16</v>
      </c>
      <c r="B43" s="167" t="s">
        <v>174</v>
      </c>
      <c r="C43" s="175" t="s">
        <v>175</v>
      </c>
      <c r="D43" s="168" t="s">
        <v>133</v>
      </c>
      <c r="E43" s="169">
        <v>0.79200000000000004</v>
      </c>
      <c r="F43" s="170"/>
      <c r="G43" s="171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15</v>
      </c>
      <c r="M43" s="157">
        <f>G43*(1+L43/100)</f>
        <v>0</v>
      </c>
      <c r="N43" s="157">
        <v>0</v>
      </c>
      <c r="O43" s="157">
        <f>ROUND(E43*N43,2)</f>
        <v>0</v>
      </c>
      <c r="P43" s="157">
        <v>0</v>
      </c>
      <c r="Q43" s="157">
        <f>ROUND(E43*P43,2)</f>
        <v>0</v>
      </c>
      <c r="R43" s="157"/>
      <c r="S43" s="157" t="s">
        <v>128</v>
      </c>
      <c r="T43" s="157" t="s">
        <v>128</v>
      </c>
      <c r="U43" s="157">
        <v>0.23200000000000001</v>
      </c>
      <c r="V43" s="157">
        <f>ROUND(E43*U43,2)</f>
        <v>0.18</v>
      </c>
      <c r="W43" s="157"/>
      <c r="X43" s="157" t="s">
        <v>120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121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76" t="s">
        <v>176</v>
      </c>
      <c r="D44" s="159"/>
      <c r="E44" s="160">
        <v>0.79200000000000004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130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50" t="s">
        <v>113</v>
      </c>
      <c r="B45" s="151" t="s">
        <v>67</v>
      </c>
      <c r="C45" s="174" t="s">
        <v>68</v>
      </c>
      <c r="D45" s="162"/>
      <c r="E45" s="163"/>
      <c r="F45" s="164"/>
      <c r="G45" s="165">
        <f>SUMIF(AG46:AG48,"&lt;&gt;NOR",G46:G48)</f>
        <v>0</v>
      </c>
      <c r="H45" s="161"/>
      <c r="I45" s="161">
        <f>SUM(I46:I48)</f>
        <v>0</v>
      </c>
      <c r="J45" s="161"/>
      <c r="K45" s="161">
        <f>SUM(K46:K48)</f>
        <v>0</v>
      </c>
      <c r="L45" s="161"/>
      <c r="M45" s="161">
        <f>SUM(M46:M48)</f>
        <v>0</v>
      </c>
      <c r="N45" s="161"/>
      <c r="O45" s="161">
        <f>SUM(O46:O48)</f>
        <v>0</v>
      </c>
      <c r="P45" s="161"/>
      <c r="Q45" s="161">
        <f>SUM(Q46:Q48)</f>
        <v>0</v>
      </c>
      <c r="R45" s="161"/>
      <c r="S45" s="161"/>
      <c r="T45" s="161"/>
      <c r="U45" s="161"/>
      <c r="V45" s="161">
        <f>SUM(V46:V48)</f>
        <v>8.9</v>
      </c>
      <c r="W45" s="161"/>
      <c r="X45" s="161"/>
      <c r="AG45" t="s">
        <v>114</v>
      </c>
    </row>
    <row r="46" spans="1:60" ht="22.5" outlineLevel="1" x14ac:dyDescent="0.2">
      <c r="A46" s="166">
        <v>17</v>
      </c>
      <c r="B46" s="167" t="s">
        <v>177</v>
      </c>
      <c r="C46" s="175" t="s">
        <v>178</v>
      </c>
      <c r="D46" s="168" t="s">
        <v>179</v>
      </c>
      <c r="E46" s="169">
        <v>2</v>
      </c>
      <c r="F46" s="170"/>
      <c r="G46" s="171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15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128</v>
      </c>
      <c r="T46" s="157" t="s">
        <v>128</v>
      </c>
      <c r="U46" s="157">
        <v>2.46</v>
      </c>
      <c r="V46" s="157">
        <f>ROUND(E46*U46,2)</f>
        <v>4.92</v>
      </c>
      <c r="W46" s="157"/>
      <c r="X46" s="157" t="s">
        <v>120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2.5" outlineLevel="1" x14ac:dyDescent="0.2">
      <c r="A47" s="166">
        <v>18</v>
      </c>
      <c r="B47" s="167" t="s">
        <v>180</v>
      </c>
      <c r="C47" s="175" t="s">
        <v>181</v>
      </c>
      <c r="D47" s="168" t="s">
        <v>182</v>
      </c>
      <c r="E47" s="169">
        <v>2</v>
      </c>
      <c r="F47" s="170"/>
      <c r="G47" s="171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128</v>
      </c>
      <c r="T47" s="157" t="s">
        <v>128</v>
      </c>
      <c r="U47" s="157">
        <v>0</v>
      </c>
      <c r="V47" s="157">
        <f>ROUND(E47*U47,2)</f>
        <v>0</v>
      </c>
      <c r="W47" s="157"/>
      <c r="X47" s="157" t="s">
        <v>120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121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6">
        <v>19</v>
      </c>
      <c r="B48" s="167" t="s">
        <v>183</v>
      </c>
      <c r="C48" s="175" t="s">
        <v>184</v>
      </c>
      <c r="D48" s="168" t="s">
        <v>179</v>
      </c>
      <c r="E48" s="169">
        <v>2</v>
      </c>
      <c r="F48" s="170"/>
      <c r="G48" s="171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15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128</v>
      </c>
      <c r="T48" s="157" t="s">
        <v>128</v>
      </c>
      <c r="U48" s="157">
        <v>1.99</v>
      </c>
      <c r="V48" s="157">
        <f>ROUND(E48*U48,2)</f>
        <v>3.98</v>
      </c>
      <c r="W48" s="157"/>
      <c r="X48" s="157" t="s">
        <v>120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121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5.5" x14ac:dyDescent="0.2">
      <c r="A49" s="150" t="s">
        <v>113</v>
      </c>
      <c r="B49" s="151" t="s">
        <v>69</v>
      </c>
      <c r="C49" s="174" t="s">
        <v>70</v>
      </c>
      <c r="D49" s="162"/>
      <c r="E49" s="163"/>
      <c r="F49" s="164"/>
      <c r="G49" s="165">
        <f>SUMIF(AG50:AG50,"&lt;&gt;NOR",G50:G50)</f>
        <v>0</v>
      </c>
      <c r="H49" s="161"/>
      <c r="I49" s="161">
        <f>SUM(I50:I50)</f>
        <v>0</v>
      </c>
      <c r="J49" s="161"/>
      <c r="K49" s="161">
        <f>SUM(K50:K50)</f>
        <v>0</v>
      </c>
      <c r="L49" s="161"/>
      <c r="M49" s="161">
        <f>SUM(M50:M50)</f>
        <v>0</v>
      </c>
      <c r="N49" s="161"/>
      <c r="O49" s="161">
        <f>SUM(O50:O50)</f>
        <v>0</v>
      </c>
      <c r="P49" s="161"/>
      <c r="Q49" s="161">
        <f>SUM(Q50:Q50)</f>
        <v>0</v>
      </c>
      <c r="R49" s="161"/>
      <c r="S49" s="161"/>
      <c r="T49" s="161"/>
      <c r="U49" s="161"/>
      <c r="V49" s="161">
        <f>SUM(V50:V50)</f>
        <v>6.2</v>
      </c>
      <c r="W49" s="161"/>
      <c r="X49" s="161"/>
      <c r="AG49" t="s">
        <v>114</v>
      </c>
    </row>
    <row r="50" spans="1:60" outlineLevel="1" x14ac:dyDescent="0.2">
      <c r="A50" s="166">
        <v>20</v>
      </c>
      <c r="B50" s="167" t="s">
        <v>185</v>
      </c>
      <c r="C50" s="175" t="s">
        <v>186</v>
      </c>
      <c r="D50" s="168" t="s">
        <v>127</v>
      </c>
      <c r="E50" s="169">
        <v>20</v>
      </c>
      <c r="F50" s="170"/>
      <c r="G50" s="171">
        <f>ROUND(E50*F50,2)</f>
        <v>0</v>
      </c>
      <c r="H50" s="158"/>
      <c r="I50" s="157">
        <f>ROUND(E50*H50,2)</f>
        <v>0</v>
      </c>
      <c r="J50" s="158"/>
      <c r="K50" s="157">
        <f>ROUND(E50*J50,2)</f>
        <v>0</v>
      </c>
      <c r="L50" s="157">
        <v>15</v>
      </c>
      <c r="M50" s="157">
        <f>G50*(1+L50/100)</f>
        <v>0</v>
      </c>
      <c r="N50" s="157">
        <v>4.0000000000000003E-5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128</v>
      </c>
      <c r="T50" s="157" t="s">
        <v>128</v>
      </c>
      <c r="U50" s="157">
        <v>0.31</v>
      </c>
      <c r="V50" s="157">
        <f>ROUND(E50*U50,2)</f>
        <v>6.2</v>
      </c>
      <c r="W50" s="157"/>
      <c r="X50" s="157" t="s">
        <v>120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50" t="s">
        <v>113</v>
      </c>
      <c r="B51" s="151" t="s">
        <v>73</v>
      </c>
      <c r="C51" s="174" t="s">
        <v>74</v>
      </c>
      <c r="D51" s="162"/>
      <c r="E51" s="163"/>
      <c r="F51" s="164"/>
      <c r="G51" s="165">
        <f>SUMIF(AG52:AG52,"&lt;&gt;NOR",G52:G52)</f>
        <v>0</v>
      </c>
      <c r="H51" s="161"/>
      <c r="I51" s="161">
        <f>SUM(I52:I52)</f>
        <v>0</v>
      </c>
      <c r="J51" s="161"/>
      <c r="K51" s="161">
        <f>SUM(K52:K52)</f>
        <v>0</v>
      </c>
      <c r="L51" s="161"/>
      <c r="M51" s="161">
        <f>SUM(M52:M52)</f>
        <v>0</v>
      </c>
      <c r="N51" s="161"/>
      <c r="O51" s="161">
        <f>SUM(O52:O52)</f>
        <v>0</v>
      </c>
      <c r="P51" s="161"/>
      <c r="Q51" s="161">
        <f>SUM(Q52:Q52)</f>
        <v>0</v>
      </c>
      <c r="R51" s="161"/>
      <c r="S51" s="161"/>
      <c r="T51" s="161"/>
      <c r="U51" s="161"/>
      <c r="V51" s="161">
        <f>SUM(V52:V52)</f>
        <v>0.46</v>
      </c>
      <c r="W51" s="161"/>
      <c r="X51" s="161"/>
      <c r="AG51" t="s">
        <v>114</v>
      </c>
    </row>
    <row r="52" spans="1:60" outlineLevel="1" x14ac:dyDescent="0.2">
      <c r="A52" s="166">
        <v>21</v>
      </c>
      <c r="B52" s="167" t="s">
        <v>187</v>
      </c>
      <c r="C52" s="175" t="s">
        <v>188</v>
      </c>
      <c r="D52" s="168" t="s">
        <v>189</v>
      </c>
      <c r="E52" s="169">
        <v>0.1794</v>
      </c>
      <c r="F52" s="170"/>
      <c r="G52" s="171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15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128</v>
      </c>
      <c r="T52" s="157" t="s">
        <v>128</v>
      </c>
      <c r="U52" s="157">
        <v>2.577</v>
      </c>
      <c r="V52" s="157">
        <f>ROUND(E52*U52,2)</f>
        <v>0.46</v>
      </c>
      <c r="W52" s="157"/>
      <c r="X52" s="157" t="s">
        <v>190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191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50" t="s">
        <v>113</v>
      </c>
      <c r="B53" s="151" t="s">
        <v>75</v>
      </c>
      <c r="C53" s="174" t="s">
        <v>76</v>
      </c>
      <c r="D53" s="162"/>
      <c r="E53" s="163"/>
      <c r="F53" s="164"/>
      <c r="G53" s="165">
        <f>SUMIF(AG54:AG61,"&lt;&gt;NOR",G54:G61)</f>
        <v>0</v>
      </c>
      <c r="H53" s="161"/>
      <c r="I53" s="161">
        <f>SUM(I54:I61)</f>
        <v>0</v>
      </c>
      <c r="J53" s="161"/>
      <c r="K53" s="161">
        <f>SUM(K54:K61)</f>
        <v>0</v>
      </c>
      <c r="L53" s="161"/>
      <c r="M53" s="161">
        <f>SUM(M54:M61)</f>
        <v>0</v>
      </c>
      <c r="N53" s="161"/>
      <c r="O53" s="161">
        <f>SUM(O54:O61)</f>
        <v>0.01</v>
      </c>
      <c r="P53" s="161"/>
      <c r="Q53" s="161">
        <f>SUM(Q54:Q61)</f>
        <v>0</v>
      </c>
      <c r="R53" s="161"/>
      <c r="S53" s="161"/>
      <c r="T53" s="161"/>
      <c r="U53" s="161"/>
      <c r="V53" s="161">
        <f>SUM(V54:V61)</f>
        <v>2.34</v>
      </c>
      <c r="W53" s="161"/>
      <c r="X53" s="161"/>
      <c r="AG53" t="s">
        <v>114</v>
      </c>
    </row>
    <row r="54" spans="1:60" ht="22.5" outlineLevel="1" x14ac:dyDescent="0.2">
      <c r="A54" s="166">
        <v>22</v>
      </c>
      <c r="B54" s="167" t="s">
        <v>192</v>
      </c>
      <c r="C54" s="175" t="s">
        <v>193</v>
      </c>
      <c r="D54" s="168" t="s">
        <v>127</v>
      </c>
      <c r="E54" s="169">
        <v>3.99</v>
      </c>
      <c r="F54" s="170"/>
      <c r="G54" s="171">
        <f>ROUND(E54*F54,2)</f>
        <v>0</v>
      </c>
      <c r="H54" s="158"/>
      <c r="I54" s="157">
        <f>ROUND(E54*H54,2)</f>
        <v>0</v>
      </c>
      <c r="J54" s="158"/>
      <c r="K54" s="157">
        <f>ROUND(E54*J54,2)</f>
        <v>0</v>
      </c>
      <c r="L54" s="157">
        <v>15</v>
      </c>
      <c r="M54" s="157">
        <f>G54*(1+L54/100)</f>
        <v>0</v>
      </c>
      <c r="N54" s="157">
        <v>2.1000000000000001E-4</v>
      </c>
      <c r="O54" s="157">
        <f>ROUND(E54*N54,2)</f>
        <v>0</v>
      </c>
      <c r="P54" s="157">
        <v>0</v>
      </c>
      <c r="Q54" s="157">
        <f>ROUND(E54*P54,2)</f>
        <v>0</v>
      </c>
      <c r="R54" s="157"/>
      <c r="S54" s="157" t="s">
        <v>128</v>
      </c>
      <c r="T54" s="157" t="s">
        <v>128</v>
      </c>
      <c r="U54" s="157">
        <v>9.5000000000000001E-2</v>
      </c>
      <c r="V54" s="157">
        <f>ROUND(E54*U54,2)</f>
        <v>0.38</v>
      </c>
      <c r="W54" s="157"/>
      <c r="X54" s="157" t="s">
        <v>120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194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76" t="s">
        <v>138</v>
      </c>
      <c r="D55" s="159"/>
      <c r="E55" s="160">
        <v>3.23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130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76" t="s">
        <v>195</v>
      </c>
      <c r="D56" s="159"/>
      <c r="E56" s="160">
        <v>0.76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130</v>
      </c>
      <c r="AH56" s="147">
        <v>5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66">
        <v>23</v>
      </c>
      <c r="B57" s="167" t="s">
        <v>196</v>
      </c>
      <c r="C57" s="175" t="s">
        <v>197</v>
      </c>
      <c r="D57" s="168" t="s">
        <v>127</v>
      </c>
      <c r="E57" s="169">
        <v>3.99</v>
      </c>
      <c r="F57" s="170"/>
      <c r="G57" s="171">
        <f>ROUND(E57*F57,2)</f>
        <v>0</v>
      </c>
      <c r="H57" s="158"/>
      <c r="I57" s="157">
        <f>ROUND(E57*H57,2)</f>
        <v>0</v>
      </c>
      <c r="J57" s="158"/>
      <c r="K57" s="157">
        <f>ROUND(E57*J57,2)</f>
        <v>0</v>
      </c>
      <c r="L57" s="157">
        <v>15</v>
      </c>
      <c r="M57" s="157">
        <f>G57*(1+L57/100)</f>
        <v>0</v>
      </c>
      <c r="N57" s="157">
        <v>3.3999999999999998E-3</v>
      </c>
      <c r="O57" s="157">
        <f>ROUND(E57*N57,2)</f>
        <v>0.01</v>
      </c>
      <c r="P57" s="157">
        <v>0</v>
      </c>
      <c r="Q57" s="157">
        <f>ROUND(E57*P57,2)</f>
        <v>0</v>
      </c>
      <c r="R57" s="157"/>
      <c r="S57" s="157" t="s">
        <v>128</v>
      </c>
      <c r="T57" s="157" t="s">
        <v>128</v>
      </c>
      <c r="U57" s="157">
        <v>0.38500000000000001</v>
      </c>
      <c r="V57" s="157">
        <f>ROUND(E57*U57,2)</f>
        <v>1.54</v>
      </c>
      <c r="W57" s="157"/>
      <c r="X57" s="157" t="s">
        <v>120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194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76" t="s">
        <v>198</v>
      </c>
      <c r="D58" s="159"/>
      <c r="E58" s="160">
        <v>3.99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66">
        <v>24</v>
      </c>
      <c r="B59" s="167" t="s">
        <v>199</v>
      </c>
      <c r="C59" s="175" t="s">
        <v>200</v>
      </c>
      <c r="D59" s="168" t="s">
        <v>133</v>
      </c>
      <c r="E59" s="169">
        <v>3.8</v>
      </c>
      <c r="F59" s="170"/>
      <c r="G59" s="171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15</v>
      </c>
      <c r="M59" s="157">
        <f>G59*(1+L59/100)</f>
        <v>0</v>
      </c>
      <c r="N59" s="157">
        <v>2.9E-4</v>
      </c>
      <c r="O59" s="157">
        <f>ROUND(E59*N59,2)</f>
        <v>0</v>
      </c>
      <c r="P59" s="157">
        <v>0</v>
      </c>
      <c r="Q59" s="157">
        <f>ROUND(E59*P59,2)</f>
        <v>0</v>
      </c>
      <c r="R59" s="157"/>
      <c r="S59" s="157" t="s">
        <v>128</v>
      </c>
      <c r="T59" s="157" t="s">
        <v>128</v>
      </c>
      <c r="U59" s="157">
        <v>0.11</v>
      </c>
      <c r="V59" s="157">
        <f>ROUND(E59*U59,2)</f>
        <v>0.42</v>
      </c>
      <c r="W59" s="157"/>
      <c r="X59" s="157" t="s">
        <v>120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194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76" t="s">
        <v>134</v>
      </c>
      <c r="D60" s="159"/>
      <c r="E60" s="160">
        <v>3.8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130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>
        <v>25</v>
      </c>
      <c r="B61" s="155" t="s">
        <v>201</v>
      </c>
      <c r="C61" s="177" t="s">
        <v>202</v>
      </c>
      <c r="D61" s="156" t="s">
        <v>0</v>
      </c>
      <c r="E61" s="172"/>
      <c r="F61" s="158"/>
      <c r="G61" s="157">
        <f>ROUND(E61*F61,2)</f>
        <v>0</v>
      </c>
      <c r="H61" s="158"/>
      <c r="I61" s="157">
        <f>ROUND(E61*H61,2)</f>
        <v>0</v>
      </c>
      <c r="J61" s="158"/>
      <c r="K61" s="157">
        <f>ROUND(E61*J61,2)</f>
        <v>0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/>
      <c r="S61" s="157" t="s">
        <v>128</v>
      </c>
      <c r="T61" s="157" t="s">
        <v>128</v>
      </c>
      <c r="U61" s="157">
        <v>0</v>
      </c>
      <c r="V61" s="157">
        <f>ROUND(E61*U61,2)</f>
        <v>0</v>
      </c>
      <c r="W61" s="157"/>
      <c r="X61" s="157" t="s">
        <v>190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191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x14ac:dyDescent="0.2">
      <c r="A62" s="150" t="s">
        <v>113</v>
      </c>
      <c r="B62" s="151" t="s">
        <v>77</v>
      </c>
      <c r="C62" s="174" t="s">
        <v>78</v>
      </c>
      <c r="D62" s="162"/>
      <c r="E62" s="163"/>
      <c r="F62" s="164"/>
      <c r="G62" s="165">
        <f>SUMIF(AG63:AG64,"&lt;&gt;NOR",G63:G64)</f>
        <v>0</v>
      </c>
      <c r="H62" s="161"/>
      <c r="I62" s="161">
        <f>SUM(I63:I64)</f>
        <v>0</v>
      </c>
      <c r="J62" s="161"/>
      <c r="K62" s="161">
        <f>SUM(K63:K64)</f>
        <v>0</v>
      </c>
      <c r="L62" s="161"/>
      <c r="M62" s="161">
        <f>SUM(M63:M64)</f>
        <v>0</v>
      </c>
      <c r="N62" s="161"/>
      <c r="O62" s="161">
        <f>SUM(O63:O64)</f>
        <v>0.02</v>
      </c>
      <c r="P62" s="161"/>
      <c r="Q62" s="161">
        <f>SUM(Q63:Q64)</f>
        <v>0</v>
      </c>
      <c r="R62" s="161"/>
      <c r="S62" s="161"/>
      <c r="T62" s="161"/>
      <c r="U62" s="161"/>
      <c r="V62" s="161">
        <f>SUM(V63:V64)</f>
        <v>5.6</v>
      </c>
      <c r="W62" s="161"/>
      <c r="X62" s="161"/>
      <c r="AG62" t="s">
        <v>114</v>
      </c>
    </row>
    <row r="63" spans="1:60" outlineLevel="1" x14ac:dyDescent="0.2">
      <c r="A63" s="166">
        <v>26</v>
      </c>
      <c r="B63" s="167" t="s">
        <v>203</v>
      </c>
      <c r="C63" s="175" t="s">
        <v>204</v>
      </c>
      <c r="D63" s="168" t="s">
        <v>133</v>
      </c>
      <c r="E63" s="169">
        <v>7.2</v>
      </c>
      <c r="F63" s="170"/>
      <c r="G63" s="171">
        <f>ROUND(E63*F63,2)</f>
        <v>0</v>
      </c>
      <c r="H63" s="158"/>
      <c r="I63" s="157">
        <f>ROUND(E63*H63,2)</f>
        <v>0</v>
      </c>
      <c r="J63" s="158"/>
      <c r="K63" s="157">
        <f>ROUND(E63*J63,2)</f>
        <v>0</v>
      </c>
      <c r="L63" s="157">
        <v>15</v>
      </c>
      <c r="M63" s="157">
        <f>G63*(1+L63/100)</f>
        <v>0</v>
      </c>
      <c r="N63" s="157">
        <v>3.4199999999999999E-3</v>
      </c>
      <c r="O63" s="157">
        <f>ROUND(E63*N63,2)</f>
        <v>0.02</v>
      </c>
      <c r="P63" s="157">
        <v>0</v>
      </c>
      <c r="Q63" s="157">
        <f>ROUND(E63*P63,2)</f>
        <v>0</v>
      </c>
      <c r="R63" s="157"/>
      <c r="S63" s="157" t="s">
        <v>128</v>
      </c>
      <c r="T63" s="157" t="s">
        <v>128</v>
      </c>
      <c r="U63" s="157">
        <v>0.77788999999999997</v>
      </c>
      <c r="V63" s="157">
        <f>ROUND(E63*U63,2)</f>
        <v>5.6</v>
      </c>
      <c r="W63" s="157"/>
      <c r="X63" s="157" t="s">
        <v>169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170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76" t="s">
        <v>205</v>
      </c>
      <c r="D64" s="159"/>
      <c r="E64" s="160">
        <v>7.2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130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50" t="s">
        <v>113</v>
      </c>
      <c r="B65" s="151" t="s">
        <v>79</v>
      </c>
      <c r="C65" s="174" t="s">
        <v>80</v>
      </c>
      <c r="D65" s="162"/>
      <c r="E65" s="163"/>
      <c r="F65" s="164"/>
      <c r="G65" s="165">
        <f>SUMIF(AG66:AG68,"&lt;&gt;NOR",G66:G68)</f>
        <v>0</v>
      </c>
      <c r="H65" s="161"/>
      <c r="I65" s="161">
        <f>SUM(I66:I68)</f>
        <v>0</v>
      </c>
      <c r="J65" s="161"/>
      <c r="K65" s="161">
        <f>SUM(K66:K68)</f>
        <v>0</v>
      </c>
      <c r="L65" s="161"/>
      <c r="M65" s="161">
        <f>SUM(M66:M68)</f>
        <v>0</v>
      </c>
      <c r="N65" s="161"/>
      <c r="O65" s="161">
        <f>SUM(O66:O68)</f>
        <v>0</v>
      </c>
      <c r="P65" s="161"/>
      <c r="Q65" s="161">
        <f>SUM(Q66:Q68)</f>
        <v>0</v>
      </c>
      <c r="R65" s="161"/>
      <c r="S65" s="161"/>
      <c r="T65" s="161"/>
      <c r="U65" s="161"/>
      <c r="V65" s="161">
        <f>SUM(V66:V68)</f>
        <v>0</v>
      </c>
      <c r="W65" s="161"/>
      <c r="X65" s="161"/>
      <c r="AG65" t="s">
        <v>114</v>
      </c>
    </row>
    <row r="66" spans="1:60" ht="22.5" outlineLevel="1" x14ac:dyDescent="0.2">
      <c r="A66" s="166">
        <v>27</v>
      </c>
      <c r="B66" s="167" t="s">
        <v>206</v>
      </c>
      <c r="C66" s="175" t="s">
        <v>207</v>
      </c>
      <c r="D66" s="168" t="s">
        <v>208</v>
      </c>
      <c r="E66" s="169">
        <v>7.2</v>
      </c>
      <c r="F66" s="170"/>
      <c r="G66" s="171">
        <f>ROUND(E66*F66,2)</f>
        <v>0</v>
      </c>
      <c r="H66" s="158"/>
      <c r="I66" s="157">
        <f>ROUND(E66*H66,2)</f>
        <v>0</v>
      </c>
      <c r="J66" s="158"/>
      <c r="K66" s="157">
        <f>ROUND(E66*J66,2)</f>
        <v>0</v>
      </c>
      <c r="L66" s="157">
        <v>15</v>
      </c>
      <c r="M66" s="157">
        <f>G66*(1+L66/100)</f>
        <v>0</v>
      </c>
      <c r="N66" s="157">
        <v>0</v>
      </c>
      <c r="O66" s="157">
        <f>ROUND(E66*N66,2)</f>
        <v>0</v>
      </c>
      <c r="P66" s="157">
        <v>0</v>
      </c>
      <c r="Q66" s="157">
        <f>ROUND(E66*P66,2)</f>
        <v>0</v>
      </c>
      <c r="R66" s="157"/>
      <c r="S66" s="157" t="s">
        <v>118</v>
      </c>
      <c r="T66" s="157" t="s">
        <v>119</v>
      </c>
      <c r="U66" s="157">
        <v>0</v>
      </c>
      <c r="V66" s="157">
        <f>ROUND(E66*U66,2)</f>
        <v>0</v>
      </c>
      <c r="W66" s="157"/>
      <c r="X66" s="157" t="s">
        <v>120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121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76" t="s">
        <v>209</v>
      </c>
      <c r="D67" s="159"/>
      <c r="E67" s="160">
        <v>7.2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>
        <v>28</v>
      </c>
      <c r="B68" s="155" t="s">
        <v>210</v>
      </c>
      <c r="C68" s="177" t="s">
        <v>211</v>
      </c>
      <c r="D68" s="156" t="s">
        <v>0</v>
      </c>
      <c r="E68" s="172"/>
      <c r="F68" s="158"/>
      <c r="G68" s="157">
        <f>ROUND(E68*F68,2)</f>
        <v>0</v>
      </c>
      <c r="H68" s="158"/>
      <c r="I68" s="157">
        <f>ROUND(E68*H68,2)</f>
        <v>0</v>
      </c>
      <c r="J68" s="158"/>
      <c r="K68" s="157">
        <f>ROUND(E68*J68,2)</f>
        <v>0</v>
      </c>
      <c r="L68" s="157">
        <v>15</v>
      </c>
      <c r="M68" s="157">
        <f>G68*(1+L68/100)</f>
        <v>0</v>
      </c>
      <c r="N68" s="157">
        <v>0</v>
      </c>
      <c r="O68" s="157">
        <f>ROUND(E68*N68,2)</f>
        <v>0</v>
      </c>
      <c r="P68" s="157">
        <v>0</v>
      </c>
      <c r="Q68" s="157">
        <f>ROUND(E68*P68,2)</f>
        <v>0</v>
      </c>
      <c r="R68" s="157"/>
      <c r="S68" s="157" t="s">
        <v>128</v>
      </c>
      <c r="T68" s="157" t="s">
        <v>119</v>
      </c>
      <c r="U68" s="157">
        <v>0</v>
      </c>
      <c r="V68" s="157">
        <f>ROUND(E68*U68,2)</f>
        <v>0</v>
      </c>
      <c r="W68" s="157"/>
      <c r="X68" s="157" t="s">
        <v>190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191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">
      <c r="A69" s="150" t="s">
        <v>113</v>
      </c>
      <c r="B69" s="151" t="s">
        <v>81</v>
      </c>
      <c r="C69" s="174" t="s">
        <v>82</v>
      </c>
      <c r="D69" s="162"/>
      <c r="E69" s="163"/>
      <c r="F69" s="164"/>
      <c r="G69" s="165">
        <f>SUMIF(AG70:AG86,"&lt;&gt;NOR",G70:G86)</f>
        <v>0</v>
      </c>
      <c r="H69" s="161"/>
      <c r="I69" s="161">
        <f>SUM(I70:I86)</f>
        <v>0</v>
      </c>
      <c r="J69" s="161"/>
      <c r="K69" s="161">
        <f>SUM(K70:K86)</f>
        <v>0</v>
      </c>
      <c r="L69" s="161"/>
      <c r="M69" s="161">
        <f>SUM(M70:M86)</f>
        <v>0</v>
      </c>
      <c r="N69" s="161"/>
      <c r="O69" s="161">
        <f>SUM(O70:O86)</f>
        <v>9.9999999999999992E-2</v>
      </c>
      <c r="P69" s="161"/>
      <c r="Q69" s="161">
        <f>SUM(Q70:Q86)</f>
        <v>0</v>
      </c>
      <c r="R69" s="161"/>
      <c r="S69" s="161"/>
      <c r="T69" s="161"/>
      <c r="U69" s="161"/>
      <c r="V69" s="161">
        <f>SUM(V70:V86)</f>
        <v>5.2199999999999989</v>
      </c>
      <c r="W69" s="161"/>
      <c r="X69" s="161"/>
      <c r="AG69" t="s">
        <v>114</v>
      </c>
    </row>
    <row r="70" spans="1:60" ht="22.5" outlineLevel="1" x14ac:dyDescent="0.2">
      <c r="A70" s="166">
        <v>29</v>
      </c>
      <c r="B70" s="167" t="s">
        <v>212</v>
      </c>
      <c r="C70" s="175" t="s">
        <v>213</v>
      </c>
      <c r="D70" s="168" t="s">
        <v>127</v>
      </c>
      <c r="E70" s="169">
        <v>3.99</v>
      </c>
      <c r="F70" s="170"/>
      <c r="G70" s="171">
        <f>ROUND(E70*F70,2)</f>
        <v>0</v>
      </c>
      <c r="H70" s="158"/>
      <c r="I70" s="157">
        <f>ROUND(E70*H70,2)</f>
        <v>0</v>
      </c>
      <c r="J70" s="158"/>
      <c r="K70" s="157">
        <f>ROUND(E70*J70,2)</f>
        <v>0</v>
      </c>
      <c r="L70" s="157">
        <v>15</v>
      </c>
      <c r="M70" s="157">
        <f>G70*(1+L70/100)</f>
        <v>0</v>
      </c>
      <c r="N70" s="157">
        <v>2.1000000000000001E-4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128</v>
      </c>
      <c r="T70" s="157" t="s">
        <v>128</v>
      </c>
      <c r="U70" s="157">
        <v>0.05</v>
      </c>
      <c r="V70" s="157">
        <f>ROUND(E70*U70,2)</f>
        <v>0.2</v>
      </c>
      <c r="W70" s="157"/>
      <c r="X70" s="157" t="s">
        <v>120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76" t="s">
        <v>138</v>
      </c>
      <c r="D71" s="159"/>
      <c r="E71" s="160">
        <v>3.23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7"/>
      <c r="Z71" s="147"/>
      <c r="AA71" s="147"/>
      <c r="AB71" s="147"/>
      <c r="AC71" s="147"/>
      <c r="AD71" s="147"/>
      <c r="AE71" s="147"/>
      <c r="AF71" s="147"/>
      <c r="AG71" s="147" t="s">
        <v>130</v>
      </c>
      <c r="AH71" s="147">
        <v>5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76" t="s">
        <v>195</v>
      </c>
      <c r="D72" s="159"/>
      <c r="E72" s="160">
        <v>0.76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5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2.5" outlineLevel="1" x14ac:dyDescent="0.2">
      <c r="A73" s="166">
        <v>30</v>
      </c>
      <c r="B73" s="167" t="s">
        <v>214</v>
      </c>
      <c r="C73" s="175" t="s">
        <v>215</v>
      </c>
      <c r="D73" s="168" t="s">
        <v>133</v>
      </c>
      <c r="E73" s="169">
        <v>3.8</v>
      </c>
      <c r="F73" s="170"/>
      <c r="G73" s="171">
        <f>ROUND(E73*F73,2)</f>
        <v>0</v>
      </c>
      <c r="H73" s="158"/>
      <c r="I73" s="157">
        <f>ROUND(E73*H73,2)</f>
        <v>0</v>
      </c>
      <c r="J73" s="158"/>
      <c r="K73" s="157">
        <f>ROUND(E73*J73,2)</f>
        <v>0</v>
      </c>
      <c r="L73" s="157">
        <v>15</v>
      </c>
      <c r="M73" s="157">
        <f>G73*(1+L73/100)</f>
        <v>0</v>
      </c>
      <c r="N73" s="157">
        <v>4.0000000000000002E-4</v>
      </c>
      <c r="O73" s="157">
        <f>ROUND(E73*N73,2)</f>
        <v>0</v>
      </c>
      <c r="P73" s="157">
        <v>0</v>
      </c>
      <c r="Q73" s="157">
        <f>ROUND(E73*P73,2)</f>
        <v>0</v>
      </c>
      <c r="R73" s="157"/>
      <c r="S73" s="157" t="s">
        <v>128</v>
      </c>
      <c r="T73" s="157" t="s">
        <v>128</v>
      </c>
      <c r="U73" s="157">
        <v>0.23599999999999999</v>
      </c>
      <c r="V73" s="157">
        <f>ROUND(E73*U73,2)</f>
        <v>0.9</v>
      </c>
      <c r="W73" s="157"/>
      <c r="X73" s="157" t="s">
        <v>120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121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176" t="s">
        <v>216</v>
      </c>
      <c r="D74" s="159"/>
      <c r="E74" s="160">
        <v>3.8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130</v>
      </c>
      <c r="AH74" s="147">
        <v>5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6">
        <v>31</v>
      </c>
      <c r="B75" s="167" t="s">
        <v>217</v>
      </c>
      <c r="C75" s="175" t="s">
        <v>218</v>
      </c>
      <c r="D75" s="168" t="s">
        <v>133</v>
      </c>
      <c r="E75" s="169">
        <v>3.8</v>
      </c>
      <c r="F75" s="170"/>
      <c r="G75" s="171">
        <f>ROUND(E75*F75,2)</f>
        <v>0</v>
      </c>
      <c r="H75" s="158"/>
      <c r="I75" s="157">
        <f>ROUND(E75*H75,2)</f>
        <v>0</v>
      </c>
      <c r="J75" s="158"/>
      <c r="K75" s="157">
        <f>ROUND(E75*J75,2)</f>
        <v>0</v>
      </c>
      <c r="L75" s="157">
        <v>15</v>
      </c>
      <c r="M75" s="157">
        <f>G75*(1+L75/100)</f>
        <v>0</v>
      </c>
      <c r="N75" s="157">
        <v>0</v>
      </c>
      <c r="O75" s="157">
        <f>ROUND(E75*N75,2)</f>
        <v>0</v>
      </c>
      <c r="P75" s="157">
        <v>0</v>
      </c>
      <c r="Q75" s="157">
        <f>ROUND(E75*P75,2)</f>
        <v>0</v>
      </c>
      <c r="R75" s="157"/>
      <c r="S75" s="157" t="s">
        <v>128</v>
      </c>
      <c r="T75" s="157" t="s">
        <v>128</v>
      </c>
      <c r="U75" s="157">
        <v>0.154</v>
      </c>
      <c r="V75" s="157">
        <f>ROUND(E75*U75,2)</f>
        <v>0.59</v>
      </c>
      <c r="W75" s="157"/>
      <c r="X75" s="157" t="s">
        <v>120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121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76" t="s">
        <v>219</v>
      </c>
      <c r="D76" s="159"/>
      <c r="E76" s="160">
        <v>3.8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130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1" x14ac:dyDescent="0.2">
      <c r="A77" s="166">
        <v>32</v>
      </c>
      <c r="B77" s="167" t="s">
        <v>220</v>
      </c>
      <c r="C77" s="175" t="s">
        <v>221</v>
      </c>
      <c r="D77" s="168" t="s">
        <v>127</v>
      </c>
      <c r="E77" s="169">
        <v>3.23</v>
      </c>
      <c r="F77" s="170"/>
      <c r="G77" s="171">
        <f>ROUND(E77*F77,2)</f>
        <v>0</v>
      </c>
      <c r="H77" s="158"/>
      <c r="I77" s="157">
        <f>ROUND(E77*H77,2)</f>
        <v>0</v>
      </c>
      <c r="J77" s="158"/>
      <c r="K77" s="157">
        <f>ROUND(E77*J77,2)</f>
        <v>0</v>
      </c>
      <c r="L77" s="157">
        <v>15</v>
      </c>
      <c r="M77" s="157">
        <f>G77*(1+L77/100)</f>
        <v>0</v>
      </c>
      <c r="N77" s="157">
        <v>3.2599999999999999E-3</v>
      </c>
      <c r="O77" s="157">
        <f>ROUND(E77*N77,2)</f>
        <v>0.01</v>
      </c>
      <c r="P77" s="157">
        <v>0</v>
      </c>
      <c r="Q77" s="157">
        <f>ROUND(E77*P77,2)</f>
        <v>0</v>
      </c>
      <c r="R77" s="157"/>
      <c r="S77" s="157" t="s">
        <v>128</v>
      </c>
      <c r="T77" s="157" t="s">
        <v>128</v>
      </c>
      <c r="U77" s="157">
        <v>0.97799999999999998</v>
      </c>
      <c r="V77" s="157">
        <f>ROUND(E77*U77,2)</f>
        <v>3.16</v>
      </c>
      <c r="W77" s="157"/>
      <c r="X77" s="157" t="s">
        <v>120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194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76" t="s">
        <v>138</v>
      </c>
      <c r="D78" s="159"/>
      <c r="E78" s="160">
        <v>3.23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130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6">
        <v>33</v>
      </c>
      <c r="B79" s="167" t="s">
        <v>222</v>
      </c>
      <c r="C79" s="175" t="s">
        <v>223</v>
      </c>
      <c r="D79" s="168" t="s">
        <v>127</v>
      </c>
      <c r="E79" s="169">
        <v>3.23</v>
      </c>
      <c r="F79" s="170"/>
      <c r="G79" s="171">
        <f>ROUND(E79*F79,2)</f>
        <v>0</v>
      </c>
      <c r="H79" s="158"/>
      <c r="I79" s="157">
        <f>ROUND(E79*H79,2)</f>
        <v>0</v>
      </c>
      <c r="J79" s="158"/>
      <c r="K79" s="157">
        <f>ROUND(E79*J79,2)</f>
        <v>0</v>
      </c>
      <c r="L79" s="157">
        <v>15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128</v>
      </c>
      <c r="T79" s="157" t="s">
        <v>128</v>
      </c>
      <c r="U79" s="157">
        <v>0.03</v>
      </c>
      <c r="V79" s="157">
        <f>ROUND(E79*U79,2)</f>
        <v>0.1</v>
      </c>
      <c r="W79" s="157"/>
      <c r="X79" s="157" t="s">
        <v>120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194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76" t="s">
        <v>224</v>
      </c>
      <c r="D80" s="159"/>
      <c r="E80" s="160">
        <v>3.23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130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66">
        <v>34</v>
      </c>
      <c r="B81" s="167" t="s">
        <v>225</v>
      </c>
      <c r="C81" s="175" t="s">
        <v>226</v>
      </c>
      <c r="D81" s="168" t="s">
        <v>133</v>
      </c>
      <c r="E81" s="169">
        <v>3.8</v>
      </c>
      <c r="F81" s="170"/>
      <c r="G81" s="171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15</v>
      </c>
      <c r="M81" s="157">
        <f>G81*(1+L81/100)</f>
        <v>0</v>
      </c>
      <c r="N81" s="157">
        <v>4.0000000000000003E-5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128</v>
      </c>
      <c r="T81" s="157" t="s">
        <v>128</v>
      </c>
      <c r="U81" s="157">
        <v>7.0000000000000007E-2</v>
      </c>
      <c r="V81" s="157">
        <f>ROUND(E81*U81,2)</f>
        <v>0.27</v>
      </c>
      <c r="W81" s="157"/>
      <c r="X81" s="157" t="s">
        <v>120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76" t="s">
        <v>219</v>
      </c>
      <c r="D82" s="159"/>
      <c r="E82" s="160">
        <v>3.8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130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2.5" outlineLevel="1" x14ac:dyDescent="0.2">
      <c r="A83" s="166">
        <v>35</v>
      </c>
      <c r="B83" s="167" t="s">
        <v>227</v>
      </c>
      <c r="C83" s="175" t="s">
        <v>228</v>
      </c>
      <c r="D83" s="168" t="s">
        <v>127</v>
      </c>
      <c r="E83" s="169">
        <v>4.8070000000000004</v>
      </c>
      <c r="F83" s="170"/>
      <c r="G83" s="171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15</v>
      </c>
      <c r="M83" s="157">
        <f>G83*(1+L83/100)</f>
        <v>0</v>
      </c>
      <c r="N83" s="157">
        <v>1.9199999999999998E-2</v>
      </c>
      <c r="O83" s="157">
        <f>ROUND(E83*N83,2)</f>
        <v>0.09</v>
      </c>
      <c r="P83" s="157">
        <v>0</v>
      </c>
      <c r="Q83" s="157">
        <f>ROUND(E83*P83,2)</f>
        <v>0</v>
      </c>
      <c r="R83" s="157" t="s">
        <v>229</v>
      </c>
      <c r="S83" s="157" t="s">
        <v>128</v>
      </c>
      <c r="T83" s="157" t="s">
        <v>128</v>
      </c>
      <c r="U83" s="157">
        <v>0</v>
      </c>
      <c r="V83" s="157">
        <f>ROUND(E83*U83,2)</f>
        <v>0</v>
      </c>
      <c r="W83" s="157"/>
      <c r="X83" s="157" t="s">
        <v>230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231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76" t="s">
        <v>232</v>
      </c>
      <c r="D84" s="159"/>
      <c r="E84" s="160">
        <v>1.254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130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76" t="s">
        <v>233</v>
      </c>
      <c r="D85" s="159"/>
      <c r="E85" s="160">
        <v>3.5529999999999999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>
        <v>5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>
        <v>36</v>
      </c>
      <c r="B86" s="155" t="s">
        <v>234</v>
      </c>
      <c r="C86" s="177" t="s">
        <v>235</v>
      </c>
      <c r="D86" s="156" t="s">
        <v>0</v>
      </c>
      <c r="E86" s="172"/>
      <c r="F86" s="158"/>
      <c r="G86" s="157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15</v>
      </c>
      <c r="M86" s="157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7"/>
      <c r="S86" s="157" t="s">
        <v>128</v>
      </c>
      <c r="T86" s="157" t="s">
        <v>128</v>
      </c>
      <c r="U86" s="157">
        <v>0</v>
      </c>
      <c r="V86" s="157">
        <f>ROUND(E86*U86,2)</f>
        <v>0</v>
      </c>
      <c r="W86" s="157"/>
      <c r="X86" s="157" t="s">
        <v>190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191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50" t="s">
        <v>113</v>
      </c>
      <c r="B87" s="151" t="s">
        <v>83</v>
      </c>
      <c r="C87" s="174" t="s">
        <v>84</v>
      </c>
      <c r="D87" s="162"/>
      <c r="E87" s="163"/>
      <c r="F87" s="164"/>
      <c r="G87" s="165">
        <f>SUMIF(AG88:AG98,"&lt;&gt;NOR",G88:G98)</f>
        <v>0</v>
      </c>
      <c r="H87" s="161"/>
      <c r="I87" s="161">
        <f>SUM(I88:I98)</f>
        <v>0</v>
      </c>
      <c r="J87" s="161"/>
      <c r="K87" s="161">
        <f>SUM(K88:K98)</f>
        <v>0</v>
      </c>
      <c r="L87" s="161"/>
      <c r="M87" s="161">
        <f>SUM(M88:M98)</f>
        <v>0</v>
      </c>
      <c r="N87" s="161"/>
      <c r="O87" s="161">
        <f>SUM(O88:O98)</f>
        <v>0</v>
      </c>
      <c r="P87" s="161"/>
      <c r="Q87" s="161">
        <f>SUM(Q88:Q98)</f>
        <v>0</v>
      </c>
      <c r="R87" s="161"/>
      <c r="S87" s="161"/>
      <c r="T87" s="161"/>
      <c r="U87" s="161"/>
      <c r="V87" s="161">
        <f>SUM(V88:V98)</f>
        <v>4.96</v>
      </c>
      <c r="W87" s="161"/>
      <c r="X87" s="161"/>
      <c r="AG87" t="s">
        <v>114</v>
      </c>
    </row>
    <row r="88" spans="1:60" outlineLevel="1" x14ac:dyDescent="0.2">
      <c r="A88" s="166">
        <v>37</v>
      </c>
      <c r="B88" s="167" t="s">
        <v>236</v>
      </c>
      <c r="C88" s="175" t="s">
        <v>237</v>
      </c>
      <c r="D88" s="168" t="s">
        <v>189</v>
      </c>
      <c r="E88" s="169">
        <v>1.06795</v>
      </c>
      <c r="F88" s="170"/>
      <c r="G88" s="171">
        <f t="shared" ref="G88:G98" si="0">ROUND(E88*F88,2)</f>
        <v>0</v>
      </c>
      <c r="H88" s="158"/>
      <c r="I88" s="157">
        <f t="shared" ref="I88:I98" si="1">ROUND(E88*H88,2)</f>
        <v>0</v>
      </c>
      <c r="J88" s="158"/>
      <c r="K88" s="157">
        <f t="shared" ref="K88:K98" si="2">ROUND(E88*J88,2)</f>
        <v>0</v>
      </c>
      <c r="L88" s="157">
        <v>15</v>
      </c>
      <c r="M88" s="157">
        <f t="shared" ref="M88:M98" si="3">G88*(1+L88/100)</f>
        <v>0</v>
      </c>
      <c r="N88" s="157">
        <v>0</v>
      </c>
      <c r="O88" s="157">
        <f t="shared" ref="O88:O98" si="4">ROUND(E88*N88,2)</f>
        <v>0</v>
      </c>
      <c r="P88" s="157">
        <v>0</v>
      </c>
      <c r="Q88" s="157">
        <f t="shared" ref="Q88:Q98" si="5">ROUND(E88*P88,2)</f>
        <v>0</v>
      </c>
      <c r="R88" s="157"/>
      <c r="S88" s="157" t="s">
        <v>128</v>
      </c>
      <c r="T88" s="157" t="s">
        <v>128</v>
      </c>
      <c r="U88" s="157">
        <v>2.0089999999999999</v>
      </c>
      <c r="V88" s="157">
        <f t="shared" ref="V88:V98" si="6">ROUND(E88*U88,2)</f>
        <v>2.15</v>
      </c>
      <c r="W88" s="157"/>
      <c r="X88" s="157" t="s">
        <v>238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239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6">
        <v>38</v>
      </c>
      <c r="B89" s="167" t="s">
        <v>240</v>
      </c>
      <c r="C89" s="175" t="s">
        <v>241</v>
      </c>
      <c r="D89" s="168" t="s">
        <v>189</v>
      </c>
      <c r="E89" s="169">
        <v>0.53398000000000001</v>
      </c>
      <c r="F89" s="170"/>
      <c r="G89" s="171">
        <f t="shared" si="0"/>
        <v>0</v>
      </c>
      <c r="H89" s="158"/>
      <c r="I89" s="157">
        <f t="shared" si="1"/>
        <v>0</v>
      </c>
      <c r="J89" s="158"/>
      <c r="K89" s="157">
        <f t="shared" si="2"/>
        <v>0</v>
      </c>
      <c r="L89" s="157">
        <v>15</v>
      </c>
      <c r="M89" s="157">
        <f t="shared" si="3"/>
        <v>0</v>
      </c>
      <c r="N89" s="157">
        <v>0</v>
      </c>
      <c r="O89" s="157">
        <f t="shared" si="4"/>
        <v>0</v>
      </c>
      <c r="P89" s="157">
        <v>0</v>
      </c>
      <c r="Q89" s="157">
        <f t="shared" si="5"/>
        <v>0</v>
      </c>
      <c r="R89" s="157"/>
      <c r="S89" s="157" t="s">
        <v>128</v>
      </c>
      <c r="T89" s="157" t="s">
        <v>128</v>
      </c>
      <c r="U89" s="157">
        <v>0.95899999999999996</v>
      </c>
      <c r="V89" s="157">
        <f t="shared" si="6"/>
        <v>0.51</v>
      </c>
      <c r="W89" s="157"/>
      <c r="X89" s="157" t="s">
        <v>238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239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66">
        <v>39</v>
      </c>
      <c r="B90" s="167" t="s">
        <v>242</v>
      </c>
      <c r="C90" s="175" t="s">
        <v>243</v>
      </c>
      <c r="D90" s="168" t="s">
        <v>189</v>
      </c>
      <c r="E90" s="169">
        <v>1.06795</v>
      </c>
      <c r="F90" s="170"/>
      <c r="G90" s="171">
        <f t="shared" si="0"/>
        <v>0</v>
      </c>
      <c r="H90" s="158"/>
      <c r="I90" s="157">
        <f t="shared" si="1"/>
        <v>0</v>
      </c>
      <c r="J90" s="158"/>
      <c r="K90" s="157">
        <f t="shared" si="2"/>
        <v>0</v>
      </c>
      <c r="L90" s="157">
        <v>15</v>
      </c>
      <c r="M90" s="157">
        <f t="shared" si="3"/>
        <v>0</v>
      </c>
      <c r="N90" s="157">
        <v>0</v>
      </c>
      <c r="O90" s="157">
        <f t="shared" si="4"/>
        <v>0</v>
      </c>
      <c r="P90" s="157">
        <v>0</v>
      </c>
      <c r="Q90" s="157">
        <f t="shared" si="5"/>
        <v>0</v>
      </c>
      <c r="R90" s="157"/>
      <c r="S90" s="157" t="s">
        <v>128</v>
      </c>
      <c r="T90" s="157" t="s">
        <v>128</v>
      </c>
      <c r="U90" s="157">
        <v>0.94199999999999995</v>
      </c>
      <c r="V90" s="157">
        <f t="shared" si="6"/>
        <v>1.01</v>
      </c>
      <c r="W90" s="157"/>
      <c r="X90" s="157" t="s">
        <v>238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239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66">
        <v>40</v>
      </c>
      <c r="B91" s="167" t="s">
        <v>244</v>
      </c>
      <c r="C91" s="175" t="s">
        <v>245</v>
      </c>
      <c r="D91" s="168" t="s">
        <v>189</v>
      </c>
      <c r="E91" s="169">
        <v>5.3397699999999997</v>
      </c>
      <c r="F91" s="170"/>
      <c r="G91" s="171">
        <f t="shared" si="0"/>
        <v>0</v>
      </c>
      <c r="H91" s="158"/>
      <c r="I91" s="157">
        <f t="shared" si="1"/>
        <v>0</v>
      </c>
      <c r="J91" s="158"/>
      <c r="K91" s="157">
        <f t="shared" si="2"/>
        <v>0</v>
      </c>
      <c r="L91" s="157">
        <v>15</v>
      </c>
      <c r="M91" s="157">
        <f t="shared" si="3"/>
        <v>0</v>
      </c>
      <c r="N91" s="157">
        <v>0</v>
      </c>
      <c r="O91" s="157">
        <f t="shared" si="4"/>
        <v>0</v>
      </c>
      <c r="P91" s="157">
        <v>0</v>
      </c>
      <c r="Q91" s="157">
        <f t="shared" si="5"/>
        <v>0</v>
      </c>
      <c r="R91" s="157"/>
      <c r="S91" s="157" t="s">
        <v>128</v>
      </c>
      <c r="T91" s="157" t="s">
        <v>128</v>
      </c>
      <c r="U91" s="157">
        <v>0.105</v>
      </c>
      <c r="V91" s="157">
        <f t="shared" si="6"/>
        <v>0.56000000000000005</v>
      </c>
      <c r="W91" s="157"/>
      <c r="X91" s="157" t="s">
        <v>238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239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66">
        <v>41</v>
      </c>
      <c r="B92" s="167" t="s">
        <v>246</v>
      </c>
      <c r="C92" s="175" t="s">
        <v>247</v>
      </c>
      <c r="D92" s="168" t="s">
        <v>189</v>
      </c>
      <c r="E92" s="169">
        <v>1.06795</v>
      </c>
      <c r="F92" s="170"/>
      <c r="G92" s="171">
        <f t="shared" si="0"/>
        <v>0</v>
      </c>
      <c r="H92" s="158"/>
      <c r="I92" s="157">
        <f t="shared" si="1"/>
        <v>0</v>
      </c>
      <c r="J92" s="158"/>
      <c r="K92" s="157">
        <f t="shared" si="2"/>
        <v>0</v>
      </c>
      <c r="L92" s="157">
        <v>15</v>
      </c>
      <c r="M92" s="157">
        <f t="shared" si="3"/>
        <v>0</v>
      </c>
      <c r="N92" s="157">
        <v>0</v>
      </c>
      <c r="O92" s="157">
        <f t="shared" si="4"/>
        <v>0</v>
      </c>
      <c r="P92" s="157">
        <v>0</v>
      </c>
      <c r="Q92" s="157">
        <f t="shared" si="5"/>
        <v>0</v>
      </c>
      <c r="R92" s="157"/>
      <c r="S92" s="157" t="s">
        <v>128</v>
      </c>
      <c r="T92" s="157" t="s">
        <v>128</v>
      </c>
      <c r="U92" s="157">
        <v>0.04</v>
      </c>
      <c r="V92" s="157">
        <f t="shared" si="6"/>
        <v>0.04</v>
      </c>
      <c r="W92" s="157"/>
      <c r="X92" s="157" t="s">
        <v>238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66">
        <v>42</v>
      </c>
      <c r="B93" s="167" t="s">
        <v>248</v>
      </c>
      <c r="C93" s="175" t="s">
        <v>249</v>
      </c>
      <c r="D93" s="168" t="s">
        <v>189</v>
      </c>
      <c r="E93" s="169">
        <v>14.951359999999999</v>
      </c>
      <c r="F93" s="170"/>
      <c r="G93" s="171">
        <f t="shared" si="0"/>
        <v>0</v>
      </c>
      <c r="H93" s="158"/>
      <c r="I93" s="157">
        <f t="shared" si="1"/>
        <v>0</v>
      </c>
      <c r="J93" s="158"/>
      <c r="K93" s="157">
        <f t="shared" si="2"/>
        <v>0</v>
      </c>
      <c r="L93" s="157">
        <v>15</v>
      </c>
      <c r="M93" s="157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7"/>
      <c r="S93" s="157" t="s">
        <v>128</v>
      </c>
      <c r="T93" s="157" t="s">
        <v>128</v>
      </c>
      <c r="U93" s="157">
        <v>0</v>
      </c>
      <c r="V93" s="157">
        <f t="shared" si="6"/>
        <v>0</v>
      </c>
      <c r="W93" s="157"/>
      <c r="X93" s="157" t="s">
        <v>238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239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6">
        <v>43</v>
      </c>
      <c r="B94" s="167" t="s">
        <v>250</v>
      </c>
      <c r="C94" s="175" t="s">
        <v>251</v>
      </c>
      <c r="D94" s="168" t="s">
        <v>189</v>
      </c>
      <c r="E94" s="169">
        <v>1.06795</v>
      </c>
      <c r="F94" s="170"/>
      <c r="G94" s="171">
        <f t="shared" si="0"/>
        <v>0</v>
      </c>
      <c r="H94" s="158"/>
      <c r="I94" s="157">
        <f t="shared" si="1"/>
        <v>0</v>
      </c>
      <c r="J94" s="158"/>
      <c r="K94" s="157">
        <f t="shared" si="2"/>
        <v>0</v>
      </c>
      <c r="L94" s="157">
        <v>15</v>
      </c>
      <c r="M94" s="157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7"/>
      <c r="S94" s="157" t="s">
        <v>128</v>
      </c>
      <c r="T94" s="157" t="s">
        <v>128</v>
      </c>
      <c r="U94" s="157">
        <v>0.64</v>
      </c>
      <c r="V94" s="157">
        <f t="shared" si="6"/>
        <v>0.68</v>
      </c>
      <c r="W94" s="157"/>
      <c r="X94" s="157" t="s">
        <v>238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239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6">
        <v>44</v>
      </c>
      <c r="B95" s="167" t="s">
        <v>252</v>
      </c>
      <c r="C95" s="175" t="s">
        <v>253</v>
      </c>
      <c r="D95" s="168" t="s">
        <v>189</v>
      </c>
      <c r="E95" s="169">
        <v>1.06795</v>
      </c>
      <c r="F95" s="170"/>
      <c r="G95" s="171">
        <f t="shared" si="0"/>
        <v>0</v>
      </c>
      <c r="H95" s="158"/>
      <c r="I95" s="157">
        <f t="shared" si="1"/>
        <v>0</v>
      </c>
      <c r="J95" s="158"/>
      <c r="K95" s="157">
        <f t="shared" si="2"/>
        <v>0</v>
      </c>
      <c r="L95" s="157">
        <v>15</v>
      </c>
      <c r="M95" s="157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7"/>
      <c r="S95" s="157" t="s">
        <v>128</v>
      </c>
      <c r="T95" s="157" t="s">
        <v>128</v>
      </c>
      <c r="U95" s="157">
        <v>6.0000000000000001E-3</v>
      </c>
      <c r="V95" s="157">
        <f t="shared" si="6"/>
        <v>0.01</v>
      </c>
      <c r="W95" s="157"/>
      <c r="X95" s="157" t="s">
        <v>238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239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66">
        <v>45</v>
      </c>
      <c r="B96" s="167" t="s">
        <v>254</v>
      </c>
      <c r="C96" s="175" t="s">
        <v>255</v>
      </c>
      <c r="D96" s="168" t="s">
        <v>189</v>
      </c>
      <c r="E96" s="169">
        <v>3.2039999999999999E-2</v>
      </c>
      <c r="F96" s="170"/>
      <c r="G96" s="171">
        <f t="shared" si="0"/>
        <v>0</v>
      </c>
      <c r="H96" s="158"/>
      <c r="I96" s="157">
        <f t="shared" si="1"/>
        <v>0</v>
      </c>
      <c r="J96" s="158"/>
      <c r="K96" s="157">
        <f t="shared" si="2"/>
        <v>0</v>
      </c>
      <c r="L96" s="157">
        <v>15</v>
      </c>
      <c r="M96" s="157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7"/>
      <c r="S96" s="157" t="s">
        <v>128</v>
      </c>
      <c r="T96" s="157" t="s">
        <v>128</v>
      </c>
      <c r="U96" s="157">
        <v>0</v>
      </c>
      <c r="V96" s="157">
        <f t="shared" si="6"/>
        <v>0</v>
      </c>
      <c r="W96" s="157"/>
      <c r="X96" s="157" t="s">
        <v>238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239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46</v>
      </c>
      <c r="B97" s="167" t="s">
        <v>256</v>
      </c>
      <c r="C97" s="175" t="s">
        <v>257</v>
      </c>
      <c r="D97" s="168" t="s">
        <v>189</v>
      </c>
      <c r="E97" s="169">
        <v>0.16767000000000001</v>
      </c>
      <c r="F97" s="170"/>
      <c r="G97" s="171">
        <f t="shared" si="0"/>
        <v>0</v>
      </c>
      <c r="H97" s="158"/>
      <c r="I97" s="157">
        <f t="shared" si="1"/>
        <v>0</v>
      </c>
      <c r="J97" s="158"/>
      <c r="K97" s="157">
        <f t="shared" si="2"/>
        <v>0</v>
      </c>
      <c r="L97" s="157">
        <v>15</v>
      </c>
      <c r="M97" s="157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7"/>
      <c r="S97" s="157" t="s">
        <v>118</v>
      </c>
      <c r="T97" s="157" t="s">
        <v>137</v>
      </c>
      <c r="U97" s="157">
        <v>0</v>
      </c>
      <c r="V97" s="157">
        <f t="shared" si="6"/>
        <v>0</v>
      </c>
      <c r="W97" s="157"/>
      <c r="X97" s="157" t="s">
        <v>238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239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66">
        <v>47</v>
      </c>
      <c r="B98" s="167" t="s">
        <v>258</v>
      </c>
      <c r="C98" s="175" t="s">
        <v>259</v>
      </c>
      <c r="D98" s="168" t="s">
        <v>189</v>
      </c>
      <c r="E98" s="169">
        <v>0.86824999999999997</v>
      </c>
      <c r="F98" s="170"/>
      <c r="G98" s="171">
        <f t="shared" si="0"/>
        <v>0</v>
      </c>
      <c r="H98" s="158"/>
      <c r="I98" s="157">
        <f t="shared" si="1"/>
        <v>0</v>
      </c>
      <c r="J98" s="158"/>
      <c r="K98" s="157">
        <f t="shared" si="2"/>
        <v>0</v>
      </c>
      <c r="L98" s="157">
        <v>15</v>
      </c>
      <c r="M98" s="157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7"/>
      <c r="S98" s="157" t="s">
        <v>128</v>
      </c>
      <c r="T98" s="157" t="s">
        <v>128</v>
      </c>
      <c r="U98" s="157">
        <v>0</v>
      </c>
      <c r="V98" s="157">
        <f t="shared" si="6"/>
        <v>0</v>
      </c>
      <c r="W98" s="157"/>
      <c r="X98" s="157" t="s">
        <v>238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239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A99" s="150" t="s">
        <v>113</v>
      </c>
      <c r="B99" s="151" t="s">
        <v>86</v>
      </c>
      <c r="C99" s="174" t="s">
        <v>29</v>
      </c>
      <c r="D99" s="162"/>
      <c r="E99" s="163"/>
      <c r="F99" s="164"/>
      <c r="G99" s="165">
        <f>SUMIF(AG100:AG106,"&lt;&gt;NOR",G100:G106)</f>
        <v>0</v>
      </c>
      <c r="H99" s="161"/>
      <c r="I99" s="161">
        <f>SUM(I100:I106)</f>
        <v>0</v>
      </c>
      <c r="J99" s="161"/>
      <c r="K99" s="161">
        <f>SUM(K100:K106)</f>
        <v>0</v>
      </c>
      <c r="L99" s="161"/>
      <c r="M99" s="161">
        <f>SUM(M100:M106)</f>
        <v>0</v>
      </c>
      <c r="N99" s="161"/>
      <c r="O99" s="161">
        <f>SUM(O100:O106)</f>
        <v>0</v>
      </c>
      <c r="P99" s="161"/>
      <c r="Q99" s="161">
        <f>SUM(Q100:Q106)</f>
        <v>0</v>
      </c>
      <c r="R99" s="161"/>
      <c r="S99" s="161"/>
      <c r="T99" s="161"/>
      <c r="U99" s="161"/>
      <c r="V99" s="161">
        <f>SUM(V100:V106)</f>
        <v>0</v>
      </c>
      <c r="W99" s="161"/>
      <c r="X99" s="161"/>
      <c r="AG99" t="s">
        <v>114</v>
      </c>
    </row>
    <row r="100" spans="1:60" outlineLevel="1" x14ac:dyDescent="0.2">
      <c r="A100" s="166">
        <v>48</v>
      </c>
      <c r="B100" s="167" t="s">
        <v>260</v>
      </c>
      <c r="C100" s="175" t="s">
        <v>261</v>
      </c>
      <c r="D100" s="168" t="s">
        <v>262</v>
      </c>
      <c r="E100" s="169">
        <v>0</v>
      </c>
      <c r="F100" s="170"/>
      <c r="G100" s="171">
        <f t="shared" ref="G100:G106" si="7">ROUND(E100*F100,2)</f>
        <v>0</v>
      </c>
      <c r="H100" s="158"/>
      <c r="I100" s="157">
        <f t="shared" ref="I100:I106" si="8">ROUND(E100*H100,2)</f>
        <v>0</v>
      </c>
      <c r="J100" s="158"/>
      <c r="K100" s="157">
        <f t="shared" ref="K100:K106" si="9">ROUND(E100*J100,2)</f>
        <v>0</v>
      </c>
      <c r="L100" s="157">
        <v>15</v>
      </c>
      <c r="M100" s="157">
        <f t="shared" ref="M100:M106" si="10">G100*(1+L100/100)</f>
        <v>0</v>
      </c>
      <c r="N100" s="157">
        <v>0</v>
      </c>
      <c r="O100" s="157">
        <f t="shared" ref="O100:O106" si="11">ROUND(E100*N100,2)</f>
        <v>0</v>
      </c>
      <c r="P100" s="157">
        <v>0</v>
      </c>
      <c r="Q100" s="157">
        <f t="shared" ref="Q100:Q106" si="12">ROUND(E100*P100,2)</f>
        <v>0</v>
      </c>
      <c r="R100" s="157"/>
      <c r="S100" s="157" t="s">
        <v>118</v>
      </c>
      <c r="T100" s="157" t="s">
        <v>119</v>
      </c>
      <c r="U100" s="157">
        <v>0</v>
      </c>
      <c r="V100" s="157">
        <f t="shared" ref="V100:V106" si="13">ROUND(E100*U100,2)</f>
        <v>0</v>
      </c>
      <c r="W100" s="157"/>
      <c r="X100" s="157" t="s">
        <v>263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264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66">
        <v>49</v>
      </c>
      <c r="B101" s="167" t="s">
        <v>265</v>
      </c>
      <c r="C101" s="175" t="s">
        <v>266</v>
      </c>
      <c r="D101" s="168" t="s">
        <v>262</v>
      </c>
      <c r="E101" s="169">
        <v>0</v>
      </c>
      <c r="F101" s="170"/>
      <c r="G101" s="171">
        <f t="shared" si="7"/>
        <v>0</v>
      </c>
      <c r="H101" s="158"/>
      <c r="I101" s="157">
        <f t="shared" si="8"/>
        <v>0</v>
      </c>
      <c r="J101" s="158"/>
      <c r="K101" s="157">
        <f t="shared" si="9"/>
        <v>0</v>
      </c>
      <c r="L101" s="157">
        <v>15</v>
      </c>
      <c r="M101" s="157">
        <f t="shared" si="10"/>
        <v>0</v>
      </c>
      <c r="N101" s="157">
        <v>0</v>
      </c>
      <c r="O101" s="157">
        <f t="shared" si="11"/>
        <v>0</v>
      </c>
      <c r="P101" s="157">
        <v>0</v>
      </c>
      <c r="Q101" s="157">
        <f t="shared" si="12"/>
        <v>0</v>
      </c>
      <c r="R101" s="157"/>
      <c r="S101" s="157" t="s">
        <v>118</v>
      </c>
      <c r="T101" s="157" t="s">
        <v>119</v>
      </c>
      <c r="U101" s="157">
        <v>0</v>
      </c>
      <c r="V101" s="157">
        <f t="shared" si="13"/>
        <v>0</v>
      </c>
      <c r="W101" s="157"/>
      <c r="X101" s="157" t="s">
        <v>263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267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66">
        <v>50</v>
      </c>
      <c r="B102" s="167" t="s">
        <v>268</v>
      </c>
      <c r="C102" s="175" t="s">
        <v>269</v>
      </c>
      <c r="D102" s="168" t="s">
        <v>262</v>
      </c>
      <c r="E102" s="169">
        <v>0</v>
      </c>
      <c r="F102" s="170"/>
      <c r="G102" s="171">
        <f t="shared" si="7"/>
        <v>0</v>
      </c>
      <c r="H102" s="158"/>
      <c r="I102" s="157">
        <f t="shared" si="8"/>
        <v>0</v>
      </c>
      <c r="J102" s="158"/>
      <c r="K102" s="157">
        <f t="shared" si="9"/>
        <v>0</v>
      </c>
      <c r="L102" s="157">
        <v>15</v>
      </c>
      <c r="M102" s="157">
        <f t="shared" si="10"/>
        <v>0</v>
      </c>
      <c r="N102" s="157">
        <v>0</v>
      </c>
      <c r="O102" s="157">
        <f t="shared" si="11"/>
        <v>0</v>
      </c>
      <c r="P102" s="157">
        <v>0</v>
      </c>
      <c r="Q102" s="157">
        <f t="shared" si="12"/>
        <v>0</v>
      </c>
      <c r="R102" s="157"/>
      <c r="S102" s="157" t="s">
        <v>118</v>
      </c>
      <c r="T102" s="157" t="s">
        <v>119</v>
      </c>
      <c r="U102" s="157">
        <v>0</v>
      </c>
      <c r="V102" s="157">
        <f t="shared" si="13"/>
        <v>0</v>
      </c>
      <c r="W102" s="157"/>
      <c r="X102" s="157" t="s">
        <v>263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267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66">
        <v>51</v>
      </c>
      <c r="B103" s="167" t="s">
        <v>270</v>
      </c>
      <c r="C103" s="175" t="s">
        <v>271</v>
      </c>
      <c r="D103" s="168" t="s">
        <v>262</v>
      </c>
      <c r="E103" s="169">
        <v>1</v>
      </c>
      <c r="F103" s="170"/>
      <c r="G103" s="171">
        <f t="shared" si="7"/>
        <v>0</v>
      </c>
      <c r="H103" s="158"/>
      <c r="I103" s="157">
        <f t="shared" si="8"/>
        <v>0</v>
      </c>
      <c r="J103" s="158"/>
      <c r="K103" s="157">
        <f t="shared" si="9"/>
        <v>0</v>
      </c>
      <c r="L103" s="157">
        <v>15</v>
      </c>
      <c r="M103" s="157">
        <f t="shared" si="10"/>
        <v>0</v>
      </c>
      <c r="N103" s="157">
        <v>0</v>
      </c>
      <c r="O103" s="157">
        <f t="shared" si="11"/>
        <v>0</v>
      </c>
      <c r="P103" s="157">
        <v>0</v>
      </c>
      <c r="Q103" s="157">
        <f t="shared" si="12"/>
        <v>0</v>
      </c>
      <c r="R103" s="157"/>
      <c r="S103" s="157" t="s">
        <v>118</v>
      </c>
      <c r="T103" s="157" t="s">
        <v>119</v>
      </c>
      <c r="U103" s="157">
        <v>0</v>
      </c>
      <c r="V103" s="157">
        <f t="shared" si="13"/>
        <v>0</v>
      </c>
      <c r="W103" s="157"/>
      <c r="X103" s="157" t="s">
        <v>263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264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66">
        <v>52</v>
      </c>
      <c r="B104" s="167" t="s">
        <v>272</v>
      </c>
      <c r="C104" s="175" t="s">
        <v>273</v>
      </c>
      <c r="D104" s="168" t="s">
        <v>262</v>
      </c>
      <c r="E104" s="169">
        <v>1</v>
      </c>
      <c r="F104" s="170"/>
      <c r="G104" s="171">
        <f t="shared" si="7"/>
        <v>0</v>
      </c>
      <c r="H104" s="158"/>
      <c r="I104" s="157">
        <f t="shared" si="8"/>
        <v>0</v>
      </c>
      <c r="J104" s="158"/>
      <c r="K104" s="157">
        <f t="shared" si="9"/>
        <v>0</v>
      </c>
      <c r="L104" s="157">
        <v>15</v>
      </c>
      <c r="M104" s="157">
        <f t="shared" si="10"/>
        <v>0</v>
      </c>
      <c r="N104" s="157">
        <v>0</v>
      </c>
      <c r="O104" s="157">
        <f t="shared" si="11"/>
        <v>0</v>
      </c>
      <c r="P104" s="157">
        <v>0</v>
      </c>
      <c r="Q104" s="157">
        <f t="shared" si="12"/>
        <v>0</v>
      </c>
      <c r="R104" s="157"/>
      <c r="S104" s="157" t="s">
        <v>118</v>
      </c>
      <c r="T104" s="157" t="s">
        <v>119</v>
      </c>
      <c r="U104" s="157">
        <v>0</v>
      </c>
      <c r="V104" s="157">
        <f t="shared" si="13"/>
        <v>0</v>
      </c>
      <c r="W104" s="157"/>
      <c r="X104" s="157" t="s">
        <v>263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264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66">
        <v>53</v>
      </c>
      <c r="B105" s="167" t="s">
        <v>274</v>
      </c>
      <c r="C105" s="175" t="s">
        <v>275</v>
      </c>
      <c r="D105" s="168" t="s">
        <v>262</v>
      </c>
      <c r="E105" s="169">
        <v>0</v>
      </c>
      <c r="F105" s="170"/>
      <c r="G105" s="171">
        <f t="shared" si="7"/>
        <v>0</v>
      </c>
      <c r="H105" s="158"/>
      <c r="I105" s="157">
        <f t="shared" si="8"/>
        <v>0</v>
      </c>
      <c r="J105" s="158"/>
      <c r="K105" s="157">
        <f t="shared" si="9"/>
        <v>0</v>
      </c>
      <c r="L105" s="157">
        <v>15</v>
      </c>
      <c r="M105" s="157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7"/>
      <c r="S105" s="157" t="s">
        <v>118</v>
      </c>
      <c r="T105" s="157" t="s">
        <v>119</v>
      </c>
      <c r="U105" s="157">
        <v>0</v>
      </c>
      <c r="V105" s="157">
        <f t="shared" si="13"/>
        <v>0</v>
      </c>
      <c r="W105" s="157"/>
      <c r="X105" s="157" t="s">
        <v>263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264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66">
        <v>54</v>
      </c>
      <c r="B106" s="167" t="s">
        <v>276</v>
      </c>
      <c r="C106" s="175" t="s">
        <v>277</v>
      </c>
      <c r="D106" s="168" t="s">
        <v>262</v>
      </c>
      <c r="E106" s="169">
        <v>1</v>
      </c>
      <c r="F106" s="170"/>
      <c r="G106" s="171">
        <f t="shared" si="7"/>
        <v>0</v>
      </c>
      <c r="H106" s="158"/>
      <c r="I106" s="157">
        <f t="shared" si="8"/>
        <v>0</v>
      </c>
      <c r="J106" s="158"/>
      <c r="K106" s="157">
        <f t="shared" si="9"/>
        <v>0</v>
      </c>
      <c r="L106" s="157">
        <v>15</v>
      </c>
      <c r="M106" s="157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7"/>
      <c r="S106" s="157" t="s">
        <v>118</v>
      </c>
      <c r="T106" s="157" t="s">
        <v>119</v>
      </c>
      <c r="U106" s="157">
        <v>0</v>
      </c>
      <c r="V106" s="157">
        <f t="shared" si="13"/>
        <v>0</v>
      </c>
      <c r="W106" s="157"/>
      <c r="X106" s="157" t="s">
        <v>263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264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x14ac:dyDescent="0.2">
      <c r="A107" s="3"/>
      <c r="B107" s="4"/>
      <c r="C107" s="178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v>15</v>
      </c>
      <c r="AF107">
        <v>21</v>
      </c>
      <c r="AG107" t="s">
        <v>100</v>
      </c>
    </row>
    <row r="108" spans="1:60" x14ac:dyDescent="0.2">
      <c r="A108" s="150"/>
      <c r="B108" s="151" t="s">
        <v>31</v>
      </c>
      <c r="C108" s="174"/>
      <c r="D108" s="152"/>
      <c r="E108" s="153"/>
      <c r="F108" s="153"/>
      <c r="G108" s="173">
        <f>G8+G11+G33+G36+G45+G49+G51+G53+G62+G65+G69+G87+G99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f>SUMIF(L7:L106,AE107,G7:G106)</f>
        <v>0</v>
      </c>
      <c r="AF108">
        <f>SUMIF(L7:L106,AF107,G7:G106)</f>
        <v>0</v>
      </c>
      <c r="AG108" t="s">
        <v>278</v>
      </c>
    </row>
    <row r="109" spans="1:60" x14ac:dyDescent="0.2">
      <c r="A109" s="3"/>
      <c r="B109" s="4"/>
      <c r="C109" s="178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3"/>
      <c r="B110" s="4"/>
      <c r="C110" s="178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36" t="s">
        <v>279</v>
      </c>
      <c r="B111" s="236"/>
      <c r="C111" s="237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">
      <c r="A112" s="238"/>
      <c r="B112" s="239"/>
      <c r="C112" s="240"/>
      <c r="D112" s="239"/>
      <c r="E112" s="239"/>
      <c r="F112" s="239"/>
      <c r="G112" s="2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G112" t="s">
        <v>280</v>
      </c>
    </row>
    <row r="113" spans="1:33" x14ac:dyDescent="0.2">
      <c r="A113" s="242"/>
      <c r="B113" s="243"/>
      <c r="C113" s="244"/>
      <c r="D113" s="243"/>
      <c r="E113" s="243"/>
      <c r="F113" s="243"/>
      <c r="G113" s="24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42"/>
      <c r="B114" s="243"/>
      <c r="C114" s="244"/>
      <c r="D114" s="243"/>
      <c r="E114" s="243"/>
      <c r="F114" s="243"/>
      <c r="G114" s="24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42"/>
      <c r="B115" s="243"/>
      <c r="C115" s="244"/>
      <c r="D115" s="243"/>
      <c r="E115" s="243"/>
      <c r="F115" s="243"/>
      <c r="G115" s="24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246"/>
      <c r="B116" s="247"/>
      <c r="C116" s="248"/>
      <c r="D116" s="247"/>
      <c r="E116" s="247"/>
      <c r="F116" s="247"/>
      <c r="G116" s="24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3"/>
      <c r="B117" s="4"/>
      <c r="C117" s="178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 x14ac:dyDescent="0.2">
      <c r="C118" s="179"/>
      <c r="D118" s="10"/>
      <c r="AG118" t="s">
        <v>281</v>
      </c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1:C111"/>
    <mergeCell ref="A112:G116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4" activeCellId="1" sqref="C2:G2 C4:G4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88</v>
      </c>
    </row>
    <row r="2" spans="1:60" ht="24.95" customHeight="1" x14ac:dyDescent="0.2">
      <c r="A2" s="140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89</v>
      </c>
    </row>
    <row r="3" spans="1:60" ht="24.95" customHeight="1" x14ac:dyDescent="0.2">
      <c r="A3" s="140" t="s">
        <v>9</v>
      </c>
      <c r="B3" s="49" t="s">
        <v>51</v>
      </c>
      <c r="C3" s="254" t="s">
        <v>52</v>
      </c>
      <c r="D3" s="255"/>
      <c r="E3" s="255"/>
      <c r="F3" s="255"/>
      <c r="G3" s="256"/>
      <c r="AC3" s="122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44</v>
      </c>
      <c r="C4" s="257" t="s">
        <v>45</v>
      </c>
      <c r="D4" s="258"/>
      <c r="E4" s="258"/>
      <c r="F4" s="258"/>
      <c r="G4" s="259"/>
      <c r="AG4" t="s">
        <v>91</v>
      </c>
    </row>
    <row r="5" spans="1:60" x14ac:dyDescent="0.2">
      <c r="D5" s="10"/>
    </row>
    <row r="6" spans="1:60" ht="38.25" x14ac:dyDescent="0.2">
      <c r="A6" s="143" t="s">
        <v>92</v>
      </c>
      <c r="B6" s="145" t="s">
        <v>93</v>
      </c>
      <c r="C6" s="145" t="s">
        <v>94</v>
      </c>
      <c r="D6" s="144" t="s">
        <v>95</v>
      </c>
      <c r="E6" s="143" t="s">
        <v>96</v>
      </c>
      <c r="F6" s="143" t="s">
        <v>97</v>
      </c>
      <c r="G6" s="143" t="s">
        <v>31</v>
      </c>
      <c r="H6" s="146" t="s">
        <v>32</v>
      </c>
      <c r="I6" s="146" t="s">
        <v>98</v>
      </c>
      <c r="J6" s="146" t="s">
        <v>33</v>
      </c>
      <c r="K6" s="146" t="s">
        <v>99</v>
      </c>
      <c r="L6" s="146" t="s">
        <v>100</v>
      </c>
      <c r="M6" s="146" t="s">
        <v>101</v>
      </c>
      <c r="N6" s="146" t="s">
        <v>102</v>
      </c>
      <c r="O6" s="146" t="s">
        <v>103</v>
      </c>
      <c r="P6" s="146" t="s">
        <v>104</v>
      </c>
      <c r="Q6" s="146" t="s">
        <v>105</v>
      </c>
      <c r="R6" s="146" t="s">
        <v>106</v>
      </c>
      <c r="S6" s="146" t="s">
        <v>107</v>
      </c>
      <c r="T6" s="146" t="s">
        <v>108</v>
      </c>
      <c r="U6" s="146" t="s">
        <v>109</v>
      </c>
      <c r="V6" s="146" t="s">
        <v>110</v>
      </c>
      <c r="W6" s="146" t="s">
        <v>111</v>
      </c>
      <c r="X6" s="146" t="s">
        <v>112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0" t="s">
        <v>113</v>
      </c>
      <c r="B8" s="151" t="s">
        <v>61</v>
      </c>
      <c r="C8" s="174" t="s">
        <v>62</v>
      </c>
      <c r="D8" s="162"/>
      <c r="E8" s="163"/>
      <c r="F8" s="164"/>
      <c r="G8" s="165">
        <f>SUMIF(AG9:AG10,"&lt;&gt;NOR",G9:G10)</f>
        <v>0</v>
      </c>
      <c r="H8" s="161"/>
      <c r="I8" s="161">
        <f>SUM(I9:I10)</f>
        <v>0</v>
      </c>
      <c r="J8" s="161"/>
      <c r="K8" s="161">
        <f>SUM(K9:K10)</f>
        <v>0</v>
      </c>
      <c r="L8" s="161"/>
      <c r="M8" s="161">
        <f>SUM(M9:M10)</f>
        <v>0</v>
      </c>
      <c r="N8" s="161"/>
      <c r="O8" s="161">
        <f>SUM(O9:O10)</f>
        <v>0</v>
      </c>
      <c r="P8" s="161"/>
      <c r="Q8" s="161">
        <f>SUM(Q9:Q10)</f>
        <v>0</v>
      </c>
      <c r="R8" s="161"/>
      <c r="S8" s="161"/>
      <c r="T8" s="161"/>
      <c r="U8" s="161"/>
      <c r="V8" s="161">
        <f>SUM(V9:V10)</f>
        <v>0</v>
      </c>
      <c r="W8" s="161"/>
      <c r="X8" s="161"/>
      <c r="AG8" t="s">
        <v>114</v>
      </c>
    </row>
    <row r="9" spans="1:60" outlineLevel="1" x14ac:dyDescent="0.2">
      <c r="A9" s="166">
        <v>1</v>
      </c>
      <c r="B9" s="167" t="s">
        <v>115</v>
      </c>
      <c r="C9" s="175" t="s">
        <v>116</v>
      </c>
      <c r="D9" s="168" t="s">
        <v>117</v>
      </c>
      <c r="E9" s="169">
        <v>2</v>
      </c>
      <c r="F9" s="170"/>
      <c r="G9" s="17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118</v>
      </c>
      <c r="T9" s="157" t="s">
        <v>119</v>
      </c>
      <c r="U9" s="157">
        <v>0</v>
      </c>
      <c r="V9" s="157">
        <f>ROUND(E9*U9,2)</f>
        <v>0</v>
      </c>
      <c r="W9" s="157"/>
      <c r="X9" s="157" t="s">
        <v>120</v>
      </c>
      <c r="Y9" s="147"/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6">
        <v>2</v>
      </c>
      <c r="B10" s="167" t="s">
        <v>122</v>
      </c>
      <c r="C10" s="175" t="s">
        <v>123</v>
      </c>
      <c r="D10" s="168" t="s">
        <v>117</v>
      </c>
      <c r="E10" s="169">
        <v>2</v>
      </c>
      <c r="F10" s="170"/>
      <c r="G10" s="17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15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118</v>
      </c>
      <c r="T10" s="157" t="s">
        <v>119</v>
      </c>
      <c r="U10" s="157">
        <v>0</v>
      </c>
      <c r="V10" s="157">
        <f>ROUND(E10*U10,2)</f>
        <v>0</v>
      </c>
      <c r="W10" s="157"/>
      <c r="X10" s="157" t="s">
        <v>120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124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150" t="s">
        <v>113</v>
      </c>
      <c r="B11" s="151" t="s">
        <v>71</v>
      </c>
      <c r="C11" s="174" t="s">
        <v>72</v>
      </c>
      <c r="D11" s="162"/>
      <c r="E11" s="163"/>
      <c r="F11" s="164"/>
      <c r="G11" s="165">
        <f>SUMIF(AG12:AG32,"&lt;&gt;NOR",G12:G32)</f>
        <v>0</v>
      </c>
      <c r="H11" s="161"/>
      <c r="I11" s="161">
        <f>SUM(I12:I32)</f>
        <v>0</v>
      </c>
      <c r="J11" s="161"/>
      <c r="K11" s="161">
        <f>SUM(K12:K32)</f>
        <v>0</v>
      </c>
      <c r="L11" s="161"/>
      <c r="M11" s="161">
        <f>SUM(M12:M32)</f>
        <v>0</v>
      </c>
      <c r="N11" s="161"/>
      <c r="O11" s="161">
        <f>SUM(O12:O32)</f>
        <v>0.01</v>
      </c>
      <c r="P11" s="161"/>
      <c r="Q11" s="161">
        <f>SUM(Q12:Q32)</f>
        <v>1.1800000000000002</v>
      </c>
      <c r="R11" s="161"/>
      <c r="S11" s="161"/>
      <c r="T11" s="161"/>
      <c r="U11" s="161"/>
      <c r="V11" s="161">
        <f>SUM(V12:V32)</f>
        <v>31.860000000000003</v>
      </c>
      <c r="W11" s="161"/>
      <c r="X11" s="161"/>
      <c r="AG11" t="s">
        <v>114</v>
      </c>
    </row>
    <row r="12" spans="1:60" ht="22.5" outlineLevel="1" x14ac:dyDescent="0.2">
      <c r="A12" s="166">
        <v>3</v>
      </c>
      <c r="B12" s="167" t="s">
        <v>125</v>
      </c>
      <c r="C12" s="175" t="s">
        <v>126</v>
      </c>
      <c r="D12" s="168" t="s">
        <v>127</v>
      </c>
      <c r="E12" s="169">
        <v>3.6040000000000001</v>
      </c>
      <c r="F12" s="170"/>
      <c r="G12" s="171">
        <f>ROUND(E12*F12,2)</f>
        <v>0</v>
      </c>
      <c r="H12" s="158"/>
      <c r="I12" s="157">
        <f>ROUND(E12*H12,2)</f>
        <v>0</v>
      </c>
      <c r="J12" s="158"/>
      <c r="K12" s="157">
        <f>ROUND(E12*J12,2)</f>
        <v>0</v>
      </c>
      <c r="L12" s="157">
        <v>15</v>
      </c>
      <c r="M12" s="157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7.0000000000000007E-2</v>
      </c>
      <c r="R12" s="157"/>
      <c r="S12" s="157" t="s">
        <v>128</v>
      </c>
      <c r="T12" s="157" t="s">
        <v>128</v>
      </c>
      <c r="U12" s="157">
        <v>0.23</v>
      </c>
      <c r="V12" s="157">
        <f>ROUND(E12*U12,2)</f>
        <v>0.83</v>
      </c>
      <c r="W12" s="157"/>
      <c r="X12" s="157" t="s">
        <v>120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76" t="s">
        <v>282</v>
      </c>
      <c r="D13" s="159"/>
      <c r="E13" s="160">
        <v>3.6040000000000001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6">
        <v>4</v>
      </c>
      <c r="B14" s="167" t="s">
        <v>131</v>
      </c>
      <c r="C14" s="175" t="s">
        <v>132</v>
      </c>
      <c r="D14" s="168" t="s">
        <v>133</v>
      </c>
      <c r="E14" s="169">
        <v>4.24</v>
      </c>
      <c r="F14" s="170"/>
      <c r="G14" s="171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15</v>
      </c>
      <c r="M14" s="157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7"/>
      <c r="S14" s="157" t="s">
        <v>128</v>
      </c>
      <c r="T14" s="157" t="s">
        <v>128</v>
      </c>
      <c r="U14" s="157">
        <v>7.0000000000000007E-2</v>
      </c>
      <c r="V14" s="157">
        <f>ROUND(E14*U14,2)</f>
        <v>0.3</v>
      </c>
      <c r="W14" s="157"/>
      <c r="X14" s="157" t="s">
        <v>120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76" t="s">
        <v>283</v>
      </c>
      <c r="D15" s="159"/>
      <c r="E15" s="160">
        <v>4.24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130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66">
        <v>5</v>
      </c>
      <c r="B16" s="167" t="s">
        <v>135</v>
      </c>
      <c r="C16" s="175" t="s">
        <v>136</v>
      </c>
      <c r="D16" s="168" t="s">
        <v>127</v>
      </c>
      <c r="E16" s="169">
        <v>3.6040000000000001</v>
      </c>
      <c r="F16" s="170"/>
      <c r="G16" s="17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15</v>
      </c>
      <c r="M16" s="157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7"/>
      <c r="S16" s="157" t="s">
        <v>118</v>
      </c>
      <c r="T16" s="157" t="s">
        <v>137</v>
      </c>
      <c r="U16" s="157">
        <v>0.16500000000000001</v>
      </c>
      <c r="V16" s="157">
        <f>ROUND(E16*U16,2)</f>
        <v>0.59</v>
      </c>
      <c r="W16" s="157"/>
      <c r="X16" s="157" t="s">
        <v>120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76" t="s">
        <v>284</v>
      </c>
      <c r="D17" s="159"/>
      <c r="E17" s="160">
        <v>3.6040000000000001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66">
        <v>6</v>
      </c>
      <c r="B18" s="167" t="s">
        <v>139</v>
      </c>
      <c r="C18" s="175" t="s">
        <v>140</v>
      </c>
      <c r="D18" s="168" t="s">
        <v>141</v>
      </c>
      <c r="E18" s="169">
        <v>0.3604</v>
      </c>
      <c r="F18" s="170"/>
      <c r="G18" s="17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0.79</v>
      </c>
      <c r="R18" s="157"/>
      <c r="S18" s="157" t="s">
        <v>128</v>
      </c>
      <c r="T18" s="157" t="s">
        <v>128</v>
      </c>
      <c r="U18" s="157">
        <v>12.56</v>
      </c>
      <c r="V18" s="157">
        <f>ROUND(E18*U18,2)</f>
        <v>4.53</v>
      </c>
      <c r="W18" s="157"/>
      <c r="X18" s="157" t="s">
        <v>120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121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176" t="s">
        <v>285</v>
      </c>
      <c r="D19" s="159"/>
      <c r="E19" s="160">
        <v>0.3604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130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7</v>
      </c>
      <c r="B20" s="167" t="s">
        <v>143</v>
      </c>
      <c r="C20" s="175" t="s">
        <v>144</v>
      </c>
      <c r="D20" s="168" t="s">
        <v>127</v>
      </c>
      <c r="E20" s="169">
        <v>3.6040000000000001</v>
      </c>
      <c r="F20" s="170"/>
      <c r="G20" s="171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0.04</v>
      </c>
      <c r="R20" s="157"/>
      <c r="S20" s="157" t="s">
        <v>128</v>
      </c>
      <c r="T20" s="157" t="s">
        <v>128</v>
      </c>
      <c r="U20" s="157">
        <v>4.3999999999999997E-2</v>
      </c>
      <c r="V20" s="157">
        <f>ROUND(E20*U20,2)</f>
        <v>0.16</v>
      </c>
      <c r="W20" s="157"/>
      <c r="X20" s="157" t="s">
        <v>120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76" t="s">
        <v>284</v>
      </c>
      <c r="D21" s="159"/>
      <c r="E21" s="160">
        <v>3.6040000000000001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8</v>
      </c>
      <c r="B22" s="167" t="s">
        <v>145</v>
      </c>
      <c r="C22" s="175" t="s">
        <v>146</v>
      </c>
      <c r="D22" s="168" t="s">
        <v>147</v>
      </c>
      <c r="E22" s="169">
        <v>30</v>
      </c>
      <c r="F22" s="170"/>
      <c r="G22" s="171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128</v>
      </c>
      <c r="T22" s="157" t="s">
        <v>128</v>
      </c>
      <c r="U22" s="157">
        <v>0.29899999999999999</v>
      </c>
      <c r="V22" s="157">
        <f>ROUND(E22*U22,2)</f>
        <v>8.9700000000000006</v>
      </c>
      <c r="W22" s="157"/>
      <c r="X22" s="157" t="s">
        <v>120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76" t="s">
        <v>148</v>
      </c>
      <c r="D23" s="159"/>
      <c r="E23" s="160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76" t="s">
        <v>286</v>
      </c>
      <c r="D24" s="159"/>
      <c r="E24" s="160">
        <v>22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76" t="s">
        <v>150</v>
      </c>
      <c r="D25" s="159"/>
      <c r="E25" s="160">
        <v>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9</v>
      </c>
      <c r="B26" s="167" t="s">
        <v>151</v>
      </c>
      <c r="C26" s="175" t="s">
        <v>152</v>
      </c>
      <c r="D26" s="168" t="s">
        <v>153</v>
      </c>
      <c r="E26" s="169">
        <v>152.80000000000001</v>
      </c>
      <c r="F26" s="170"/>
      <c r="G26" s="171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15</v>
      </c>
      <c r="M26" s="157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0.15</v>
      </c>
      <c r="R26" s="157"/>
      <c r="S26" s="157" t="s">
        <v>128</v>
      </c>
      <c r="T26" s="157" t="s">
        <v>128</v>
      </c>
      <c r="U26" s="157">
        <v>9.7000000000000003E-2</v>
      </c>
      <c r="V26" s="157">
        <f>ROUND(E26*U26,2)</f>
        <v>14.82</v>
      </c>
      <c r="W26" s="157"/>
      <c r="X26" s="157" t="s">
        <v>120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76" t="s">
        <v>287</v>
      </c>
      <c r="D27" s="159"/>
      <c r="E27" s="160">
        <v>152.80000000000001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10</v>
      </c>
      <c r="B28" s="167" t="s">
        <v>155</v>
      </c>
      <c r="C28" s="175" t="s">
        <v>156</v>
      </c>
      <c r="D28" s="168" t="s">
        <v>133</v>
      </c>
      <c r="E28" s="169">
        <v>7.64</v>
      </c>
      <c r="F28" s="170"/>
      <c r="G28" s="171">
        <f>ROUND(E28*F28,2)</f>
        <v>0</v>
      </c>
      <c r="H28" s="158"/>
      <c r="I28" s="157">
        <f>ROUND(E28*H28,2)</f>
        <v>0</v>
      </c>
      <c r="J28" s="158"/>
      <c r="K28" s="157">
        <f>ROUND(E28*J28,2)</f>
        <v>0</v>
      </c>
      <c r="L28" s="157">
        <v>15</v>
      </c>
      <c r="M28" s="157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0.02</v>
      </c>
      <c r="R28" s="157"/>
      <c r="S28" s="157" t="s">
        <v>128</v>
      </c>
      <c r="T28" s="157" t="s">
        <v>128</v>
      </c>
      <c r="U28" s="157">
        <v>0.10349999999999999</v>
      </c>
      <c r="V28" s="157">
        <f>ROUND(E28*U28,2)</f>
        <v>0.79</v>
      </c>
      <c r="W28" s="157"/>
      <c r="X28" s="157" t="s">
        <v>120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121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76" t="s">
        <v>288</v>
      </c>
      <c r="D29" s="159"/>
      <c r="E29" s="160">
        <v>7.64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130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6">
        <v>11</v>
      </c>
      <c r="B30" s="167" t="s">
        <v>158</v>
      </c>
      <c r="C30" s="175" t="s">
        <v>159</v>
      </c>
      <c r="D30" s="168" t="s">
        <v>127</v>
      </c>
      <c r="E30" s="169">
        <v>5.1319999999999997</v>
      </c>
      <c r="F30" s="170"/>
      <c r="G30" s="171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15</v>
      </c>
      <c r="M30" s="157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0.1</v>
      </c>
      <c r="R30" s="157"/>
      <c r="S30" s="157" t="s">
        <v>118</v>
      </c>
      <c r="T30" s="157" t="s">
        <v>128</v>
      </c>
      <c r="U30" s="157">
        <v>0.17</v>
      </c>
      <c r="V30" s="157">
        <f>ROUND(E30*U30,2)</f>
        <v>0.87</v>
      </c>
      <c r="W30" s="157"/>
      <c r="X30" s="157" t="s">
        <v>120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121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76" t="s">
        <v>289</v>
      </c>
      <c r="D31" s="159"/>
      <c r="E31" s="160">
        <v>3.6040000000000001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130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76" t="s">
        <v>290</v>
      </c>
      <c r="D32" s="159"/>
      <c r="E32" s="160">
        <v>1.528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50" t="s">
        <v>113</v>
      </c>
      <c r="B33" s="151" t="s">
        <v>63</v>
      </c>
      <c r="C33" s="174" t="s">
        <v>64</v>
      </c>
      <c r="D33" s="162"/>
      <c r="E33" s="163"/>
      <c r="F33" s="164"/>
      <c r="G33" s="165">
        <f>SUMIF(AG34:AG35,"&lt;&gt;NOR",G34:G35)</f>
        <v>0</v>
      </c>
      <c r="H33" s="161"/>
      <c r="I33" s="161">
        <f>SUM(I34:I35)</f>
        <v>0</v>
      </c>
      <c r="J33" s="161"/>
      <c r="K33" s="161">
        <f>SUM(K34:K35)</f>
        <v>0</v>
      </c>
      <c r="L33" s="161"/>
      <c r="M33" s="161">
        <f>SUM(M34:M35)</f>
        <v>0</v>
      </c>
      <c r="N33" s="161"/>
      <c r="O33" s="161">
        <f>SUM(O34:O35)</f>
        <v>0.12</v>
      </c>
      <c r="P33" s="161"/>
      <c r="Q33" s="161">
        <f>SUM(Q34:Q35)</f>
        <v>0</v>
      </c>
      <c r="R33" s="161"/>
      <c r="S33" s="161"/>
      <c r="T33" s="161"/>
      <c r="U33" s="161"/>
      <c r="V33" s="161">
        <f>SUM(V34:V35)</f>
        <v>4.38</v>
      </c>
      <c r="W33" s="161"/>
      <c r="X33" s="161"/>
      <c r="AG33" t="s">
        <v>114</v>
      </c>
    </row>
    <row r="34" spans="1:60" ht="22.5" outlineLevel="1" x14ac:dyDescent="0.2">
      <c r="A34" s="166">
        <v>12</v>
      </c>
      <c r="B34" s="167" t="s">
        <v>162</v>
      </c>
      <c r="C34" s="175" t="s">
        <v>163</v>
      </c>
      <c r="D34" s="168" t="s">
        <v>127</v>
      </c>
      <c r="E34" s="169">
        <v>5.1319999999999997</v>
      </c>
      <c r="F34" s="170"/>
      <c r="G34" s="171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15</v>
      </c>
      <c r="M34" s="157">
        <f>G34*(1+L34/100)</f>
        <v>0</v>
      </c>
      <c r="N34" s="157">
        <v>2.366E-2</v>
      </c>
      <c r="O34" s="157">
        <f>ROUND(E34*N34,2)</f>
        <v>0.12</v>
      </c>
      <c r="P34" s="157">
        <v>0</v>
      </c>
      <c r="Q34" s="157">
        <f>ROUND(E34*P34,2)</f>
        <v>0</v>
      </c>
      <c r="R34" s="157"/>
      <c r="S34" s="157" t="s">
        <v>128</v>
      </c>
      <c r="T34" s="157" t="s">
        <v>128</v>
      </c>
      <c r="U34" s="157">
        <v>0.85426999999999997</v>
      </c>
      <c r="V34" s="157">
        <f>ROUND(E34*U34,2)</f>
        <v>4.38</v>
      </c>
      <c r="W34" s="157"/>
      <c r="X34" s="157" t="s">
        <v>120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121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76" t="s">
        <v>291</v>
      </c>
      <c r="D35" s="159"/>
      <c r="E35" s="160">
        <v>5.1319999999999997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130</v>
      </c>
      <c r="AH35" s="147">
        <v>5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50" t="s">
        <v>113</v>
      </c>
      <c r="B36" s="151" t="s">
        <v>65</v>
      </c>
      <c r="C36" s="174" t="s">
        <v>66</v>
      </c>
      <c r="D36" s="162"/>
      <c r="E36" s="163"/>
      <c r="F36" s="164"/>
      <c r="G36" s="165">
        <f>SUMIF(AG37:AG44,"&lt;&gt;NOR",G37:G44)</f>
        <v>0</v>
      </c>
      <c r="H36" s="161"/>
      <c r="I36" s="161">
        <f>SUM(I37:I44)</f>
        <v>0</v>
      </c>
      <c r="J36" s="161"/>
      <c r="K36" s="161">
        <f>SUM(K37:K44)</f>
        <v>0</v>
      </c>
      <c r="L36" s="161"/>
      <c r="M36" s="161">
        <f>SUM(M37:M44)</f>
        <v>0</v>
      </c>
      <c r="N36" s="161"/>
      <c r="O36" s="161">
        <f>SUM(O37:O44)</f>
        <v>0.8</v>
      </c>
      <c r="P36" s="161"/>
      <c r="Q36" s="161">
        <f>SUM(Q37:Q44)</f>
        <v>0</v>
      </c>
      <c r="R36" s="161"/>
      <c r="S36" s="161"/>
      <c r="T36" s="161"/>
      <c r="U36" s="161"/>
      <c r="V36" s="161">
        <f>SUM(V37:V44)</f>
        <v>4.09</v>
      </c>
      <c r="W36" s="161"/>
      <c r="X36" s="161"/>
      <c r="AG36" t="s">
        <v>114</v>
      </c>
    </row>
    <row r="37" spans="1:60" outlineLevel="1" x14ac:dyDescent="0.2">
      <c r="A37" s="166">
        <v>13</v>
      </c>
      <c r="B37" s="167" t="s">
        <v>165</v>
      </c>
      <c r="C37" s="175" t="s">
        <v>166</v>
      </c>
      <c r="D37" s="168" t="s">
        <v>127</v>
      </c>
      <c r="E37" s="169">
        <v>3.6040000000000001</v>
      </c>
      <c r="F37" s="170"/>
      <c r="G37" s="171">
        <f>ROUND(E37*F37,2)</f>
        <v>0</v>
      </c>
      <c r="H37" s="158"/>
      <c r="I37" s="157">
        <f>ROUND(E37*H37,2)</f>
        <v>0</v>
      </c>
      <c r="J37" s="158"/>
      <c r="K37" s="157">
        <f>ROUND(E37*J37,2)</f>
        <v>0</v>
      </c>
      <c r="L37" s="157">
        <v>15</v>
      </c>
      <c r="M37" s="157">
        <f>G37*(1+L37/100)</f>
        <v>0</v>
      </c>
      <c r="N37" s="157">
        <v>1.094E-2</v>
      </c>
      <c r="O37" s="157">
        <f>ROUND(E37*N37,2)</f>
        <v>0.04</v>
      </c>
      <c r="P37" s="157">
        <v>0</v>
      </c>
      <c r="Q37" s="157">
        <f>ROUND(E37*P37,2)</f>
        <v>0</v>
      </c>
      <c r="R37" s="157"/>
      <c r="S37" s="157" t="s">
        <v>128</v>
      </c>
      <c r="T37" s="157" t="s">
        <v>128</v>
      </c>
      <c r="U37" s="157">
        <v>0.45</v>
      </c>
      <c r="V37" s="157">
        <f>ROUND(E37*U37,2)</f>
        <v>1.62</v>
      </c>
      <c r="W37" s="157"/>
      <c r="X37" s="157" t="s">
        <v>120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121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76" t="s">
        <v>284</v>
      </c>
      <c r="D38" s="159"/>
      <c r="E38" s="160">
        <v>3.6040000000000001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5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6">
        <v>14</v>
      </c>
      <c r="B39" s="167" t="s">
        <v>167</v>
      </c>
      <c r="C39" s="175" t="s">
        <v>168</v>
      </c>
      <c r="D39" s="168" t="s">
        <v>127</v>
      </c>
      <c r="E39" s="169">
        <v>3.6040000000000001</v>
      </c>
      <c r="F39" s="170"/>
      <c r="G39" s="171">
        <f>ROUND(E39*F39,2)</f>
        <v>0</v>
      </c>
      <c r="H39" s="158"/>
      <c r="I39" s="157">
        <f>ROUND(E39*H39,2)</f>
        <v>0</v>
      </c>
      <c r="J39" s="158"/>
      <c r="K39" s="157">
        <f>ROUND(E39*J39,2)</f>
        <v>0</v>
      </c>
      <c r="L39" s="157">
        <v>15</v>
      </c>
      <c r="M39" s="157">
        <f>G39*(1+L39/100)</f>
        <v>0</v>
      </c>
      <c r="N39" s="157">
        <v>0.20200000000000001</v>
      </c>
      <c r="O39" s="157">
        <f>ROUND(E39*N39,2)</f>
        <v>0.73</v>
      </c>
      <c r="P39" s="157">
        <v>0</v>
      </c>
      <c r="Q39" s="157">
        <f>ROUND(E39*P39,2)</f>
        <v>0</v>
      </c>
      <c r="R39" s="157"/>
      <c r="S39" s="157" t="s">
        <v>128</v>
      </c>
      <c r="T39" s="157" t="s">
        <v>128</v>
      </c>
      <c r="U39" s="157">
        <v>0.42914999999999998</v>
      </c>
      <c r="V39" s="157">
        <f>ROUND(E39*U39,2)</f>
        <v>1.55</v>
      </c>
      <c r="W39" s="157"/>
      <c r="X39" s="157" t="s">
        <v>169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170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76" t="s">
        <v>284</v>
      </c>
      <c r="D40" s="159"/>
      <c r="E40" s="160">
        <v>3.6040000000000001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130</v>
      </c>
      <c r="AH40" s="147">
        <v>5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66">
        <v>15</v>
      </c>
      <c r="B41" s="167" t="s">
        <v>171</v>
      </c>
      <c r="C41" s="175" t="s">
        <v>172</v>
      </c>
      <c r="D41" s="168" t="s">
        <v>133</v>
      </c>
      <c r="E41" s="169">
        <v>0.84040000000000004</v>
      </c>
      <c r="F41" s="170"/>
      <c r="G41" s="171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15</v>
      </c>
      <c r="M41" s="157">
        <f>G41*(1+L41/100)</f>
        <v>0</v>
      </c>
      <c r="N41" s="157">
        <v>3.0470000000000001E-2</v>
      </c>
      <c r="O41" s="157">
        <f>ROUND(E41*N41,2)</f>
        <v>0.03</v>
      </c>
      <c r="P41" s="157">
        <v>0</v>
      </c>
      <c r="Q41" s="157">
        <f>ROUND(E41*P41,2)</f>
        <v>0</v>
      </c>
      <c r="R41" s="157"/>
      <c r="S41" s="157" t="s">
        <v>128</v>
      </c>
      <c r="T41" s="157" t="s">
        <v>128</v>
      </c>
      <c r="U41" s="157">
        <v>0.87</v>
      </c>
      <c r="V41" s="157">
        <f>ROUND(E41*U41,2)</f>
        <v>0.73</v>
      </c>
      <c r="W41" s="157"/>
      <c r="X41" s="157" t="s">
        <v>120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121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76" t="s">
        <v>292</v>
      </c>
      <c r="D42" s="159"/>
      <c r="E42" s="160">
        <v>0.84040000000000004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6">
        <v>16</v>
      </c>
      <c r="B43" s="167" t="s">
        <v>174</v>
      </c>
      <c r="C43" s="175" t="s">
        <v>175</v>
      </c>
      <c r="D43" s="168" t="s">
        <v>133</v>
      </c>
      <c r="E43" s="169">
        <v>0.84040000000000004</v>
      </c>
      <c r="F43" s="170"/>
      <c r="G43" s="171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15</v>
      </c>
      <c r="M43" s="157">
        <f>G43*(1+L43/100)</f>
        <v>0</v>
      </c>
      <c r="N43" s="157">
        <v>0</v>
      </c>
      <c r="O43" s="157">
        <f>ROUND(E43*N43,2)</f>
        <v>0</v>
      </c>
      <c r="P43" s="157">
        <v>0</v>
      </c>
      <c r="Q43" s="157">
        <f>ROUND(E43*P43,2)</f>
        <v>0</v>
      </c>
      <c r="R43" s="157"/>
      <c r="S43" s="157" t="s">
        <v>128</v>
      </c>
      <c r="T43" s="157" t="s">
        <v>128</v>
      </c>
      <c r="U43" s="157">
        <v>0.23200000000000001</v>
      </c>
      <c r="V43" s="157">
        <f>ROUND(E43*U43,2)</f>
        <v>0.19</v>
      </c>
      <c r="W43" s="157"/>
      <c r="X43" s="157" t="s">
        <v>120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121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76" t="s">
        <v>293</v>
      </c>
      <c r="D44" s="159"/>
      <c r="E44" s="160">
        <v>0.84040000000000004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130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50" t="s">
        <v>113</v>
      </c>
      <c r="B45" s="151" t="s">
        <v>67</v>
      </c>
      <c r="C45" s="174" t="s">
        <v>68</v>
      </c>
      <c r="D45" s="162"/>
      <c r="E45" s="163"/>
      <c r="F45" s="164"/>
      <c r="G45" s="165">
        <f>SUMIF(AG46:AG48,"&lt;&gt;NOR",G46:G48)</f>
        <v>0</v>
      </c>
      <c r="H45" s="161"/>
      <c r="I45" s="161">
        <f>SUM(I46:I48)</f>
        <v>0</v>
      </c>
      <c r="J45" s="161"/>
      <c r="K45" s="161">
        <f>SUM(K46:K48)</f>
        <v>0</v>
      </c>
      <c r="L45" s="161"/>
      <c r="M45" s="161">
        <f>SUM(M46:M48)</f>
        <v>0</v>
      </c>
      <c r="N45" s="161"/>
      <c r="O45" s="161">
        <f>SUM(O46:O48)</f>
        <v>0</v>
      </c>
      <c r="P45" s="161"/>
      <c r="Q45" s="161">
        <f>SUM(Q46:Q48)</f>
        <v>0</v>
      </c>
      <c r="R45" s="161"/>
      <c r="S45" s="161"/>
      <c r="T45" s="161"/>
      <c r="U45" s="161"/>
      <c r="V45" s="161">
        <f>SUM(V46:V48)</f>
        <v>8.9</v>
      </c>
      <c r="W45" s="161"/>
      <c r="X45" s="161"/>
      <c r="AG45" t="s">
        <v>114</v>
      </c>
    </row>
    <row r="46" spans="1:60" ht="22.5" outlineLevel="1" x14ac:dyDescent="0.2">
      <c r="A46" s="166">
        <v>17</v>
      </c>
      <c r="B46" s="167" t="s">
        <v>177</v>
      </c>
      <c r="C46" s="175" t="s">
        <v>178</v>
      </c>
      <c r="D46" s="168" t="s">
        <v>179</v>
      </c>
      <c r="E46" s="169">
        <v>2</v>
      </c>
      <c r="F46" s="170"/>
      <c r="G46" s="171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15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128</v>
      </c>
      <c r="T46" s="157" t="s">
        <v>128</v>
      </c>
      <c r="U46" s="157">
        <v>2.46</v>
      </c>
      <c r="V46" s="157">
        <f>ROUND(E46*U46,2)</f>
        <v>4.92</v>
      </c>
      <c r="W46" s="157"/>
      <c r="X46" s="157" t="s">
        <v>120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2.5" outlineLevel="1" x14ac:dyDescent="0.2">
      <c r="A47" s="166">
        <v>18</v>
      </c>
      <c r="B47" s="167" t="s">
        <v>180</v>
      </c>
      <c r="C47" s="175" t="s">
        <v>181</v>
      </c>
      <c r="D47" s="168" t="s">
        <v>182</v>
      </c>
      <c r="E47" s="169">
        <v>2</v>
      </c>
      <c r="F47" s="170"/>
      <c r="G47" s="171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128</v>
      </c>
      <c r="T47" s="157" t="s">
        <v>128</v>
      </c>
      <c r="U47" s="157">
        <v>0</v>
      </c>
      <c r="V47" s="157">
        <f>ROUND(E47*U47,2)</f>
        <v>0</v>
      </c>
      <c r="W47" s="157"/>
      <c r="X47" s="157" t="s">
        <v>120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121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6">
        <v>19</v>
      </c>
      <c r="B48" s="167" t="s">
        <v>183</v>
      </c>
      <c r="C48" s="175" t="s">
        <v>184</v>
      </c>
      <c r="D48" s="168" t="s">
        <v>179</v>
      </c>
      <c r="E48" s="169">
        <v>2</v>
      </c>
      <c r="F48" s="170"/>
      <c r="G48" s="171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15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128</v>
      </c>
      <c r="T48" s="157" t="s">
        <v>128</v>
      </c>
      <c r="U48" s="157">
        <v>1.99</v>
      </c>
      <c r="V48" s="157">
        <f>ROUND(E48*U48,2)</f>
        <v>3.98</v>
      </c>
      <c r="W48" s="157"/>
      <c r="X48" s="157" t="s">
        <v>120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121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5.5" x14ac:dyDescent="0.2">
      <c r="A49" s="150" t="s">
        <v>113</v>
      </c>
      <c r="B49" s="151" t="s">
        <v>69</v>
      </c>
      <c r="C49" s="174" t="s">
        <v>70</v>
      </c>
      <c r="D49" s="162"/>
      <c r="E49" s="163"/>
      <c r="F49" s="164"/>
      <c r="G49" s="165">
        <f>SUMIF(AG50:AG50,"&lt;&gt;NOR",G50:G50)</f>
        <v>0</v>
      </c>
      <c r="H49" s="161"/>
      <c r="I49" s="161">
        <f>SUM(I50:I50)</f>
        <v>0</v>
      </c>
      <c r="J49" s="161"/>
      <c r="K49" s="161">
        <f>SUM(K50:K50)</f>
        <v>0</v>
      </c>
      <c r="L49" s="161"/>
      <c r="M49" s="161">
        <f>SUM(M50:M50)</f>
        <v>0</v>
      </c>
      <c r="N49" s="161"/>
      <c r="O49" s="161">
        <f>SUM(O50:O50)</f>
        <v>0</v>
      </c>
      <c r="P49" s="161"/>
      <c r="Q49" s="161">
        <f>SUM(Q50:Q50)</f>
        <v>0</v>
      </c>
      <c r="R49" s="161"/>
      <c r="S49" s="161"/>
      <c r="T49" s="161"/>
      <c r="U49" s="161"/>
      <c r="V49" s="161">
        <f>SUM(V50:V50)</f>
        <v>6.2</v>
      </c>
      <c r="W49" s="161"/>
      <c r="X49" s="161"/>
      <c r="AG49" t="s">
        <v>114</v>
      </c>
    </row>
    <row r="50" spans="1:60" outlineLevel="1" x14ac:dyDescent="0.2">
      <c r="A50" s="166">
        <v>20</v>
      </c>
      <c r="B50" s="167" t="s">
        <v>185</v>
      </c>
      <c r="C50" s="175" t="s">
        <v>186</v>
      </c>
      <c r="D50" s="168" t="s">
        <v>127</v>
      </c>
      <c r="E50" s="169">
        <v>20</v>
      </c>
      <c r="F50" s="170"/>
      <c r="G50" s="171">
        <f>ROUND(E50*F50,2)</f>
        <v>0</v>
      </c>
      <c r="H50" s="158"/>
      <c r="I50" s="157">
        <f>ROUND(E50*H50,2)</f>
        <v>0</v>
      </c>
      <c r="J50" s="158"/>
      <c r="K50" s="157">
        <f>ROUND(E50*J50,2)</f>
        <v>0</v>
      </c>
      <c r="L50" s="157">
        <v>15</v>
      </c>
      <c r="M50" s="157">
        <f>G50*(1+L50/100)</f>
        <v>0</v>
      </c>
      <c r="N50" s="157">
        <v>4.0000000000000003E-5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128</v>
      </c>
      <c r="T50" s="157" t="s">
        <v>128</v>
      </c>
      <c r="U50" s="157">
        <v>0.31</v>
      </c>
      <c r="V50" s="157">
        <f>ROUND(E50*U50,2)</f>
        <v>6.2</v>
      </c>
      <c r="W50" s="157"/>
      <c r="X50" s="157" t="s">
        <v>120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50" t="s">
        <v>113</v>
      </c>
      <c r="B51" s="151" t="s">
        <v>73</v>
      </c>
      <c r="C51" s="174" t="s">
        <v>74</v>
      </c>
      <c r="D51" s="162"/>
      <c r="E51" s="163"/>
      <c r="F51" s="164"/>
      <c r="G51" s="165">
        <f>SUMIF(AG52:AG52,"&lt;&gt;NOR",G52:G52)</f>
        <v>0</v>
      </c>
      <c r="H51" s="161"/>
      <c r="I51" s="161">
        <f>SUM(I52:I52)</f>
        <v>0</v>
      </c>
      <c r="J51" s="161"/>
      <c r="K51" s="161">
        <f>SUM(K52:K52)</f>
        <v>0</v>
      </c>
      <c r="L51" s="161"/>
      <c r="M51" s="161">
        <f>SUM(M52:M52)</f>
        <v>0</v>
      </c>
      <c r="N51" s="161"/>
      <c r="O51" s="161">
        <f>SUM(O52:O52)</f>
        <v>0</v>
      </c>
      <c r="P51" s="161"/>
      <c r="Q51" s="161">
        <f>SUM(Q52:Q52)</f>
        <v>0</v>
      </c>
      <c r="R51" s="161"/>
      <c r="S51" s="161"/>
      <c r="T51" s="161"/>
      <c r="U51" s="161"/>
      <c r="V51" s="161">
        <f>SUM(V52:V52)</f>
        <v>0.51</v>
      </c>
      <c r="W51" s="161"/>
      <c r="X51" s="161"/>
      <c r="AG51" t="s">
        <v>114</v>
      </c>
    </row>
    <row r="52" spans="1:60" outlineLevel="1" x14ac:dyDescent="0.2">
      <c r="A52" s="166">
        <v>21</v>
      </c>
      <c r="B52" s="167" t="s">
        <v>187</v>
      </c>
      <c r="C52" s="175" t="s">
        <v>188</v>
      </c>
      <c r="D52" s="168" t="s">
        <v>189</v>
      </c>
      <c r="E52" s="169">
        <v>0.19642999999999999</v>
      </c>
      <c r="F52" s="170"/>
      <c r="G52" s="171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15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128</v>
      </c>
      <c r="T52" s="157" t="s">
        <v>128</v>
      </c>
      <c r="U52" s="157">
        <v>2.577</v>
      </c>
      <c r="V52" s="157">
        <f>ROUND(E52*U52,2)</f>
        <v>0.51</v>
      </c>
      <c r="W52" s="157"/>
      <c r="X52" s="157" t="s">
        <v>190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191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50" t="s">
        <v>113</v>
      </c>
      <c r="B53" s="151" t="s">
        <v>75</v>
      </c>
      <c r="C53" s="174" t="s">
        <v>76</v>
      </c>
      <c r="D53" s="162"/>
      <c r="E53" s="163"/>
      <c r="F53" s="164"/>
      <c r="G53" s="165">
        <f>SUMIF(AG54:AG61,"&lt;&gt;NOR",G54:G61)</f>
        <v>0</v>
      </c>
      <c r="H53" s="161"/>
      <c r="I53" s="161">
        <f>SUM(I54:I61)</f>
        <v>0</v>
      </c>
      <c r="J53" s="161"/>
      <c r="K53" s="161">
        <f>SUM(K54:K61)</f>
        <v>0</v>
      </c>
      <c r="L53" s="161"/>
      <c r="M53" s="161">
        <f>SUM(M54:M61)</f>
        <v>0</v>
      </c>
      <c r="N53" s="161"/>
      <c r="O53" s="161">
        <f>SUM(O54:O61)</f>
        <v>0.02</v>
      </c>
      <c r="P53" s="161"/>
      <c r="Q53" s="161">
        <f>SUM(Q54:Q61)</f>
        <v>0</v>
      </c>
      <c r="R53" s="161"/>
      <c r="S53" s="161"/>
      <c r="T53" s="161"/>
      <c r="U53" s="161"/>
      <c r="V53" s="161">
        <f>SUM(V54:V61)</f>
        <v>2.5999999999999996</v>
      </c>
      <c r="W53" s="161"/>
      <c r="X53" s="161"/>
      <c r="AG53" t="s">
        <v>114</v>
      </c>
    </row>
    <row r="54" spans="1:60" ht="22.5" outlineLevel="1" x14ac:dyDescent="0.2">
      <c r="A54" s="166">
        <v>22</v>
      </c>
      <c r="B54" s="167" t="s">
        <v>192</v>
      </c>
      <c r="C54" s="175" t="s">
        <v>193</v>
      </c>
      <c r="D54" s="168" t="s">
        <v>127</v>
      </c>
      <c r="E54" s="169">
        <v>4.452</v>
      </c>
      <c r="F54" s="170"/>
      <c r="G54" s="171">
        <f>ROUND(E54*F54,2)</f>
        <v>0</v>
      </c>
      <c r="H54" s="158"/>
      <c r="I54" s="157">
        <f>ROUND(E54*H54,2)</f>
        <v>0</v>
      </c>
      <c r="J54" s="158"/>
      <c r="K54" s="157">
        <f>ROUND(E54*J54,2)</f>
        <v>0</v>
      </c>
      <c r="L54" s="157">
        <v>15</v>
      </c>
      <c r="M54" s="157">
        <f>G54*(1+L54/100)</f>
        <v>0</v>
      </c>
      <c r="N54" s="157">
        <v>2.1000000000000001E-4</v>
      </c>
      <c r="O54" s="157">
        <f>ROUND(E54*N54,2)</f>
        <v>0</v>
      </c>
      <c r="P54" s="157">
        <v>0</v>
      </c>
      <c r="Q54" s="157">
        <f>ROUND(E54*P54,2)</f>
        <v>0</v>
      </c>
      <c r="R54" s="157"/>
      <c r="S54" s="157" t="s">
        <v>128</v>
      </c>
      <c r="T54" s="157" t="s">
        <v>128</v>
      </c>
      <c r="U54" s="157">
        <v>9.5000000000000001E-2</v>
      </c>
      <c r="V54" s="157">
        <f>ROUND(E54*U54,2)</f>
        <v>0.42</v>
      </c>
      <c r="W54" s="157"/>
      <c r="X54" s="157" t="s">
        <v>120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194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76" t="s">
        <v>284</v>
      </c>
      <c r="D55" s="159"/>
      <c r="E55" s="160">
        <v>3.6040000000000001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130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76" t="s">
        <v>294</v>
      </c>
      <c r="D56" s="159"/>
      <c r="E56" s="160">
        <v>0.84799999999999998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130</v>
      </c>
      <c r="AH56" s="147">
        <v>5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66">
        <v>23</v>
      </c>
      <c r="B57" s="167" t="s">
        <v>196</v>
      </c>
      <c r="C57" s="175" t="s">
        <v>197</v>
      </c>
      <c r="D57" s="168" t="s">
        <v>127</v>
      </c>
      <c r="E57" s="169">
        <v>4.452</v>
      </c>
      <c r="F57" s="170"/>
      <c r="G57" s="171">
        <f>ROUND(E57*F57,2)</f>
        <v>0</v>
      </c>
      <c r="H57" s="158"/>
      <c r="I57" s="157">
        <f>ROUND(E57*H57,2)</f>
        <v>0</v>
      </c>
      <c r="J57" s="158"/>
      <c r="K57" s="157">
        <f>ROUND(E57*J57,2)</f>
        <v>0</v>
      </c>
      <c r="L57" s="157">
        <v>15</v>
      </c>
      <c r="M57" s="157">
        <f>G57*(1+L57/100)</f>
        <v>0</v>
      </c>
      <c r="N57" s="157">
        <v>3.3999999999999998E-3</v>
      </c>
      <c r="O57" s="157">
        <f>ROUND(E57*N57,2)</f>
        <v>0.02</v>
      </c>
      <c r="P57" s="157">
        <v>0</v>
      </c>
      <c r="Q57" s="157">
        <f>ROUND(E57*P57,2)</f>
        <v>0</v>
      </c>
      <c r="R57" s="157"/>
      <c r="S57" s="157" t="s">
        <v>128</v>
      </c>
      <c r="T57" s="157" t="s">
        <v>128</v>
      </c>
      <c r="U57" s="157">
        <v>0.38500000000000001</v>
      </c>
      <c r="V57" s="157">
        <f>ROUND(E57*U57,2)</f>
        <v>1.71</v>
      </c>
      <c r="W57" s="157"/>
      <c r="X57" s="157" t="s">
        <v>120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194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76" t="s">
        <v>295</v>
      </c>
      <c r="D58" s="159"/>
      <c r="E58" s="160">
        <v>4.452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66">
        <v>24</v>
      </c>
      <c r="B59" s="167" t="s">
        <v>199</v>
      </c>
      <c r="C59" s="175" t="s">
        <v>200</v>
      </c>
      <c r="D59" s="168" t="s">
        <v>133</v>
      </c>
      <c r="E59" s="169">
        <v>4.24</v>
      </c>
      <c r="F59" s="170"/>
      <c r="G59" s="171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15</v>
      </c>
      <c r="M59" s="157">
        <f>G59*(1+L59/100)</f>
        <v>0</v>
      </c>
      <c r="N59" s="157">
        <v>2.9E-4</v>
      </c>
      <c r="O59" s="157">
        <f>ROUND(E59*N59,2)</f>
        <v>0</v>
      </c>
      <c r="P59" s="157">
        <v>0</v>
      </c>
      <c r="Q59" s="157">
        <f>ROUND(E59*P59,2)</f>
        <v>0</v>
      </c>
      <c r="R59" s="157"/>
      <c r="S59" s="157" t="s">
        <v>128</v>
      </c>
      <c r="T59" s="157" t="s">
        <v>128</v>
      </c>
      <c r="U59" s="157">
        <v>0.11</v>
      </c>
      <c r="V59" s="157">
        <f>ROUND(E59*U59,2)</f>
        <v>0.47</v>
      </c>
      <c r="W59" s="157"/>
      <c r="X59" s="157" t="s">
        <v>120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194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76" t="s">
        <v>283</v>
      </c>
      <c r="D60" s="159"/>
      <c r="E60" s="160">
        <v>4.24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130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>
        <v>25</v>
      </c>
      <c r="B61" s="155" t="s">
        <v>201</v>
      </c>
      <c r="C61" s="177" t="s">
        <v>202</v>
      </c>
      <c r="D61" s="156" t="s">
        <v>0</v>
      </c>
      <c r="E61" s="172"/>
      <c r="F61" s="158"/>
      <c r="G61" s="157">
        <f>ROUND(E61*F61,2)</f>
        <v>0</v>
      </c>
      <c r="H61" s="158"/>
      <c r="I61" s="157">
        <f>ROUND(E61*H61,2)</f>
        <v>0</v>
      </c>
      <c r="J61" s="158"/>
      <c r="K61" s="157">
        <f>ROUND(E61*J61,2)</f>
        <v>0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/>
      <c r="S61" s="157" t="s">
        <v>128</v>
      </c>
      <c r="T61" s="157" t="s">
        <v>128</v>
      </c>
      <c r="U61" s="157">
        <v>0</v>
      </c>
      <c r="V61" s="157">
        <f>ROUND(E61*U61,2)</f>
        <v>0</v>
      </c>
      <c r="W61" s="157"/>
      <c r="X61" s="157" t="s">
        <v>190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191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x14ac:dyDescent="0.2">
      <c r="A62" s="150" t="s">
        <v>113</v>
      </c>
      <c r="B62" s="151" t="s">
        <v>77</v>
      </c>
      <c r="C62" s="174" t="s">
        <v>78</v>
      </c>
      <c r="D62" s="162"/>
      <c r="E62" s="163"/>
      <c r="F62" s="164"/>
      <c r="G62" s="165">
        <f>SUMIF(AG63:AG64,"&lt;&gt;NOR",G63:G64)</f>
        <v>0</v>
      </c>
      <c r="H62" s="161"/>
      <c r="I62" s="161">
        <f>SUM(I63:I64)</f>
        <v>0</v>
      </c>
      <c r="J62" s="161"/>
      <c r="K62" s="161">
        <f>SUM(K63:K64)</f>
        <v>0</v>
      </c>
      <c r="L62" s="161"/>
      <c r="M62" s="161">
        <f>SUM(M63:M64)</f>
        <v>0</v>
      </c>
      <c r="N62" s="161"/>
      <c r="O62" s="161">
        <f>SUM(O63:O64)</f>
        <v>0.03</v>
      </c>
      <c r="P62" s="161"/>
      <c r="Q62" s="161">
        <f>SUM(Q63:Q64)</f>
        <v>0</v>
      </c>
      <c r="R62" s="161"/>
      <c r="S62" s="161"/>
      <c r="T62" s="161"/>
      <c r="U62" s="161"/>
      <c r="V62" s="161">
        <f>SUM(V63:V64)</f>
        <v>5.94</v>
      </c>
      <c r="W62" s="161"/>
      <c r="X62" s="161"/>
      <c r="AG62" t="s">
        <v>114</v>
      </c>
    </row>
    <row r="63" spans="1:60" outlineLevel="1" x14ac:dyDescent="0.2">
      <c r="A63" s="166">
        <v>26</v>
      </c>
      <c r="B63" s="167" t="s">
        <v>203</v>
      </c>
      <c r="C63" s="175" t="s">
        <v>204</v>
      </c>
      <c r="D63" s="168" t="s">
        <v>133</v>
      </c>
      <c r="E63" s="169">
        <v>7.64</v>
      </c>
      <c r="F63" s="170"/>
      <c r="G63" s="171">
        <f>ROUND(E63*F63,2)</f>
        <v>0</v>
      </c>
      <c r="H63" s="158"/>
      <c r="I63" s="157">
        <f>ROUND(E63*H63,2)</f>
        <v>0</v>
      </c>
      <c r="J63" s="158"/>
      <c r="K63" s="157">
        <f>ROUND(E63*J63,2)</f>
        <v>0</v>
      </c>
      <c r="L63" s="157">
        <v>15</v>
      </c>
      <c r="M63" s="157">
        <f>G63*(1+L63/100)</f>
        <v>0</v>
      </c>
      <c r="N63" s="157">
        <v>3.4199999999999999E-3</v>
      </c>
      <c r="O63" s="157">
        <f>ROUND(E63*N63,2)</f>
        <v>0.03</v>
      </c>
      <c r="P63" s="157">
        <v>0</v>
      </c>
      <c r="Q63" s="157">
        <f>ROUND(E63*P63,2)</f>
        <v>0</v>
      </c>
      <c r="R63" s="157"/>
      <c r="S63" s="157" t="s">
        <v>128</v>
      </c>
      <c r="T63" s="157" t="s">
        <v>128</v>
      </c>
      <c r="U63" s="157">
        <v>0.77788999999999997</v>
      </c>
      <c r="V63" s="157">
        <f>ROUND(E63*U63,2)</f>
        <v>5.94</v>
      </c>
      <c r="W63" s="157"/>
      <c r="X63" s="157" t="s">
        <v>169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170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76" t="s">
        <v>296</v>
      </c>
      <c r="D64" s="159"/>
      <c r="E64" s="160">
        <v>7.64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130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50" t="s">
        <v>113</v>
      </c>
      <c r="B65" s="151" t="s">
        <v>79</v>
      </c>
      <c r="C65" s="174" t="s">
        <v>80</v>
      </c>
      <c r="D65" s="162"/>
      <c r="E65" s="163"/>
      <c r="F65" s="164"/>
      <c r="G65" s="165">
        <f>SUMIF(AG66:AG68,"&lt;&gt;NOR",G66:G68)</f>
        <v>0</v>
      </c>
      <c r="H65" s="161"/>
      <c r="I65" s="161">
        <f>SUM(I66:I68)</f>
        <v>0</v>
      </c>
      <c r="J65" s="161"/>
      <c r="K65" s="161">
        <f>SUM(K66:K68)</f>
        <v>0</v>
      </c>
      <c r="L65" s="161"/>
      <c r="M65" s="161">
        <f>SUM(M66:M68)</f>
        <v>0</v>
      </c>
      <c r="N65" s="161"/>
      <c r="O65" s="161">
        <f>SUM(O66:O68)</f>
        <v>0</v>
      </c>
      <c r="P65" s="161"/>
      <c r="Q65" s="161">
        <f>SUM(Q66:Q68)</f>
        <v>0</v>
      </c>
      <c r="R65" s="161"/>
      <c r="S65" s="161"/>
      <c r="T65" s="161"/>
      <c r="U65" s="161"/>
      <c r="V65" s="161">
        <f>SUM(V66:V68)</f>
        <v>0</v>
      </c>
      <c r="W65" s="161"/>
      <c r="X65" s="161"/>
      <c r="AG65" t="s">
        <v>114</v>
      </c>
    </row>
    <row r="66" spans="1:60" ht="22.5" outlineLevel="1" x14ac:dyDescent="0.2">
      <c r="A66" s="166">
        <v>27</v>
      </c>
      <c r="B66" s="167" t="s">
        <v>206</v>
      </c>
      <c r="C66" s="175" t="s">
        <v>207</v>
      </c>
      <c r="D66" s="168" t="s">
        <v>208</v>
      </c>
      <c r="E66" s="169">
        <v>7.64</v>
      </c>
      <c r="F66" s="170"/>
      <c r="G66" s="171">
        <f>ROUND(E66*F66,2)</f>
        <v>0</v>
      </c>
      <c r="H66" s="158"/>
      <c r="I66" s="157">
        <f>ROUND(E66*H66,2)</f>
        <v>0</v>
      </c>
      <c r="J66" s="158"/>
      <c r="K66" s="157">
        <f>ROUND(E66*J66,2)</f>
        <v>0</v>
      </c>
      <c r="L66" s="157">
        <v>15</v>
      </c>
      <c r="M66" s="157">
        <f>G66*(1+L66/100)</f>
        <v>0</v>
      </c>
      <c r="N66" s="157">
        <v>0</v>
      </c>
      <c r="O66" s="157">
        <f>ROUND(E66*N66,2)</f>
        <v>0</v>
      </c>
      <c r="P66" s="157">
        <v>0</v>
      </c>
      <c r="Q66" s="157">
        <f>ROUND(E66*P66,2)</f>
        <v>0</v>
      </c>
      <c r="R66" s="157"/>
      <c r="S66" s="157" t="s">
        <v>118</v>
      </c>
      <c r="T66" s="157" t="s">
        <v>119</v>
      </c>
      <c r="U66" s="157">
        <v>0</v>
      </c>
      <c r="V66" s="157">
        <f>ROUND(E66*U66,2)</f>
        <v>0</v>
      </c>
      <c r="W66" s="157"/>
      <c r="X66" s="157" t="s">
        <v>120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121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76" t="s">
        <v>297</v>
      </c>
      <c r="D67" s="159"/>
      <c r="E67" s="160">
        <v>7.64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>
        <v>28</v>
      </c>
      <c r="B68" s="155" t="s">
        <v>210</v>
      </c>
      <c r="C68" s="177" t="s">
        <v>211</v>
      </c>
      <c r="D68" s="156" t="s">
        <v>0</v>
      </c>
      <c r="E68" s="172"/>
      <c r="F68" s="158"/>
      <c r="G68" s="157">
        <f>ROUND(E68*F68,2)</f>
        <v>0</v>
      </c>
      <c r="H68" s="158"/>
      <c r="I68" s="157">
        <f>ROUND(E68*H68,2)</f>
        <v>0</v>
      </c>
      <c r="J68" s="158"/>
      <c r="K68" s="157">
        <f>ROUND(E68*J68,2)</f>
        <v>0</v>
      </c>
      <c r="L68" s="157">
        <v>15</v>
      </c>
      <c r="M68" s="157">
        <f>G68*(1+L68/100)</f>
        <v>0</v>
      </c>
      <c r="N68" s="157">
        <v>0</v>
      </c>
      <c r="O68" s="157">
        <f>ROUND(E68*N68,2)</f>
        <v>0</v>
      </c>
      <c r="P68" s="157">
        <v>0</v>
      </c>
      <c r="Q68" s="157">
        <f>ROUND(E68*P68,2)</f>
        <v>0</v>
      </c>
      <c r="R68" s="157"/>
      <c r="S68" s="157" t="s">
        <v>128</v>
      </c>
      <c r="T68" s="157" t="s">
        <v>119</v>
      </c>
      <c r="U68" s="157">
        <v>0</v>
      </c>
      <c r="V68" s="157">
        <f>ROUND(E68*U68,2)</f>
        <v>0</v>
      </c>
      <c r="W68" s="157"/>
      <c r="X68" s="157" t="s">
        <v>190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191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">
      <c r="A69" s="150" t="s">
        <v>113</v>
      </c>
      <c r="B69" s="151" t="s">
        <v>81</v>
      </c>
      <c r="C69" s="174" t="s">
        <v>82</v>
      </c>
      <c r="D69" s="162"/>
      <c r="E69" s="163"/>
      <c r="F69" s="164"/>
      <c r="G69" s="165">
        <f>SUMIF(AG70:AG86,"&lt;&gt;NOR",G70:G86)</f>
        <v>0</v>
      </c>
      <c r="H69" s="161"/>
      <c r="I69" s="161">
        <f>SUM(I70:I86)</f>
        <v>0</v>
      </c>
      <c r="J69" s="161"/>
      <c r="K69" s="161">
        <f>SUM(K70:K86)</f>
        <v>0</v>
      </c>
      <c r="L69" s="161"/>
      <c r="M69" s="161">
        <f>SUM(M70:M86)</f>
        <v>0</v>
      </c>
      <c r="N69" s="161"/>
      <c r="O69" s="161">
        <f>SUM(O70:O86)</f>
        <v>0.11</v>
      </c>
      <c r="P69" s="161"/>
      <c r="Q69" s="161">
        <f>SUM(Q70:Q86)</f>
        <v>0</v>
      </c>
      <c r="R69" s="161"/>
      <c r="S69" s="161"/>
      <c r="T69" s="161"/>
      <c r="U69" s="161"/>
      <c r="V69" s="161">
        <f>SUM(V70:V86)</f>
        <v>5.8000000000000007</v>
      </c>
      <c r="W69" s="161"/>
      <c r="X69" s="161"/>
      <c r="AG69" t="s">
        <v>114</v>
      </c>
    </row>
    <row r="70" spans="1:60" ht="22.5" outlineLevel="1" x14ac:dyDescent="0.2">
      <c r="A70" s="166">
        <v>29</v>
      </c>
      <c r="B70" s="167" t="s">
        <v>212</v>
      </c>
      <c r="C70" s="175" t="s">
        <v>213</v>
      </c>
      <c r="D70" s="168" t="s">
        <v>127</v>
      </c>
      <c r="E70" s="169">
        <v>4.452</v>
      </c>
      <c r="F70" s="170"/>
      <c r="G70" s="171">
        <f>ROUND(E70*F70,2)</f>
        <v>0</v>
      </c>
      <c r="H70" s="158"/>
      <c r="I70" s="157">
        <f>ROUND(E70*H70,2)</f>
        <v>0</v>
      </c>
      <c r="J70" s="158"/>
      <c r="K70" s="157">
        <f>ROUND(E70*J70,2)</f>
        <v>0</v>
      </c>
      <c r="L70" s="157">
        <v>15</v>
      </c>
      <c r="M70" s="157">
        <f>G70*(1+L70/100)</f>
        <v>0</v>
      </c>
      <c r="N70" s="157">
        <v>2.1000000000000001E-4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128</v>
      </c>
      <c r="T70" s="157" t="s">
        <v>128</v>
      </c>
      <c r="U70" s="157">
        <v>0.05</v>
      </c>
      <c r="V70" s="157">
        <f>ROUND(E70*U70,2)</f>
        <v>0.22</v>
      </c>
      <c r="W70" s="157"/>
      <c r="X70" s="157" t="s">
        <v>120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76" t="s">
        <v>284</v>
      </c>
      <c r="D71" s="159"/>
      <c r="E71" s="160">
        <v>3.6040000000000001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7"/>
      <c r="Z71" s="147"/>
      <c r="AA71" s="147"/>
      <c r="AB71" s="147"/>
      <c r="AC71" s="147"/>
      <c r="AD71" s="147"/>
      <c r="AE71" s="147"/>
      <c r="AF71" s="147"/>
      <c r="AG71" s="147" t="s">
        <v>130</v>
      </c>
      <c r="AH71" s="147">
        <v>5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76" t="s">
        <v>294</v>
      </c>
      <c r="D72" s="159"/>
      <c r="E72" s="160">
        <v>0.84799999999999998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5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2.5" outlineLevel="1" x14ac:dyDescent="0.2">
      <c r="A73" s="166">
        <v>30</v>
      </c>
      <c r="B73" s="167" t="s">
        <v>214</v>
      </c>
      <c r="C73" s="175" t="s">
        <v>215</v>
      </c>
      <c r="D73" s="168" t="s">
        <v>133</v>
      </c>
      <c r="E73" s="169">
        <v>4.24</v>
      </c>
      <c r="F73" s="170"/>
      <c r="G73" s="171">
        <f>ROUND(E73*F73,2)</f>
        <v>0</v>
      </c>
      <c r="H73" s="158"/>
      <c r="I73" s="157">
        <f>ROUND(E73*H73,2)</f>
        <v>0</v>
      </c>
      <c r="J73" s="158"/>
      <c r="K73" s="157">
        <f>ROUND(E73*J73,2)</f>
        <v>0</v>
      </c>
      <c r="L73" s="157">
        <v>15</v>
      </c>
      <c r="M73" s="157">
        <f>G73*(1+L73/100)</f>
        <v>0</v>
      </c>
      <c r="N73" s="157">
        <v>4.0000000000000002E-4</v>
      </c>
      <c r="O73" s="157">
        <f>ROUND(E73*N73,2)</f>
        <v>0</v>
      </c>
      <c r="P73" s="157">
        <v>0</v>
      </c>
      <c r="Q73" s="157">
        <f>ROUND(E73*P73,2)</f>
        <v>0</v>
      </c>
      <c r="R73" s="157"/>
      <c r="S73" s="157" t="s">
        <v>128</v>
      </c>
      <c r="T73" s="157" t="s">
        <v>128</v>
      </c>
      <c r="U73" s="157">
        <v>0.23599999999999999</v>
      </c>
      <c r="V73" s="157">
        <f>ROUND(E73*U73,2)</f>
        <v>1</v>
      </c>
      <c r="W73" s="157"/>
      <c r="X73" s="157" t="s">
        <v>120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121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176" t="s">
        <v>298</v>
      </c>
      <c r="D74" s="159"/>
      <c r="E74" s="160">
        <v>4.24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130</v>
      </c>
      <c r="AH74" s="147">
        <v>5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6">
        <v>31</v>
      </c>
      <c r="B75" s="167" t="s">
        <v>217</v>
      </c>
      <c r="C75" s="175" t="s">
        <v>218</v>
      </c>
      <c r="D75" s="168" t="s">
        <v>133</v>
      </c>
      <c r="E75" s="169">
        <v>4.24</v>
      </c>
      <c r="F75" s="170"/>
      <c r="G75" s="171">
        <f>ROUND(E75*F75,2)</f>
        <v>0</v>
      </c>
      <c r="H75" s="158"/>
      <c r="I75" s="157">
        <f>ROUND(E75*H75,2)</f>
        <v>0</v>
      </c>
      <c r="J75" s="158"/>
      <c r="K75" s="157">
        <f>ROUND(E75*J75,2)</f>
        <v>0</v>
      </c>
      <c r="L75" s="157">
        <v>15</v>
      </c>
      <c r="M75" s="157">
        <f>G75*(1+L75/100)</f>
        <v>0</v>
      </c>
      <c r="N75" s="157">
        <v>0</v>
      </c>
      <c r="O75" s="157">
        <f>ROUND(E75*N75,2)</f>
        <v>0</v>
      </c>
      <c r="P75" s="157">
        <v>0</v>
      </c>
      <c r="Q75" s="157">
        <f>ROUND(E75*P75,2)</f>
        <v>0</v>
      </c>
      <c r="R75" s="157"/>
      <c r="S75" s="157" t="s">
        <v>128</v>
      </c>
      <c r="T75" s="157" t="s">
        <v>128</v>
      </c>
      <c r="U75" s="157">
        <v>0.154</v>
      </c>
      <c r="V75" s="157">
        <f>ROUND(E75*U75,2)</f>
        <v>0.65</v>
      </c>
      <c r="W75" s="157"/>
      <c r="X75" s="157" t="s">
        <v>120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121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76" t="s">
        <v>299</v>
      </c>
      <c r="D76" s="159"/>
      <c r="E76" s="160">
        <v>4.24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130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1" x14ac:dyDescent="0.2">
      <c r="A77" s="166">
        <v>32</v>
      </c>
      <c r="B77" s="167" t="s">
        <v>220</v>
      </c>
      <c r="C77" s="175" t="s">
        <v>221</v>
      </c>
      <c r="D77" s="168" t="s">
        <v>127</v>
      </c>
      <c r="E77" s="169">
        <v>3.6040000000000001</v>
      </c>
      <c r="F77" s="170"/>
      <c r="G77" s="171">
        <f>ROUND(E77*F77,2)</f>
        <v>0</v>
      </c>
      <c r="H77" s="158"/>
      <c r="I77" s="157">
        <f>ROUND(E77*H77,2)</f>
        <v>0</v>
      </c>
      <c r="J77" s="158"/>
      <c r="K77" s="157">
        <f>ROUND(E77*J77,2)</f>
        <v>0</v>
      </c>
      <c r="L77" s="157">
        <v>15</v>
      </c>
      <c r="M77" s="157">
        <f>G77*(1+L77/100)</f>
        <v>0</v>
      </c>
      <c r="N77" s="157">
        <v>3.2599999999999999E-3</v>
      </c>
      <c r="O77" s="157">
        <f>ROUND(E77*N77,2)</f>
        <v>0.01</v>
      </c>
      <c r="P77" s="157">
        <v>0</v>
      </c>
      <c r="Q77" s="157">
        <f>ROUND(E77*P77,2)</f>
        <v>0</v>
      </c>
      <c r="R77" s="157"/>
      <c r="S77" s="157" t="s">
        <v>128</v>
      </c>
      <c r="T77" s="157" t="s">
        <v>128</v>
      </c>
      <c r="U77" s="157">
        <v>0.97799999999999998</v>
      </c>
      <c r="V77" s="157">
        <f>ROUND(E77*U77,2)</f>
        <v>3.52</v>
      </c>
      <c r="W77" s="157"/>
      <c r="X77" s="157" t="s">
        <v>120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194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76" t="s">
        <v>284</v>
      </c>
      <c r="D78" s="159"/>
      <c r="E78" s="160">
        <v>3.6040000000000001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130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6">
        <v>33</v>
      </c>
      <c r="B79" s="167" t="s">
        <v>222</v>
      </c>
      <c r="C79" s="175" t="s">
        <v>223</v>
      </c>
      <c r="D79" s="168" t="s">
        <v>127</v>
      </c>
      <c r="E79" s="169">
        <v>3.6040000000000001</v>
      </c>
      <c r="F79" s="170"/>
      <c r="G79" s="171">
        <f>ROUND(E79*F79,2)</f>
        <v>0</v>
      </c>
      <c r="H79" s="158"/>
      <c r="I79" s="157">
        <f>ROUND(E79*H79,2)</f>
        <v>0</v>
      </c>
      <c r="J79" s="158"/>
      <c r="K79" s="157">
        <f>ROUND(E79*J79,2)</f>
        <v>0</v>
      </c>
      <c r="L79" s="157">
        <v>15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128</v>
      </c>
      <c r="T79" s="157" t="s">
        <v>128</v>
      </c>
      <c r="U79" s="157">
        <v>0.03</v>
      </c>
      <c r="V79" s="157">
        <f>ROUND(E79*U79,2)</f>
        <v>0.11</v>
      </c>
      <c r="W79" s="157"/>
      <c r="X79" s="157" t="s">
        <v>120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194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76" t="s">
        <v>300</v>
      </c>
      <c r="D80" s="159"/>
      <c r="E80" s="160">
        <v>3.6040000000000001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130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66">
        <v>34</v>
      </c>
      <c r="B81" s="167" t="s">
        <v>225</v>
      </c>
      <c r="C81" s="175" t="s">
        <v>226</v>
      </c>
      <c r="D81" s="168" t="s">
        <v>133</v>
      </c>
      <c r="E81" s="169">
        <v>4.24</v>
      </c>
      <c r="F81" s="170"/>
      <c r="G81" s="171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15</v>
      </c>
      <c r="M81" s="157">
        <f>G81*(1+L81/100)</f>
        <v>0</v>
      </c>
      <c r="N81" s="157">
        <v>4.0000000000000003E-5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128</v>
      </c>
      <c r="T81" s="157" t="s">
        <v>128</v>
      </c>
      <c r="U81" s="157">
        <v>7.0000000000000007E-2</v>
      </c>
      <c r="V81" s="157">
        <f>ROUND(E81*U81,2)</f>
        <v>0.3</v>
      </c>
      <c r="W81" s="157"/>
      <c r="X81" s="157" t="s">
        <v>120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76" t="s">
        <v>299</v>
      </c>
      <c r="D82" s="159"/>
      <c r="E82" s="160">
        <v>4.24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130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2.5" outlineLevel="1" x14ac:dyDescent="0.2">
      <c r="A83" s="166">
        <v>35</v>
      </c>
      <c r="B83" s="167" t="s">
        <v>227</v>
      </c>
      <c r="C83" s="175" t="s">
        <v>228</v>
      </c>
      <c r="D83" s="168" t="s">
        <v>127</v>
      </c>
      <c r="E83" s="169">
        <v>5.3635999999999999</v>
      </c>
      <c r="F83" s="170"/>
      <c r="G83" s="171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15</v>
      </c>
      <c r="M83" s="157">
        <f>G83*(1+L83/100)</f>
        <v>0</v>
      </c>
      <c r="N83" s="157">
        <v>1.9199999999999998E-2</v>
      </c>
      <c r="O83" s="157">
        <f>ROUND(E83*N83,2)</f>
        <v>0.1</v>
      </c>
      <c r="P83" s="157">
        <v>0</v>
      </c>
      <c r="Q83" s="157">
        <f>ROUND(E83*P83,2)</f>
        <v>0</v>
      </c>
      <c r="R83" s="157" t="s">
        <v>229</v>
      </c>
      <c r="S83" s="157" t="s">
        <v>128</v>
      </c>
      <c r="T83" s="157" t="s">
        <v>128</v>
      </c>
      <c r="U83" s="157">
        <v>0</v>
      </c>
      <c r="V83" s="157">
        <f>ROUND(E83*U83,2)</f>
        <v>0</v>
      </c>
      <c r="W83" s="157"/>
      <c r="X83" s="157" t="s">
        <v>230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231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76" t="s">
        <v>301</v>
      </c>
      <c r="D84" s="159"/>
      <c r="E84" s="160">
        <v>1.3992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130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76" t="s">
        <v>302</v>
      </c>
      <c r="D85" s="159"/>
      <c r="E85" s="160">
        <v>3.9643999999999999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>
        <v>5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>
        <v>36</v>
      </c>
      <c r="B86" s="155" t="s">
        <v>234</v>
      </c>
      <c r="C86" s="177" t="s">
        <v>235</v>
      </c>
      <c r="D86" s="156" t="s">
        <v>0</v>
      </c>
      <c r="E86" s="172"/>
      <c r="F86" s="158"/>
      <c r="G86" s="157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15</v>
      </c>
      <c r="M86" s="157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7"/>
      <c r="S86" s="157" t="s">
        <v>128</v>
      </c>
      <c r="T86" s="157" t="s">
        <v>128</v>
      </c>
      <c r="U86" s="157">
        <v>0</v>
      </c>
      <c r="V86" s="157">
        <f>ROUND(E86*U86,2)</f>
        <v>0</v>
      </c>
      <c r="W86" s="157"/>
      <c r="X86" s="157" t="s">
        <v>190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191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50" t="s">
        <v>113</v>
      </c>
      <c r="B87" s="151" t="s">
        <v>83</v>
      </c>
      <c r="C87" s="174" t="s">
        <v>84</v>
      </c>
      <c r="D87" s="162"/>
      <c r="E87" s="163"/>
      <c r="F87" s="164"/>
      <c r="G87" s="165">
        <f>SUMIF(AG88:AG97,"&lt;&gt;NOR",G88:G97)</f>
        <v>0</v>
      </c>
      <c r="H87" s="161"/>
      <c r="I87" s="161">
        <f>SUM(I88:I97)</f>
        <v>0</v>
      </c>
      <c r="J87" s="161"/>
      <c r="K87" s="161">
        <f>SUM(K88:K97)</f>
        <v>0</v>
      </c>
      <c r="L87" s="161"/>
      <c r="M87" s="161">
        <f>SUM(M88:M97)</f>
        <v>0</v>
      </c>
      <c r="N87" s="161"/>
      <c r="O87" s="161">
        <f>SUM(O88:O97)</f>
        <v>0</v>
      </c>
      <c r="P87" s="161"/>
      <c r="Q87" s="161">
        <f>SUM(Q88:Q97)</f>
        <v>0</v>
      </c>
      <c r="R87" s="161"/>
      <c r="S87" s="161"/>
      <c r="T87" s="161"/>
      <c r="U87" s="161"/>
      <c r="V87" s="161">
        <f>SUM(V88:V97)</f>
        <v>4.92</v>
      </c>
      <c r="W87" s="161"/>
      <c r="X87" s="161"/>
      <c r="AG87" t="s">
        <v>114</v>
      </c>
    </row>
    <row r="88" spans="1:60" outlineLevel="1" x14ac:dyDescent="0.2">
      <c r="A88" s="166">
        <v>37</v>
      </c>
      <c r="B88" s="167" t="s">
        <v>236</v>
      </c>
      <c r="C88" s="175" t="s">
        <v>237</v>
      </c>
      <c r="D88" s="168" t="s">
        <v>189</v>
      </c>
      <c r="E88" s="169">
        <v>1.18126</v>
      </c>
      <c r="F88" s="170"/>
      <c r="G88" s="171">
        <f t="shared" ref="G88:G97" si="0">ROUND(E88*F88,2)</f>
        <v>0</v>
      </c>
      <c r="H88" s="158"/>
      <c r="I88" s="157">
        <f t="shared" ref="I88:I97" si="1">ROUND(E88*H88,2)</f>
        <v>0</v>
      </c>
      <c r="J88" s="158"/>
      <c r="K88" s="157">
        <f t="shared" ref="K88:K97" si="2">ROUND(E88*J88,2)</f>
        <v>0</v>
      </c>
      <c r="L88" s="157">
        <v>15</v>
      </c>
      <c r="M88" s="157">
        <f t="shared" ref="M88:M97" si="3">G88*(1+L88/100)</f>
        <v>0</v>
      </c>
      <c r="N88" s="157">
        <v>0</v>
      </c>
      <c r="O88" s="157">
        <f t="shared" ref="O88:O97" si="4">ROUND(E88*N88,2)</f>
        <v>0</v>
      </c>
      <c r="P88" s="157">
        <v>0</v>
      </c>
      <c r="Q88" s="157">
        <f t="shared" ref="Q88:Q97" si="5">ROUND(E88*P88,2)</f>
        <v>0</v>
      </c>
      <c r="R88" s="157"/>
      <c r="S88" s="157" t="s">
        <v>128</v>
      </c>
      <c r="T88" s="157" t="s">
        <v>128</v>
      </c>
      <c r="U88" s="157">
        <v>2.0089999999999999</v>
      </c>
      <c r="V88" s="157">
        <f t="shared" ref="V88:V97" si="6">ROUND(E88*U88,2)</f>
        <v>2.37</v>
      </c>
      <c r="W88" s="157"/>
      <c r="X88" s="157" t="s">
        <v>238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239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6">
        <v>38</v>
      </c>
      <c r="B89" s="167" t="s">
        <v>242</v>
      </c>
      <c r="C89" s="175" t="s">
        <v>243</v>
      </c>
      <c r="D89" s="168" t="s">
        <v>189</v>
      </c>
      <c r="E89" s="169">
        <v>1.18126</v>
      </c>
      <c r="F89" s="170"/>
      <c r="G89" s="171">
        <f t="shared" si="0"/>
        <v>0</v>
      </c>
      <c r="H89" s="158"/>
      <c r="I89" s="157">
        <f t="shared" si="1"/>
        <v>0</v>
      </c>
      <c r="J89" s="158"/>
      <c r="K89" s="157">
        <f t="shared" si="2"/>
        <v>0</v>
      </c>
      <c r="L89" s="157">
        <v>15</v>
      </c>
      <c r="M89" s="157">
        <f t="shared" si="3"/>
        <v>0</v>
      </c>
      <c r="N89" s="157">
        <v>0</v>
      </c>
      <c r="O89" s="157">
        <f t="shared" si="4"/>
        <v>0</v>
      </c>
      <c r="P89" s="157">
        <v>0</v>
      </c>
      <c r="Q89" s="157">
        <f t="shared" si="5"/>
        <v>0</v>
      </c>
      <c r="R89" s="157"/>
      <c r="S89" s="157" t="s">
        <v>128</v>
      </c>
      <c r="T89" s="157" t="s">
        <v>128</v>
      </c>
      <c r="U89" s="157">
        <v>0.94199999999999995</v>
      </c>
      <c r="V89" s="157">
        <f t="shared" si="6"/>
        <v>1.1100000000000001</v>
      </c>
      <c r="W89" s="157"/>
      <c r="X89" s="157" t="s">
        <v>238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239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66">
        <v>39</v>
      </c>
      <c r="B90" s="167" t="s">
        <v>244</v>
      </c>
      <c r="C90" s="175" t="s">
        <v>245</v>
      </c>
      <c r="D90" s="168" t="s">
        <v>189</v>
      </c>
      <c r="E90" s="169">
        <v>5.9062900000000003</v>
      </c>
      <c r="F90" s="170"/>
      <c r="G90" s="171">
        <f t="shared" si="0"/>
        <v>0</v>
      </c>
      <c r="H90" s="158"/>
      <c r="I90" s="157">
        <f t="shared" si="1"/>
        <v>0</v>
      </c>
      <c r="J90" s="158"/>
      <c r="K90" s="157">
        <f t="shared" si="2"/>
        <v>0</v>
      </c>
      <c r="L90" s="157">
        <v>15</v>
      </c>
      <c r="M90" s="157">
        <f t="shared" si="3"/>
        <v>0</v>
      </c>
      <c r="N90" s="157">
        <v>0</v>
      </c>
      <c r="O90" s="157">
        <f t="shared" si="4"/>
        <v>0</v>
      </c>
      <c r="P90" s="157">
        <v>0</v>
      </c>
      <c r="Q90" s="157">
        <f t="shared" si="5"/>
        <v>0</v>
      </c>
      <c r="R90" s="157"/>
      <c r="S90" s="157" t="s">
        <v>128</v>
      </c>
      <c r="T90" s="157" t="s">
        <v>128</v>
      </c>
      <c r="U90" s="157">
        <v>0.105</v>
      </c>
      <c r="V90" s="157">
        <f t="shared" si="6"/>
        <v>0.62</v>
      </c>
      <c r="W90" s="157"/>
      <c r="X90" s="157" t="s">
        <v>238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239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66">
        <v>40</v>
      </c>
      <c r="B91" s="167" t="s">
        <v>246</v>
      </c>
      <c r="C91" s="175" t="s">
        <v>247</v>
      </c>
      <c r="D91" s="168" t="s">
        <v>189</v>
      </c>
      <c r="E91" s="169">
        <v>1.18126</v>
      </c>
      <c r="F91" s="170"/>
      <c r="G91" s="171">
        <f t="shared" si="0"/>
        <v>0</v>
      </c>
      <c r="H91" s="158"/>
      <c r="I91" s="157">
        <f t="shared" si="1"/>
        <v>0</v>
      </c>
      <c r="J91" s="158"/>
      <c r="K91" s="157">
        <f t="shared" si="2"/>
        <v>0</v>
      </c>
      <c r="L91" s="157">
        <v>15</v>
      </c>
      <c r="M91" s="157">
        <f t="shared" si="3"/>
        <v>0</v>
      </c>
      <c r="N91" s="157">
        <v>0</v>
      </c>
      <c r="O91" s="157">
        <f t="shared" si="4"/>
        <v>0</v>
      </c>
      <c r="P91" s="157">
        <v>0</v>
      </c>
      <c r="Q91" s="157">
        <f t="shared" si="5"/>
        <v>0</v>
      </c>
      <c r="R91" s="157"/>
      <c r="S91" s="157" t="s">
        <v>128</v>
      </c>
      <c r="T91" s="157" t="s">
        <v>128</v>
      </c>
      <c r="U91" s="157">
        <v>0.04</v>
      </c>
      <c r="V91" s="157">
        <f t="shared" si="6"/>
        <v>0.05</v>
      </c>
      <c r="W91" s="157"/>
      <c r="X91" s="157" t="s">
        <v>238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239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66">
        <v>41</v>
      </c>
      <c r="B92" s="167" t="s">
        <v>248</v>
      </c>
      <c r="C92" s="175" t="s">
        <v>249</v>
      </c>
      <c r="D92" s="168" t="s">
        <v>189</v>
      </c>
      <c r="E92" s="169">
        <v>16.537610000000001</v>
      </c>
      <c r="F92" s="170"/>
      <c r="G92" s="171">
        <f t="shared" si="0"/>
        <v>0</v>
      </c>
      <c r="H92" s="158"/>
      <c r="I92" s="157">
        <f t="shared" si="1"/>
        <v>0</v>
      </c>
      <c r="J92" s="158"/>
      <c r="K92" s="157">
        <f t="shared" si="2"/>
        <v>0</v>
      </c>
      <c r="L92" s="157">
        <v>15</v>
      </c>
      <c r="M92" s="157">
        <f t="shared" si="3"/>
        <v>0</v>
      </c>
      <c r="N92" s="157">
        <v>0</v>
      </c>
      <c r="O92" s="157">
        <f t="shared" si="4"/>
        <v>0</v>
      </c>
      <c r="P92" s="157">
        <v>0</v>
      </c>
      <c r="Q92" s="157">
        <f t="shared" si="5"/>
        <v>0</v>
      </c>
      <c r="R92" s="157"/>
      <c r="S92" s="157" t="s">
        <v>128</v>
      </c>
      <c r="T92" s="157" t="s">
        <v>128</v>
      </c>
      <c r="U92" s="157">
        <v>0</v>
      </c>
      <c r="V92" s="157">
        <f t="shared" si="6"/>
        <v>0</v>
      </c>
      <c r="W92" s="157"/>
      <c r="X92" s="157" t="s">
        <v>238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66">
        <v>42</v>
      </c>
      <c r="B93" s="167" t="s">
        <v>250</v>
      </c>
      <c r="C93" s="175" t="s">
        <v>251</v>
      </c>
      <c r="D93" s="168" t="s">
        <v>189</v>
      </c>
      <c r="E93" s="169">
        <v>1.18126</v>
      </c>
      <c r="F93" s="170"/>
      <c r="G93" s="171">
        <f t="shared" si="0"/>
        <v>0</v>
      </c>
      <c r="H93" s="158"/>
      <c r="I93" s="157">
        <f t="shared" si="1"/>
        <v>0</v>
      </c>
      <c r="J93" s="158"/>
      <c r="K93" s="157">
        <f t="shared" si="2"/>
        <v>0</v>
      </c>
      <c r="L93" s="157">
        <v>15</v>
      </c>
      <c r="M93" s="157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7"/>
      <c r="S93" s="157" t="s">
        <v>128</v>
      </c>
      <c r="T93" s="157" t="s">
        <v>128</v>
      </c>
      <c r="U93" s="157">
        <v>0.64</v>
      </c>
      <c r="V93" s="157">
        <f t="shared" si="6"/>
        <v>0.76</v>
      </c>
      <c r="W93" s="157"/>
      <c r="X93" s="157" t="s">
        <v>238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239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6">
        <v>43</v>
      </c>
      <c r="B94" s="167" t="s">
        <v>252</v>
      </c>
      <c r="C94" s="175" t="s">
        <v>253</v>
      </c>
      <c r="D94" s="168" t="s">
        <v>189</v>
      </c>
      <c r="E94" s="169">
        <v>1.18126</v>
      </c>
      <c r="F94" s="170"/>
      <c r="G94" s="171">
        <f t="shared" si="0"/>
        <v>0</v>
      </c>
      <c r="H94" s="158"/>
      <c r="I94" s="157">
        <f t="shared" si="1"/>
        <v>0</v>
      </c>
      <c r="J94" s="158"/>
      <c r="K94" s="157">
        <f t="shared" si="2"/>
        <v>0</v>
      </c>
      <c r="L94" s="157">
        <v>15</v>
      </c>
      <c r="M94" s="157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7"/>
      <c r="S94" s="157" t="s">
        <v>128</v>
      </c>
      <c r="T94" s="157" t="s">
        <v>128</v>
      </c>
      <c r="U94" s="157">
        <v>6.0000000000000001E-3</v>
      </c>
      <c r="V94" s="157">
        <f t="shared" si="6"/>
        <v>0.01</v>
      </c>
      <c r="W94" s="157"/>
      <c r="X94" s="157" t="s">
        <v>238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239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6">
        <v>44</v>
      </c>
      <c r="B95" s="167" t="s">
        <v>254</v>
      </c>
      <c r="C95" s="175" t="s">
        <v>255</v>
      </c>
      <c r="D95" s="168" t="s">
        <v>189</v>
      </c>
      <c r="E95" s="169">
        <v>3.5439999999999999E-2</v>
      </c>
      <c r="F95" s="170"/>
      <c r="G95" s="171">
        <f t="shared" si="0"/>
        <v>0</v>
      </c>
      <c r="H95" s="158"/>
      <c r="I95" s="157">
        <f t="shared" si="1"/>
        <v>0</v>
      </c>
      <c r="J95" s="158"/>
      <c r="K95" s="157">
        <f t="shared" si="2"/>
        <v>0</v>
      </c>
      <c r="L95" s="157">
        <v>15</v>
      </c>
      <c r="M95" s="157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7"/>
      <c r="S95" s="157" t="s">
        <v>128</v>
      </c>
      <c r="T95" s="157" t="s">
        <v>128</v>
      </c>
      <c r="U95" s="157">
        <v>0</v>
      </c>
      <c r="V95" s="157">
        <f t="shared" si="6"/>
        <v>0</v>
      </c>
      <c r="W95" s="157"/>
      <c r="X95" s="157" t="s">
        <v>238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239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66">
        <v>45</v>
      </c>
      <c r="B96" s="167" t="s">
        <v>256</v>
      </c>
      <c r="C96" s="175" t="s">
        <v>257</v>
      </c>
      <c r="D96" s="168" t="s">
        <v>189</v>
      </c>
      <c r="E96" s="169">
        <v>0.17954999999999999</v>
      </c>
      <c r="F96" s="170"/>
      <c r="G96" s="171">
        <f t="shared" si="0"/>
        <v>0</v>
      </c>
      <c r="H96" s="158"/>
      <c r="I96" s="157">
        <f t="shared" si="1"/>
        <v>0</v>
      </c>
      <c r="J96" s="158"/>
      <c r="K96" s="157">
        <f t="shared" si="2"/>
        <v>0</v>
      </c>
      <c r="L96" s="157">
        <v>15</v>
      </c>
      <c r="M96" s="157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7"/>
      <c r="S96" s="157" t="s">
        <v>118</v>
      </c>
      <c r="T96" s="157" t="s">
        <v>137</v>
      </c>
      <c r="U96" s="157">
        <v>0</v>
      </c>
      <c r="V96" s="157">
        <f t="shared" si="6"/>
        <v>0</v>
      </c>
      <c r="W96" s="157"/>
      <c r="X96" s="157" t="s">
        <v>238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239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46</v>
      </c>
      <c r="B97" s="167" t="s">
        <v>258</v>
      </c>
      <c r="C97" s="175" t="s">
        <v>259</v>
      </c>
      <c r="D97" s="168" t="s">
        <v>189</v>
      </c>
      <c r="E97" s="169">
        <v>0.96626999999999996</v>
      </c>
      <c r="F97" s="170"/>
      <c r="G97" s="171">
        <f t="shared" si="0"/>
        <v>0</v>
      </c>
      <c r="H97" s="158"/>
      <c r="I97" s="157">
        <f t="shared" si="1"/>
        <v>0</v>
      </c>
      <c r="J97" s="158"/>
      <c r="K97" s="157">
        <f t="shared" si="2"/>
        <v>0</v>
      </c>
      <c r="L97" s="157">
        <v>15</v>
      </c>
      <c r="M97" s="157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7"/>
      <c r="S97" s="157" t="s">
        <v>128</v>
      </c>
      <c r="T97" s="157" t="s">
        <v>128</v>
      </c>
      <c r="U97" s="157">
        <v>0</v>
      </c>
      <c r="V97" s="157">
        <f t="shared" si="6"/>
        <v>0</v>
      </c>
      <c r="W97" s="157"/>
      <c r="X97" s="157" t="s">
        <v>238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239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x14ac:dyDescent="0.2">
      <c r="A98" s="150" t="s">
        <v>113</v>
      </c>
      <c r="B98" s="151" t="s">
        <v>86</v>
      </c>
      <c r="C98" s="174" t="s">
        <v>29</v>
      </c>
      <c r="D98" s="162"/>
      <c r="E98" s="163"/>
      <c r="F98" s="164"/>
      <c r="G98" s="165">
        <f>SUMIF(AG99:AG105,"&lt;&gt;NOR",G99:G105)</f>
        <v>0</v>
      </c>
      <c r="H98" s="161"/>
      <c r="I98" s="161">
        <f>SUM(I99:I105)</f>
        <v>0</v>
      </c>
      <c r="J98" s="161"/>
      <c r="K98" s="161">
        <f>SUM(K99:K105)</f>
        <v>0</v>
      </c>
      <c r="L98" s="161"/>
      <c r="M98" s="161">
        <f>SUM(M99:M105)</f>
        <v>0</v>
      </c>
      <c r="N98" s="161"/>
      <c r="O98" s="161">
        <f>SUM(O99:O105)</f>
        <v>0</v>
      </c>
      <c r="P98" s="161"/>
      <c r="Q98" s="161">
        <f>SUM(Q99:Q105)</f>
        <v>0</v>
      </c>
      <c r="R98" s="161"/>
      <c r="S98" s="161"/>
      <c r="T98" s="161"/>
      <c r="U98" s="161"/>
      <c r="V98" s="161">
        <f>SUM(V99:V105)</f>
        <v>0</v>
      </c>
      <c r="W98" s="161"/>
      <c r="X98" s="161"/>
      <c r="AG98" t="s">
        <v>114</v>
      </c>
    </row>
    <row r="99" spans="1:60" outlineLevel="1" x14ac:dyDescent="0.2">
      <c r="A99" s="166">
        <v>47</v>
      </c>
      <c r="B99" s="167" t="s">
        <v>260</v>
      </c>
      <c r="C99" s="175" t="s">
        <v>261</v>
      </c>
      <c r="D99" s="168" t="s">
        <v>262</v>
      </c>
      <c r="E99" s="169">
        <v>0</v>
      </c>
      <c r="F99" s="170"/>
      <c r="G99" s="171">
        <f t="shared" ref="G99:G105" si="7">ROUND(E99*F99,2)</f>
        <v>0</v>
      </c>
      <c r="H99" s="158"/>
      <c r="I99" s="157">
        <f t="shared" ref="I99:I105" si="8">ROUND(E99*H99,2)</f>
        <v>0</v>
      </c>
      <c r="J99" s="158"/>
      <c r="K99" s="157">
        <f t="shared" ref="K99:K105" si="9">ROUND(E99*J99,2)</f>
        <v>0</v>
      </c>
      <c r="L99" s="157">
        <v>15</v>
      </c>
      <c r="M99" s="157">
        <f t="shared" ref="M99:M105" si="10">G99*(1+L99/100)</f>
        <v>0</v>
      </c>
      <c r="N99" s="157">
        <v>0</v>
      </c>
      <c r="O99" s="157">
        <f t="shared" ref="O99:O105" si="11">ROUND(E99*N99,2)</f>
        <v>0</v>
      </c>
      <c r="P99" s="157">
        <v>0</v>
      </c>
      <c r="Q99" s="157">
        <f t="shared" ref="Q99:Q105" si="12">ROUND(E99*P99,2)</f>
        <v>0</v>
      </c>
      <c r="R99" s="157"/>
      <c r="S99" s="157" t="s">
        <v>118</v>
      </c>
      <c r="T99" s="157" t="s">
        <v>119</v>
      </c>
      <c r="U99" s="157">
        <v>0</v>
      </c>
      <c r="V99" s="157">
        <f t="shared" ref="V99:V105" si="13">ROUND(E99*U99,2)</f>
        <v>0</v>
      </c>
      <c r="W99" s="157"/>
      <c r="X99" s="157" t="s">
        <v>263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264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66">
        <v>48</v>
      </c>
      <c r="B100" s="167" t="s">
        <v>265</v>
      </c>
      <c r="C100" s="175" t="s">
        <v>266</v>
      </c>
      <c r="D100" s="168" t="s">
        <v>262</v>
      </c>
      <c r="E100" s="169">
        <v>0</v>
      </c>
      <c r="F100" s="170"/>
      <c r="G100" s="171">
        <f t="shared" si="7"/>
        <v>0</v>
      </c>
      <c r="H100" s="158"/>
      <c r="I100" s="157">
        <f t="shared" si="8"/>
        <v>0</v>
      </c>
      <c r="J100" s="158"/>
      <c r="K100" s="157">
        <f t="shared" si="9"/>
        <v>0</v>
      </c>
      <c r="L100" s="157">
        <v>15</v>
      </c>
      <c r="M100" s="157">
        <f t="shared" si="10"/>
        <v>0</v>
      </c>
      <c r="N100" s="157">
        <v>0</v>
      </c>
      <c r="O100" s="157">
        <f t="shared" si="11"/>
        <v>0</v>
      </c>
      <c r="P100" s="157">
        <v>0</v>
      </c>
      <c r="Q100" s="157">
        <f t="shared" si="12"/>
        <v>0</v>
      </c>
      <c r="R100" s="157"/>
      <c r="S100" s="157" t="s">
        <v>118</v>
      </c>
      <c r="T100" s="157" t="s">
        <v>119</v>
      </c>
      <c r="U100" s="157">
        <v>0</v>
      </c>
      <c r="V100" s="157">
        <f t="shared" si="13"/>
        <v>0</v>
      </c>
      <c r="W100" s="157"/>
      <c r="X100" s="157" t="s">
        <v>263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267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66">
        <v>49</v>
      </c>
      <c r="B101" s="167" t="s">
        <v>268</v>
      </c>
      <c r="C101" s="175" t="s">
        <v>269</v>
      </c>
      <c r="D101" s="168" t="s">
        <v>262</v>
      </c>
      <c r="E101" s="169">
        <v>0</v>
      </c>
      <c r="F101" s="170"/>
      <c r="G101" s="171">
        <f t="shared" si="7"/>
        <v>0</v>
      </c>
      <c r="H101" s="158"/>
      <c r="I101" s="157">
        <f t="shared" si="8"/>
        <v>0</v>
      </c>
      <c r="J101" s="158"/>
      <c r="K101" s="157">
        <f t="shared" si="9"/>
        <v>0</v>
      </c>
      <c r="L101" s="157">
        <v>15</v>
      </c>
      <c r="M101" s="157">
        <f t="shared" si="10"/>
        <v>0</v>
      </c>
      <c r="N101" s="157">
        <v>0</v>
      </c>
      <c r="O101" s="157">
        <f t="shared" si="11"/>
        <v>0</v>
      </c>
      <c r="P101" s="157">
        <v>0</v>
      </c>
      <c r="Q101" s="157">
        <f t="shared" si="12"/>
        <v>0</v>
      </c>
      <c r="R101" s="157"/>
      <c r="S101" s="157" t="s">
        <v>118</v>
      </c>
      <c r="T101" s="157" t="s">
        <v>119</v>
      </c>
      <c r="U101" s="157">
        <v>0</v>
      </c>
      <c r="V101" s="157">
        <f t="shared" si="13"/>
        <v>0</v>
      </c>
      <c r="W101" s="157"/>
      <c r="X101" s="157" t="s">
        <v>263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267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66">
        <v>50</v>
      </c>
      <c r="B102" s="167" t="s">
        <v>270</v>
      </c>
      <c r="C102" s="175" t="s">
        <v>271</v>
      </c>
      <c r="D102" s="168" t="s">
        <v>262</v>
      </c>
      <c r="E102" s="169">
        <v>1</v>
      </c>
      <c r="F102" s="170"/>
      <c r="G102" s="171">
        <f t="shared" si="7"/>
        <v>0</v>
      </c>
      <c r="H102" s="158"/>
      <c r="I102" s="157">
        <f t="shared" si="8"/>
        <v>0</v>
      </c>
      <c r="J102" s="158"/>
      <c r="K102" s="157">
        <f t="shared" si="9"/>
        <v>0</v>
      </c>
      <c r="L102" s="157">
        <v>15</v>
      </c>
      <c r="M102" s="157">
        <f t="shared" si="10"/>
        <v>0</v>
      </c>
      <c r="N102" s="157">
        <v>0</v>
      </c>
      <c r="O102" s="157">
        <f t="shared" si="11"/>
        <v>0</v>
      </c>
      <c r="P102" s="157">
        <v>0</v>
      </c>
      <c r="Q102" s="157">
        <f t="shared" si="12"/>
        <v>0</v>
      </c>
      <c r="R102" s="157"/>
      <c r="S102" s="157" t="s">
        <v>118</v>
      </c>
      <c r="T102" s="157" t="s">
        <v>119</v>
      </c>
      <c r="U102" s="157">
        <v>0</v>
      </c>
      <c r="V102" s="157">
        <f t="shared" si="13"/>
        <v>0</v>
      </c>
      <c r="W102" s="157"/>
      <c r="X102" s="157" t="s">
        <v>263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264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66">
        <v>51</v>
      </c>
      <c r="B103" s="167" t="s">
        <v>272</v>
      </c>
      <c r="C103" s="175" t="s">
        <v>273</v>
      </c>
      <c r="D103" s="168" t="s">
        <v>262</v>
      </c>
      <c r="E103" s="169">
        <v>1</v>
      </c>
      <c r="F103" s="170"/>
      <c r="G103" s="171">
        <f t="shared" si="7"/>
        <v>0</v>
      </c>
      <c r="H103" s="158"/>
      <c r="I103" s="157">
        <f t="shared" si="8"/>
        <v>0</v>
      </c>
      <c r="J103" s="158"/>
      <c r="K103" s="157">
        <f t="shared" si="9"/>
        <v>0</v>
      </c>
      <c r="L103" s="157">
        <v>15</v>
      </c>
      <c r="M103" s="157">
        <f t="shared" si="10"/>
        <v>0</v>
      </c>
      <c r="N103" s="157">
        <v>0</v>
      </c>
      <c r="O103" s="157">
        <f t="shared" si="11"/>
        <v>0</v>
      </c>
      <c r="P103" s="157">
        <v>0</v>
      </c>
      <c r="Q103" s="157">
        <f t="shared" si="12"/>
        <v>0</v>
      </c>
      <c r="R103" s="157"/>
      <c r="S103" s="157" t="s">
        <v>118</v>
      </c>
      <c r="T103" s="157" t="s">
        <v>119</v>
      </c>
      <c r="U103" s="157">
        <v>0</v>
      </c>
      <c r="V103" s="157">
        <f t="shared" si="13"/>
        <v>0</v>
      </c>
      <c r="W103" s="157"/>
      <c r="X103" s="157" t="s">
        <v>263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264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66">
        <v>52</v>
      </c>
      <c r="B104" s="167" t="s">
        <v>274</v>
      </c>
      <c r="C104" s="175" t="s">
        <v>275</v>
      </c>
      <c r="D104" s="168" t="s">
        <v>262</v>
      </c>
      <c r="E104" s="169">
        <v>0</v>
      </c>
      <c r="F104" s="170"/>
      <c r="G104" s="171">
        <f t="shared" si="7"/>
        <v>0</v>
      </c>
      <c r="H104" s="158"/>
      <c r="I104" s="157">
        <f t="shared" si="8"/>
        <v>0</v>
      </c>
      <c r="J104" s="158"/>
      <c r="K104" s="157">
        <f t="shared" si="9"/>
        <v>0</v>
      </c>
      <c r="L104" s="157">
        <v>15</v>
      </c>
      <c r="M104" s="157">
        <f t="shared" si="10"/>
        <v>0</v>
      </c>
      <c r="N104" s="157">
        <v>0</v>
      </c>
      <c r="O104" s="157">
        <f t="shared" si="11"/>
        <v>0</v>
      </c>
      <c r="P104" s="157">
        <v>0</v>
      </c>
      <c r="Q104" s="157">
        <f t="shared" si="12"/>
        <v>0</v>
      </c>
      <c r="R104" s="157"/>
      <c r="S104" s="157" t="s">
        <v>118</v>
      </c>
      <c r="T104" s="157" t="s">
        <v>119</v>
      </c>
      <c r="U104" s="157">
        <v>0</v>
      </c>
      <c r="V104" s="157">
        <f t="shared" si="13"/>
        <v>0</v>
      </c>
      <c r="W104" s="157"/>
      <c r="X104" s="157" t="s">
        <v>263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264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66">
        <v>53</v>
      </c>
      <c r="B105" s="167" t="s">
        <v>276</v>
      </c>
      <c r="C105" s="175" t="s">
        <v>277</v>
      </c>
      <c r="D105" s="168" t="s">
        <v>262</v>
      </c>
      <c r="E105" s="169">
        <v>1</v>
      </c>
      <c r="F105" s="170"/>
      <c r="G105" s="171">
        <f t="shared" si="7"/>
        <v>0</v>
      </c>
      <c r="H105" s="158"/>
      <c r="I105" s="157">
        <f t="shared" si="8"/>
        <v>0</v>
      </c>
      <c r="J105" s="158"/>
      <c r="K105" s="157">
        <f t="shared" si="9"/>
        <v>0</v>
      </c>
      <c r="L105" s="157">
        <v>15</v>
      </c>
      <c r="M105" s="157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7"/>
      <c r="S105" s="157" t="s">
        <v>118</v>
      </c>
      <c r="T105" s="157" t="s">
        <v>119</v>
      </c>
      <c r="U105" s="157">
        <v>0</v>
      </c>
      <c r="V105" s="157">
        <f t="shared" si="13"/>
        <v>0</v>
      </c>
      <c r="W105" s="157"/>
      <c r="X105" s="157" t="s">
        <v>263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264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x14ac:dyDescent="0.2">
      <c r="A106" s="3"/>
      <c r="B106" s="4"/>
      <c r="C106" s="178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v>15</v>
      </c>
      <c r="AF106">
        <v>21</v>
      </c>
      <c r="AG106" t="s">
        <v>100</v>
      </c>
    </row>
    <row r="107" spans="1:60" x14ac:dyDescent="0.2">
      <c r="A107" s="150"/>
      <c r="B107" s="151" t="s">
        <v>31</v>
      </c>
      <c r="C107" s="174"/>
      <c r="D107" s="152"/>
      <c r="E107" s="153"/>
      <c r="F107" s="153"/>
      <c r="G107" s="173">
        <f>G8+G11+G33+G36+G45+G49+G51+G53+G62+G65+G69+G87+G98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f>SUMIF(L7:L105,AE106,G7:G105)</f>
        <v>0</v>
      </c>
      <c r="AF107">
        <f>SUMIF(L7:L105,AF106,G7:G105)</f>
        <v>0</v>
      </c>
      <c r="AG107" t="s">
        <v>278</v>
      </c>
    </row>
    <row r="108" spans="1:60" x14ac:dyDescent="0.2">
      <c r="A108" s="3"/>
      <c r="B108" s="4"/>
      <c r="C108" s="178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A109" s="3"/>
      <c r="B109" s="4"/>
      <c r="C109" s="178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236" t="s">
        <v>279</v>
      </c>
      <c r="B110" s="236"/>
      <c r="C110" s="237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38"/>
      <c r="B111" s="239"/>
      <c r="C111" s="240"/>
      <c r="D111" s="239"/>
      <c r="E111" s="239"/>
      <c r="F111" s="239"/>
      <c r="G111" s="2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G111" t="s">
        <v>280</v>
      </c>
    </row>
    <row r="112" spans="1:60" x14ac:dyDescent="0.2">
      <c r="A112" s="242"/>
      <c r="B112" s="243"/>
      <c r="C112" s="244"/>
      <c r="D112" s="243"/>
      <c r="E112" s="243"/>
      <c r="F112" s="243"/>
      <c r="G112" s="24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">
      <c r="A113" s="242"/>
      <c r="B113" s="243"/>
      <c r="C113" s="244"/>
      <c r="D113" s="243"/>
      <c r="E113" s="243"/>
      <c r="F113" s="243"/>
      <c r="G113" s="24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42"/>
      <c r="B114" s="243"/>
      <c r="C114" s="244"/>
      <c r="D114" s="243"/>
      <c r="E114" s="243"/>
      <c r="F114" s="243"/>
      <c r="G114" s="24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46"/>
      <c r="B115" s="247"/>
      <c r="C115" s="248"/>
      <c r="D115" s="247"/>
      <c r="E115" s="247"/>
      <c r="F115" s="247"/>
      <c r="G115" s="249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3"/>
      <c r="B116" s="4"/>
      <c r="C116" s="178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C117" s="179"/>
      <c r="D117" s="10"/>
      <c r="AG117" t="s">
        <v>281</v>
      </c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0:C110"/>
    <mergeCell ref="A111:G115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4" activeCellId="1" sqref="C2:G2 C4:G4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88</v>
      </c>
    </row>
    <row r="2" spans="1:60" ht="24.95" customHeight="1" x14ac:dyDescent="0.2">
      <c r="A2" s="140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89</v>
      </c>
    </row>
    <row r="3" spans="1:60" ht="24.95" customHeight="1" x14ac:dyDescent="0.2">
      <c r="A3" s="140" t="s">
        <v>9</v>
      </c>
      <c r="B3" s="49" t="s">
        <v>53</v>
      </c>
      <c r="C3" s="254" t="s">
        <v>54</v>
      </c>
      <c r="D3" s="255"/>
      <c r="E3" s="255"/>
      <c r="F3" s="255"/>
      <c r="G3" s="256"/>
      <c r="AC3" s="122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44</v>
      </c>
      <c r="C4" s="257" t="s">
        <v>45</v>
      </c>
      <c r="D4" s="258"/>
      <c r="E4" s="258"/>
      <c r="F4" s="258"/>
      <c r="G4" s="259"/>
      <c r="AG4" t="s">
        <v>91</v>
      </c>
    </row>
    <row r="5" spans="1:60" x14ac:dyDescent="0.2">
      <c r="D5" s="10"/>
    </row>
    <row r="6" spans="1:60" ht="38.25" x14ac:dyDescent="0.2">
      <c r="A6" s="143" t="s">
        <v>92</v>
      </c>
      <c r="B6" s="145" t="s">
        <v>93</v>
      </c>
      <c r="C6" s="145" t="s">
        <v>94</v>
      </c>
      <c r="D6" s="144" t="s">
        <v>95</v>
      </c>
      <c r="E6" s="143" t="s">
        <v>96</v>
      </c>
      <c r="F6" s="143" t="s">
        <v>97</v>
      </c>
      <c r="G6" s="143" t="s">
        <v>31</v>
      </c>
      <c r="H6" s="146" t="s">
        <v>32</v>
      </c>
      <c r="I6" s="146" t="s">
        <v>98</v>
      </c>
      <c r="J6" s="146" t="s">
        <v>33</v>
      </c>
      <c r="K6" s="146" t="s">
        <v>99</v>
      </c>
      <c r="L6" s="146" t="s">
        <v>100</v>
      </c>
      <c r="M6" s="146" t="s">
        <v>101</v>
      </c>
      <c r="N6" s="146" t="s">
        <v>102</v>
      </c>
      <c r="O6" s="146" t="s">
        <v>103</v>
      </c>
      <c r="P6" s="146" t="s">
        <v>104</v>
      </c>
      <c r="Q6" s="146" t="s">
        <v>105</v>
      </c>
      <c r="R6" s="146" t="s">
        <v>106</v>
      </c>
      <c r="S6" s="146" t="s">
        <v>107</v>
      </c>
      <c r="T6" s="146" t="s">
        <v>108</v>
      </c>
      <c r="U6" s="146" t="s">
        <v>109</v>
      </c>
      <c r="V6" s="146" t="s">
        <v>110</v>
      </c>
      <c r="W6" s="146" t="s">
        <v>111</v>
      </c>
      <c r="X6" s="146" t="s">
        <v>112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0" t="s">
        <v>113</v>
      </c>
      <c r="B8" s="151" t="s">
        <v>61</v>
      </c>
      <c r="C8" s="174" t="s">
        <v>62</v>
      </c>
      <c r="D8" s="162"/>
      <c r="E8" s="163"/>
      <c r="F8" s="164"/>
      <c r="G8" s="165">
        <f>SUMIF(AG9:AG10,"&lt;&gt;NOR",G9:G10)</f>
        <v>0</v>
      </c>
      <c r="H8" s="161"/>
      <c r="I8" s="161">
        <f>SUM(I9:I10)</f>
        <v>0</v>
      </c>
      <c r="J8" s="161"/>
      <c r="K8" s="161">
        <f>SUM(K9:K10)</f>
        <v>0</v>
      </c>
      <c r="L8" s="161"/>
      <c r="M8" s="161">
        <f>SUM(M9:M10)</f>
        <v>0</v>
      </c>
      <c r="N8" s="161"/>
      <c r="O8" s="161">
        <f>SUM(O9:O10)</f>
        <v>0</v>
      </c>
      <c r="P8" s="161"/>
      <c r="Q8" s="161">
        <f>SUM(Q9:Q10)</f>
        <v>0</v>
      </c>
      <c r="R8" s="161"/>
      <c r="S8" s="161"/>
      <c r="T8" s="161"/>
      <c r="U8" s="161"/>
      <c r="V8" s="161">
        <f>SUM(V9:V10)</f>
        <v>0</v>
      </c>
      <c r="W8" s="161"/>
      <c r="X8" s="161"/>
      <c r="AG8" t="s">
        <v>114</v>
      </c>
    </row>
    <row r="9" spans="1:60" outlineLevel="1" x14ac:dyDescent="0.2">
      <c r="A9" s="166">
        <v>1</v>
      </c>
      <c r="B9" s="167" t="s">
        <v>115</v>
      </c>
      <c r="C9" s="175" t="s">
        <v>116</v>
      </c>
      <c r="D9" s="168" t="s">
        <v>117</v>
      </c>
      <c r="E9" s="169">
        <v>2</v>
      </c>
      <c r="F9" s="170"/>
      <c r="G9" s="17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118</v>
      </c>
      <c r="T9" s="157" t="s">
        <v>119</v>
      </c>
      <c r="U9" s="157">
        <v>0</v>
      </c>
      <c r="V9" s="157">
        <f>ROUND(E9*U9,2)</f>
        <v>0</v>
      </c>
      <c r="W9" s="157"/>
      <c r="X9" s="157" t="s">
        <v>120</v>
      </c>
      <c r="Y9" s="147"/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6">
        <v>2</v>
      </c>
      <c r="B10" s="167" t="s">
        <v>122</v>
      </c>
      <c r="C10" s="175" t="s">
        <v>123</v>
      </c>
      <c r="D10" s="168" t="s">
        <v>117</v>
      </c>
      <c r="E10" s="169">
        <v>2</v>
      </c>
      <c r="F10" s="170"/>
      <c r="G10" s="17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15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118</v>
      </c>
      <c r="T10" s="157" t="s">
        <v>119</v>
      </c>
      <c r="U10" s="157">
        <v>0</v>
      </c>
      <c r="V10" s="157">
        <f>ROUND(E10*U10,2)</f>
        <v>0</v>
      </c>
      <c r="W10" s="157"/>
      <c r="X10" s="157" t="s">
        <v>120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124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150" t="s">
        <v>113</v>
      </c>
      <c r="B11" s="151" t="s">
        <v>71</v>
      </c>
      <c r="C11" s="174" t="s">
        <v>72</v>
      </c>
      <c r="D11" s="162"/>
      <c r="E11" s="163"/>
      <c r="F11" s="164"/>
      <c r="G11" s="165">
        <f>SUMIF(AG12:AG32,"&lt;&gt;NOR",G12:G32)</f>
        <v>0</v>
      </c>
      <c r="H11" s="161"/>
      <c r="I11" s="161">
        <f>SUM(I12:I32)</f>
        <v>0</v>
      </c>
      <c r="J11" s="161"/>
      <c r="K11" s="161">
        <f>SUM(K12:K32)</f>
        <v>0</v>
      </c>
      <c r="L11" s="161"/>
      <c r="M11" s="161">
        <f>SUM(M12:M32)</f>
        <v>0</v>
      </c>
      <c r="N11" s="161"/>
      <c r="O11" s="161">
        <f>SUM(O12:O32)</f>
        <v>0.01</v>
      </c>
      <c r="P11" s="161"/>
      <c r="Q11" s="161">
        <f>SUM(Q12:Q32)</f>
        <v>2.21</v>
      </c>
      <c r="R11" s="161"/>
      <c r="S11" s="161"/>
      <c r="T11" s="161"/>
      <c r="U11" s="161"/>
      <c r="V11" s="161">
        <f>SUM(V12:V32)</f>
        <v>48.000000000000007</v>
      </c>
      <c r="W11" s="161"/>
      <c r="X11" s="161"/>
      <c r="AG11" t="s">
        <v>114</v>
      </c>
    </row>
    <row r="12" spans="1:60" ht="22.5" outlineLevel="1" x14ac:dyDescent="0.2">
      <c r="A12" s="166">
        <v>3</v>
      </c>
      <c r="B12" s="167" t="s">
        <v>125</v>
      </c>
      <c r="C12" s="175" t="s">
        <v>126</v>
      </c>
      <c r="D12" s="168" t="s">
        <v>127</v>
      </c>
      <c r="E12" s="169">
        <v>7.0039999999999996</v>
      </c>
      <c r="F12" s="170"/>
      <c r="G12" s="171">
        <f>ROUND(E12*F12,2)</f>
        <v>0</v>
      </c>
      <c r="H12" s="158"/>
      <c r="I12" s="157">
        <f>ROUND(E12*H12,2)</f>
        <v>0</v>
      </c>
      <c r="J12" s="158"/>
      <c r="K12" s="157">
        <f>ROUND(E12*J12,2)</f>
        <v>0</v>
      </c>
      <c r="L12" s="157">
        <v>15</v>
      </c>
      <c r="M12" s="157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0.14000000000000001</v>
      </c>
      <c r="R12" s="157"/>
      <c r="S12" s="157" t="s">
        <v>128</v>
      </c>
      <c r="T12" s="157" t="s">
        <v>128</v>
      </c>
      <c r="U12" s="157">
        <v>0.23</v>
      </c>
      <c r="V12" s="157">
        <f>ROUND(E12*U12,2)</f>
        <v>1.61</v>
      </c>
      <c r="W12" s="157"/>
      <c r="X12" s="157" t="s">
        <v>120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76" t="s">
        <v>303</v>
      </c>
      <c r="D13" s="159"/>
      <c r="E13" s="160">
        <v>7.0039999999999996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6">
        <v>4</v>
      </c>
      <c r="B14" s="167" t="s">
        <v>131</v>
      </c>
      <c r="C14" s="175" t="s">
        <v>132</v>
      </c>
      <c r="D14" s="168" t="s">
        <v>133</v>
      </c>
      <c r="E14" s="169">
        <v>8.24</v>
      </c>
      <c r="F14" s="170"/>
      <c r="G14" s="171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15</v>
      </c>
      <c r="M14" s="157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7"/>
      <c r="S14" s="157" t="s">
        <v>128</v>
      </c>
      <c r="T14" s="157" t="s">
        <v>128</v>
      </c>
      <c r="U14" s="157">
        <v>7.0000000000000007E-2</v>
      </c>
      <c r="V14" s="157">
        <f>ROUND(E14*U14,2)</f>
        <v>0.57999999999999996</v>
      </c>
      <c r="W14" s="157"/>
      <c r="X14" s="157" t="s">
        <v>120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76" t="s">
        <v>304</v>
      </c>
      <c r="D15" s="159"/>
      <c r="E15" s="160">
        <v>8.24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130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66">
        <v>5</v>
      </c>
      <c r="B16" s="167" t="s">
        <v>135</v>
      </c>
      <c r="C16" s="175" t="s">
        <v>136</v>
      </c>
      <c r="D16" s="168" t="s">
        <v>127</v>
      </c>
      <c r="E16" s="169">
        <v>7.0039999999999996</v>
      </c>
      <c r="F16" s="170"/>
      <c r="G16" s="17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15</v>
      </c>
      <c r="M16" s="157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7"/>
      <c r="S16" s="157" t="s">
        <v>118</v>
      </c>
      <c r="T16" s="157" t="s">
        <v>137</v>
      </c>
      <c r="U16" s="157">
        <v>0.16500000000000001</v>
      </c>
      <c r="V16" s="157">
        <f>ROUND(E16*U16,2)</f>
        <v>1.1599999999999999</v>
      </c>
      <c r="W16" s="157"/>
      <c r="X16" s="157" t="s">
        <v>120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76" t="s">
        <v>305</v>
      </c>
      <c r="D17" s="159"/>
      <c r="E17" s="160">
        <v>7.0039999999999996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66">
        <v>6</v>
      </c>
      <c r="B18" s="167" t="s">
        <v>139</v>
      </c>
      <c r="C18" s="175" t="s">
        <v>140</v>
      </c>
      <c r="D18" s="168" t="s">
        <v>141</v>
      </c>
      <c r="E18" s="169">
        <v>0.70040000000000002</v>
      </c>
      <c r="F18" s="170"/>
      <c r="G18" s="17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1.54</v>
      </c>
      <c r="R18" s="157"/>
      <c r="S18" s="157" t="s">
        <v>128</v>
      </c>
      <c r="T18" s="157" t="s">
        <v>128</v>
      </c>
      <c r="U18" s="157">
        <v>12.56</v>
      </c>
      <c r="V18" s="157">
        <f>ROUND(E18*U18,2)</f>
        <v>8.8000000000000007</v>
      </c>
      <c r="W18" s="157"/>
      <c r="X18" s="157" t="s">
        <v>120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121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176" t="s">
        <v>306</v>
      </c>
      <c r="D19" s="159"/>
      <c r="E19" s="160">
        <v>0.70040000000000002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130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7</v>
      </c>
      <c r="B20" s="167" t="s">
        <v>143</v>
      </c>
      <c r="C20" s="175" t="s">
        <v>144</v>
      </c>
      <c r="D20" s="168" t="s">
        <v>127</v>
      </c>
      <c r="E20" s="169">
        <v>7.0039999999999996</v>
      </c>
      <c r="F20" s="170"/>
      <c r="G20" s="171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7.0000000000000007E-2</v>
      </c>
      <c r="R20" s="157"/>
      <c r="S20" s="157" t="s">
        <v>128</v>
      </c>
      <c r="T20" s="157" t="s">
        <v>128</v>
      </c>
      <c r="U20" s="157">
        <v>4.3999999999999997E-2</v>
      </c>
      <c r="V20" s="157">
        <f>ROUND(E20*U20,2)</f>
        <v>0.31</v>
      </c>
      <c r="W20" s="157"/>
      <c r="X20" s="157" t="s">
        <v>120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76" t="s">
        <v>305</v>
      </c>
      <c r="D21" s="159"/>
      <c r="E21" s="160">
        <v>7.0039999999999996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8</v>
      </c>
      <c r="B22" s="167" t="s">
        <v>145</v>
      </c>
      <c r="C22" s="175" t="s">
        <v>146</v>
      </c>
      <c r="D22" s="168" t="s">
        <v>147</v>
      </c>
      <c r="E22" s="169">
        <v>34</v>
      </c>
      <c r="F22" s="170"/>
      <c r="G22" s="171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128</v>
      </c>
      <c r="T22" s="157" t="s">
        <v>128</v>
      </c>
      <c r="U22" s="157">
        <v>0.29899999999999999</v>
      </c>
      <c r="V22" s="157">
        <f>ROUND(E22*U22,2)</f>
        <v>10.17</v>
      </c>
      <c r="W22" s="157"/>
      <c r="X22" s="157" t="s">
        <v>120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76" t="s">
        <v>148</v>
      </c>
      <c r="D23" s="159"/>
      <c r="E23" s="160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76" t="s">
        <v>307</v>
      </c>
      <c r="D24" s="159"/>
      <c r="E24" s="160">
        <v>26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76" t="s">
        <v>150</v>
      </c>
      <c r="D25" s="159"/>
      <c r="E25" s="160">
        <v>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9</v>
      </c>
      <c r="B26" s="167" t="s">
        <v>151</v>
      </c>
      <c r="C26" s="175" t="s">
        <v>152</v>
      </c>
      <c r="D26" s="168" t="s">
        <v>153</v>
      </c>
      <c r="E26" s="169">
        <v>232.8</v>
      </c>
      <c r="F26" s="170"/>
      <c r="G26" s="171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15</v>
      </c>
      <c r="M26" s="157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0.23</v>
      </c>
      <c r="R26" s="157"/>
      <c r="S26" s="157" t="s">
        <v>128</v>
      </c>
      <c r="T26" s="157" t="s">
        <v>128</v>
      </c>
      <c r="U26" s="157">
        <v>9.7000000000000003E-2</v>
      </c>
      <c r="V26" s="157">
        <f>ROUND(E26*U26,2)</f>
        <v>22.58</v>
      </c>
      <c r="W26" s="157"/>
      <c r="X26" s="157" t="s">
        <v>120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76" t="s">
        <v>308</v>
      </c>
      <c r="D27" s="159"/>
      <c r="E27" s="160">
        <v>232.8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10</v>
      </c>
      <c r="B28" s="167" t="s">
        <v>155</v>
      </c>
      <c r="C28" s="175" t="s">
        <v>156</v>
      </c>
      <c r="D28" s="168" t="s">
        <v>133</v>
      </c>
      <c r="E28" s="169">
        <v>11.64</v>
      </c>
      <c r="F28" s="170"/>
      <c r="G28" s="171">
        <f>ROUND(E28*F28,2)</f>
        <v>0</v>
      </c>
      <c r="H28" s="158"/>
      <c r="I28" s="157">
        <f>ROUND(E28*H28,2)</f>
        <v>0</v>
      </c>
      <c r="J28" s="158"/>
      <c r="K28" s="157">
        <f>ROUND(E28*J28,2)</f>
        <v>0</v>
      </c>
      <c r="L28" s="157">
        <v>15</v>
      </c>
      <c r="M28" s="157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0.03</v>
      </c>
      <c r="R28" s="157"/>
      <c r="S28" s="157" t="s">
        <v>128</v>
      </c>
      <c r="T28" s="157" t="s">
        <v>128</v>
      </c>
      <c r="U28" s="157">
        <v>0.10349999999999999</v>
      </c>
      <c r="V28" s="157">
        <f>ROUND(E28*U28,2)</f>
        <v>1.2</v>
      </c>
      <c r="W28" s="157"/>
      <c r="X28" s="157" t="s">
        <v>120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121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76" t="s">
        <v>309</v>
      </c>
      <c r="D29" s="159"/>
      <c r="E29" s="160">
        <v>11.64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130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6">
        <v>11</v>
      </c>
      <c r="B30" s="167" t="s">
        <v>158</v>
      </c>
      <c r="C30" s="175" t="s">
        <v>159</v>
      </c>
      <c r="D30" s="168" t="s">
        <v>127</v>
      </c>
      <c r="E30" s="169">
        <v>9.3320000000000007</v>
      </c>
      <c r="F30" s="170"/>
      <c r="G30" s="171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15</v>
      </c>
      <c r="M30" s="157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0.19</v>
      </c>
      <c r="R30" s="157"/>
      <c r="S30" s="157" t="s">
        <v>118</v>
      </c>
      <c r="T30" s="157" t="s">
        <v>128</v>
      </c>
      <c r="U30" s="157">
        <v>0.17</v>
      </c>
      <c r="V30" s="157">
        <f>ROUND(E30*U30,2)</f>
        <v>1.59</v>
      </c>
      <c r="W30" s="157"/>
      <c r="X30" s="157" t="s">
        <v>120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121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76" t="s">
        <v>310</v>
      </c>
      <c r="D31" s="159"/>
      <c r="E31" s="160">
        <v>7.0039999999999996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130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76" t="s">
        <v>311</v>
      </c>
      <c r="D32" s="159"/>
      <c r="E32" s="160">
        <v>2.3279999999999998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50" t="s">
        <v>113</v>
      </c>
      <c r="B33" s="151" t="s">
        <v>63</v>
      </c>
      <c r="C33" s="174" t="s">
        <v>64</v>
      </c>
      <c r="D33" s="162"/>
      <c r="E33" s="163"/>
      <c r="F33" s="164"/>
      <c r="G33" s="165">
        <f>SUMIF(AG34:AG35,"&lt;&gt;NOR",G34:G35)</f>
        <v>0</v>
      </c>
      <c r="H33" s="161"/>
      <c r="I33" s="161">
        <f>SUM(I34:I35)</f>
        <v>0</v>
      </c>
      <c r="J33" s="161"/>
      <c r="K33" s="161">
        <f>SUM(K34:K35)</f>
        <v>0</v>
      </c>
      <c r="L33" s="161"/>
      <c r="M33" s="161">
        <f>SUM(M34:M35)</f>
        <v>0</v>
      </c>
      <c r="N33" s="161"/>
      <c r="O33" s="161">
        <f>SUM(O34:O35)</f>
        <v>0.22</v>
      </c>
      <c r="P33" s="161"/>
      <c r="Q33" s="161">
        <f>SUM(Q34:Q35)</f>
        <v>0</v>
      </c>
      <c r="R33" s="161"/>
      <c r="S33" s="161"/>
      <c r="T33" s="161"/>
      <c r="U33" s="161"/>
      <c r="V33" s="161">
        <f>SUM(V34:V35)</f>
        <v>7.97</v>
      </c>
      <c r="W33" s="161"/>
      <c r="X33" s="161"/>
      <c r="AG33" t="s">
        <v>114</v>
      </c>
    </row>
    <row r="34" spans="1:60" ht="22.5" outlineLevel="1" x14ac:dyDescent="0.2">
      <c r="A34" s="166">
        <v>12</v>
      </c>
      <c r="B34" s="167" t="s">
        <v>162</v>
      </c>
      <c r="C34" s="175" t="s">
        <v>163</v>
      </c>
      <c r="D34" s="168" t="s">
        <v>127</v>
      </c>
      <c r="E34" s="169">
        <v>9.3320000000000007</v>
      </c>
      <c r="F34" s="170"/>
      <c r="G34" s="171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15</v>
      </c>
      <c r="M34" s="157">
        <f>G34*(1+L34/100)</f>
        <v>0</v>
      </c>
      <c r="N34" s="157">
        <v>2.366E-2</v>
      </c>
      <c r="O34" s="157">
        <f>ROUND(E34*N34,2)</f>
        <v>0.22</v>
      </c>
      <c r="P34" s="157">
        <v>0</v>
      </c>
      <c r="Q34" s="157">
        <f>ROUND(E34*P34,2)</f>
        <v>0</v>
      </c>
      <c r="R34" s="157"/>
      <c r="S34" s="157" t="s">
        <v>128</v>
      </c>
      <c r="T34" s="157" t="s">
        <v>128</v>
      </c>
      <c r="U34" s="157">
        <v>0.85426999999999997</v>
      </c>
      <c r="V34" s="157">
        <f>ROUND(E34*U34,2)</f>
        <v>7.97</v>
      </c>
      <c r="W34" s="157"/>
      <c r="X34" s="157" t="s">
        <v>120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121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76" t="s">
        <v>312</v>
      </c>
      <c r="D35" s="159"/>
      <c r="E35" s="160">
        <v>9.3320000000000007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130</v>
      </c>
      <c r="AH35" s="147">
        <v>5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50" t="s">
        <v>113</v>
      </c>
      <c r="B36" s="151" t="s">
        <v>65</v>
      </c>
      <c r="C36" s="174" t="s">
        <v>66</v>
      </c>
      <c r="D36" s="162"/>
      <c r="E36" s="163"/>
      <c r="F36" s="164"/>
      <c r="G36" s="165">
        <f>SUMIF(AG37:AG44,"&lt;&gt;NOR",G37:G44)</f>
        <v>0</v>
      </c>
      <c r="H36" s="161"/>
      <c r="I36" s="161">
        <f>SUM(I37:I44)</f>
        <v>0</v>
      </c>
      <c r="J36" s="161"/>
      <c r="K36" s="161">
        <f>SUM(K37:K44)</f>
        <v>0</v>
      </c>
      <c r="L36" s="161"/>
      <c r="M36" s="161">
        <f>SUM(M37:M44)</f>
        <v>0</v>
      </c>
      <c r="N36" s="161"/>
      <c r="O36" s="161">
        <f>SUM(O37:O44)</f>
        <v>1.53</v>
      </c>
      <c r="P36" s="161"/>
      <c r="Q36" s="161">
        <f>SUM(Q37:Q44)</f>
        <v>0</v>
      </c>
      <c r="R36" s="161"/>
      <c r="S36" s="161"/>
      <c r="T36" s="161"/>
      <c r="U36" s="161"/>
      <c r="V36" s="161">
        <f>SUM(V37:V44)</f>
        <v>7.57</v>
      </c>
      <c r="W36" s="161"/>
      <c r="X36" s="161"/>
      <c r="AG36" t="s">
        <v>114</v>
      </c>
    </row>
    <row r="37" spans="1:60" outlineLevel="1" x14ac:dyDescent="0.2">
      <c r="A37" s="166">
        <v>13</v>
      </c>
      <c r="B37" s="167" t="s">
        <v>165</v>
      </c>
      <c r="C37" s="175" t="s">
        <v>166</v>
      </c>
      <c r="D37" s="168" t="s">
        <v>127</v>
      </c>
      <c r="E37" s="169">
        <v>7.0039999999999996</v>
      </c>
      <c r="F37" s="170"/>
      <c r="G37" s="171">
        <f>ROUND(E37*F37,2)</f>
        <v>0</v>
      </c>
      <c r="H37" s="158"/>
      <c r="I37" s="157">
        <f>ROUND(E37*H37,2)</f>
        <v>0</v>
      </c>
      <c r="J37" s="158"/>
      <c r="K37" s="157">
        <f>ROUND(E37*J37,2)</f>
        <v>0</v>
      </c>
      <c r="L37" s="157">
        <v>15</v>
      </c>
      <c r="M37" s="157">
        <f>G37*(1+L37/100)</f>
        <v>0</v>
      </c>
      <c r="N37" s="157">
        <v>1.094E-2</v>
      </c>
      <c r="O37" s="157">
        <f>ROUND(E37*N37,2)</f>
        <v>0.08</v>
      </c>
      <c r="P37" s="157">
        <v>0</v>
      </c>
      <c r="Q37" s="157">
        <f>ROUND(E37*P37,2)</f>
        <v>0</v>
      </c>
      <c r="R37" s="157"/>
      <c r="S37" s="157" t="s">
        <v>128</v>
      </c>
      <c r="T37" s="157" t="s">
        <v>128</v>
      </c>
      <c r="U37" s="157">
        <v>0.45</v>
      </c>
      <c r="V37" s="157">
        <f>ROUND(E37*U37,2)</f>
        <v>3.15</v>
      </c>
      <c r="W37" s="157"/>
      <c r="X37" s="157" t="s">
        <v>120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121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76" t="s">
        <v>305</v>
      </c>
      <c r="D38" s="159"/>
      <c r="E38" s="160">
        <v>7.0039999999999996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5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6">
        <v>14</v>
      </c>
      <c r="B39" s="167" t="s">
        <v>167</v>
      </c>
      <c r="C39" s="175" t="s">
        <v>168</v>
      </c>
      <c r="D39" s="168" t="s">
        <v>127</v>
      </c>
      <c r="E39" s="169">
        <v>7.0039999999999996</v>
      </c>
      <c r="F39" s="170"/>
      <c r="G39" s="171">
        <f>ROUND(E39*F39,2)</f>
        <v>0</v>
      </c>
      <c r="H39" s="158"/>
      <c r="I39" s="157">
        <f>ROUND(E39*H39,2)</f>
        <v>0</v>
      </c>
      <c r="J39" s="158"/>
      <c r="K39" s="157">
        <f>ROUND(E39*J39,2)</f>
        <v>0</v>
      </c>
      <c r="L39" s="157">
        <v>15</v>
      </c>
      <c r="M39" s="157">
        <f>G39*(1+L39/100)</f>
        <v>0</v>
      </c>
      <c r="N39" s="157">
        <v>0.20200000000000001</v>
      </c>
      <c r="O39" s="157">
        <f>ROUND(E39*N39,2)</f>
        <v>1.41</v>
      </c>
      <c r="P39" s="157">
        <v>0</v>
      </c>
      <c r="Q39" s="157">
        <f>ROUND(E39*P39,2)</f>
        <v>0</v>
      </c>
      <c r="R39" s="157"/>
      <c r="S39" s="157" t="s">
        <v>128</v>
      </c>
      <c r="T39" s="157" t="s">
        <v>128</v>
      </c>
      <c r="U39" s="157">
        <v>0.42914999999999998</v>
      </c>
      <c r="V39" s="157">
        <f>ROUND(E39*U39,2)</f>
        <v>3.01</v>
      </c>
      <c r="W39" s="157"/>
      <c r="X39" s="157" t="s">
        <v>169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170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76" t="s">
        <v>305</v>
      </c>
      <c r="D40" s="159"/>
      <c r="E40" s="160">
        <v>7.0039999999999996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130</v>
      </c>
      <c r="AH40" s="147">
        <v>5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66">
        <v>15</v>
      </c>
      <c r="B41" s="167" t="s">
        <v>171</v>
      </c>
      <c r="C41" s="175" t="s">
        <v>172</v>
      </c>
      <c r="D41" s="168" t="s">
        <v>133</v>
      </c>
      <c r="E41" s="169">
        <v>1.2804</v>
      </c>
      <c r="F41" s="170"/>
      <c r="G41" s="171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15</v>
      </c>
      <c r="M41" s="157">
        <f>G41*(1+L41/100)</f>
        <v>0</v>
      </c>
      <c r="N41" s="157">
        <v>3.0470000000000001E-2</v>
      </c>
      <c r="O41" s="157">
        <f>ROUND(E41*N41,2)</f>
        <v>0.04</v>
      </c>
      <c r="P41" s="157">
        <v>0</v>
      </c>
      <c r="Q41" s="157">
        <f>ROUND(E41*P41,2)</f>
        <v>0</v>
      </c>
      <c r="R41" s="157"/>
      <c r="S41" s="157" t="s">
        <v>128</v>
      </c>
      <c r="T41" s="157" t="s">
        <v>128</v>
      </c>
      <c r="U41" s="157">
        <v>0.87</v>
      </c>
      <c r="V41" s="157">
        <f>ROUND(E41*U41,2)</f>
        <v>1.1100000000000001</v>
      </c>
      <c r="W41" s="157"/>
      <c r="X41" s="157" t="s">
        <v>120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121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76" t="s">
        <v>313</v>
      </c>
      <c r="D42" s="159"/>
      <c r="E42" s="160">
        <v>1.2804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6">
        <v>16</v>
      </c>
      <c r="B43" s="167" t="s">
        <v>174</v>
      </c>
      <c r="C43" s="175" t="s">
        <v>175</v>
      </c>
      <c r="D43" s="168" t="s">
        <v>133</v>
      </c>
      <c r="E43" s="169">
        <v>1.2804</v>
      </c>
      <c r="F43" s="170"/>
      <c r="G43" s="171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15</v>
      </c>
      <c r="M43" s="157">
        <f>G43*(1+L43/100)</f>
        <v>0</v>
      </c>
      <c r="N43" s="157">
        <v>0</v>
      </c>
      <c r="O43" s="157">
        <f>ROUND(E43*N43,2)</f>
        <v>0</v>
      </c>
      <c r="P43" s="157">
        <v>0</v>
      </c>
      <c r="Q43" s="157">
        <f>ROUND(E43*P43,2)</f>
        <v>0</v>
      </c>
      <c r="R43" s="157"/>
      <c r="S43" s="157" t="s">
        <v>128</v>
      </c>
      <c r="T43" s="157" t="s">
        <v>128</v>
      </c>
      <c r="U43" s="157">
        <v>0.23200000000000001</v>
      </c>
      <c r="V43" s="157">
        <f>ROUND(E43*U43,2)</f>
        <v>0.3</v>
      </c>
      <c r="W43" s="157"/>
      <c r="X43" s="157" t="s">
        <v>120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121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76" t="s">
        <v>314</v>
      </c>
      <c r="D44" s="159"/>
      <c r="E44" s="160">
        <v>1.2804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130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50" t="s">
        <v>113</v>
      </c>
      <c r="B45" s="151" t="s">
        <v>67</v>
      </c>
      <c r="C45" s="174" t="s">
        <v>68</v>
      </c>
      <c r="D45" s="162"/>
      <c r="E45" s="163"/>
      <c r="F45" s="164"/>
      <c r="G45" s="165">
        <f>SUMIF(AG46:AG48,"&lt;&gt;NOR",G46:G48)</f>
        <v>0</v>
      </c>
      <c r="H45" s="161"/>
      <c r="I45" s="161">
        <f>SUM(I46:I48)</f>
        <v>0</v>
      </c>
      <c r="J45" s="161"/>
      <c r="K45" s="161">
        <f>SUM(K46:K48)</f>
        <v>0</v>
      </c>
      <c r="L45" s="161"/>
      <c r="M45" s="161">
        <f>SUM(M46:M48)</f>
        <v>0</v>
      </c>
      <c r="N45" s="161"/>
      <c r="O45" s="161">
        <f>SUM(O46:O48)</f>
        <v>0</v>
      </c>
      <c r="P45" s="161"/>
      <c r="Q45" s="161">
        <f>SUM(Q46:Q48)</f>
        <v>0</v>
      </c>
      <c r="R45" s="161"/>
      <c r="S45" s="161"/>
      <c r="T45" s="161"/>
      <c r="U45" s="161"/>
      <c r="V45" s="161">
        <f>SUM(V46:V48)</f>
        <v>8.9</v>
      </c>
      <c r="W45" s="161"/>
      <c r="X45" s="161"/>
      <c r="AG45" t="s">
        <v>114</v>
      </c>
    </row>
    <row r="46" spans="1:60" ht="22.5" outlineLevel="1" x14ac:dyDescent="0.2">
      <c r="A46" s="166">
        <v>17</v>
      </c>
      <c r="B46" s="167" t="s">
        <v>177</v>
      </c>
      <c r="C46" s="175" t="s">
        <v>178</v>
      </c>
      <c r="D46" s="168" t="s">
        <v>179</v>
      </c>
      <c r="E46" s="169">
        <v>2</v>
      </c>
      <c r="F46" s="170"/>
      <c r="G46" s="171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15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128</v>
      </c>
      <c r="T46" s="157" t="s">
        <v>128</v>
      </c>
      <c r="U46" s="157">
        <v>2.46</v>
      </c>
      <c r="V46" s="157">
        <f>ROUND(E46*U46,2)</f>
        <v>4.92</v>
      </c>
      <c r="W46" s="157"/>
      <c r="X46" s="157" t="s">
        <v>120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2.5" outlineLevel="1" x14ac:dyDescent="0.2">
      <c r="A47" s="166">
        <v>18</v>
      </c>
      <c r="B47" s="167" t="s">
        <v>180</v>
      </c>
      <c r="C47" s="175" t="s">
        <v>181</v>
      </c>
      <c r="D47" s="168" t="s">
        <v>182</v>
      </c>
      <c r="E47" s="169">
        <v>2</v>
      </c>
      <c r="F47" s="170"/>
      <c r="G47" s="171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128</v>
      </c>
      <c r="T47" s="157" t="s">
        <v>128</v>
      </c>
      <c r="U47" s="157">
        <v>0</v>
      </c>
      <c r="V47" s="157">
        <f>ROUND(E47*U47,2)</f>
        <v>0</v>
      </c>
      <c r="W47" s="157"/>
      <c r="X47" s="157" t="s">
        <v>120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121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6">
        <v>19</v>
      </c>
      <c r="B48" s="167" t="s">
        <v>183</v>
      </c>
      <c r="C48" s="175" t="s">
        <v>184</v>
      </c>
      <c r="D48" s="168" t="s">
        <v>179</v>
      </c>
      <c r="E48" s="169">
        <v>2</v>
      </c>
      <c r="F48" s="170"/>
      <c r="G48" s="171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15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128</v>
      </c>
      <c r="T48" s="157" t="s">
        <v>128</v>
      </c>
      <c r="U48" s="157">
        <v>1.99</v>
      </c>
      <c r="V48" s="157">
        <f>ROUND(E48*U48,2)</f>
        <v>3.98</v>
      </c>
      <c r="W48" s="157"/>
      <c r="X48" s="157" t="s">
        <v>120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121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5.5" x14ac:dyDescent="0.2">
      <c r="A49" s="150" t="s">
        <v>113</v>
      </c>
      <c r="B49" s="151" t="s">
        <v>69</v>
      </c>
      <c r="C49" s="174" t="s">
        <v>70</v>
      </c>
      <c r="D49" s="162"/>
      <c r="E49" s="163"/>
      <c r="F49" s="164"/>
      <c r="G49" s="165">
        <f>SUMIF(AG50:AG50,"&lt;&gt;NOR",G50:G50)</f>
        <v>0</v>
      </c>
      <c r="H49" s="161"/>
      <c r="I49" s="161">
        <f>SUM(I50:I50)</f>
        <v>0</v>
      </c>
      <c r="J49" s="161"/>
      <c r="K49" s="161">
        <f>SUM(K50:K50)</f>
        <v>0</v>
      </c>
      <c r="L49" s="161"/>
      <c r="M49" s="161">
        <f>SUM(M50:M50)</f>
        <v>0</v>
      </c>
      <c r="N49" s="161"/>
      <c r="O49" s="161">
        <f>SUM(O50:O50)</f>
        <v>0</v>
      </c>
      <c r="P49" s="161"/>
      <c r="Q49" s="161">
        <f>SUM(Q50:Q50)</f>
        <v>0</v>
      </c>
      <c r="R49" s="161"/>
      <c r="S49" s="161"/>
      <c r="T49" s="161"/>
      <c r="U49" s="161"/>
      <c r="V49" s="161">
        <f>SUM(V50:V50)</f>
        <v>6.2</v>
      </c>
      <c r="W49" s="161"/>
      <c r="X49" s="161"/>
      <c r="AG49" t="s">
        <v>114</v>
      </c>
    </row>
    <row r="50" spans="1:60" outlineLevel="1" x14ac:dyDescent="0.2">
      <c r="A50" s="166">
        <v>20</v>
      </c>
      <c r="B50" s="167" t="s">
        <v>185</v>
      </c>
      <c r="C50" s="175" t="s">
        <v>186</v>
      </c>
      <c r="D50" s="168" t="s">
        <v>127</v>
      </c>
      <c r="E50" s="169">
        <v>20</v>
      </c>
      <c r="F50" s="170"/>
      <c r="G50" s="171">
        <f>ROUND(E50*F50,2)</f>
        <v>0</v>
      </c>
      <c r="H50" s="158"/>
      <c r="I50" s="157">
        <f>ROUND(E50*H50,2)</f>
        <v>0</v>
      </c>
      <c r="J50" s="158"/>
      <c r="K50" s="157">
        <f>ROUND(E50*J50,2)</f>
        <v>0</v>
      </c>
      <c r="L50" s="157">
        <v>15</v>
      </c>
      <c r="M50" s="157">
        <f>G50*(1+L50/100)</f>
        <v>0</v>
      </c>
      <c r="N50" s="157">
        <v>4.0000000000000003E-5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128</v>
      </c>
      <c r="T50" s="157" t="s">
        <v>128</v>
      </c>
      <c r="U50" s="157">
        <v>0.31</v>
      </c>
      <c r="V50" s="157">
        <f>ROUND(E50*U50,2)</f>
        <v>6.2</v>
      </c>
      <c r="W50" s="157"/>
      <c r="X50" s="157" t="s">
        <v>120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50" t="s">
        <v>113</v>
      </c>
      <c r="B51" s="151" t="s">
        <v>73</v>
      </c>
      <c r="C51" s="174" t="s">
        <v>74</v>
      </c>
      <c r="D51" s="162"/>
      <c r="E51" s="163"/>
      <c r="F51" s="164"/>
      <c r="G51" s="165">
        <f>SUMIF(AG52:AG52,"&lt;&gt;NOR",G52:G52)</f>
        <v>0</v>
      </c>
      <c r="H51" s="161"/>
      <c r="I51" s="161">
        <f>SUM(I52:I52)</f>
        <v>0</v>
      </c>
      <c r="J51" s="161"/>
      <c r="K51" s="161">
        <f>SUM(K52:K52)</f>
        <v>0</v>
      </c>
      <c r="L51" s="161"/>
      <c r="M51" s="161">
        <f>SUM(M52:M52)</f>
        <v>0</v>
      </c>
      <c r="N51" s="161"/>
      <c r="O51" s="161">
        <f>SUM(O52:O52)</f>
        <v>0</v>
      </c>
      <c r="P51" s="161"/>
      <c r="Q51" s="161">
        <f>SUM(Q52:Q52)</f>
        <v>0</v>
      </c>
      <c r="R51" s="161"/>
      <c r="S51" s="161"/>
      <c r="T51" s="161"/>
      <c r="U51" s="161"/>
      <c r="V51" s="161">
        <f>SUM(V52:V52)</f>
        <v>0.91</v>
      </c>
      <c r="W51" s="161"/>
      <c r="X51" s="161"/>
      <c r="AG51" t="s">
        <v>114</v>
      </c>
    </row>
    <row r="52" spans="1:60" outlineLevel="1" x14ac:dyDescent="0.2">
      <c r="A52" s="166">
        <v>21</v>
      </c>
      <c r="B52" s="167" t="s">
        <v>187</v>
      </c>
      <c r="C52" s="175" t="s">
        <v>188</v>
      </c>
      <c r="D52" s="168" t="s">
        <v>189</v>
      </c>
      <c r="E52" s="169">
        <v>0.35120000000000001</v>
      </c>
      <c r="F52" s="170"/>
      <c r="G52" s="171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15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128</v>
      </c>
      <c r="T52" s="157" t="s">
        <v>128</v>
      </c>
      <c r="U52" s="157">
        <v>2.577</v>
      </c>
      <c r="V52" s="157">
        <f>ROUND(E52*U52,2)</f>
        <v>0.91</v>
      </c>
      <c r="W52" s="157"/>
      <c r="X52" s="157" t="s">
        <v>190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191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50" t="s">
        <v>113</v>
      </c>
      <c r="B53" s="151" t="s">
        <v>75</v>
      </c>
      <c r="C53" s="174" t="s">
        <v>76</v>
      </c>
      <c r="D53" s="162"/>
      <c r="E53" s="163"/>
      <c r="F53" s="164"/>
      <c r="G53" s="165">
        <f>SUMIF(AG54:AG61,"&lt;&gt;NOR",G54:G61)</f>
        <v>0</v>
      </c>
      <c r="H53" s="161"/>
      <c r="I53" s="161">
        <f>SUM(I54:I61)</f>
        <v>0</v>
      </c>
      <c r="J53" s="161"/>
      <c r="K53" s="161">
        <f>SUM(K54:K61)</f>
        <v>0</v>
      </c>
      <c r="L53" s="161"/>
      <c r="M53" s="161">
        <f>SUM(M54:M61)</f>
        <v>0</v>
      </c>
      <c r="N53" s="161"/>
      <c r="O53" s="161">
        <f>SUM(O54:O61)</f>
        <v>0.03</v>
      </c>
      <c r="P53" s="161"/>
      <c r="Q53" s="161">
        <f>SUM(Q54:Q61)</f>
        <v>0</v>
      </c>
      <c r="R53" s="161"/>
      <c r="S53" s="161"/>
      <c r="T53" s="161"/>
      <c r="U53" s="161"/>
      <c r="V53" s="161">
        <f>SUM(V54:V61)</f>
        <v>5.0600000000000005</v>
      </c>
      <c r="W53" s="161"/>
      <c r="X53" s="161"/>
      <c r="AG53" t="s">
        <v>114</v>
      </c>
    </row>
    <row r="54" spans="1:60" ht="22.5" outlineLevel="1" x14ac:dyDescent="0.2">
      <c r="A54" s="166">
        <v>22</v>
      </c>
      <c r="B54" s="167" t="s">
        <v>192</v>
      </c>
      <c r="C54" s="175" t="s">
        <v>193</v>
      </c>
      <c r="D54" s="168" t="s">
        <v>127</v>
      </c>
      <c r="E54" s="169">
        <v>8.6519999999999992</v>
      </c>
      <c r="F54" s="170"/>
      <c r="G54" s="171">
        <f>ROUND(E54*F54,2)</f>
        <v>0</v>
      </c>
      <c r="H54" s="158"/>
      <c r="I54" s="157">
        <f>ROUND(E54*H54,2)</f>
        <v>0</v>
      </c>
      <c r="J54" s="158"/>
      <c r="K54" s="157">
        <f>ROUND(E54*J54,2)</f>
        <v>0</v>
      </c>
      <c r="L54" s="157">
        <v>15</v>
      </c>
      <c r="M54" s="157">
        <f>G54*(1+L54/100)</f>
        <v>0</v>
      </c>
      <c r="N54" s="157">
        <v>2.1000000000000001E-4</v>
      </c>
      <c r="O54" s="157">
        <f>ROUND(E54*N54,2)</f>
        <v>0</v>
      </c>
      <c r="P54" s="157">
        <v>0</v>
      </c>
      <c r="Q54" s="157">
        <f>ROUND(E54*P54,2)</f>
        <v>0</v>
      </c>
      <c r="R54" s="157"/>
      <c r="S54" s="157" t="s">
        <v>128</v>
      </c>
      <c r="T54" s="157" t="s">
        <v>128</v>
      </c>
      <c r="U54" s="157">
        <v>9.5000000000000001E-2</v>
      </c>
      <c r="V54" s="157">
        <f>ROUND(E54*U54,2)</f>
        <v>0.82</v>
      </c>
      <c r="W54" s="157"/>
      <c r="X54" s="157" t="s">
        <v>120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194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76" t="s">
        <v>305</v>
      </c>
      <c r="D55" s="159"/>
      <c r="E55" s="160">
        <v>7.0039999999999996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130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76" t="s">
        <v>315</v>
      </c>
      <c r="D56" s="159"/>
      <c r="E56" s="160">
        <v>1.6479999999999999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130</v>
      </c>
      <c r="AH56" s="147">
        <v>5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66">
        <v>23</v>
      </c>
      <c r="B57" s="167" t="s">
        <v>196</v>
      </c>
      <c r="C57" s="175" t="s">
        <v>197</v>
      </c>
      <c r="D57" s="168" t="s">
        <v>127</v>
      </c>
      <c r="E57" s="169">
        <v>8.6519999999999992</v>
      </c>
      <c r="F57" s="170"/>
      <c r="G57" s="171">
        <f>ROUND(E57*F57,2)</f>
        <v>0</v>
      </c>
      <c r="H57" s="158"/>
      <c r="I57" s="157">
        <f>ROUND(E57*H57,2)</f>
        <v>0</v>
      </c>
      <c r="J57" s="158"/>
      <c r="K57" s="157">
        <f>ROUND(E57*J57,2)</f>
        <v>0</v>
      </c>
      <c r="L57" s="157">
        <v>15</v>
      </c>
      <c r="M57" s="157">
        <f>G57*(1+L57/100)</f>
        <v>0</v>
      </c>
      <c r="N57" s="157">
        <v>3.3999999999999998E-3</v>
      </c>
      <c r="O57" s="157">
        <f>ROUND(E57*N57,2)</f>
        <v>0.03</v>
      </c>
      <c r="P57" s="157">
        <v>0</v>
      </c>
      <c r="Q57" s="157">
        <f>ROUND(E57*P57,2)</f>
        <v>0</v>
      </c>
      <c r="R57" s="157"/>
      <c r="S57" s="157" t="s">
        <v>128</v>
      </c>
      <c r="T57" s="157" t="s">
        <v>128</v>
      </c>
      <c r="U57" s="157">
        <v>0.38500000000000001</v>
      </c>
      <c r="V57" s="157">
        <f>ROUND(E57*U57,2)</f>
        <v>3.33</v>
      </c>
      <c r="W57" s="157"/>
      <c r="X57" s="157" t="s">
        <v>120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194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76" t="s">
        <v>316</v>
      </c>
      <c r="D58" s="159"/>
      <c r="E58" s="160">
        <v>8.6519999999999992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66">
        <v>24</v>
      </c>
      <c r="B59" s="167" t="s">
        <v>199</v>
      </c>
      <c r="C59" s="175" t="s">
        <v>200</v>
      </c>
      <c r="D59" s="168" t="s">
        <v>133</v>
      </c>
      <c r="E59" s="169">
        <v>8.24</v>
      </c>
      <c r="F59" s="170"/>
      <c r="G59" s="171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15</v>
      </c>
      <c r="M59" s="157">
        <f>G59*(1+L59/100)</f>
        <v>0</v>
      </c>
      <c r="N59" s="157">
        <v>2.9E-4</v>
      </c>
      <c r="O59" s="157">
        <f>ROUND(E59*N59,2)</f>
        <v>0</v>
      </c>
      <c r="P59" s="157">
        <v>0</v>
      </c>
      <c r="Q59" s="157">
        <f>ROUND(E59*P59,2)</f>
        <v>0</v>
      </c>
      <c r="R59" s="157"/>
      <c r="S59" s="157" t="s">
        <v>128</v>
      </c>
      <c r="T59" s="157" t="s">
        <v>128</v>
      </c>
      <c r="U59" s="157">
        <v>0.11</v>
      </c>
      <c r="V59" s="157">
        <f>ROUND(E59*U59,2)</f>
        <v>0.91</v>
      </c>
      <c r="W59" s="157"/>
      <c r="X59" s="157" t="s">
        <v>120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194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76" t="s">
        <v>304</v>
      </c>
      <c r="D60" s="159"/>
      <c r="E60" s="160">
        <v>8.24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130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>
        <v>25</v>
      </c>
      <c r="B61" s="155" t="s">
        <v>201</v>
      </c>
      <c r="C61" s="177" t="s">
        <v>202</v>
      </c>
      <c r="D61" s="156" t="s">
        <v>0</v>
      </c>
      <c r="E61" s="172"/>
      <c r="F61" s="158"/>
      <c r="G61" s="157">
        <f>ROUND(E61*F61,2)</f>
        <v>0</v>
      </c>
      <c r="H61" s="158"/>
      <c r="I61" s="157">
        <f>ROUND(E61*H61,2)</f>
        <v>0</v>
      </c>
      <c r="J61" s="158"/>
      <c r="K61" s="157">
        <f>ROUND(E61*J61,2)</f>
        <v>0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/>
      <c r="S61" s="157" t="s">
        <v>128</v>
      </c>
      <c r="T61" s="157" t="s">
        <v>128</v>
      </c>
      <c r="U61" s="157">
        <v>0</v>
      </c>
      <c r="V61" s="157">
        <f>ROUND(E61*U61,2)</f>
        <v>0</v>
      </c>
      <c r="W61" s="157"/>
      <c r="X61" s="157" t="s">
        <v>190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191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x14ac:dyDescent="0.2">
      <c r="A62" s="150" t="s">
        <v>113</v>
      </c>
      <c r="B62" s="151" t="s">
        <v>77</v>
      </c>
      <c r="C62" s="174" t="s">
        <v>78</v>
      </c>
      <c r="D62" s="162"/>
      <c r="E62" s="163"/>
      <c r="F62" s="164"/>
      <c r="G62" s="165">
        <f>SUMIF(AG63:AG64,"&lt;&gt;NOR",G63:G64)</f>
        <v>0</v>
      </c>
      <c r="H62" s="161"/>
      <c r="I62" s="161">
        <f>SUM(I63:I64)</f>
        <v>0</v>
      </c>
      <c r="J62" s="161"/>
      <c r="K62" s="161">
        <f>SUM(K63:K64)</f>
        <v>0</v>
      </c>
      <c r="L62" s="161"/>
      <c r="M62" s="161">
        <f>SUM(M63:M64)</f>
        <v>0</v>
      </c>
      <c r="N62" s="161"/>
      <c r="O62" s="161">
        <f>SUM(O63:O64)</f>
        <v>0.04</v>
      </c>
      <c r="P62" s="161"/>
      <c r="Q62" s="161">
        <f>SUM(Q63:Q64)</f>
        <v>0</v>
      </c>
      <c r="R62" s="161"/>
      <c r="S62" s="161"/>
      <c r="T62" s="161"/>
      <c r="U62" s="161"/>
      <c r="V62" s="161">
        <f>SUM(V63:V64)</f>
        <v>9.0500000000000007</v>
      </c>
      <c r="W62" s="161"/>
      <c r="X62" s="161"/>
      <c r="AG62" t="s">
        <v>114</v>
      </c>
    </row>
    <row r="63" spans="1:60" outlineLevel="1" x14ac:dyDescent="0.2">
      <c r="A63" s="166">
        <v>26</v>
      </c>
      <c r="B63" s="167" t="s">
        <v>203</v>
      </c>
      <c r="C63" s="175" t="s">
        <v>204</v>
      </c>
      <c r="D63" s="168" t="s">
        <v>133</v>
      </c>
      <c r="E63" s="169">
        <v>11.64</v>
      </c>
      <c r="F63" s="170"/>
      <c r="G63" s="171">
        <f>ROUND(E63*F63,2)</f>
        <v>0</v>
      </c>
      <c r="H63" s="158"/>
      <c r="I63" s="157">
        <f>ROUND(E63*H63,2)</f>
        <v>0</v>
      </c>
      <c r="J63" s="158"/>
      <c r="K63" s="157">
        <f>ROUND(E63*J63,2)</f>
        <v>0</v>
      </c>
      <c r="L63" s="157">
        <v>15</v>
      </c>
      <c r="M63" s="157">
        <f>G63*(1+L63/100)</f>
        <v>0</v>
      </c>
      <c r="N63" s="157">
        <v>3.4199999999999999E-3</v>
      </c>
      <c r="O63" s="157">
        <f>ROUND(E63*N63,2)</f>
        <v>0.04</v>
      </c>
      <c r="P63" s="157">
        <v>0</v>
      </c>
      <c r="Q63" s="157">
        <f>ROUND(E63*P63,2)</f>
        <v>0</v>
      </c>
      <c r="R63" s="157"/>
      <c r="S63" s="157" t="s">
        <v>128</v>
      </c>
      <c r="T63" s="157" t="s">
        <v>128</v>
      </c>
      <c r="U63" s="157">
        <v>0.77788999999999997</v>
      </c>
      <c r="V63" s="157">
        <f>ROUND(E63*U63,2)</f>
        <v>9.0500000000000007</v>
      </c>
      <c r="W63" s="157"/>
      <c r="X63" s="157" t="s">
        <v>169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170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76" t="s">
        <v>317</v>
      </c>
      <c r="D64" s="159"/>
      <c r="E64" s="160">
        <v>11.64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130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50" t="s">
        <v>113</v>
      </c>
      <c r="B65" s="151" t="s">
        <v>79</v>
      </c>
      <c r="C65" s="174" t="s">
        <v>80</v>
      </c>
      <c r="D65" s="162"/>
      <c r="E65" s="163"/>
      <c r="F65" s="164"/>
      <c r="G65" s="165">
        <f>SUMIF(AG66:AG68,"&lt;&gt;NOR",G66:G68)</f>
        <v>0</v>
      </c>
      <c r="H65" s="161"/>
      <c r="I65" s="161">
        <f>SUM(I66:I68)</f>
        <v>0</v>
      </c>
      <c r="J65" s="161"/>
      <c r="K65" s="161">
        <f>SUM(K66:K68)</f>
        <v>0</v>
      </c>
      <c r="L65" s="161"/>
      <c r="M65" s="161">
        <f>SUM(M66:M68)</f>
        <v>0</v>
      </c>
      <c r="N65" s="161"/>
      <c r="O65" s="161">
        <f>SUM(O66:O68)</f>
        <v>0</v>
      </c>
      <c r="P65" s="161"/>
      <c r="Q65" s="161">
        <f>SUM(Q66:Q68)</f>
        <v>0</v>
      </c>
      <c r="R65" s="161"/>
      <c r="S65" s="161"/>
      <c r="T65" s="161"/>
      <c r="U65" s="161"/>
      <c r="V65" s="161">
        <f>SUM(V66:V68)</f>
        <v>0</v>
      </c>
      <c r="W65" s="161"/>
      <c r="X65" s="161"/>
      <c r="AG65" t="s">
        <v>114</v>
      </c>
    </row>
    <row r="66" spans="1:60" ht="22.5" outlineLevel="1" x14ac:dyDescent="0.2">
      <c r="A66" s="166">
        <v>27</v>
      </c>
      <c r="B66" s="167" t="s">
        <v>206</v>
      </c>
      <c r="C66" s="175" t="s">
        <v>207</v>
      </c>
      <c r="D66" s="168" t="s">
        <v>208</v>
      </c>
      <c r="E66" s="169">
        <v>11.64</v>
      </c>
      <c r="F66" s="170"/>
      <c r="G66" s="171">
        <f>ROUND(E66*F66,2)</f>
        <v>0</v>
      </c>
      <c r="H66" s="158"/>
      <c r="I66" s="157">
        <f>ROUND(E66*H66,2)</f>
        <v>0</v>
      </c>
      <c r="J66" s="158"/>
      <c r="K66" s="157">
        <f>ROUND(E66*J66,2)</f>
        <v>0</v>
      </c>
      <c r="L66" s="157">
        <v>15</v>
      </c>
      <c r="M66" s="157">
        <f>G66*(1+L66/100)</f>
        <v>0</v>
      </c>
      <c r="N66" s="157">
        <v>0</v>
      </c>
      <c r="O66" s="157">
        <f>ROUND(E66*N66,2)</f>
        <v>0</v>
      </c>
      <c r="P66" s="157">
        <v>0</v>
      </c>
      <c r="Q66" s="157">
        <f>ROUND(E66*P66,2)</f>
        <v>0</v>
      </c>
      <c r="R66" s="157"/>
      <c r="S66" s="157" t="s">
        <v>118</v>
      </c>
      <c r="T66" s="157" t="s">
        <v>119</v>
      </c>
      <c r="U66" s="157">
        <v>0</v>
      </c>
      <c r="V66" s="157">
        <f>ROUND(E66*U66,2)</f>
        <v>0</v>
      </c>
      <c r="W66" s="157"/>
      <c r="X66" s="157" t="s">
        <v>120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121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76" t="s">
        <v>318</v>
      </c>
      <c r="D67" s="159"/>
      <c r="E67" s="160">
        <v>11.64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>
        <v>28</v>
      </c>
      <c r="B68" s="155" t="s">
        <v>210</v>
      </c>
      <c r="C68" s="177" t="s">
        <v>211</v>
      </c>
      <c r="D68" s="156" t="s">
        <v>0</v>
      </c>
      <c r="E68" s="172"/>
      <c r="F68" s="158"/>
      <c r="G68" s="157">
        <f>ROUND(E68*F68,2)</f>
        <v>0</v>
      </c>
      <c r="H68" s="158"/>
      <c r="I68" s="157">
        <f>ROUND(E68*H68,2)</f>
        <v>0</v>
      </c>
      <c r="J68" s="158"/>
      <c r="K68" s="157">
        <f>ROUND(E68*J68,2)</f>
        <v>0</v>
      </c>
      <c r="L68" s="157">
        <v>15</v>
      </c>
      <c r="M68" s="157">
        <f>G68*(1+L68/100)</f>
        <v>0</v>
      </c>
      <c r="N68" s="157">
        <v>0</v>
      </c>
      <c r="O68" s="157">
        <f>ROUND(E68*N68,2)</f>
        <v>0</v>
      </c>
      <c r="P68" s="157">
        <v>0</v>
      </c>
      <c r="Q68" s="157">
        <f>ROUND(E68*P68,2)</f>
        <v>0</v>
      </c>
      <c r="R68" s="157"/>
      <c r="S68" s="157" t="s">
        <v>128</v>
      </c>
      <c r="T68" s="157" t="s">
        <v>119</v>
      </c>
      <c r="U68" s="157">
        <v>0</v>
      </c>
      <c r="V68" s="157">
        <f>ROUND(E68*U68,2)</f>
        <v>0</v>
      </c>
      <c r="W68" s="157"/>
      <c r="X68" s="157" t="s">
        <v>190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191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">
      <c r="A69" s="150" t="s">
        <v>113</v>
      </c>
      <c r="B69" s="151" t="s">
        <v>81</v>
      </c>
      <c r="C69" s="174" t="s">
        <v>82</v>
      </c>
      <c r="D69" s="162"/>
      <c r="E69" s="163"/>
      <c r="F69" s="164"/>
      <c r="G69" s="165">
        <f>SUMIF(AG70:AG86,"&lt;&gt;NOR",G70:G86)</f>
        <v>0</v>
      </c>
      <c r="H69" s="161"/>
      <c r="I69" s="161">
        <f>SUM(I70:I86)</f>
        <v>0</v>
      </c>
      <c r="J69" s="161"/>
      <c r="K69" s="161">
        <f>SUM(K70:K86)</f>
        <v>0</v>
      </c>
      <c r="L69" s="161"/>
      <c r="M69" s="161">
        <f>SUM(M70:M86)</f>
        <v>0</v>
      </c>
      <c r="N69" s="161"/>
      <c r="O69" s="161">
        <f>SUM(O70:O86)</f>
        <v>0.22</v>
      </c>
      <c r="P69" s="161"/>
      <c r="Q69" s="161">
        <f>SUM(Q70:Q86)</f>
        <v>0</v>
      </c>
      <c r="R69" s="161"/>
      <c r="S69" s="161"/>
      <c r="T69" s="161"/>
      <c r="U69" s="161"/>
      <c r="V69" s="161">
        <f>SUM(V70:V86)</f>
        <v>11.280000000000001</v>
      </c>
      <c r="W69" s="161"/>
      <c r="X69" s="161"/>
      <c r="AG69" t="s">
        <v>114</v>
      </c>
    </row>
    <row r="70" spans="1:60" ht="22.5" outlineLevel="1" x14ac:dyDescent="0.2">
      <c r="A70" s="166">
        <v>29</v>
      </c>
      <c r="B70" s="167" t="s">
        <v>212</v>
      </c>
      <c r="C70" s="175" t="s">
        <v>213</v>
      </c>
      <c r="D70" s="168" t="s">
        <v>127</v>
      </c>
      <c r="E70" s="169">
        <v>8.6519999999999992</v>
      </c>
      <c r="F70" s="170"/>
      <c r="G70" s="171">
        <f>ROUND(E70*F70,2)</f>
        <v>0</v>
      </c>
      <c r="H70" s="158"/>
      <c r="I70" s="157">
        <f>ROUND(E70*H70,2)</f>
        <v>0</v>
      </c>
      <c r="J70" s="158"/>
      <c r="K70" s="157">
        <f>ROUND(E70*J70,2)</f>
        <v>0</v>
      </c>
      <c r="L70" s="157">
        <v>15</v>
      </c>
      <c r="M70" s="157">
        <f>G70*(1+L70/100)</f>
        <v>0</v>
      </c>
      <c r="N70" s="157">
        <v>2.1000000000000001E-4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128</v>
      </c>
      <c r="T70" s="157" t="s">
        <v>128</v>
      </c>
      <c r="U70" s="157">
        <v>0.05</v>
      </c>
      <c r="V70" s="157">
        <f>ROUND(E70*U70,2)</f>
        <v>0.43</v>
      </c>
      <c r="W70" s="157"/>
      <c r="X70" s="157" t="s">
        <v>120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76" t="s">
        <v>305</v>
      </c>
      <c r="D71" s="159"/>
      <c r="E71" s="160">
        <v>7.0039999999999996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7"/>
      <c r="Z71" s="147"/>
      <c r="AA71" s="147"/>
      <c r="AB71" s="147"/>
      <c r="AC71" s="147"/>
      <c r="AD71" s="147"/>
      <c r="AE71" s="147"/>
      <c r="AF71" s="147"/>
      <c r="AG71" s="147" t="s">
        <v>130</v>
      </c>
      <c r="AH71" s="147">
        <v>5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76" t="s">
        <v>315</v>
      </c>
      <c r="D72" s="159"/>
      <c r="E72" s="160">
        <v>1.6479999999999999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5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2.5" outlineLevel="1" x14ac:dyDescent="0.2">
      <c r="A73" s="166">
        <v>30</v>
      </c>
      <c r="B73" s="167" t="s">
        <v>214</v>
      </c>
      <c r="C73" s="175" t="s">
        <v>215</v>
      </c>
      <c r="D73" s="168" t="s">
        <v>133</v>
      </c>
      <c r="E73" s="169">
        <v>8.24</v>
      </c>
      <c r="F73" s="170"/>
      <c r="G73" s="171">
        <f>ROUND(E73*F73,2)</f>
        <v>0</v>
      </c>
      <c r="H73" s="158"/>
      <c r="I73" s="157">
        <f>ROUND(E73*H73,2)</f>
        <v>0</v>
      </c>
      <c r="J73" s="158"/>
      <c r="K73" s="157">
        <f>ROUND(E73*J73,2)</f>
        <v>0</v>
      </c>
      <c r="L73" s="157">
        <v>15</v>
      </c>
      <c r="M73" s="157">
        <f>G73*(1+L73/100)</f>
        <v>0</v>
      </c>
      <c r="N73" s="157">
        <v>4.0000000000000002E-4</v>
      </c>
      <c r="O73" s="157">
        <f>ROUND(E73*N73,2)</f>
        <v>0</v>
      </c>
      <c r="P73" s="157">
        <v>0</v>
      </c>
      <c r="Q73" s="157">
        <f>ROUND(E73*P73,2)</f>
        <v>0</v>
      </c>
      <c r="R73" s="157"/>
      <c r="S73" s="157" t="s">
        <v>128</v>
      </c>
      <c r="T73" s="157" t="s">
        <v>128</v>
      </c>
      <c r="U73" s="157">
        <v>0.23599999999999999</v>
      </c>
      <c r="V73" s="157">
        <f>ROUND(E73*U73,2)</f>
        <v>1.94</v>
      </c>
      <c r="W73" s="157"/>
      <c r="X73" s="157" t="s">
        <v>120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121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176" t="s">
        <v>319</v>
      </c>
      <c r="D74" s="159"/>
      <c r="E74" s="160">
        <v>8.24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130</v>
      </c>
      <c r="AH74" s="147">
        <v>5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6">
        <v>31</v>
      </c>
      <c r="B75" s="167" t="s">
        <v>217</v>
      </c>
      <c r="C75" s="175" t="s">
        <v>218</v>
      </c>
      <c r="D75" s="168" t="s">
        <v>133</v>
      </c>
      <c r="E75" s="169">
        <v>8.24</v>
      </c>
      <c r="F75" s="170"/>
      <c r="G75" s="171">
        <f>ROUND(E75*F75,2)</f>
        <v>0</v>
      </c>
      <c r="H75" s="158"/>
      <c r="I75" s="157">
        <f>ROUND(E75*H75,2)</f>
        <v>0</v>
      </c>
      <c r="J75" s="158"/>
      <c r="K75" s="157">
        <f>ROUND(E75*J75,2)</f>
        <v>0</v>
      </c>
      <c r="L75" s="157">
        <v>15</v>
      </c>
      <c r="M75" s="157">
        <f>G75*(1+L75/100)</f>
        <v>0</v>
      </c>
      <c r="N75" s="157">
        <v>0</v>
      </c>
      <c r="O75" s="157">
        <f>ROUND(E75*N75,2)</f>
        <v>0</v>
      </c>
      <c r="P75" s="157">
        <v>0</v>
      </c>
      <c r="Q75" s="157">
        <f>ROUND(E75*P75,2)</f>
        <v>0</v>
      </c>
      <c r="R75" s="157"/>
      <c r="S75" s="157" t="s">
        <v>128</v>
      </c>
      <c r="T75" s="157" t="s">
        <v>128</v>
      </c>
      <c r="U75" s="157">
        <v>0.154</v>
      </c>
      <c r="V75" s="157">
        <f>ROUND(E75*U75,2)</f>
        <v>1.27</v>
      </c>
      <c r="W75" s="157"/>
      <c r="X75" s="157" t="s">
        <v>120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121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76" t="s">
        <v>320</v>
      </c>
      <c r="D76" s="159"/>
      <c r="E76" s="160">
        <v>8.24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130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1" x14ac:dyDescent="0.2">
      <c r="A77" s="166">
        <v>32</v>
      </c>
      <c r="B77" s="167" t="s">
        <v>220</v>
      </c>
      <c r="C77" s="175" t="s">
        <v>221</v>
      </c>
      <c r="D77" s="168" t="s">
        <v>127</v>
      </c>
      <c r="E77" s="169">
        <v>7.0039999999999996</v>
      </c>
      <c r="F77" s="170"/>
      <c r="G77" s="171">
        <f>ROUND(E77*F77,2)</f>
        <v>0</v>
      </c>
      <c r="H77" s="158"/>
      <c r="I77" s="157">
        <f>ROUND(E77*H77,2)</f>
        <v>0</v>
      </c>
      <c r="J77" s="158"/>
      <c r="K77" s="157">
        <f>ROUND(E77*J77,2)</f>
        <v>0</v>
      </c>
      <c r="L77" s="157">
        <v>15</v>
      </c>
      <c r="M77" s="157">
        <f>G77*(1+L77/100)</f>
        <v>0</v>
      </c>
      <c r="N77" s="157">
        <v>3.2599999999999999E-3</v>
      </c>
      <c r="O77" s="157">
        <f>ROUND(E77*N77,2)</f>
        <v>0.02</v>
      </c>
      <c r="P77" s="157">
        <v>0</v>
      </c>
      <c r="Q77" s="157">
        <f>ROUND(E77*P77,2)</f>
        <v>0</v>
      </c>
      <c r="R77" s="157"/>
      <c r="S77" s="157" t="s">
        <v>128</v>
      </c>
      <c r="T77" s="157" t="s">
        <v>128</v>
      </c>
      <c r="U77" s="157">
        <v>0.97799999999999998</v>
      </c>
      <c r="V77" s="157">
        <f>ROUND(E77*U77,2)</f>
        <v>6.85</v>
      </c>
      <c r="W77" s="157"/>
      <c r="X77" s="157" t="s">
        <v>120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194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76" t="s">
        <v>305</v>
      </c>
      <c r="D78" s="159"/>
      <c r="E78" s="160">
        <v>7.0039999999999996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130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6">
        <v>33</v>
      </c>
      <c r="B79" s="167" t="s">
        <v>222</v>
      </c>
      <c r="C79" s="175" t="s">
        <v>223</v>
      </c>
      <c r="D79" s="168" t="s">
        <v>127</v>
      </c>
      <c r="E79" s="169">
        <v>7.0039999999999996</v>
      </c>
      <c r="F79" s="170"/>
      <c r="G79" s="171">
        <f>ROUND(E79*F79,2)</f>
        <v>0</v>
      </c>
      <c r="H79" s="158"/>
      <c r="I79" s="157">
        <f>ROUND(E79*H79,2)</f>
        <v>0</v>
      </c>
      <c r="J79" s="158"/>
      <c r="K79" s="157">
        <f>ROUND(E79*J79,2)</f>
        <v>0</v>
      </c>
      <c r="L79" s="157">
        <v>15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128</v>
      </c>
      <c r="T79" s="157" t="s">
        <v>128</v>
      </c>
      <c r="U79" s="157">
        <v>0.03</v>
      </c>
      <c r="V79" s="157">
        <f>ROUND(E79*U79,2)</f>
        <v>0.21</v>
      </c>
      <c r="W79" s="157"/>
      <c r="X79" s="157" t="s">
        <v>120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194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76" t="s">
        <v>321</v>
      </c>
      <c r="D80" s="159"/>
      <c r="E80" s="160">
        <v>7.0039999999999996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130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66">
        <v>34</v>
      </c>
      <c r="B81" s="167" t="s">
        <v>225</v>
      </c>
      <c r="C81" s="175" t="s">
        <v>226</v>
      </c>
      <c r="D81" s="168" t="s">
        <v>133</v>
      </c>
      <c r="E81" s="169">
        <v>8.24</v>
      </c>
      <c r="F81" s="170"/>
      <c r="G81" s="171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15</v>
      </c>
      <c r="M81" s="157">
        <f>G81*(1+L81/100)</f>
        <v>0</v>
      </c>
      <c r="N81" s="157">
        <v>4.0000000000000003E-5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128</v>
      </c>
      <c r="T81" s="157" t="s">
        <v>128</v>
      </c>
      <c r="U81" s="157">
        <v>7.0000000000000007E-2</v>
      </c>
      <c r="V81" s="157">
        <f>ROUND(E81*U81,2)</f>
        <v>0.57999999999999996</v>
      </c>
      <c r="W81" s="157"/>
      <c r="X81" s="157" t="s">
        <v>120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76" t="s">
        <v>320</v>
      </c>
      <c r="D82" s="159"/>
      <c r="E82" s="160">
        <v>8.24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130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2.5" outlineLevel="1" x14ac:dyDescent="0.2">
      <c r="A83" s="166">
        <v>35</v>
      </c>
      <c r="B83" s="167" t="s">
        <v>227</v>
      </c>
      <c r="C83" s="175" t="s">
        <v>228</v>
      </c>
      <c r="D83" s="168" t="s">
        <v>127</v>
      </c>
      <c r="E83" s="169">
        <v>10.4236</v>
      </c>
      <c r="F83" s="170"/>
      <c r="G83" s="171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15</v>
      </c>
      <c r="M83" s="157">
        <f>G83*(1+L83/100)</f>
        <v>0</v>
      </c>
      <c r="N83" s="157">
        <v>1.9199999999999998E-2</v>
      </c>
      <c r="O83" s="157">
        <f>ROUND(E83*N83,2)</f>
        <v>0.2</v>
      </c>
      <c r="P83" s="157">
        <v>0</v>
      </c>
      <c r="Q83" s="157">
        <f>ROUND(E83*P83,2)</f>
        <v>0</v>
      </c>
      <c r="R83" s="157" t="s">
        <v>229</v>
      </c>
      <c r="S83" s="157" t="s">
        <v>128</v>
      </c>
      <c r="T83" s="157" t="s">
        <v>128</v>
      </c>
      <c r="U83" s="157">
        <v>0</v>
      </c>
      <c r="V83" s="157">
        <f>ROUND(E83*U83,2)</f>
        <v>0</v>
      </c>
      <c r="W83" s="157"/>
      <c r="X83" s="157" t="s">
        <v>230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231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76" t="s">
        <v>322</v>
      </c>
      <c r="D84" s="159"/>
      <c r="E84" s="160">
        <v>2.7191999999999998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130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76" t="s">
        <v>323</v>
      </c>
      <c r="D85" s="159"/>
      <c r="E85" s="160">
        <v>7.7043999999999997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>
        <v>5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>
        <v>36</v>
      </c>
      <c r="B86" s="155" t="s">
        <v>234</v>
      </c>
      <c r="C86" s="177" t="s">
        <v>235</v>
      </c>
      <c r="D86" s="156" t="s">
        <v>0</v>
      </c>
      <c r="E86" s="172"/>
      <c r="F86" s="158"/>
      <c r="G86" s="157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15</v>
      </c>
      <c r="M86" s="157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7"/>
      <c r="S86" s="157" t="s">
        <v>128</v>
      </c>
      <c r="T86" s="157" t="s">
        <v>128</v>
      </c>
      <c r="U86" s="157">
        <v>0</v>
      </c>
      <c r="V86" s="157">
        <f>ROUND(E86*U86,2)</f>
        <v>0</v>
      </c>
      <c r="W86" s="157"/>
      <c r="X86" s="157" t="s">
        <v>190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191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50" t="s">
        <v>113</v>
      </c>
      <c r="B87" s="151" t="s">
        <v>83</v>
      </c>
      <c r="C87" s="174" t="s">
        <v>84</v>
      </c>
      <c r="D87" s="162"/>
      <c r="E87" s="163"/>
      <c r="F87" s="164"/>
      <c r="G87" s="165">
        <f>SUMIF(AG88:AG98,"&lt;&gt;NOR",G88:G98)</f>
        <v>0</v>
      </c>
      <c r="H87" s="161"/>
      <c r="I87" s="161">
        <f>SUM(I88:I98)</f>
        <v>0</v>
      </c>
      <c r="J87" s="161"/>
      <c r="K87" s="161">
        <f>SUM(K88:K98)</f>
        <v>0</v>
      </c>
      <c r="L87" s="161"/>
      <c r="M87" s="161">
        <f>SUM(M88:M98)</f>
        <v>0</v>
      </c>
      <c r="N87" s="161"/>
      <c r="O87" s="161">
        <f>SUM(O88:O98)</f>
        <v>0</v>
      </c>
      <c r="P87" s="161"/>
      <c r="Q87" s="161">
        <f>SUM(Q88:Q98)</f>
        <v>0</v>
      </c>
      <c r="R87" s="161"/>
      <c r="S87" s="161"/>
      <c r="T87" s="161"/>
      <c r="U87" s="161"/>
      <c r="V87" s="161">
        <f>SUM(V88:V98)</f>
        <v>10.26</v>
      </c>
      <c r="W87" s="161"/>
      <c r="X87" s="161"/>
      <c r="AG87" t="s">
        <v>114</v>
      </c>
    </row>
    <row r="88" spans="1:60" outlineLevel="1" x14ac:dyDescent="0.2">
      <c r="A88" s="166">
        <v>37</v>
      </c>
      <c r="B88" s="167" t="s">
        <v>236</v>
      </c>
      <c r="C88" s="175" t="s">
        <v>237</v>
      </c>
      <c r="D88" s="168" t="s">
        <v>189</v>
      </c>
      <c r="E88" s="169">
        <v>2.21129</v>
      </c>
      <c r="F88" s="170"/>
      <c r="G88" s="171">
        <f t="shared" ref="G88:G98" si="0">ROUND(E88*F88,2)</f>
        <v>0</v>
      </c>
      <c r="H88" s="158"/>
      <c r="I88" s="157">
        <f t="shared" ref="I88:I98" si="1">ROUND(E88*H88,2)</f>
        <v>0</v>
      </c>
      <c r="J88" s="158"/>
      <c r="K88" s="157">
        <f t="shared" ref="K88:K98" si="2">ROUND(E88*J88,2)</f>
        <v>0</v>
      </c>
      <c r="L88" s="157">
        <v>15</v>
      </c>
      <c r="M88" s="157">
        <f t="shared" ref="M88:M98" si="3">G88*(1+L88/100)</f>
        <v>0</v>
      </c>
      <c r="N88" s="157">
        <v>0</v>
      </c>
      <c r="O88" s="157">
        <f t="shared" ref="O88:O98" si="4">ROUND(E88*N88,2)</f>
        <v>0</v>
      </c>
      <c r="P88" s="157">
        <v>0</v>
      </c>
      <c r="Q88" s="157">
        <f t="shared" ref="Q88:Q98" si="5">ROUND(E88*P88,2)</f>
        <v>0</v>
      </c>
      <c r="R88" s="157"/>
      <c r="S88" s="157" t="s">
        <v>128</v>
      </c>
      <c r="T88" s="157" t="s">
        <v>128</v>
      </c>
      <c r="U88" s="157">
        <v>2.0089999999999999</v>
      </c>
      <c r="V88" s="157">
        <f t="shared" ref="V88:V98" si="6">ROUND(E88*U88,2)</f>
        <v>4.4400000000000004</v>
      </c>
      <c r="W88" s="157"/>
      <c r="X88" s="157" t="s">
        <v>238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239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6">
        <v>38</v>
      </c>
      <c r="B89" s="167" t="s">
        <v>240</v>
      </c>
      <c r="C89" s="175" t="s">
        <v>241</v>
      </c>
      <c r="D89" s="168" t="s">
        <v>189</v>
      </c>
      <c r="E89" s="169">
        <v>1.10565</v>
      </c>
      <c r="F89" s="170"/>
      <c r="G89" s="171">
        <f t="shared" si="0"/>
        <v>0</v>
      </c>
      <c r="H89" s="158"/>
      <c r="I89" s="157">
        <f t="shared" si="1"/>
        <v>0</v>
      </c>
      <c r="J89" s="158"/>
      <c r="K89" s="157">
        <f t="shared" si="2"/>
        <v>0</v>
      </c>
      <c r="L89" s="157">
        <v>15</v>
      </c>
      <c r="M89" s="157">
        <f t="shared" si="3"/>
        <v>0</v>
      </c>
      <c r="N89" s="157">
        <v>0</v>
      </c>
      <c r="O89" s="157">
        <f t="shared" si="4"/>
        <v>0</v>
      </c>
      <c r="P89" s="157">
        <v>0</v>
      </c>
      <c r="Q89" s="157">
        <f t="shared" si="5"/>
        <v>0</v>
      </c>
      <c r="R89" s="157"/>
      <c r="S89" s="157" t="s">
        <v>128</v>
      </c>
      <c r="T89" s="157" t="s">
        <v>128</v>
      </c>
      <c r="U89" s="157">
        <v>0.95899999999999996</v>
      </c>
      <c r="V89" s="157">
        <f t="shared" si="6"/>
        <v>1.06</v>
      </c>
      <c r="W89" s="157"/>
      <c r="X89" s="157" t="s">
        <v>238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239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66">
        <v>39</v>
      </c>
      <c r="B90" s="167" t="s">
        <v>242</v>
      </c>
      <c r="C90" s="175" t="s">
        <v>243</v>
      </c>
      <c r="D90" s="168" t="s">
        <v>189</v>
      </c>
      <c r="E90" s="169">
        <v>2.21129</v>
      </c>
      <c r="F90" s="170"/>
      <c r="G90" s="171">
        <f t="shared" si="0"/>
        <v>0</v>
      </c>
      <c r="H90" s="158"/>
      <c r="I90" s="157">
        <f t="shared" si="1"/>
        <v>0</v>
      </c>
      <c r="J90" s="158"/>
      <c r="K90" s="157">
        <f t="shared" si="2"/>
        <v>0</v>
      </c>
      <c r="L90" s="157">
        <v>15</v>
      </c>
      <c r="M90" s="157">
        <f t="shared" si="3"/>
        <v>0</v>
      </c>
      <c r="N90" s="157">
        <v>0</v>
      </c>
      <c r="O90" s="157">
        <f t="shared" si="4"/>
        <v>0</v>
      </c>
      <c r="P90" s="157">
        <v>0</v>
      </c>
      <c r="Q90" s="157">
        <f t="shared" si="5"/>
        <v>0</v>
      </c>
      <c r="R90" s="157"/>
      <c r="S90" s="157" t="s">
        <v>128</v>
      </c>
      <c r="T90" s="157" t="s">
        <v>128</v>
      </c>
      <c r="U90" s="157">
        <v>0.94199999999999995</v>
      </c>
      <c r="V90" s="157">
        <f t="shared" si="6"/>
        <v>2.08</v>
      </c>
      <c r="W90" s="157"/>
      <c r="X90" s="157" t="s">
        <v>238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239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66">
        <v>40</v>
      </c>
      <c r="B91" s="167" t="s">
        <v>244</v>
      </c>
      <c r="C91" s="175" t="s">
        <v>245</v>
      </c>
      <c r="D91" s="168" t="s">
        <v>189</v>
      </c>
      <c r="E91" s="169">
        <v>11.056469999999999</v>
      </c>
      <c r="F91" s="170"/>
      <c r="G91" s="171">
        <f t="shared" si="0"/>
        <v>0</v>
      </c>
      <c r="H91" s="158"/>
      <c r="I91" s="157">
        <f t="shared" si="1"/>
        <v>0</v>
      </c>
      <c r="J91" s="158"/>
      <c r="K91" s="157">
        <f t="shared" si="2"/>
        <v>0</v>
      </c>
      <c r="L91" s="157">
        <v>15</v>
      </c>
      <c r="M91" s="157">
        <f t="shared" si="3"/>
        <v>0</v>
      </c>
      <c r="N91" s="157">
        <v>0</v>
      </c>
      <c r="O91" s="157">
        <f t="shared" si="4"/>
        <v>0</v>
      </c>
      <c r="P91" s="157">
        <v>0</v>
      </c>
      <c r="Q91" s="157">
        <f t="shared" si="5"/>
        <v>0</v>
      </c>
      <c r="R91" s="157"/>
      <c r="S91" s="157" t="s">
        <v>128</v>
      </c>
      <c r="T91" s="157" t="s">
        <v>128</v>
      </c>
      <c r="U91" s="157">
        <v>0.105</v>
      </c>
      <c r="V91" s="157">
        <f t="shared" si="6"/>
        <v>1.1599999999999999</v>
      </c>
      <c r="W91" s="157"/>
      <c r="X91" s="157" t="s">
        <v>238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239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66">
        <v>41</v>
      </c>
      <c r="B92" s="167" t="s">
        <v>246</v>
      </c>
      <c r="C92" s="175" t="s">
        <v>247</v>
      </c>
      <c r="D92" s="168" t="s">
        <v>189</v>
      </c>
      <c r="E92" s="169">
        <v>2.21129</v>
      </c>
      <c r="F92" s="170"/>
      <c r="G92" s="171">
        <f t="shared" si="0"/>
        <v>0</v>
      </c>
      <c r="H92" s="158"/>
      <c r="I92" s="157">
        <f t="shared" si="1"/>
        <v>0</v>
      </c>
      <c r="J92" s="158"/>
      <c r="K92" s="157">
        <f t="shared" si="2"/>
        <v>0</v>
      </c>
      <c r="L92" s="157">
        <v>15</v>
      </c>
      <c r="M92" s="157">
        <f t="shared" si="3"/>
        <v>0</v>
      </c>
      <c r="N92" s="157">
        <v>0</v>
      </c>
      <c r="O92" s="157">
        <f t="shared" si="4"/>
        <v>0</v>
      </c>
      <c r="P92" s="157">
        <v>0</v>
      </c>
      <c r="Q92" s="157">
        <f t="shared" si="5"/>
        <v>0</v>
      </c>
      <c r="R92" s="157"/>
      <c r="S92" s="157" t="s">
        <v>128</v>
      </c>
      <c r="T92" s="157" t="s">
        <v>128</v>
      </c>
      <c r="U92" s="157">
        <v>0.04</v>
      </c>
      <c r="V92" s="157">
        <f t="shared" si="6"/>
        <v>0.09</v>
      </c>
      <c r="W92" s="157"/>
      <c r="X92" s="157" t="s">
        <v>238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66">
        <v>42</v>
      </c>
      <c r="B93" s="167" t="s">
        <v>248</v>
      </c>
      <c r="C93" s="175" t="s">
        <v>249</v>
      </c>
      <c r="D93" s="168" t="s">
        <v>189</v>
      </c>
      <c r="E93" s="169">
        <v>30.958120000000001</v>
      </c>
      <c r="F93" s="170"/>
      <c r="G93" s="171">
        <f t="shared" si="0"/>
        <v>0</v>
      </c>
      <c r="H93" s="158"/>
      <c r="I93" s="157">
        <f t="shared" si="1"/>
        <v>0</v>
      </c>
      <c r="J93" s="158"/>
      <c r="K93" s="157">
        <f t="shared" si="2"/>
        <v>0</v>
      </c>
      <c r="L93" s="157">
        <v>15</v>
      </c>
      <c r="M93" s="157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7"/>
      <c r="S93" s="157" t="s">
        <v>128</v>
      </c>
      <c r="T93" s="157" t="s">
        <v>128</v>
      </c>
      <c r="U93" s="157">
        <v>0</v>
      </c>
      <c r="V93" s="157">
        <f t="shared" si="6"/>
        <v>0</v>
      </c>
      <c r="W93" s="157"/>
      <c r="X93" s="157" t="s">
        <v>238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239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6">
        <v>43</v>
      </c>
      <c r="B94" s="167" t="s">
        <v>250</v>
      </c>
      <c r="C94" s="175" t="s">
        <v>251</v>
      </c>
      <c r="D94" s="168" t="s">
        <v>189</v>
      </c>
      <c r="E94" s="169">
        <v>2.21129</v>
      </c>
      <c r="F94" s="170"/>
      <c r="G94" s="171">
        <f t="shared" si="0"/>
        <v>0</v>
      </c>
      <c r="H94" s="158"/>
      <c r="I94" s="157">
        <f t="shared" si="1"/>
        <v>0</v>
      </c>
      <c r="J94" s="158"/>
      <c r="K94" s="157">
        <f t="shared" si="2"/>
        <v>0</v>
      </c>
      <c r="L94" s="157">
        <v>15</v>
      </c>
      <c r="M94" s="157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7"/>
      <c r="S94" s="157" t="s">
        <v>128</v>
      </c>
      <c r="T94" s="157" t="s">
        <v>128</v>
      </c>
      <c r="U94" s="157">
        <v>0.64</v>
      </c>
      <c r="V94" s="157">
        <f t="shared" si="6"/>
        <v>1.42</v>
      </c>
      <c r="W94" s="157"/>
      <c r="X94" s="157" t="s">
        <v>238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239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6">
        <v>44</v>
      </c>
      <c r="B95" s="167" t="s">
        <v>252</v>
      </c>
      <c r="C95" s="175" t="s">
        <v>253</v>
      </c>
      <c r="D95" s="168" t="s">
        <v>189</v>
      </c>
      <c r="E95" s="169">
        <v>2.21129</v>
      </c>
      <c r="F95" s="170"/>
      <c r="G95" s="171">
        <f t="shared" si="0"/>
        <v>0</v>
      </c>
      <c r="H95" s="158"/>
      <c r="I95" s="157">
        <f t="shared" si="1"/>
        <v>0</v>
      </c>
      <c r="J95" s="158"/>
      <c r="K95" s="157">
        <f t="shared" si="2"/>
        <v>0</v>
      </c>
      <c r="L95" s="157">
        <v>15</v>
      </c>
      <c r="M95" s="157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7"/>
      <c r="S95" s="157" t="s">
        <v>128</v>
      </c>
      <c r="T95" s="157" t="s">
        <v>128</v>
      </c>
      <c r="U95" s="157">
        <v>6.0000000000000001E-3</v>
      </c>
      <c r="V95" s="157">
        <f t="shared" si="6"/>
        <v>0.01</v>
      </c>
      <c r="W95" s="157"/>
      <c r="X95" s="157" t="s">
        <v>238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239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66">
        <v>45</v>
      </c>
      <c r="B96" s="167" t="s">
        <v>254</v>
      </c>
      <c r="C96" s="175" t="s">
        <v>255</v>
      </c>
      <c r="D96" s="168" t="s">
        <v>189</v>
      </c>
      <c r="E96" s="169">
        <v>6.855E-2</v>
      </c>
      <c r="F96" s="170"/>
      <c r="G96" s="171">
        <f t="shared" si="0"/>
        <v>0</v>
      </c>
      <c r="H96" s="158"/>
      <c r="I96" s="157">
        <f t="shared" si="1"/>
        <v>0</v>
      </c>
      <c r="J96" s="158"/>
      <c r="K96" s="157">
        <f t="shared" si="2"/>
        <v>0</v>
      </c>
      <c r="L96" s="157">
        <v>15</v>
      </c>
      <c r="M96" s="157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7"/>
      <c r="S96" s="157" t="s">
        <v>128</v>
      </c>
      <c r="T96" s="157" t="s">
        <v>128</v>
      </c>
      <c r="U96" s="157">
        <v>0</v>
      </c>
      <c r="V96" s="157">
        <f t="shared" si="6"/>
        <v>0</v>
      </c>
      <c r="W96" s="157"/>
      <c r="X96" s="157" t="s">
        <v>238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239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46</v>
      </c>
      <c r="B97" s="167" t="s">
        <v>256</v>
      </c>
      <c r="C97" s="175" t="s">
        <v>257</v>
      </c>
      <c r="D97" s="168" t="s">
        <v>189</v>
      </c>
      <c r="E97" s="169">
        <v>0.27640999999999999</v>
      </c>
      <c r="F97" s="170"/>
      <c r="G97" s="171">
        <f t="shared" si="0"/>
        <v>0</v>
      </c>
      <c r="H97" s="158"/>
      <c r="I97" s="157">
        <f t="shared" si="1"/>
        <v>0</v>
      </c>
      <c r="J97" s="158"/>
      <c r="K97" s="157">
        <f t="shared" si="2"/>
        <v>0</v>
      </c>
      <c r="L97" s="157">
        <v>15</v>
      </c>
      <c r="M97" s="157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7"/>
      <c r="S97" s="157" t="s">
        <v>118</v>
      </c>
      <c r="T97" s="157" t="s">
        <v>137</v>
      </c>
      <c r="U97" s="157">
        <v>0</v>
      </c>
      <c r="V97" s="157">
        <f t="shared" si="6"/>
        <v>0</v>
      </c>
      <c r="W97" s="157"/>
      <c r="X97" s="157" t="s">
        <v>238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239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66">
        <v>47</v>
      </c>
      <c r="B98" s="167" t="s">
        <v>258</v>
      </c>
      <c r="C98" s="175" t="s">
        <v>259</v>
      </c>
      <c r="D98" s="168" t="s">
        <v>189</v>
      </c>
      <c r="E98" s="169">
        <v>1.86633</v>
      </c>
      <c r="F98" s="170"/>
      <c r="G98" s="171">
        <f t="shared" si="0"/>
        <v>0</v>
      </c>
      <c r="H98" s="158"/>
      <c r="I98" s="157">
        <f t="shared" si="1"/>
        <v>0</v>
      </c>
      <c r="J98" s="158"/>
      <c r="K98" s="157">
        <f t="shared" si="2"/>
        <v>0</v>
      </c>
      <c r="L98" s="157">
        <v>15</v>
      </c>
      <c r="M98" s="157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7"/>
      <c r="S98" s="157" t="s">
        <v>128</v>
      </c>
      <c r="T98" s="157" t="s">
        <v>128</v>
      </c>
      <c r="U98" s="157">
        <v>0</v>
      </c>
      <c r="V98" s="157">
        <f t="shared" si="6"/>
        <v>0</v>
      </c>
      <c r="W98" s="157"/>
      <c r="X98" s="157" t="s">
        <v>238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239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A99" s="150" t="s">
        <v>113</v>
      </c>
      <c r="B99" s="151" t="s">
        <v>86</v>
      </c>
      <c r="C99" s="174" t="s">
        <v>29</v>
      </c>
      <c r="D99" s="162"/>
      <c r="E99" s="163"/>
      <c r="F99" s="164"/>
      <c r="G99" s="165">
        <f>SUMIF(AG100:AG106,"&lt;&gt;NOR",G100:G106)</f>
        <v>0</v>
      </c>
      <c r="H99" s="161"/>
      <c r="I99" s="161">
        <f>SUM(I100:I106)</f>
        <v>0</v>
      </c>
      <c r="J99" s="161"/>
      <c r="K99" s="161">
        <f>SUM(K100:K106)</f>
        <v>0</v>
      </c>
      <c r="L99" s="161"/>
      <c r="M99" s="161">
        <f>SUM(M100:M106)</f>
        <v>0</v>
      </c>
      <c r="N99" s="161"/>
      <c r="O99" s="161">
        <f>SUM(O100:O106)</f>
        <v>0</v>
      </c>
      <c r="P99" s="161"/>
      <c r="Q99" s="161">
        <f>SUM(Q100:Q106)</f>
        <v>0</v>
      </c>
      <c r="R99" s="161"/>
      <c r="S99" s="161"/>
      <c r="T99" s="161"/>
      <c r="U99" s="161"/>
      <c r="V99" s="161">
        <f>SUM(V100:V106)</f>
        <v>0</v>
      </c>
      <c r="W99" s="161"/>
      <c r="X99" s="161"/>
      <c r="AG99" t="s">
        <v>114</v>
      </c>
    </row>
    <row r="100" spans="1:60" outlineLevel="1" x14ac:dyDescent="0.2">
      <c r="A100" s="166">
        <v>48</v>
      </c>
      <c r="B100" s="167" t="s">
        <v>260</v>
      </c>
      <c r="C100" s="175" t="s">
        <v>261</v>
      </c>
      <c r="D100" s="168" t="s">
        <v>262</v>
      </c>
      <c r="E100" s="169">
        <v>0</v>
      </c>
      <c r="F100" s="170"/>
      <c r="G100" s="171">
        <f t="shared" ref="G100:G106" si="7">ROUND(E100*F100,2)</f>
        <v>0</v>
      </c>
      <c r="H100" s="158"/>
      <c r="I100" s="157">
        <f t="shared" ref="I100:I106" si="8">ROUND(E100*H100,2)</f>
        <v>0</v>
      </c>
      <c r="J100" s="158"/>
      <c r="K100" s="157">
        <f t="shared" ref="K100:K106" si="9">ROUND(E100*J100,2)</f>
        <v>0</v>
      </c>
      <c r="L100" s="157">
        <v>15</v>
      </c>
      <c r="M100" s="157">
        <f t="shared" ref="M100:M106" si="10">G100*(1+L100/100)</f>
        <v>0</v>
      </c>
      <c r="N100" s="157">
        <v>0</v>
      </c>
      <c r="O100" s="157">
        <f t="shared" ref="O100:O106" si="11">ROUND(E100*N100,2)</f>
        <v>0</v>
      </c>
      <c r="P100" s="157">
        <v>0</v>
      </c>
      <c r="Q100" s="157">
        <f t="shared" ref="Q100:Q106" si="12">ROUND(E100*P100,2)</f>
        <v>0</v>
      </c>
      <c r="R100" s="157"/>
      <c r="S100" s="157" t="s">
        <v>118</v>
      </c>
      <c r="T100" s="157" t="s">
        <v>119</v>
      </c>
      <c r="U100" s="157">
        <v>0</v>
      </c>
      <c r="V100" s="157">
        <f t="shared" ref="V100:V106" si="13">ROUND(E100*U100,2)</f>
        <v>0</v>
      </c>
      <c r="W100" s="157"/>
      <c r="X100" s="157" t="s">
        <v>263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264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66">
        <v>49</v>
      </c>
      <c r="B101" s="167" t="s">
        <v>265</v>
      </c>
      <c r="C101" s="175" t="s">
        <v>266</v>
      </c>
      <c r="D101" s="168" t="s">
        <v>262</v>
      </c>
      <c r="E101" s="169">
        <v>0</v>
      </c>
      <c r="F101" s="170"/>
      <c r="G101" s="171">
        <f t="shared" si="7"/>
        <v>0</v>
      </c>
      <c r="H101" s="158"/>
      <c r="I101" s="157">
        <f t="shared" si="8"/>
        <v>0</v>
      </c>
      <c r="J101" s="158"/>
      <c r="K101" s="157">
        <f t="shared" si="9"/>
        <v>0</v>
      </c>
      <c r="L101" s="157">
        <v>15</v>
      </c>
      <c r="M101" s="157">
        <f t="shared" si="10"/>
        <v>0</v>
      </c>
      <c r="N101" s="157">
        <v>0</v>
      </c>
      <c r="O101" s="157">
        <f t="shared" si="11"/>
        <v>0</v>
      </c>
      <c r="P101" s="157">
        <v>0</v>
      </c>
      <c r="Q101" s="157">
        <f t="shared" si="12"/>
        <v>0</v>
      </c>
      <c r="R101" s="157"/>
      <c r="S101" s="157" t="s">
        <v>118</v>
      </c>
      <c r="T101" s="157" t="s">
        <v>119</v>
      </c>
      <c r="U101" s="157">
        <v>0</v>
      </c>
      <c r="V101" s="157">
        <f t="shared" si="13"/>
        <v>0</v>
      </c>
      <c r="W101" s="157"/>
      <c r="X101" s="157" t="s">
        <v>263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267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66">
        <v>50</v>
      </c>
      <c r="B102" s="167" t="s">
        <v>268</v>
      </c>
      <c r="C102" s="175" t="s">
        <v>269</v>
      </c>
      <c r="D102" s="168" t="s">
        <v>262</v>
      </c>
      <c r="E102" s="169">
        <v>0</v>
      </c>
      <c r="F102" s="170"/>
      <c r="G102" s="171">
        <f t="shared" si="7"/>
        <v>0</v>
      </c>
      <c r="H102" s="158"/>
      <c r="I102" s="157">
        <f t="shared" si="8"/>
        <v>0</v>
      </c>
      <c r="J102" s="158"/>
      <c r="K102" s="157">
        <f t="shared" si="9"/>
        <v>0</v>
      </c>
      <c r="L102" s="157">
        <v>15</v>
      </c>
      <c r="M102" s="157">
        <f t="shared" si="10"/>
        <v>0</v>
      </c>
      <c r="N102" s="157">
        <v>0</v>
      </c>
      <c r="O102" s="157">
        <f t="shared" si="11"/>
        <v>0</v>
      </c>
      <c r="P102" s="157">
        <v>0</v>
      </c>
      <c r="Q102" s="157">
        <f t="shared" si="12"/>
        <v>0</v>
      </c>
      <c r="R102" s="157"/>
      <c r="S102" s="157" t="s">
        <v>118</v>
      </c>
      <c r="T102" s="157" t="s">
        <v>119</v>
      </c>
      <c r="U102" s="157">
        <v>0</v>
      </c>
      <c r="V102" s="157">
        <f t="shared" si="13"/>
        <v>0</v>
      </c>
      <c r="W102" s="157"/>
      <c r="X102" s="157" t="s">
        <v>263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267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66">
        <v>51</v>
      </c>
      <c r="B103" s="167" t="s">
        <v>270</v>
      </c>
      <c r="C103" s="175" t="s">
        <v>271</v>
      </c>
      <c r="D103" s="168" t="s">
        <v>262</v>
      </c>
      <c r="E103" s="169">
        <v>1</v>
      </c>
      <c r="F103" s="170"/>
      <c r="G103" s="171">
        <f t="shared" si="7"/>
        <v>0</v>
      </c>
      <c r="H103" s="158"/>
      <c r="I103" s="157">
        <f t="shared" si="8"/>
        <v>0</v>
      </c>
      <c r="J103" s="158"/>
      <c r="K103" s="157">
        <f t="shared" si="9"/>
        <v>0</v>
      </c>
      <c r="L103" s="157">
        <v>15</v>
      </c>
      <c r="M103" s="157">
        <f t="shared" si="10"/>
        <v>0</v>
      </c>
      <c r="N103" s="157">
        <v>0</v>
      </c>
      <c r="O103" s="157">
        <f t="shared" si="11"/>
        <v>0</v>
      </c>
      <c r="P103" s="157">
        <v>0</v>
      </c>
      <c r="Q103" s="157">
        <f t="shared" si="12"/>
        <v>0</v>
      </c>
      <c r="R103" s="157"/>
      <c r="S103" s="157" t="s">
        <v>118</v>
      </c>
      <c r="T103" s="157" t="s">
        <v>119</v>
      </c>
      <c r="U103" s="157">
        <v>0</v>
      </c>
      <c r="V103" s="157">
        <f t="shared" si="13"/>
        <v>0</v>
      </c>
      <c r="W103" s="157"/>
      <c r="X103" s="157" t="s">
        <v>263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264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66">
        <v>52</v>
      </c>
      <c r="B104" s="167" t="s">
        <v>272</v>
      </c>
      <c r="C104" s="175" t="s">
        <v>273</v>
      </c>
      <c r="D104" s="168" t="s">
        <v>262</v>
      </c>
      <c r="E104" s="169">
        <v>1</v>
      </c>
      <c r="F104" s="170"/>
      <c r="G104" s="171">
        <f t="shared" si="7"/>
        <v>0</v>
      </c>
      <c r="H104" s="158"/>
      <c r="I104" s="157">
        <f t="shared" si="8"/>
        <v>0</v>
      </c>
      <c r="J104" s="158"/>
      <c r="K104" s="157">
        <f t="shared" si="9"/>
        <v>0</v>
      </c>
      <c r="L104" s="157">
        <v>15</v>
      </c>
      <c r="M104" s="157">
        <f t="shared" si="10"/>
        <v>0</v>
      </c>
      <c r="N104" s="157">
        <v>0</v>
      </c>
      <c r="O104" s="157">
        <f t="shared" si="11"/>
        <v>0</v>
      </c>
      <c r="P104" s="157">
        <v>0</v>
      </c>
      <c r="Q104" s="157">
        <f t="shared" si="12"/>
        <v>0</v>
      </c>
      <c r="R104" s="157"/>
      <c r="S104" s="157" t="s">
        <v>118</v>
      </c>
      <c r="T104" s="157" t="s">
        <v>119</v>
      </c>
      <c r="U104" s="157">
        <v>0</v>
      </c>
      <c r="V104" s="157">
        <f t="shared" si="13"/>
        <v>0</v>
      </c>
      <c r="W104" s="157"/>
      <c r="X104" s="157" t="s">
        <v>263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264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66">
        <v>53</v>
      </c>
      <c r="B105" s="167" t="s">
        <v>274</v>
      </c>
      <c r="C105" s="175" t="s">
        <v>275</v>
      </c>
      <c r="D105" s="168" t="s">
        <v>262</v>
      </c>
      <c r="E105" s="169">
        <v>0</v>
      </c>
      <c r="F105" s="170"/>
      <c r="G105" s="171">
        <f t="shared" si="7"/>
        <v>0</v>
      </c>
      <c r="H105" s="158"/>
      <c r="I105" s="157">
        <f t="shared" si="8"/>
        <v>0</v>
      </c>
      <c r="J105" s="158"/>
      <c r="K105" s="157">
        <f t="shared" si="9"/>
        <v>0</v>
      </c>
      <c r="L105" s="157">
        <v>15</v>
      </c>
      <c r="M105" s="157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7"/>
      <c r="S105" s="157" t="s">
        <v>118</v>
      </c>
      <c r="T105" s="157" t="s">
        <v>119</v>
      </c>
      <c r="U105" s="157">
        <v>0</v>
      </c>
      <c r="V105" s="157">
        <f t="shared" si="13"/>
        <v>0</v>
      </c>
      <c r="W105" s="157"/>
      <c r="X105" s="157" t="s">
        <v>263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264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66">
        <v>54</v>
      </c>
      <c r="B106" s="167" t="s">
        <v>276</v>
      </c>
      <c r="C106" s="175" t="s">
        <v>277</v>
      </c>
      <c r="D106" s="168" t="s">
        <v>262</v>
      </c>
      <c r="E106" s="169">
        <v>1</v>
      </c>
      <c r="F106" s="170"/>
      <c r="G106" s="171">
        <f t="shared" si="7"/>
        <v>0</v>
      </c>
      <c r="H106" s="158"/>
      <c r="I106" s="157">
        <f t="shared" si="8"/>
        <v>0</v>
      </c>
      <c r="J106" s="158"/>
      <c r="K106" s="157">
        <f t="shared" si="9"/>
        <v>0</v>
      </c>
      <c r="L106" s="157">
        <v>15</v>
      </c>
      <c r="M106" s="157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7"/>
      <c r="S106" s="157" t="s">
        <v>118</v>
      </c>
      <c r="T106" s="157" t="s">
        <v>119</v>
      </c>
      <c r="U106" s="157">
        <v>0</v>
      </c>
      <c r="V106" s="157">
        <f t="shared" si="13"/>
        <v>0</v>
      </c>
      <c r="W106" s="157"/>
      <c r="X106" s="157" t="s">
        <v>263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264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x14ac:dyDescent="0.2">
      <c r="A107" s="3"/>
      <c r="B107" s="4"/>
      <c r="C107" s="178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v>15</v>
      </c>
      <c r="AF107">
        <v>21</v>
      </c>
      <c r="AG107" t="s">
        <v>100</v>
      </c>
    </row>
    <row r="108" spans="1:60" x14ac:dyDescent="0.2">
      <c r="A108" s="150"/>
      <c r="B108" s="151" t="s">
        <v>31</v>
      </c>
      <c r="C108" s="174"/>
      <c r="D108" s="152"/>
      <c r="E108" s="153"/>
      <c r="F108" s="153"/>
      <c r="G108" s="173">
        <f>G8+G11+G33+G36+G45+G49+G51+G53+G62+G65+G69+G87+G99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f>SUMIF(L7:L106,AE107,G7:G106)</f>
        <v>0</v>
      </c>
      <c r="AF108">
        <f>SUMIF(L7:L106,AF107,G7:G106)</f>
        <v>0</v>
      </c>
      <c r="AG108" t="s">
        <v>278</v>
      </c>
    </row>
    <row r="109" spans="1:60" x14ac:dyDescent="0.2">
      <c r="A109" s="3"/>
      <c r="B109" s="4"/>
      <c r="C109" s="178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3"/>
      <c r="B110" s="4"/>
      <c r="C110" s="178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36" t="s">
        <v>279</v>
      </c>
      <c r="B111" s="236"/>
      <c r="C111" s="237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">
      <c r="A112" s="238"/>
      <c r="B112" s="239"/>
      <c r="C112" s="240"/>
      <c r="D112" s="239"/>
      <c r="E112" s="239"/>
      <c r="F112" s="239"/>
      <c r="G112" s="2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G112" t="s">
        <v>280</v>
      </c>
    </row>
    <row r="113" spans="1:33" x14ac:dyDescent="0.2">
      <c r="A113" s="242"/>
      <c r="B113" s="243"/>
      <c r="C113" s="244"/>
      <c r="D113" s="243"/>
      <c r="E113" s="243"/>
      <c r="F113" s="243"/>
      <c r="G113" s="24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42"/>
      <c r="B114" s="243"/>
      <c r="C114" s="244"/>
      <c r="D114" s="243"/>
      <c r="E114" s="243"/>
      <c r="F114" s="243"/>
      <c r="G114" s="24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42"/>
      <c r="B115" s="243"/>
      <c r="C115" s="244"/>
      <c r="D115" s="243"/>
      <c r="E115" s="243"/>
      <c r="F115" s="243"/>
      <c r="G115" s="24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246"/>
      <c r="B116" s="247"/>
      <c r="C116" s="248"/>
      <c r="D116" s="247"/>
      <c r="E116" s="247"/>
      <c r="F116" s="247"/>
      <c r="G116" s="24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3"/>
      <c r="B117" s="4"/>
      <c r="C117" s="178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 x14ac:dyDescent="0.2">
      <c r="C118" s="179"/>
      <c r="D118" s="10"/>
      <c r="AG118" t="s">
        <v>281</v>
      </c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1:C111"/>
    <mergeCell ref="A112:G116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4" activeCellId="1" sqref="C2:G2 C4:G4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88</v>
      </c>
    </row>
    <row r="2" spans="1:60" ht="24.95" customHeight="1" x14ac:dyDescent="0.2">
      <c r="A2" s="140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89</v>
      </c>
    </row>
    <row r="3" spans="1:60" ht="24.95" customHeight="1" x14ac:dyDescent="0.2">
      <c r="A3" s="140" t="s">
        <v>9</v>
      </c>
      <c r="B3" s="49" t="s">
        <v>55</v>
      </c>
      <c r="C3" s="254" t="s">
        <v>56</v>
      </c>
      <c r="D3" s="255"/>
      <c r="E3" s="255"/>
      <c r="F3" s="255"/>
      <c r="G3" s="256"/>
      <c r="AC3" s="122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44</v>
      </c>
      <c r="C4" s="257" t="s">
        <v>45</v>
      </c>
      <c r="D4" s="258"/>
      <c r="E4" s="258"/>
      <c r="F4" s="258"/>
      <c r="G4" s="259"/>
      <c r="AG4" t="s">
        <v>91</v>
      </c>
    </row>
    <row r="5" spans="1:60" x14ac:dyDescent="0.2">
      <c r="D5" s="10"/>
    </row>
    <row r="6" spans="1:60" ht="38.25" x14ac:dyDescent="0.2">
      <c r="A6" s="143" t="s">
        <v>92</v>
      </c>
      <c r="B6" s="145" t="s">
        <v>93</v>
      </c>
      <c r="C6" s="145" t="s">
        <v>94</v>
      </c>
      <c r="D6" s="144" t="s">
        <v>95</v>
      </c>
      <c r="E6" s="143" t="s">
        <v>96</v>
      </c>
      <c r="F6" s="143" t="s">
        <v>97</v>
      </c>
      <c r="G6" s="143" t="s">
        <v>31</v>
      </c>
      <c r="H6" s="146" t="s">
        <v>32</v>
      </c>
      <c r="I6" s="146" t="s">
        <v>98</v>
      </c>
      <c r="J6" s="146" t="s">
        <v>33</v>
      </c>
      <c r="K6" s="146" t="s">
        <v>99</v>
      </c>
      <c r="L6" s="146" t="s">
        <v>100</v>
      </c>
      <c r="M6" s="146" t="s">
        <v>101</v>
      </c>
      <c r="N6" s="146" t="s">
        <v>102</v>
      </c>
      <c r="O6" s="146" t="s">
        <v>103</v>
      </c>
      <c r="P6" s="146" t="s">
        <v>104</v>
      </c>
      <c r="Q6" s="146" t="s">
        <v>105</v>
      </c>
      <c r="R6" s="146" t="s">
        <v>106</v>
      </c>
      <c r="S6" s="146" t="s">
        <v>107</v>
      </c>
      <c r="T6" s="146" t="s">
        <v>108</v>
      </c>
      <c r="U6" s="146" t="s">
        <v>109</v>
      </c>
      <c r="V6" s="146" t="s">
        <v>110</v>
      </c>
      <c r="W6" s="146" t="s">
        <v>111</v>
      </c>
      <c r="X6" s="146" t="s">
        <v>112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0" t="s">
        <v>113</v>
      </c>
      <c r="B8" s="151" t="s">
        <v>61</v>
      </c>
      <c r="C8" s="174" t="s">
        <v>62</v>
      </c>
      <c r="D8" s="162"/>
      <c r="E8" s="163"/>
      <c r="F8" s="164"/>
      <c r="G8" s="165">
        <f>SUMIF(AG9:AG10,"&lt;&gt;NOR",G9:G10)</f>
        <v>0</v>
      </c>
      <c r="H8" s="161"/>
      <c r="I8" s="161">
        <f>SUM(I9:I10)</f>
        <v>0</v>
      </c>
      <c r="J8" s="161"/>
      <c r="K8" s="161">
        <f>SUM(K9:K10)</f>
        <v>0</v>
      </c>
      <c r="L8" s="161"/>
      <c r="M8" s="161">
        <f>SUM(M9:M10)</f>
        <v>0</v>
      </c>
      <c r="N8" s="161"/>
      <c r="O8" s="161">
        <f>SUM(O9:O10)</f>
        <v>0</v>
      </c>
      <c r="P8" s="161"/>
      <c r="Q8" s="161">
        <f>SUM(Q9:Q10)</f>
        <v>0</v>
      </c>
      <c r="R8" s="161"/>
      <c r="S8" s="161"/>
      <c r="T8" s="161"/>
      <c r="U8" s="161"/>
      <c r="V8" s="161">
        <f>SUM(V9:V10)</f>
        <v>0</v>
      </c>
      <c r="W8" s="161"/>
      <c r="X8" s="161"/>
      <c r="AG8" t="s">
        <v>114</v>
      </c>
    </row>
    <row r="9" spans="1:60" outlineLevel="1" x14ac:dyDescent="0.2">
      <c r="A9" s="166">
        <v>1</v>
      </c>
      <c r="B9" s="167" t="s">
        <v>115</v>
      </c>
      <c r="C9" s="175" t="s">
        <v>116</v>
      </c>
      <c r="D9" s="168" t="s">
        <v>117</v>
      </c>
      <c r="E9" s="169">
        <v>2</v>
      </c>
      <c r="F9" s="170"/>
      <c r="G9" s="17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118</v>
      </c>
      <c r="T9" s="157" t="s">
        <v>119</v>
      </c>
      <c r="U9" s="157">
        <v>0</v>
      </c>
      <c r="V9" s="157">
        <f>ROUND(E9*U9,2)</f>
        <v>0</v>
      </c>
      <c r="W9" s="157"/>
      <c r="X9" s="157" t="s">
        <v>120</v>
      </c>
      <c r="Y9" s="147"/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6">
        <v>2</v>
      </c>
      <c r="B10" s="167" t="s">
        <v>122</v>
      </c>
      <c r="C10" s="175" t="s">
        <v>123</v>
      </c>
      <c r="D10" s="168" t="s">
        <v>117</v>
      </c>
      <c r="E10" s="169">
        <v>2</v>
      </c>
      <c r="F10" s="170"/>
      <c r="G10" s="17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15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118</v>
      </c>
      <c r="T10" s="157" t="s">
        <v>119</v>
      </c>
      <c r="U10" s="157">
        <v>0</v>
      </c>
      <c r="V10" s="157">
        <f>ROUND(E10*U10,2)</f>
        <v>0</v>
      </c>
      <c r="W10" s="157"/>
      <c r="X10" s="157" t="s">
        <v>120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124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150" t="s">
        <v>113</v>
      </c>
      <c r="B11" s="151" t="s">
        <v>71</v>
      </c>
      <c r="C11" s="174" t="s">
        <v>72</v>
      </c>
      <c r="D11" s="162"/>
      <c r="E11" s="163"/>
      <c r="F11" s="164"/>
      <c r="G11" s="165">
        <f>SUMIF(AG12:AG32,"&lt;&gt;NOR",G12:G32)</f>
        <v>0</v>
      </c>
      <c r="H11" s="161"/>
      <c r="I11" s="161">
        <f>SUM(I12:I32)</f>
        <v>0</v>
      </c>
      <c r="J11" s="161"/>
      <c r="K11" s="161">
        <f>SUM(K12:K32)</f>
        <v>0</v>
      </c>
      <c r="L11" s="161"/>
      <c r="M11" s="161">
        <f>SUM(M12:M32)</f>
        <v>0</v>
      </c>
      <c r="N11" s="161"/>
      <c r="O11" s="161">
        <f>SUM(O12:O32)</f>
        <v>0.01</v>
      </c>
      <c r="P11" s="161"/>
      <c r="Q11" s="161">
        <f>SUM(Q12:Q32)</f>
        <v>0.95</v>
      </c>
      <c r="R11" s="161"/>
      <c r="S11" s="161"/>
      <c r="T11" s="161"/>
      <c r="U11" s="161"/>
      <c r="V11" s="161">
        <f>SUM(V12:V32)</f>
        <v>27.14</v>
      </c>
      <c r="W11" s="161"/>
      <c r="X11" s="161"/>
      <c r="AG11" t="s">
        <v>114</v>
      </c>
    </row>
    <row r="12" spans="1:60" ht="22.5" outlineLevel="1" x14ac:dyDescent="0.2">
      <c r="A12" s="166">
        <v>3</v>
      </c>
      <c r="B12" s="167" t="s">
        <v>125</v>
      </c>
      <c r="C12" s="175" t="s">
        <v>126</v>
      </c>
      <c r="D12" s="168" t="s">
        <v>127</v>
      </c>
      <c r="E12" s="169">
        <v>2.8050000000000002</v>
      </c>
      <c r="F12" s="170"/>
      <c r="G12" s="171">
        <f>ROUND(E12*F12,2)</f>
        <v>0</v>
      </c>
      <c r="H12" s="158"/>
      <c r="I12" s="157">
        <f>ROUND(E12*H12,2)</f>
        <v>0</v>
      </c>
      <c r="J12" s="158"/>
      <c r="K12" s="157">
        <f>ROUND(E12*J12,2)</f>
        <v>0</v>
      </c>
      <c r="L12" s="157">
        <v>15</v>
      </c>
      <c r="M12" s="157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0.06</v>
      </c>
      <c r="R12" s="157"/>
      <c r="S12" s="157" t="s">
        <v>128</v>
      </c>
      <c r="T12" s="157" t="s">
        <v>128</v>
      </c>
      <c r="U12" s="157">
        <v>0.23</v>
      </c>
      <c r="V12" s="157">
        <f>ROUND(E12*U12,2)</f>
        <v>0.65</v>
      </c>
      <c r="W12" s="157"/>
      <c r="X12" s="157" t="s">
        <v>120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76" t="s">
        <v>324</v>
      </c>
      <c r="D13" s="159"/>
      <c r="E13" s="160">
        <v>2.8050000000000002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6">
        <v>4</v>
      </c>
      <c r="B14" s="167" t="s">
        <v>131</v>
      </c>
      <c r="C14" s="175" t="s">
        <v>132</v>
      </c>
      <c r="D14" s="168" t="s">
        <v>133</v>
      </c>
      <c r="E14" s="169">
        <v>3.3</v>
      </c>
      <c r="F14" s="170"/>
      <c r="G14" s="171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15</v>
      </c>
      <c r="M14" s="157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7"/>
      <c r="S14" s="157" t="s">
        <v>128</v>
      </c>
      <c r="T14" s="157" t="s">
        <v>128</v>
      </c>
      <c r="U14" s="157">
        <v>7.0000000000000007E-2</v>
      </c>
      <c r="V14" s="157">
        <f>ROUND(E14*U14,2)</f>
        <v>0.23</v>
      </c>
      <c r="W14" s="157"/>
      <c r="X14" s="157" t="s">
        <v>120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76" t="s">
        <v>325</v>
      </c>
      <c r="D15" s="159"/>
      <c r="E15" s="160">
        <v>3.3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130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66">
        <v>5</v>
      </c>
      <c r="B16" s="167" t="s">
        <v>135</v>
      </c>
      <c r="C16" s="175" t="s">
        <v>136</v>
      </c>
      <c r="D16" s="168" t="s">
        <v>127</v>
      </c>
      <c r="E16" s="169">
        <v>2.8050000000000002</v>
      </c>
      <c r="F16" s="170"/>
      <c r="G16" s="17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15</v>
      </c>
      <c r="M16" s="157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7"/>
      <c r="S16" s="157" t="s">
        <v>118</v>
      </c>
      <c r="T16" s="157" t="s">
        <v>137</v>
      </c>
      <c r="U16" s="157">
        <v>0.16500000000000001</v>
      </c>
      <c r="V16" s="157">
        <f>ROUND(E16*U16,2)</f>
        <v>0.46</v>
      </c>
      <c r="W16" s="157"/>
      <c r="X16" s="157" t="s">
        <v>120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76" t="s">
        <v>326</v>
      </c>
      <c r="D17" s="159"/>
      <c r="E17" s="160">
        <v>2.8050000000000002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66">
        <v>6</v>
      </c>
      <c r="B18" s="167" t="s">
        <v>139</v>
      </c>
      <c r="C18" s="175" t="s">
        <v>140</v>
      </c>
      <c r="D18" s="168" t="s">
        <v>141</v>
      </c>
      <c r="E18" s="169">
        <v>0.28050000000000003</v>
      </c>
      <c r="F18" s="170"/>
      <c r="G18" s="17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0.62</v>
      </c>
      <c r="R18" s="157"/>
      <c r="S18" s="157" t="s">
        <v>128</v>
      </c>
      <c r="T18" s="157" t="s">
        <v>128</v>
      </c>
      <c r="U18" s="157">
        <v>12.56</v>
      </c>
      <c r="V18" s="157">
        <f>ROUND(E18*U18,2)</f>
        <v>3.52</v>
      </c>
      <c r="W18" s="157"/>
      <c r="X18" s="157" t="s">
        <v>120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121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176" t="s">
        <v>327</v>
      </c>
      <c r="D19" s="159"/>
      <c r="E19" s="160">
        <v>0.28050000000000003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130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7</v>
      </c>
      <c r="B20" s="167" t="s">
        <v>143</v>
      </c>
      <c r="C20" s="175" t="s">
        <v>144</v>
      </c>
      <c r="D20" s="168" t="s">
        <v>127</v>
      </c>
      <c r="E20" s="169">
        <v>2.8050000000000002</v>
      </c>
      <c r="F20" s="170"/>
      <c r="G20" s="171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0.03</v>
      </c>
      <c r="R20" s="157"/>
      <c r="S20" s="157" t="s">
        <v>128</v>
      </c>
      <c r="T20" s="157" t="s">
        <v>128</v>
      </c>
      <c r="U20" s="157">
        <v>4.3999999999999997E-2</v>
      </c>
      <c r="V20" s="157">
        <f>ROUND(E20*U20,2)</f>
        <v>0.12</v>
      </c>
      <c r="W20" s="157"/>
      <c r="X20" s="157" t="s">
        <v>120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76" t="s">
        <v>326</v>
      </c>
      <c r="D21" s="159"/>
      <c r="E21" s="160">
        <v>2.8050000000000002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8</v>
      </c>
      <c r="B22" s="167" t="s">
        <v>145</v>
      </c>
      <c r="C22" s="175" t="s">
        <v>146</v>
      </c>
      <c r="D22" s="168" t="s">
        <v>147</v>
      </c>
      <c r="E22" s="169">
        <v>26</v>
      </c>
      <c r="F22" s="170"/>
      <c r="G22" s="171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128</v>
      </c>
      <c r="T22" s="157" t="s">
        <v>128</v>
      </c>
      <c r="U22" s="157">
        <v>0.29899999999999999</v>
      </c>
      <c r="V22" s="157">
        <f>ROUND(E22*U22,2)</f>
        <v>7.77</v>
      </c>
      <c r="W22" s="157"/>
      <c r="X22" s="157" t="s">
        <v>120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76" t="s">
        <v>148</v>
      </c>
      <c r="D23" s="159"/>
      <c r="E23" s="160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76" t="s">
        <v>328</v>
      </c>
      <c r="D24" s="159"/>
      <c r="E24" s="160">
        <v>18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76" t="s">
        <v>150</v>
      </c>
      <c r="D25" s="159"/>
      <c r="E25" s="160">
        <v>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9</v>
      </c>
      <c r="B26" s="167" t="s">
        <v>151</v>
      </c>
      <c r="C26" s="175" t="s">
        <v>152</v>
      </c>
      <c r="D26" s="168" t="s">
        <v>153</v>
      </c>
      <c r="E26" s="169">
        <v>134</v>
      </c>
      <c r="F26" s="170"/>
      <c r="G26" s="171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15</v>
      </c>
      <c r="M26" s="157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0.13</v>
      </c>
      <c r="R26" s="157"/>
      <c r="S26" s="157" t="s">
        <v>128</v>
      </c>
      <c r="T26" s="157" t="s">
        <v>128</v>
      </c>
      <c r="U26" s="157">
        <v>9.7000000000000003E-2</v>
      </c>
      <c r="V26" s="157">
        <f>ROUND(E26*U26,2)</f>
        <v>13</v>
      </c>
      <c r="W26" s="157"/>
      <c r="X26" s="157" t="s">
        <v>120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76" t="s">
        <v>329</v>
      </c>
      <c r="D27" s="159"/>
      <c r="E27" s="160">
        <v>134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10</v>
      </c>
      <c r="B28" s="167" t="s">
        <v>155</v>
      </c>
      <c r="C28" s="175" t="s">
        <v>156</v>
      </c>
      <c r="D28" s="168" t="s">
        <v>133</v>
      </c>
      <c r="E28" s="169">
        <v>6.7</v>
      </c>
      <c r="F28" s="170"/>
      <c r="G28" s="171">
        <f>ROUND(E28*F28,2)</f>
        <v>0</v>
      </c>
      <c r="H28" s="158"/>
      <c r="I28" s="157">
        <f>ROUND(E28*H28,2)</f>
        <v>0</v>
      </c>
      <c r="J28" s="158"/>
      <c r="K28" s="157">
        <f>ROUND(E28*J28,2)</f>
        <v>0</v>
      </c>
      <c r="L28" s="157">
        <v>15</v>
      </c>
      <c r="M28" s="157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0.02</v>
      </c>
      <c r="R28" s="157"/>
      <c r="S28" s="157" t="s">
        <v>128</v>
      </c>
      <c r="T28" s="157" t="s">
        <v>128</v>
      </c>
      <c r="U28" s="157">
        <v>0.10349999999999999</v>
      </c>
      <c r="V28" s="157">
        <f>ROUND(E28*U28,2)</f>
        <v>0.69</v>
      </c>
      <c r="W28" s="157"/>
      <c r="X28" s="157" t="s">
        <v>120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121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76" t="s">
        <v>330</v>
      </c>
      <c r="D29" s="159"/>
      <c r="E29" s="160">
        <v>6.7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130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6">
        <v>11</v>
      </c>
      <c r="B30" s="167" t="s">
        <v>158</v>
      </c>
      <c r="C30" s="175" t="s">
        <v>159</v>
      </c>
      <c r="D30" s="168" t="s">
        <v>127</v>
      </c>
      <c r="E30" s="169">
        <v>4.1449999999999996</v>
      </c>
      <c r="F30" s="170"/>
      <c r="G30" s="171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15</v>
      </c>
      <c r="M30" s="157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0.08</v>
      </c>
      <c r="R30" s="157"/>
      <c r="S30" s="157" t="s">
        <v>118</v>
      </c>
      <c r="T30" s="157" t="s">
        <v>128</v>
      </c>
      <c r="U30" s="157">
        <v>0.17</v>
      </c>
      <c r="V30" s="157">
        <f>ROUND(E30*U30,2)</f>
        <v>0.7</v>
      </c>
      <c r="W30" s="157"/>
      <c r="X30" s="157" t="s">
        <v>120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121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76" t="s">
        <v>331</v>
      </c>
      <c r="D31" s="159"/>
      <c r="E31" s="160">
        <v>2.8050000000000002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130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76" t="s">
        <v>332</v>
      </c>
      <c r="D32" s="159"/>
      <c r="E32" s="160">
        <v>1.34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50" t="s">
        <v>113</v>
      </c>
      <c r="B33" s="151" t="s">
        <v>63</v>
      </c>
      <c r="C33" s="174" t="s">
        <v>64</v>
      </c>
      <c r="D33" s="162"/>
      <c r="E33" s="163"/>
      <c r="F33" s="164"/>
      <c r="G33" s="165">
        <f>SUMIF(AG34:AG35,"&lt;&gt;NOR",G34:G35)</f>
        <v>0</v>
      </c>
      <c r="H33" s="161"/>
      <c r="I33" s="161">
        <f>SUM(I34:I35)</f>
        <v>0</v>
      </c>
      <c r="J33" s="161"/>
      <c r="K33" s="161">
        <f>SUM(K34:K35)</f>
        <v>0</v>
      </c>
      <c r="L33" s="161"/>
      <c r="M33" s="161">
        <f>SUM(M34:M35)</f>
        <v>0</v>
      </c>
      <c r="N33" s="161"/>
      <c r="O33" s="161">
        <f>SUM(O34:O35)</f>
        <v>0.1</v>
      </c>
      <c r="P33" s="161"/>
      <c r="Q33" s="161">
        <f>SUM(Q34:Q35)</f>
        <v>0</v>
      </c>
      <c r="R33" s="161"/>
      <c r="S33" s="161"/>
      <c r="T33" s="161"/>
      <c r="U33" s="161"/>
      <c r="V33" s="161">
        <f>SUM(V34:V35)</f>
        <v>3.54</v>
      </c>
      <c r="W33" s="161"/>
      <c r="X33" s="161"/>
      <c r="AG33" t="s">
        <v>114</v>
      </c>
    </row>
    <row r="34" spans="1:60" ht="22.5" outlineLevel="1" x14ac:dyDescent="0.2">
      <c r="A34" s="166">
        <v>12</v>
      </c>
      <c r="B34" s="167" t="s">
        <v>162</v>
      </c>
      <c r="C34" s="175" t="s">
        <v>163</v>
      </c>
      <c r="D34" s="168" t="s">
        <v>127</v>
      </c>
      <c r="E34" s="169">
        <v>4.1449999999999996</v>
      </c>
      <c r="F34" s="170"/>
      <c r="G34" s="171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15</v>
      </c>
      <c r="M34" s="157">
        <f>G34*(1+L34/100)</f>
        <v>0</v>
      </c>
      <c r="N34" s="157">
        <v>2.366E-2</v>
      </c>
      <c r="O34" s="157">
        <f>ROUND(E34*N34,2)</f>
        <v>0.1</v>
      </c>
      <c r="P34" s="157">
        <v>0</v>
      </c>
      <c r="Q34" s="157">
        <f>ROUND(E34*P34,2)</f>
        <v>0</v>
      </c>
      <c r="R34" s="157"/>
      <c r="S34" s="157" t="s">
        <v>128</v>
      </c>
      <c r="T34" s="157" t="s">
        <v>128</v>
      </c>
      <c r="U34" s="157">
        <v>0.85426999999999997</v>
      </c>
      <c r="V34" s="157">
        <f>ROUND(E34*U34,2)</f>
        <v>3.54</v>
      </c>
      <c r="W34" s="157"/>
      <c r="X34" s="157" t="s">
        <v>120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121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76" t="s">
        <v>333</v>
      </c>
      <c r="D35" s="159"/>
      <c r="E35" s="160">
        <v>4.1449999999999996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130</v>
      </c>
      <c r="AH35" s="147">
        <v>5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50" t="s">
        <v>113</v>
      </c>
      <c r="B36" s="151" t="s">
        <v>65</v>
      </c>
      <c r="C36" s="174" t="s">
        <v>66</v>
      </c>
      <c r="D36" s="162"/>
      <c r="E36" s="163"/>
      <c r="F36" s="164"/>
      <c r="G36" s="165">
        <f>SUMIF(AG37:AG44,"&lt;&gt;NOR",G37:G44)</f>
        <v>0</v>
      </c>
      <c r="H36" s="161"/>
      <c r="I36" s="161">
        <f>SUM(I37:I44)</f>
        <v>0</v>
      </c>
      <c r="J36" s="161"/>
      <c r="K36" s="161">
        <f>SUM(K37:K44)</f>
        <v>0</v>
      </c>
      <c r="L36" s="161"/>
      <c r="M36" s="161">
        <f>SUM(M37:M44)</f>
        <v>0</v>
      </c>
      <c r="N36" s="161"/>
      <c r="O36" s="161">
        <f>SUM(O37:O44)</f>
        <v>0.62</v>
      </c>
      <c r="P36" s="161"/>
      <c r="Q36" s="161">
        <f>SUM(Q37:Q44)</f>
        <v>0</v>
      </c>
      <c r="R36" s="161"/>
      <c r="S36" s="161"/>
      <c r="T36" s="161"/>
      <c r="U36" s="161"/>
      <c r="V36" s="161">
        <f>SUM(V37:V44)</f>
        <v>3.27</v>
      </c>
      <c r="W36" s="161"/>
      <c r="X36" s="161"/>
      <c r="AG36" t="s">
        <v>114</v>
      </c>
    </row>
    <row r="37" spans="1:60" outlineLevel="1" x14ac:dyDescent="0.2">
      <c r="A37" s="166">
        <v>13</v>
      </c>
      <c r="B37" s="167" t="s">
        <v>165</v>
      </c>
      <c r="C37" s="175" t="s">
        <v>166</v>
      </c>
      <c r="D37" s="168" t="s">
        <v>127</v>
      </c>
      <c r="E37" s="169">
        <v>2.8050000000000002</v>
      </c>
      <c r="F37" s="170"/>
      <c r="G37" s="171">
        <f>ROUND(E37*F37,2)</f>
        <v>0</v>
      </c>
      <c r="H37" s="158"/>
      <c r="I37" s="157">
        <f>ROUND(E37*H37,2)</f>
        <v>0</v>
      </c>
      <c r="J37" s="158"/>
      <c r="K37" s="157">
        <f>ROUND(E37*J37,2)</f>
        <v>0</v>
      </c>
      <c r="L37" s="157">
        <v>15</v>
      </c>
      <c r="M37" s="157">
        <f>G37*(1+L37/100)</f>
        <v>0</v>
      </c>
      <c r="N37" s="157">
        <v>1.094E-2</v>
      </c>
      <c r="O37" s="157">
        <f>ROUND(E37*N37,2)</f>
        <v>0.03</v>
      </c>
      <c r="P37" s="157">
        <v>0</v>
      </c>
      <c r="Q37" s="157">
        <f>ROUND(E37*P37,2)</f>
        <v>0</v>
      </c>
      <c r="R37" s="157"/>
      <c r="S37" s="157" t="s">
        <v>128</v>
      </c>
      <c r="T37" s="157" t="s">
        <v>128</v>
      </c>
      <c r="U37" s="157">
        <v>0.45</v>
      </c>
      <c r="V37" s="157">
        <f>ROUND(E37*U37,2)</f>
        <v>1.26</v>
      </c>
      <c r="W37" s="157"/>
      <c r="X37" s="157" t="s">
        <v>120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121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76" t="s">
        <v>326</v>
      </c>
      <c r="D38" s="159"/>
      <c r="E38" s="160">
        <v>2.8050000000000002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5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6">
        <v>14</v>
      </c>
      <c r="B39" s="167" t="s">
        <v>167</v>
      </c>
      <c r="C39" s="175" t="s">
        <v>168</v>
      </c>
      <c r="D39" s="168" t="s">
        <v>127</v>
      </c>
      <c r="E39" s="169">
        <v>2.8050000000000002</v>
      </c>
      <c r="F39" s="170"/>
      <c r="G39" s="171">
        <f>ROUND(E39*F39,2)</f>
        <v>0</v>
      </c>
      <c r="H39" s="158"/>
      <c r="I39" s="157">
        <f>ROUND(E39*H39,2)</f>
        <v>0</v>
      </c>
      <c r="J39" s="158"/>
      <c r="K39" s="157">
        <f>ROUND(E39*J39,2)</f>
        <v>0</v>
      </c>
      <c r="L39" s="157">
        <v>15</v>
      </c>
      <c r="M39" s="157">
        <f>G39*(1+L39/100)</f>
        <v>0</v>
      </c>
      <c r="N39" s="157">
        <v>0.20200000000000001</v>
      </c>
      <c r="O39" s="157">
        <f>ROUND(E39*N39,2)</f>
        <v>0.56999999999999995</v>
      </c>
      <c r="P39" s="157">
        <v>0</v>
      </c>
      <c r="Q39" s="157">
        <f>ROUND(E39*P39,2)</f>
        <v>0</v>
      </c>
      <c r="R39" s="157"/>
      <c r="S39" s="157" t="s">
        <v>128</v>
      </c>
      <c r="T39" s="157" t="s">
        <v>128</v>
      </c>
      <c r="U39" s="157">
        <v>0.42914999999999998</v>
      </c>
      <c r="V39" s="157">
        <f>ROUND(E39*U39,2)</f>
        <v>1.2</v>
      </c>
      <c r="W39" s="157"/>
      <c r="X39" s="157" t="s">
        <v>169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170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76" t="s">
        <v>326</v>
      </c>
      <c r="D40" s="159"/>
      <c r="E40" s="160">
        <v>2.8050000000000002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130</v>
      </c>
      <c r="AH40" s="147">
        <v>5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66">
        <v>15</v>
      </c>
      <c r="B41" s="167" t="s">
        <v>171</v>
      </c>
      <c r="C41" s="175" t="s">
        <v>172</v>
      </c>
      <c r="D41" s="168" t="s">
        <v>133</v>
      </c>
      <c r="E41" s="169">
        <v>0.73699999999999999</v>
      </c>
      <c r="F41" s="170"/>
      <c r="G41" s="171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15</v>
      </c>
      <c r="M41" s="157">
        <f>G41*(1+L41/100)</f>
        <v>0</v>
      </c>
      <c r="N41" s="157">
        <v>3.0470000000000001E-2</v>
      </c>
      <c r="O41" s="157">
        <f>ROUND(E41*N41,2)</f>
        <v>0.02</v>
      </c>
      <c r="P41" s="157">
        <v>0</v>
      </c>
      <c r="Q41" s="157">
        <f>ROUND(E41*P41,2)</f>
        <v>0</v>
      </c>
      <c r="R41" s="157"/>
      <c r="S41" s="157" t="s">
        <v>128</v>
      </c>
      <c r="T41" s="157" t="s">
        <v>128</v>
      </c>
      <c r="U41" s="157">
        <v>0.87</v>
      </c>
      <c r="V41" s="157">
        <f>ROUND(E41*U41,2)</f>
        <v>0.64</v>
      </c>
      <c r="W41" s="157"/>
      <c r="X41" s="157" t="s">
        <v>120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121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76" t="s">
        <v>334</v>
      </c>
      <c r="D42" s="159"/>
      <c r="E42" s="160">
        <v>0.73699999999999999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6">
        <v>16</v>
      </c>
      <c r="B43" s="167" t="s">
        <v>174</v>
      </c>
      <c r="C43" s="175" t="s">
        <v>175</v>
      </c>
      <c r="D43" s="168" t="s">
        <v>133</v>
      </c>
      <c r="E43" s="169">
        <v>0.73699999999999999</v>
      </c>
      <c r="F43" s="170"/>
      <c r="G43" s="171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15</v>
      </c>
      <c r="M43" s="157">
        <f>G43*(1+L43/100)</f>
        <v>0</v>
      </c>
      <c r="N43" s="157">
        <v>0</v>
      </c>
      <c r="O43" s="157">
        <f>ROUND(E43*N43,2)</f>
        <v>0</v>
      </c>
      <c r="P43" s="157">
        <v>0</v>
      </c>
      <c r="Q43" s="157">
        <f>ROUND(E43*P43,2)</f>
        <v>0</v>
      </c>
      <c r="R43" s="157"/>
      <c r="S43" s="157" t="s">
        <v>128</v>
      </c>
      <c r="T43" s="157" t="s">
        <v>128</v>
      </c>
      <c r="U43" s="157">
        <v>0.23200000000000001</v>
      </c>
      <c r="V43" s="157">
        <f>ROUND(E43*U43,2)</f>
        <v>0.17</v>
      </c>
      <c r="W43" s="157"/>
      <c r="X43" s="157" t="s">
        <v>120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121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76" t="s">
        <v>335</v>
      </c>
      <c r="D44" s="159"/>
      <c r="E44" s="160">
        <v>0.73699999999999999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130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50" t="s">
        <v>113</v>
      </c>
      <c r="B45" s="151" t="s">
        <v>67</v>
      </c>
      <c r="C45" s="174" t="s">
        <v>68</v>
      </c>
      <c r="D45" s="162"/>
      <c r="E45" s="163"/>
      <c r="F45" s="164"/>
      <c r="G45" s="165">
        <f>SUMIF(AG46:AG48,"&lt;&gt;NOR",G46:G48)</f>
        <v>0</v>
      </c>
      <c r="H45" s="161"/>
      <c r="I45" s="161">
        <f>SUM(I46:I48)</f>
        <v>0</v>
      </c>
      <c r="J45" s="161"/>
      <c r="K45" s="161">
        <f>SUM(K46:K48)</f>
        <v>0</v>
      </c>
      <c r="L45" s="161"/>
      <c r="M45" s="161">
        <f>SUM(M46:M48)</f>
        <v>0</v>
      </c>
      <c r="N45" s="161"/>
      <c r="O45" s="161">
        <f>SUM(O46:O48)</f>
        <v>0</v>
      </c>
      <c r="P45" s="161"/>
      <c r="Q45" s="161">
        <f>SUM(Q46:Q48)</f>
        <v>0</v>
      </c>
      <c r="R45" s="161"/>
      <c r="S45" s="161"/>
      <c r="T45" s="161"/>
      <c r="U45" s="161"/>
      <c r="V45" s="161">
        <f>SUM(V46:V48)</f>
        <v>8.9</v>
      </c>
      <c r="W45" s="161"/>
      <c r="X45" s="161"/>
      <c r="AG45" t="s">
        <v>114</v>
      </c>
    </row>
    <row r="46" spans="1:60" ht="22.5" outlineLevel="1" x14ac:dyDescent="0.2">
      <c r="A46" s="166">
        <v>17</v>
      </c>
      <c r="B46" s="167" t="s">
        <v>177</v>
      </c>
      <c r="C46" s="175" t="s">
        <v>178</v>
      </c>
      <c r="D46" s="168" t="s">
        <v>179</v>
      </c>
      <c r="E46" s="169">
        <v>2</v>
      </c>
      <c r="F46" s="170"/>
      <c r="G46" s="171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15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128</v>
      </c>
      <c r="T46" s="157" t="s">
        <v>128</v>
      </c>
      <c r="U46" s="157">
        <v>2.46</v>
      </c>
      <c r="V46" s="157">
        <f>ROUND(E46*U46,2)</f>
        <v>4.92</v>
      </c>
      <c r="W46" s="157"/>
      <c r="X46" s="157" t="s">
        <v>120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2.5" outlineLevel="1" x14ac:dyDescent="0.2">
      <c r="A47" s="166">
        <v>18</v>
      </c>
      <c r="B47" s="167" t="s">
        <v>180</v>
      </c>
      <c r="C47" s="175" t="s">
        <v>181</v>
      </c>
      <c r="D47" s="168" t="s">
        <v>182</v>
      </c>
      <c r="E47" s="169">
        <v>2</v>
      </c>
      <c r="F47" s="170"/>
      <c r="G47" s="171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128</v>
      </c>
      <c r="T47" s="157" t="s">
        <v>128</v>
      </c>
      <c r="U47" s="157">
        <v>0</v>
      </c>
      <c r="V47" s="157">
        <f>ROUND(E47*U47,2)</f>
        <v>0</v>
      </c>
      <c r="W47" s="157"/>
      <c r="X47" s="157" t="s">
        <v>120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121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6">
        <v>19</v>
      </c>
      <c r="B48" s="167" t="s">
        <v>183</v>
      </c>
      <c r="C48" s="175" t="s">
        <v>184</v>
      </c>
      <c r="D48" s="168" t="s">
        <v>179</v>
      </c>
      <c r="E48" s="169">
        <v>2</v>
      </c>
      <c r="F48" s="170"/>
      <c r="G48" s="171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15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128</v>
      </c>
      <c r="T48" s="157" t="s">
        <v>128</v>
      </c>
      <c r="U48" s="157">
        <v>1.99</v>
      </c>
      <c r="V48" s="157">
        <f>ROUND(E48*U48,2)</f>
        <v>3.98</v>
      </c>
      <c r="W48" s="157"/>
      <c r="X48" s="157" t="s">
        <v>120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121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5.5" x14ac:dyDescent="0.2">
      <c r="A49" s="150" t="s">
        <v>113</v>
      </c>
      <c r="B49" s="151" t="s">
        <v>69</v>
      </c>
      <c r="C49" s="174" t="s">
        <v>70</v>
      </c>
      <c r="D49" s="162"/>
      <c r="E49" s="163"/>
      <c r="F49" s="164"/>
      <c r="G49" s="165">
        <f>SUMIF(AG50:AG50,"&lt;&gt;NOR",G50:G50)</f>
        <v>0</v>
      </c>
      <c r="H49" s="161"/>
      <c r="I49" s="161">
        <f>SUM(I50:I50)</f>
        <v>0</v>
      </c>
      <c r="J49" s="161"/>
      <c r="K49" s="161">
        <f>SUM(K50:K50)</f>
        <v>0</v>
      </c>
      <c r="L49" s="161"/>
      <c r="M49" s="161">
        <f>SUM(M50:M50)</f>
        <v>0</v>
      </c>
      <c r="N49" s="161"/>
      <c r="O49" s="161">
        <f>SUM(O50:O50)</f>
        <v>0</v>
      </c>
      <c r="P49" s="161"/>
      <c r="Q49" s="161">
        <f>SUM(Q50:Q50)</f>
        <v>0</v>
      </c>
      <c r="R49" s="161"/>
      <c r="S49" s="161"/>
      <c r="T49" s="161"/>
      <c r="U49" s="161"/>
      <c r="V49" s="161">
        <f>SUM(V50:V50)</f>
        <v>6.2</v>
      </c>
      <c r="W49" s="161"/>
      <c r="X49" s="161"/>
      <c r="AG49" t="s">
        <v>114</v>
      </c>
    </row>
    <row r="50" spans="1:60" outlineLevel="1" x14ac:dyDescent="0.2">
      <c r="A50" s="166">
        <v>20</v>
      </c>
      <c r="B50" s="167" t="s">
        <v>185</v>
      </c>
      <c r="C50" s="175" t="s">
        <v>186</v>
      </c>
      <c r="D50" s="168" t="s">
        <v>127</v>
      </c>
      <c r="E50" s="169">
        <v>20</v>
      </c>
      <c r="F50" s="170"/>
      <c r="G50" s="171">
        <f>ROUND(E50*F50,2)</f>
        <v>0</v>
      </c>
      <c r="H50" s="158"/>
      <c r="I50" s="157">
        <f>ROUND(E50*H50,2)</f>
        <v>0</v>
      </c>
      <c r="J50" s="158"/>
      <c r="K50" s="157">
        <f>ROUND(E50*J50,2)</f>
        <v>0</v>
      </c>
      <c r="L50" s="157">
        <v>15</v>
      </c>
      <c r="M50" s="157">
        <f>G50*(1+L50/100)</f>
        <v>0</v>
      </c>
      <c r="N50" s="157">
        <v>4.0000000000000003E-5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128</v>
      </c>
      <c r="T50" s="157" t="s">
        <v>128</v>
      </c>
      <c r="U50" s="157">
        <v>0.31</v>
      </c>
      <c r="V50" s="157">
        <f>ROUND(E50*U50,2)</f>
        <v>6.2</v>
      </c>
      <c r="W50" s="157"/>
      <c r="X50" s="157" t="s">
        <v>120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50" t="s">
        <v>113</v>
      </c>
      <c r="B51" s="151" t="s">
        <v>73</v>
      </c>
      <c r="C51" s="174" t="s">
        <v>74</v>
      </c>
      <c r="D51" s="162"/>
      <c r="E51" s="163"/>
      <c r="F51" s="164"/>
      <c r="G51" s="165">
        <f>SUMIF(AG52:AG52,"&lt;&gt;NOR",G52:G52)</f>
        <v>0</v>
      </c>
      <c r="H51" s="161"/>
      <c r="I51" s="161">
        <f>SUM(I52:I52)</f>
        <v>0</v>
      </c>
      <c r="J51" s="161"/>
      <c r="K51" s="161">
        <f>SUM(K52:K52)</f>
        <v>0</v>
      </c>
      <c r="L51" s="161"/>
      <c r="M51" s="161">
        <f>SUM(M52:M52)</f>
        <v>0</v>
      </c>
      <c r="N51" s="161"/>
      <c r="O51" s="161">
        <f>SUM(O52:O52)</f>
        <v>0</v>
      </c>
      <c r="P51" s="161"/>
      <c r="Q51" s="161">
        <f>SUM(Q52:Q52)</f>
        <v>0</v>
      </c>
      <c r="R51" s="161"/>
      <c r="S51" s="161"/>
      <c r="T51" s="161"/>
      <c r="U51" s="161"/>
      <c r="V51" s="161">
        <f>SUM(V52:V52)</f>
        <v>0.41</v>
      </c>
      <c r="W51" s="161"/>
      <c r="X51" s="161"/>
      <c r="AG51" t="s">
        <v>114</v>
      </c>
    </row>
    <row r="52" spans="1:60" outlineLevel="1" x14ac:dyDescent="0.2">
      <c r="A52" s="166">
        <v>21</v>
      </c>
      <c r="B52" s="167" t="s">
        <v>187</v>
      </c>
      <c r="C52" s="175" t="s">
        <v>188</v>
      </c>
      <c r="D52" s="168" t="s">
        <v>189</v>
      </c>
      <c r="E52" s="169">
        <v>0.16005</v>
      </c>
      <c r="F52" s="170"/>
      <c r="G52" s="171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15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128</v>
      </c>
      <c r="T52" s="157" t="s">
        <v>128</v>
      </c>
      <c r="U52" s="157">
        <v>2.577</v>
      </c>
      <c r="V52" s="157">
        <f>ROUND(E52*U52,2)</f>
        <v>0.41</v>
      </c>
      <c r="W52" s="157"/>
      <c r="X52" s="157" t="s">
        <v>190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191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50" t="s">
        <v>113</v>
      </c>
      <c r="B53" s="151" t="s">
        <v>75</v>
      </c>
      <c r="C53" s="174" t="s">
        <v>76</v>
      </c>
      <c r="D53" s="162"/>
      <c r="E53" s="163"/>
      <c r="F53" s="164"/>
      <c r="G53" s="165">
        <f>SUMIF(AG54:AG61,"&lt;&gt;NOR",G54:G61)</f>
        <v>0</v>
      </c>
      <c r="H53" s="161"/>
      <c r="I53" s="161">
        <f>SUM(I54:I61)</f>
        <v>0</v>
      </c>
      <c r="J53" s="161"/>
      <c r="K53" s="161">
        <f>SUM(K54:K61)</f>
        <v>0</v>
      </c>
      <c r="L53" s="161"/>
      <c r="M53" s="161">
        <f>SUM(M54:M61)</f>
        <v>0</v>
      </c>
      <c r="N53" s="161"/>
      <c r="O53" s="161">
        <f>SUM(O54:O61)</f>
        <v>0.01</v>
      </c>
      <c r="P53" s="161"/>
      <c r="Q53" s="161">
        <f>SUM(Q54:Q61)</f>
        <v>0</v>
      </c>
      <c r="R53" s="161"/>
      <c r="S53" s="161"/>
      <c r="T53" s="161"/>
      <c r="U53" s="161"/>
      <c r="V53" s="161">
        <f>SUM(V54:V61)</f>
        <v>2.02</v>
      </c>
      <c r="W53" s="161"/>
      <c r="X53" s="161"/>
      <c r="AG53" t="s">
        <v>114</v>
      </c>
    </row>
    <row r="54" spans="1:60" ht="22.5" outlineLevel="1" x14ac:dyDescent="0.2">
      <c r="A54" s="166">
        <v>22</v>
      </c>
      <c r="B54" s="167" t="s">
        <v>192</v>
      </c>
      <c r="C54" s="175" t="s">
        <v>193</v>
      </c>
      <c r="D54" s="168" t="s">
        <v>127</v>
      </c>
      <c r="E54" s="169">
        <v>3.4649999999999999</v>
      </c>
      <c r="F54" s="170"/>
      <c r="G54" s="171">
        <f>ROUND(E54*F54,2)</f>
        <v>0</v>
      </c>
      <c r="H54" s="158"/>
      <c r="I54" s="157">
        <f>ROUND(E54*H54,2)</f>
        <v>0</v>
      </c>
      <c r="J54" s="158"/>
      <c r="K54" s="157">
        <f>ROUND(E54*J54,2)</f>
        <v>0</v>
      </c>
      <c r="L54" s="157">
        <v>15</v>
      </c>
      <c r="M54" s="157">
        <f>G54*(1+L54/100)</f>
        <v>0</v>
      </c>
      <c r="N54" s="157">
        <v>2.1000000000000001E-4</v>
      </c>
      <c r="O54" s="157">
        <f>ROUND(E54*N54,2)</f>
        <v>0</v>
      </c>
      <c r="P54" s="157">
        <v>0</v>
      </c>
      <c r="Q54" s="157">
        <f>ROUND(E54*P54,2)</f>
        <v>0</v>
      </c>
      <c r="R54" s="157"/>
      <c r="S54" s="157" t="s">
        <v>128</v>
      </c>
      <c r="T54" s="157" t="s">
        <v>128</v>
      </c>
      <c r="U54" s="157">
        <v>9.5000000000000001E-2</v>
      </c>
      <c r="V54" s="157">
        <f>ROUND(E54*U54,2)</f>
        <v>0.33</v>
      </c>
      <c r="W54" s="157"/>
      <c r="X54" s="157" t="s">
        <v>120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194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76" t="s">
        <v>326</v>
      </c>
      <c r="D55" s="159"/>
      <c r="E55" s="160">
        <v>2.8050000000000002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130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76" t="s">
        <v>336</v>
      </c>
      <c r="D56" s="159"/>
      <c r="E56" s="160">
        <v>0.66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130</v>
      </c>
      <c r="AH56" s="147">
        <v>5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66">
        <v>23</v>
      </c>
      <c r="B57" s="167" t="s">
        <v>196</v>
      </c>
      <c r="C57" s="175" t="s">
        <v>197</v>
      </c>
      <c r="D57" s="168" t="s">
        <v>127</v>
      </c>
      <c r="E57" s="169">
        <v>3.4649999999999999</v>
      </c>
      <c r="F57" s="170"/>
      <c r="G57" s="171">
        <f>ROUND(E57*F57,2)</f>
        <v>0</v>
      </c>
      <c r="H57" s="158"/>
      <c r="I57" s="157">
        <f>ROUND(E57*H57,2)</f>
        <v>0</v>
      </c>
      <c r="J57" s="158"/>
      <c r="K57" s="157">
        <f>ROUND(E57*J57,2)</f>
        <v>0</v>
      </c>
      <c r="L57" s="157">
        <v>15</v>
      </c>
      <c r="M57" s="157">
        <f>G57*(1+L57/100)</f>
        <v>0</v>
      </c>
      <c r="N57" s="157">
        <v>3.3999999999999998E-3</v>
      </c>
      <c r="O57" s="157">
        <f>ROUND(E57*N57,2)</f>
        <v>0.01</v>
      </c>
      <c r="P57" s="157">
        <v>0</v>
      </c>
      <c r="Q57" s="157">
        <f>ROUND(E57*P57,2)</f>
        <v>0</v>
      </c>
      <c r="R57" s="157"/>
      <c r="S57" s="157" t="s">
        <v>128</v>
      </c>
      <c r="T57" s="157" t="s">
        <v>128</v>
      </c>
      <c r="U57" s="157">
        <v>0.38500000000000001</v>
      </c>
      <c r="V57" s="157">
        <f>ROUND(E57*U57,2)</f>
        <v>1.33</v>
      </c>
      <c r="W57" s="157"/>
      <c r="X57" s="157" t="s">
        <v>120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194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76" t="s">
        <v>337</v>
      </c>
      <c r="D58" s="159"/>
      <c r="E58" s="160">
        <v>3.4649999999999999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66">
        <v>24</v>
      </c>
      <c r="B59" s="167" t="s">
        <v>199</v>
      </c>
      <c r="C59" s="175" t="s">
        <v>200</v>
      </c>
      <c r="D59" s="168" t="s">
        <v>133</v>
      </c>
      <c r="E59" s="169">
        <v>3.3</v>
      </c>
      <c r="F59" s="170"/>
      <c r="G59" s="171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15</v>
      </c>
      <c r="M59" s="157">
        <f>G59*(1+L59/100)</f>
        <v>0</v>
      </c>
      <c r="N59" s="157">
        <v>2.9E-4</v>
      </c>
      <c r="O59" s="157">
        <f>ROUND(E59*N59,2)</f>
        <v>0</v>
      </c>
      <c r="P59" s="157">
        <v>0</v>
      </c>
      <c r="Q59" s="157">
        <f>ROUND(E59*P59,2)</f>
        <v>0</v>
      </c>
      <c r="R59" s="157"/>
      <c r="S59" s="157" t="s">
        <v>128</v>
      </c>
      <c r="T59" s="157" t="s">
        <v>128</v>
      </c>
      <c r="U59" s="157">
        <v>0.11</v>
      </c>
      <c r="V59" s="157">
        <f>ROUND(E59*U59,2)</f>
        <v>0.36</v>
      </c>
      <c r="W59" s="157"/>
      <c r="X59" s="157" t="s">
        <v>120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194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76" t="s">
        <v>325</v>
      </c>
      <c r="D60" s="159"/>
      <c r="E60" s="160">
        <v>3.3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130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>
        <v>25</v>
      </c>
      <c r="B61" s="155" t="s">
        <v>201</v>
      </c>
      <c r="C61" s="177" t="s">
        <v>202</v>
      </c>
      <c r="D61" s="156" t="s">
        <v>0</v>
      </c>
      <c r="E61" s="172"/>
      <c r="F61" s="158"/>
      <c r="G61" s="157">
        <f>ROUND(E61*F61,2)</f>
        <v>0</v>
      </c>
      <c r="H61" s="158"/>
      <c r="I61" s="157">
        <f>ROUND(E61*H61,2)</f>
        <v>0</v>
      </c>
      <c r="J61" s="158"/>
      <c r="K61" s="157">
        <f>ROUND(E61*J61,2)</f>
        <v>0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/>
      <c r="S61" s="157" t="s">
        <v>128</v>
      </c>
      <c r="T61" s="157" t="s">
        <v>128</v>
      </c>
      <c r="U61" s="157">
        <v>0</v>
      </c>
      <c r="V61" s="157">
        <f>ROUND(E61*U61,2)</f>
        <v>0</v>
      </c>
      <c r="W61" s="157"/>
      <c r="X61" s="157" t="s">
        <v>190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191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x14ac:dyDescent="0.2">
      <c r="A62" s="150" t="s">
        <v>113</v>
      </c>
      <c r="B62" s="151" t="s">
        <v>77</v>
      </c>
      <c r="C62" s="174" t="s">
        <v>78</v>
      </c>
      <c r="D62" s="162"/>
      <c r="E62" s="163"/>
      <c r="F62" s="164"/>
      <c r="G62" s="165">
        <f>SUMIF(AG63:AG64,"&lt;&gt;NOR",G63:G64)</f>
        <v>0</v>
      </c>
      <c r="H62" s="161"/>
      <c r="I62" s="161">
        <f>SUM(I63:I64)</f>
        <v>0</v>
      </c>
      <c r="J62" s="161"/>
      <c r="K62" s="161">
        <f>SUM(K63:K64)</f>
        <v>0</v>
      </c>
      <c r="L62" s="161"/>
      <c r="M62" s="161">
        <f>SUM(M63:M64)</f>
        <v>0</v>
      </c>
      <c r="N62" s="161"/>
      <c r="O62" s="161">
        <f>SUM(O63:O64)</f>
        <v>0.02</v>
      </c>
      <c r="P62" s="161"/>
      <c r="Q62" s="161">
        <f>SUM(Q63:Q64)</f>
        <v>0</v>
      </c>
      <c r="R62" s="161"/>
      <c r="S62" s="161"/>
      <c r="T62" s="161"/>
      <c r="U62" s="161"/>
      <c r="V62" s="161">
        <f>SUM(V63:V64)</f>
        <v>5.21</v>
      </c>
      <c r="W62" s="161"/>
      <c r="X62" s="161"/>
      <c r="AG62" t="s">
        <v>114</v>
      </c>
    </row>
    <row r="63" spans="1:60" outlineLevel="1" x14ac:dyDescent="0.2">
      <c r="A63" s="166">
        <v>26</v>
      </c>
      <c r="B63" s="167" t="s">
        <v>203</v>
      </c>
      <c r="C63" s="175" t="s">
        <v>204</v>
      </c>
      <c r="D63" s="168" t="s">
        <v>133</v>
      </c>
      <c r="E63" s="169">
        <v>6.7</v>
      </c>
      <c r="F63" s="170"/>
      <c r="G63" s="171">
        <f>ROUND(E63*F63,2)</f>
        <v>0</v>
      </c>
      <c r="H63" s="158"/>
      <c r="I63" s="157">
        <f>ROUND(E63*H63,2)</f>
        <v>0</v>
      </c>
      <c r="J63" s="158"/>
      <c r="K63" s="157">
        <f>ROUND(E63*J63,2)</f>
        <v>0</v>
      </c>
      <c r="L63" s="157">
        <v>15</v>
      </c>
      <c r="M63" s="157">
        <f>G63*(1+L63/100)</f>
        <v>0</v>
      </c>
      <c r="N63" s="157">
        <v>3.4199999999999999E-3</v>
      </c>
      <c r="O63" s="157">
        <f>ROUND(E63*N63,2)</f>
        <v>0.02</v>
      </c>
      <c r="P63" s="157">
        <v>0</v>
      </c>
      <c r="Q63" s="157">
        <f>ROUND(E63*P63,2)</f>
        <v>0</v>
      </c>
      <c r="R63" s="157"/>
      <c r="S63" s="157" t="s">
        <v>128</v>
      </c>
      <c r="T63" s="157" t="s">
        <v>128</v>
      </c>
      <c r="U63" s="157">
        <v>0.77788999999999997</v>
      </c>
      <c r="V63" s="157">
        <f>ROUND(E63*U63,2)</f>
        <v>5.21</v>
      </c>
      <c r="W63" s="157"/>
      <c r="X63" s="157" t="s">
        <v>169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170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76" t="s">
        <v>338</v>
      </c>
      <c r="D64" s="159"/>
      <c r="E64" s="160">
        <v>6.7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130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50" t="s">
        <v>113</v>
      </c>
      <c r="B65" s="151" t="s">
        <v>79</v>
      </c>
      <c r="C65" s="174" t="s">
        <v>80</v>
      </c>
      <c r="D65" s="162"/>
      <c r="E65" s="163"/>
      <c r="F65" s="164"/>
      <c r="G65" s="165">
        <f>SUMIF(AG66:AG68,"&lt;&gt;NOR",G66:G68)</f>
        <v>0</v>
      </c>
      <c r="H65" s="161"/>
      <c r="I65" s="161">
        <f>SUM(I66:I68)</f>
        <v>0</v>
      </c>
      <c r="J65" s="161"/>
      <c r="K65" s="161">
        <f>SUM(K66:K68)</f>
        <v>0</v>
      </c>
      <c r="L65" s="161"/>
      <c r="M65" s="161">
        <f>SUM(M66:M68)</f>
        <v>0</v>
      </c>
      <c r="N65" s="161"/>
      <c r="O65" s="161">
        <f>SUM(O66:O68)</f>
        <v>0</v>
      </c>
      <c r="P65" s="161"/>
      <c r="Q65" s="161">
        <f>SUM(Q66:Q68)</f>
        <v>0</v>
      </c>
      <c r="R65" s="161"/>
      <c r="S65" s="161"/>
      <c r="T65" s="161"/>
      <c r="U65" s="161"/>
      <c r="V65" s="161">
        <f>SUM(V66:V68)</f>
        <v>0</v>
      </c>
      <c r="W65" s="161"/>
      <c r="X65" s="161"/>
      <c r="AG65" t="s">
        <v>114</v>
      </c>
    </row>
    <row r="66" spans="1:60" ht="22.5" outlineLevel="1" x14ac:dyDescent="0.2">
      <c r="A66" s="166">
        <v>27</v>
      </c>
      <c r="B66" s="167" t="s">
        <v>206</v>
      </c>
      <c r="C66" s="175" t="s">
        <v>207</v>
      </c>
      <c r="D66" s="168" t="s">
        <v>208</v>
      </c>
      <c r="E66" s="169">
        <v>6.7</v>
      </c>
      <c r="F66" s="170"/>
      <c r="G66" s="171">
        <f>ROUND(E66*F66,2)</f>
        <v>0</v>
      </c>
      <c r="H66" s="158"/>
      <c r="I66" s="157">
        <f>ROUND(E66*H66,2)</f>
        <v>0</v>
      </c>
      <c r="J66" s="158"/>
      <c r="K66" s="157">
        <f>ROUND(E66*J66,2)</f>
        <v>0</v>
      </c>
      <c r="L66" s="157">
        <v>15</v>
      </c>
      <c r="M66" s="157">
        <f>G66*(1+L66/100)</f>
        <v>0</v>
      </c>
      <c r="N66" s="157">
        <v>0</v>
      </c>
      <c r="O66" s="157">
        <f>ROUND(E66*N66,2)</f>
        <v>0</v>
      </c>
      <c r="P66" s="157">
        <v>0</v>
      </c>
      <c r="Q66" s="157">
        <f>ROUND(E66*P66,2)</f>
        <v>0</v>
      </c>
      <c r="R66" s="157"/>
      <c r="S66" s="157" t="s">
        <v>118</v>
      </c>
      <c r="T66" s="157" t="s">
        <v>119</v>
      </c>
      <c r="U66" s="157">
        <v>0</v>
      </c>
      <c r="V66" s="157">
        <f>ROUND(E66*U66,2)</f>
        <v>0</v>
      </c>
      <c r="W66" s="157"/>
      <c r="X66" s="157" t="s">
        <v>120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121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76" t="s">
        <v>339</v>
      </c>
      <c r="D67" s="159"/>
      <c r="E67" s="160">
        <v>6.7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>
        <v>28</v>
      </c>
      <c r="B68" s="155" t="s">
        <v>210</v>
      </c>
      <c r="C68" s="177" t="s">
        <v>211</v>
      </c>
      <c r="D68" s="156" t="s">
        <v>0</v>
      </c>
      <c r="E68" s="172"/>
      <c r="F68" s="158"/>
      <c r="G68" s="157">
        <f>ROUND(E68*F68,2)</f>
        <v>0</v>
      </c>
      <c r="H68" s="158"/>
      <c r="I68" s="157">
        <f>ROUND(E68*H68,2)</f>
        <v>0</v>
      </c>
      <c r="J68" s="158"/>
      <c r="K68" s="157">
        <f>ROUND(E68*J68,2)</f>
        <v>0</v>
      </c>
      <c r="L68" s="157">
        <v>15</v>
      </c>
      <c r="M68" s="157">
        <f>G68*(1+L68/100)</f>
        <v>0</v>
      </c>
      <c r="N68" s="157">
        <v>0</v>
      </c>
      <c r="O68" s="157">
        <f>ROUND(E68*N68,2)</f>
        <v>0</v>
      </c>
      <c r="P68" s="157">
        <v>0</v>
      </c>
      <c r="Q68" s="157">
        <f>ROUND(E68*P68,2)</f>
        <v>0</v>
      </c>
      <c r="R68" s="157"/>
      <c r="S68" s="157" t="s">
        <v>128</v>
      </c>
      <c r="T68" s="157" t="s">
        <v>119</v>
      </c>
      <c r="U68" s="157">
        <v>0</v>
      </c>
      <c r="V68" s="157">
        <f>ROUND(E68*U68,2)</f>
        <v>0</v>
      </c>
      <c r="W68" s="157"/>
      <c r="X68" s="157" t="s">
        <v>190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191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">
      <c r="A69" s="150" t="s">
        <v>113</v>
      </c>
      <c r="B69" s="151" t="s">
        <v>81</v>
      </c>
      <c r="C69" s="174" t="s">
        <v>82</v>
      </c>
      <c r="D69" s="162"/>
      <c r="E69" s="163"/>
      <c r="F69" s="164"/>
      <c r="G69" s="165">
        <f>SUMIF(AG70:AG86,"&lt;&gt;NOR",G70:G86)</f>
        <v>0</v>
      </c>
      <c r="H69" s="161"/>
      <c r="I69" s="161">
        <f>SUM(I70:I86)</f>
        <v>0</v>
      </c>
      <c r="J69" s="161"/>
      <c r="K69" s="161">
        <f>SUM(K70:K86)</f>
        <v>0</v>
      </c>
      <c r="L69" s="161"/>
      <c r="M69" s="161">
        <f>SUM(M70:M86)</f>
        <v>0</v>
      </c>
      <c r="N69" s="161"/>
      <c r="O69" s="161">
        <f>SUM(O70:O86)</f>
        <v>0.09</v>
      </c>
      <c r="P69" s="161"/>
      <c r="Q69" s="161">
        <f>SUM(Q70:Q86)</f>
        <v>0</v>
      </c>
      <c r="R69" s="161"/>
      <c r="S69" s="161"/>
      <c r="T69" s="161"/>
      <c r="U69" s="161"/>
      <c r="V69" s="161">
        <f>SUM(V70:V86)</f>
        <v>4.5100000000000007</v>
      </c>
      <c r="W69" s="161"/>
      <c r="X69" s="161"/>
      <c r="AG69" t="s">
        <v>114</v>
      </c>
    </row>
    <row r="70" spans="1:60" ht="22.5" outlineLevel="1" x14ac:dyDescent="0.2">
      <c r="A70" s="166">
        <v>29</v>
      </c>
      <c r="B70" s="167" t="s">
        <v>212</v>
      </c>
      <c r="C70" s="175" t="s">
        <v>213</v>
      </c>
      <c r="D70" s="168" t="s">
        <v>127</v>
      </c>
      <c r="E70" s="169">
        <v>3.4649999999999999</v>
      </c>
      <c r="F70" s="170"/>
      <c r="G70" s="171">
        <f>ROUND(E70*F70,2)</f>
        <v>0</v>
      </c>
      <c r="H70" s="158"/>
      <c r="I70" s="157">
        <f>ROUND(E70*H70,2)</f>
        <v>0</v>
      </c>
      <c r="J70" s="158"/>
      <c r="K70" s="157">
        <f>ROUND(E70*J70,2)</f>
        <v>0</v>
      </c>
      <c r="L70" s="157">
        <v>15</v>
      </c>
      <c r="M70" s="157">
        <f>G70*(1+L70/100)</f>
        <v>0</v>
      </c>
      <c r="N70" s="157">
        <v>2.1000000000000001E-4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128</v>
      </c>
      <c r="T70" s="157" t="s">
        <v>128</v>
      </c>
      <c r="U70" s="157">
        <v>0.05</v>
      </c>
      <c r="V70" s="157">
        <f>ROUND(E70*U70,2)</f>
        <v>0.17</v>
      </c>
      <c r="W70" s="157"/>
      <c r="X70" s="157" t="s">
        <v>120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76" t="s">
        <v>326</v>
      </c>
      <c r="D71" s="159"/>
      <c r="E71" s="160">
        <v>2.8050000000000002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7"/>
      <c r="Z71" s="147"/>
      <c r="AA71" s="147"/>
      <c r="AB71" s="147"/>
      <c r="AC71" s="147"/>
      <c r="AD71" s="147"/>
      <c r="AE71" s="147"/>
      <c r="AF71" s="147"/>
      <c r="AG71" s="147" t="s">
        <v>130</v>
      </c>
      <c r="AH71" s="147">
        <v>5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76" t="s">
        <v>336</v>
      </c>
      <c r="D72" s="159"/>
      <c r="E72" s="160">
        <v>0.66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5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2.5" outlineLevel="1" x14ac:dyDescent="0.2">
      <c r="A73" s="166">
        <v>30</v>
      </c>
      <c r="B73" s="167" t="s">
        <v>214</v>
      </c>
      <c r="C73" s="175" t="s">
        <v>215</v>
      </c>
      <c r="D73" s="168" t="s">
        <v>133</v>
      </c>
      <c r="E73" s="169">
        <v>3.3</v>
      </c>
      <c r="F73" s="170"/>
      <c r="G73" s="171">
        <f>ROUND(E73*F73,2)</f>
        <v>0</v>
      </c>
      <c r="H73" s="158"/>
      <c r="I73" s="157">
        <f>ROUND(E73*H73,2)</f>
        <v>0</v>
      </c>
      <c r="J73" s="158"/>
      <c r="K73" s="157">
        <f>ROUND(E73*J73,2)</f>
        <v>0</v>
      </c>
      <c r="L73" s="157">
        <v>15</v>
      </c>
      <c r="M73" s="157">
        <f>G73*(1+L73/100)</f>
        <v>0</v>
      </c>
      <c r="N73" s="157">
        <v>4.0000000000000002E-4</v>
      </c>
      <c r="O73" s="157">
        <f>ROUND(E73*N73,2)</f>
        <v>0</v>
      </c>
      <c r="P73" s="157">
        <v>0</v>
      </c>
      <c r="Q73" s="157">
        <f>ROUND(E73*P73,2)</f>
        <v>0</v>
      </c>
      <c r="R73" s="157"/>
      <c r="S73" s="157" t="s">
        <v>128</v>
      </c>
      <c r="T73" s="157" t="s">
        <v>128</v>
      </c>
      <c r="U73" s="157">
        <v>0.23599999999999999</v>
      </c>
      <c r="V73" s="157">
        <f>ROUND(E73*U73,2)</f>
        <v>0.78</v>
      </c>
      <c r="W73" s="157"/>
      <c r="X73" s="157" t="s">
        <v>120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121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176" t="s">
        <v>340</v>
      </c>
      <c r="D74" s="159"/>
      <c r="E74" s="160">
        <v>3.3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130</v>
      </c>
      <c r="AH74" s="147">
        <v>5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6">
        <v>31</v>
      </c>
      <c r="B75" s="167" t="s">
        <v>217</v>
      </c>
      <c r="C75" s="175" t="s">
        <v>218</v>
      </c>
      <c r="D75" s="168" t="s">
        <v>133</v>
      </c>
      <c r="E75" s="169">
        <v>3.3</v>
      </c>
      <c r="F75" s="170"/>
      <c r="G75" s="171">
        <f>ROUND(E75*F75,2)</f>
        <v>0</v>
      </c>
      <c r="H75" s="158"/>
      <c r="I75" s="157">
        <f>ROUND(E75*H75,2)</f>
        <v>0</v>
      </c>
      <c r="J75" s="158"/>
      <c r="K75" s="157">
        <f>ROUND(E75*J75,2)</f>
        <v>0</v>
      </c>
      <c r="L75" s="157">
        <v>15</v>
      </c>
      <c r="M75" s="157">
        <f>G75*(1+L75/100)</f>
        <v>0</v>
      </c>
      <c r="N75" s="157">
        <v>0</v>
      </c>
      <c r="O75" s="157">
        <f>ROUND(E75*N75,2)</f>
        <v>0</v>
      </c>
      <c r="P75" s="157">
        <v>0</v>
      </c>
      <c r="Q75" s="157">
        <f>ROUND(E75*P75,2)</f>
        <v>0</v>
      </c>
      <c r="R75" s="157"/>
      <c r="S75" s="157" t="s">
        <v>128</v>
      </c>
      <c r="T75" s="157" t="s">
        <v>128</v>
      </c>
      <c r="U75" s="157">
        <v>0.154</v>
      </c>
      <c r="V75" s="157">
        <f>ROUND(E75*U75,2)</f>
        <v>0.51</v>
      </c>
      <c r="W75" s="157"/>
      <c r="X75" s="157" t="s">
        <v>120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121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76" t="s">
        <v>341</v>
      </c>
      <c r="D76" s="159"/>
      <c r="E76" s="160">
        <v>3.3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130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1" x14ac:dyDescent="0.2">
      <c r="A77" s="166">
        <v>32</v>
      </c>
      <c r="B77" s="167" t="s">
        <v>220</v>
      </c>
      <c r="C77" s="175" t="s">
        <v>221</v>
      </c>
      <c r="D77" s="168" t="s">
        <v>127</v>
      </c>
      <c r="E77" s="169">
        <v>2.8050000000000002</v>
      </c>
      <c r="F77" s="170"/>
      <c r="G77" s="171">
        <f>ROUND(E77*F77,2)</f>
        <v>0</v>
      </c>
      <c r="H77" s="158"/>
      <c r="I77" s="157">
        <f>ROUND(E77*H77,2)</f>
        <v>0</v>
      </c>
      <c r="J77" s="158"/>
      <c r="K77" s="157">
        <f>ROUND(E77*J77,2)</f>
        <v>0</v>
      </c>
      <c r="L77" s="157">
        <v>15</v>
      </c>
      <c r="M77" s="157">
        <f>G77*(1+L77/100)</f>
        <v>0</v>
      </c>
      <c r="N77" s="157">
        <v>3.2599999999999999E-3</v>
      </c>
      <c r="O77" s="157">
        <f>ROUND(E77*N77,2)</f>
        <v>0.01</v>
      </c>
      <c r="P77" s="157">
        <v>0</v>
      </c>
      <c r="Q77" s="157">
        <f>ROUND(E77*P77,2)</f>
        <v>0</v>
      </c>
      <c r="R77" s="157"/>
      <c r="S77" s="157" t="s">
        <v>128</v>
      </c>
      <c r="T77" s="157" t="s">
        <v>128</v>
      </c>
      <c r="U77" s="157">
        <v>0.97799999999999998</v>
      </c>
      <c r="V77" s="157">
        <f>ROUND(E77*U77,2)</f>
        <v>2.74</v>
      </c>
      <c r="W77" s="157"/>
      <c r="X77" s="157" t="s">
        <v>120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194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76" t="s">
        <v>326</v>
      </c>
      <c r="D78" s="159"/>
      <c r="E78" s="160">
        <v>2.8050000000000002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130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6">
        <v>33</v>
      </c>
      <c r="B79" s="167" t="s">
        <v>222</v>
      </c>
      <c r="C79" s="175" t="s">
        <v>223</v>
      </c>
      <c r="D79" s="168" t="s">
        <v>127</v>
      </c>
      <c r="E79" s="169">
        <v>2.8050000000000002</v>
      </c>
      <c r="F79" s="170"/>
      <c r="G79" s="171">
        <f>ROUND(E79*F79,2)</f>
        <v>0</v>
      </c>
      <c r="H79" s="158"/>
      <c r="I79" s="157">
        <f>ROUND(E79*H79,2)</f>
        <v>0</v>
      </c>
      <c r="J79" s="158"/>
      <c r="K79" s="157">
        <f>ROUND(E79*J79,2)</f>
        <v>0</v>
      </c>
      <c r="L79" s="157">
        <v>15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128</v>
      </c>
      <c r="T79" s="157" t="s">
        <v>128</v>
      </c>
      <c r="U79" s="157">
        <v>0.03</v>
      </c>
      <c r="V79" s="157">
        <f>ROUND(E79*U79,2)</f>
        <v>0.08</v>
      </c>
      <c r="W79" s="157"/>
      <c r="X79" s="157" t="s">
        <v>120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194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76" t="s">
        <v>342</v>
      </c>
      <c r="D80" s="159"/>
      <c r="E80" s="160">
        <v>2.8050000000000002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130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66">
        <v>34</v>
      </c>
      <c r="B81" s="167" t="s">
        <v>225</v>
      </c>
      <c r="C81" s="175" t="s">
        <v>226</v>
      </c>
      <c r="D81" s="168" t="s">
        <v>133</v>
      </c>
      <c r="E81" s="169">
        <v>3.3</v>
      </c>
      <c r="F81" s="170"/>
      <c r="G81" s="171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15</v>
      </c>
      <c r="M81" s="157">
        <f>G81*(1+L81/100)</f>
        <v>0</v>
      </c>
      <c r="N81" s="157">
        <v>4.0000000000000003E-5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128</v>
      </c>
      <c r="T81" s="157" t="s">
        <v>128</v>
      </c>
      <c r="U81" s="157">
        <v>7.0000000000000007E-2</v>
      </c>
      <c r="V81" s="157">
        <f>ROUND(E81*U81,2)</f>
        <v>0.23</v>
      </c>
      <c r="W81" s="157"/>
      <c r="X81" s="157" t="s">
        <v>120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76" t="s">
        <v>341</v>
      </c>
      <c r="D82" s="159"/>
      <c r="E82" s="160">
        <v>3.3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130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2.5" outlineLevel="1" x14ac:dyDescent="0.2">
      <c r="A83" s="166">
        <v>35</v>
      </c>
      <c r="B83" s="167" t="s">
        <v>227</v>
      </c>
      <c r="C83" s="175" t="s">
        <v>228</v>
      </c>
      <c r="D83" s="168" t="s">
        <v>127</v>
      </c>
      <c r="E83" s="169">
        <v>4.1745000000000001</v>
      </c>
      <c r="F83" s="170"/>
      <c r="G83" s="171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15</v>
      </c>
      <c r="M83" s="157">
        <f>G83*(1+L83/100)</f>
        <v>0</v>
      </c>
      <c r="N83" s="157">
        <v>1.9199999999999998E-2</v>
      </c>
      <c r="O83" s="157">
        <f>ROUND(E83*N83,2)</f>
        <v>0.08</v>
      </c>
      <c r="P83" s="157">
        <v>0</v>
      </c>
      <c r="Q83" s="157">
        <f>ROUND(E83*P83,2)</f>
        <v>0</v>
      </c>
      <c r="R83" s="157" t="s">
        <v>229</v>
      </c>
      <c r="S83" s="157" t="s">
        <v>128</v>
      </c>
      <c r="T83" s="157" t="s">
        <v>128</v>
      </c>
      <c r="U83" s="157">
        <v>0</v>
      </c>
      <c r="V83" s="157">
        <f>ROUND(E83*U83,2)</f>
        <v>0</v>
      </c>
      <c r="W83" s="157"/>
      <c r="X83" s="157" t="s">
        <v>230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231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76" t="s">
        <v>343</v>
      </c>
      <c r="D84" s="159"/>
      <c r="E84" s="160">
        <v>1.089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130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76" t="s">
        <v>344</v>
      </c>
      <c r="D85" s="159"/>
      <c r="E85" s="160">
        <v>3.0855000000000001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>
        <v>5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>
        <v>36</v>
      </c>
      <c r="B86" s="155" t="s">
        <v>234</v>
      </c>
      <c r="C86" s="177" t="s">
        <v>235</v>
      </c>
      <c r="D86" s="156" t="s">
        <v>0</v>
      </c>
      <c r="E86" s="172"/>
      <c r="F86" s="158"/>
      <c r="G86" s="157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15</v>
      </c>
      <c r="M86" s="157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7"/>
      <c r="S86" s="157" t="s">
        <v>128</v>
      </c>
      <c r="T86" s="157" t="s">
        <v>128</v>
      </c>
      <c r="U86" s="157">
        <v>0</v>
      </c>
      <c r="V86" s="157">
        <f>ROUND(E86*U86,2)</f>
        <v>0</v>
      </c>
      <c r="W86" s="157"/>
      <c r="X86" s="157" t="s">
        <v>190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191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50" t="s">
        <v>113</v>
      </c>
      <c r="B87" s="151" t="s">
        <v>83</v>
      </c>
      <c r="C87" s="174" t="s">
        <v>84</v>
      </c>
      <c r="D87" s="162"/>
      <c r="E87" s="163"/>
      <c r="F87" s="164"/>
      <c r="G87" s="165">
        <f>SUMIF(AG88:AG98,"&lt;&gt;NOR",G88:G98)</f>
        <v>0</v>
      </c>
      <c r="H87" s="161"/>
      <c r="I87" s="161">
        <f>SUM(I88:I98)</f>
        <v>0</v>
      </c>
      <c r="J87" s="161"/>
      <c r="K87" s="161">
        <f>SUM(K88:K98)</f>
        <v>0</v>
      </c>
      <c r="L87" s="161"/>
      <c r="M87" s="161">
        <f>SUM(M88:M98)</f>
        <v>0</v>
      </c>
      <c r="N87" s="161"/>
      <c r="O87" s="161">
        <f>SUM(O88:O98)</f>
        <v>0</v>
      </c>
      <c r="P87" s="161"/>
      <c r="Q87" s="161">
        <f>SUM(Q88:Q98)</f>
        <v>0</v>
      </c>
      <c r="R87" s="161"/>
      <c r="S87" s="161"/>
      <c r="T87" s="161"/>
      <c r="U87" s="161"/>
      <c r="V87" s="161">
        <f>SUM(V88:V98)</f>
        <v>4.3599999999999994</v>
      </c>
      <c r="W87" s="161"/>
      <c r="X87" s="161"/>
      <c r="AG87" t="s">
        <v>114</v>
      </c>
    </row>
    <row r="88" spans="1:60" outlineLevel="1" x14ac:dyDescent="0.2">
      <c r="A88" s="166">
        <v>37</v>
      </c>
      <c r="B88" s="167" t="s">
        <v>236</v>
      </c>
      <c r="C88" s="175" t="s">
        <v>237</v>
      </c>
      <c r="D88" s="168" t="s">
        <v>189</v>
      </c>
      <c r="E88" s="169">
        <v>0.93920000000000003</v>
      </c>
      <c r="F88" s="170"/>
      <c r="G88" s="171">
        <f t="shared" ref="G88:G98" si="0">ROUND(E88*F88,2)</f>
        <v>0</v>
      </c>
      <c r="H88" s="158"/>
      <c r="I88" s="157">
        <f t="shared" ref="I88:I98" si="1">ROUND(E88*H88,2)</f>
        <v>0</v>
      </c>
      <c r="J88" s="158"/>
      <c r="K88" s="157">
        <f t="shared" ref="K88:K98" si="2">ROUND(E88*J88,2)</f>
        <v>0</v>
      </c>
      <c r="L88" s="157">
        <v>15</v>
      </c>
      <c r="M88" s="157">
        <f t="shared" ref="M88:M98" si="3">G88*(1+L88/100)</f>
        <v>0</v>
      </c>
      <c r="N88" s="157">
        <v>0</v>
      </c>
      <c r="O88" s="157">
        <f t="shared" ref="O88:O98" si="4">ROUND(E88*N88,2)</f>
        <v>0</v>
      </c>
      <c r="P88" s="157">
        <v>0</v>
      </c>
      <c r="Q88" s="157">
        <f t="shared" ref="Q88:Q98" si="5">ROUND(E88*P88,2)</f>
        <v>0</v>
      </c>
      <c r="R88" s="157"/>
      <c r="S88" s="157" t="s">
        <v>128</v>
      </c>
      <c r="T88" s="157" t="s">
        <v>128</v>
      </c>
      <c r="U88" s="157">
        <v>2.0089999999999999</v>
      </c>
      <c r="V88" s="157">
        <f t="shared" ref="V88:V98" si="6">ROUND(E88*U88,2)</f>
        <v>1.89</v>
      </c>
      <c r="W88" s="157"/>
      <c r="X88" s="157" t="s">
        <v>238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239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6">
        <v>38</v>
      </c>
      <c r="B89" s="167" t="s">
        <v>240</v>
      </c>
      <c r="C89" s="175" t="s">
        <v>241</v>
      </c>
      <c r="D89" s="168" t="s">
        <v>189</v>
      </c>
      <c r="E89" s="169">
        <v>0.46960000000000002</v>
      </c>
      <c r="F89" s="170"/>
      <c r="G89" s="171">
        <f t="shared" si="0"/>
        <v>0</v>
      </c>
      <c r="H89" s="158"/>
      <c r="I89" s="157">
        <f t="shared" si="1"/>
        <v>0</v>
      </c>
      <c r="J89" s="158"/>
      <c r="K89" s="157">
        <f t="shared" si="2"/>
        <v>0</v>
      </c>
      <c r="L89" s="157">
        <v>15</v>
      </c>
      <c r="M89" s="157">
        <f t="shared" si="3"/>
        <v>0</v>
      </c>
      <c r="N89" s="157">
        <v>0</v>
      </c>
      <c r="O89" s="157">
        <f t="shared" si="4"/>
        <v>0</v>
      </c>
      <c r="P89" s="157">
        <v>0</v>
      </c>
      <c r="Q89" s="157">
        <f t="shared" si="5"/>
        <v>0</v>
      </c>
      <c r="R89" s="157"/>
      <c r="S89" s="157" t="s">
        <v>128</v>
      </c>
      <c r="T89" s="157" t="s">
        <v>128</v>
      </c>
      <c r="U89" s="157">
        <v>0.95899999999999996</v>
      </c>
      <c r="V89" s="157">
        <f t="shared" si="6"/>
        <v>0.45</v>
      </c>
      <c r="W89" s="157"/>
      <c r="X89" s="157" t="s">
        <v>238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239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66">
        <v>39</v>
      </c>
      <c r="B90" s="167" t="s">
        <v>242</v>
      </c>
      <c r="C90" s="175" t="s">
        <v>243</v>
      </c>
      <c r="D90" s="168" t="s">
        <v>189</v>
      </c>
      <c r="E90" s="169">
        <v>0.93920000000000003</v>
      </c>
      <c r="F90" s="170"/>
      <c r="G90" s="171">
        <f t="shared" si="0"/>
        <v>0</v>
      </c>
      <c r="H90" s="158"/>
      <c r="I90" s="157">
        <f t="shared" si="1"/>
        <v>0</v>
      </c>
      <c r="J90" s="158"/>
      <c r="K90" s="157">
        <f t="shared" si="2"/>
        <v>0</v>
      </c>
      <c r="L90" s="157">
        <v>15</v>
      </c>
      <c r="M90" s="157">
        <f t="shared" si="3"/>
        <v>0</v>
      </c>
      <c r="N90" s="157">
        <v>0</v>
      </c>
      <c r="O90" s="157">
        <f t="shared" si="4"/>
        <v>0</v>
      </c>
      <c r="P90" s="157">
        <v>0</v>
      </c>
      <c r="Q90" s="157">
        <f t="shared" si="5"/>
        <v>0</v>
      </c>
      <c r="R90" s="157"/>
      <c r="S90" s="157" t="s">
        <v>128</v>
      </c>
      <c r="T90" s="157" t="s">
        <v>128</v>
      </c>
      <c r="U90" s="157">
        <v>0.94199999999999995</v>
      </c>
      <c r="V90" s="157">
        <f t="shared" si="6"/>
        <v>0.88</v>
      </c>
      <c r="W90" s="157"/>
      <c r="X90" s="157" t="s">
        <v>238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239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66">
        <v>40</v>
      </c>
      <c r="B91" s="167" t="s">
        <v>244</v>
      </c>
      <c r="C91" s="175" t="s">
        <v>245</v>
      </c>
      <c r="D91" s="168" t="s">
        <v>189</v>
      </c>
      <c r="E91" s="169">
        <v>4.6959999999999997</v>
      </c>
      <c r="F91" s="170"/>
      <c r="G91" s="171">
        <f t="shared" si="0"/>
        <v>0</v>
      </c>
      <c r="H91" s="158"/>
      <c r="I91" s="157">
        <f t="shared" si="1"/>
        <v>0</v>
      </c>
      <c r="J91" s="158"/>
      <c r="K91" s="157">
        <f t="shared" si="2"/>
        <v>0</v>
      </c>
      <c r="L91" s="157">
        <v>15</v>
      </c>
      <c r="M91" s="157">
        <f t="shared" si="3"/>
        <v>0</v>
      </c>
      <c r="N91" s="157">
        <v>0</v>
      </c>
      <c r="O91" s="157">
        <f t="shared" si="4"/>
        <v>0</v>
      </c>
      <c r="P91" s="157">
        <v>0</v>
      </c>
      <c r="Q91" s="157">
        <f t="shared" si="5"/>
        <v>0</v>
      </c>
      <c r="R91" s="157"/>
      <c r="S91" s="157" t="s">
        <v>128</v>
      </c>
      <c r="T91" s="157" t="s">
        <v>128</v>
      </c>
      <c r="U91" s="157">
        <v>0.105</v>
      </c>
      <c r="V91" s="157">
        <f t="shared" si="6"/>
        <v>0.49</v>
      </c>
      <c r="W91" s="157"/>
      <c r="X91" s="157" t="s">
        <v>238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239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66">
        <v>41</v>
      </c>
      <c r="B92" s="167" t="s">
        <v>246</v>
      </c>
      <c r="C92" s="175" t="s">
        <v>247</v>
      </c>
      <c r="D92" s="168" t="s">
        <v>189</v>
      </c>
      <c r="E92" s="169">
        <v>0.93920000000000003</v>
      </c>
      <c r="F92" s="170"/>
      <c r="G92" s="171">
        <f t="shared" si="0"/>
        <v>0</v>
      </c>
      <c r="H92" s="158"/>
      <c r="I92" s="157">
        <f t="shared" si="1"/>
        <v>0</v>
      </c>
      <c r="J92" s="158"/>
      <c r="K92" s="157">
        <f t="shared" si="2"/>
        <v>0</v>
      </c>
      <c r="L92" s="157">
        <v>15</v>
      </c>
      <c r="M92" s="157">
        <f t="shared" si="3"/>
        <v>0</v>
      </c>
      <c r="N92" s="157">
        <v>0</v>
      </c>
      <c r="O92" s="157">
        <f t="shared" si="4"/>
        <v>0</v>
      </c>
      <c r="P92" s="157">
        <v>0</v>
      </c>
      <c r="Q92" s="157">
        <f t="shared" si="5"/>
        <v>0</v>
      </c>
      <c r="R92" s="157"/>
      <c r="S92" s="157" t="s">
        <v>128</v>
      </c>
      <c r="T92" s="157" t="s">
        <v>128</v>
      </c>
      <c r="U92" s="157">
        <v>0.04</v>
      </c>
      <c r="V92" s="157">
        <f t="shared" si="6"/>
        <v>0.04</v>
      </c>
      <c r="W92" s="157"/>
      <c r="X92" s="157" t="s">
        <v>238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66">
        <v>42</v>
      </c>
      <c r="B93" s="167" t="s">
        <v>248</v>
      </c>
      <c r="C93" s="175" t="s">
        <v>249</v>
      </c>
      <c r="D93" s="168" t="s">
        <v>189</v>
      </c>
      <c r="E93" s="169">
        <v>13.1488</v>
      </c>
      <c r="F93" s="170"/>
      <c r="G93" s="171">
        <f t="shared" si="0"/>
        <v>0</v>
      </c>
      <c r="H93" s="158"/>
      <c r="I93" s="157">
        <f t="shared" si="1"/>
        <v>0</v>
      </c>
      <c r="J93" s="158"/>
      <c r="K93" s="157">
        <f t="shared" si="2"/>
        <v>0</v>
      </c>
      <c r="L93" s="157">
        <v>15</v>
      </c>
      <c r="M93" s="157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7"/>
      <c r="S93" s="157" t="s">
        <v>128</v>
      </c>
      <c r="T93" s="157" t="s">
        <v>128</v>
      </c>
      <c r="U93" s="157">
        <v>0</v>
      </c>
      <c r="V93" s="157">
        <f t="shared" si="6"/>
        <v>0</v>
      </c>
      <c r="W93" s="157"/>
      <c r="X93" s="157" t="s">
        <v>238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239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6">
        <v>43</v>
      </c>
      <c r="B94" s="167" t="s">
        <v>250</v>
      </c>
      <c r="C94" s="175" t="s">
        <v>251</v>
      </c>
      <c r="D94" s="168" t="s">
        <v>189</v>
      </c>
      <c r="E94" s="169">
        <v>0.93920000000000003</v>
      </c>
      <c r="F94" s="170"/>
      <c r="G94" s="171">
        <f t="shared" si="0"/>
        <v>0</v>
      </c>
      <c r="H94" s="158"/>
      <c r="I94" s="157">
        <f t="shared" si="1"/>
        <v>0</v>
      </c>
      <c r="J94" s="158"/>
      <c r="K94" s="157">
        <f t="shared" si="2"/>
        <v>0</v>
      </c>
      <c r="L94" s="157">
        <v>15</v>
      </c>
      <c r="M94" s="157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7"/>
      <c r="S94" s="157" t="s">
        <v>128</v>
      </c>
      <c r="T94" s="157" t="s">
        <v>128</v>
      </c>
      <c r="U94" s="157">
        <v>0.64</v>
      </c>
      <c r="V94" s="157">
        <f t="shared" si="6"/>
        <v>0.6</v>
      </c>
      <c r="W94" s="157"/>
      <c r="X94" s="157" t="s">
        <v>238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239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6">
        <v>44</v>
      </c>
      <c r="B95" s="167" t="s">
        <v>252</v>
      </c>
      <c r="C95" s="175" t="s">
        <v>253</v>
      </c>
      <c r="D95" s="168" t="s">
        <v>189</v>
      </c>
      <c r="E95" s="169">
        <v>0.93920000000000003</v>
      </c>
      <c r="F95" s="170"/>
      <c r="G95" s="171">
        <f t="shared" si="0"/>
        <v>0</v>
      </c>
      <c r="H95" s="158"/>
      <c r="I95" s="157">
        <f t="shared" si="1"/>
        <v>0</v>
      </c>
      <c r="J95" s="158"/>
      <c r="K95" s="157">
        <f t="shared" si="2"/>
        <v>0</v>
      </c>
      <c r="L95" s="157">
        <v>15</v>
      </c>
      <c r="M95" s="157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7"/>
      <c r="S95" s="157" t="s">
        <v>128</v>
      </c>
      <c r="T95" s="157" t="s">
        <v>128</v>
      </c>
      <c r="U95" s="157">
        <v>6.0000000000000001E-3</v>
      </c>
      <c r="V95" s="157">
        <f t="shared" si="6"/>
        <v>0.01</v>
      </c>
      <c r="W95" s="157"/>
      <c r="X95" s="157" t="s">
        <v>238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239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66">
        <v>45</v>
      </c>
      <c r="B96" s="167" t="s">
        <v>254</v>
      </c>
      <c r="C96" s="175" t="s">
        <v>255</v>
      </c>
      <c r="D96" s="168" t="s">
        <v>189</v>
      </c>
      <c r="E96" s="169">
        <v>2.724E-2</v>
      </c>
      <c r="F96" s="170"/>
      <c r="G96" s="171">
        <f t="shared" si="0"/>
        <v>0</v>
      </c>
      <c r="H96" s="158"/>
      <c r="I96" s="157">
        <f t="shared" si="1"/>
        <v>0</v>
      </c>
      <c r="J96" s="158"/>
      <c r="K96" s="157">
        <f t="shared" si="2"/>
        <v>0</v>
      </c>
      <c r="L96" s="157">
        <v>15</v>
      </c>
      <c r="M96" s="157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7"/>
      <c r="S96" s="157" t="s">
        <v>128</v>
      </c>
      <c r="T96" s="157" t="s">
        <v>128</v>
      </c>
      <c r="U96" s="157">
        <v>0</v>
      </c>
      <c r="V96" s="157">
        <f t="shared" si="6"/>
        <v>0</v>
      </c>
      <c r="W96" s="157"/>
      <c r="X96" s="157" t="s">
        <v>238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239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46</v>
      </c>
      <c r="B97" s="167" t="s">
        <v>256</v>
      </c>
      <c r="C97" s="175" t="s">
        <v>257</v>
      </c>
      <c r="D97" s="168" t="s">
        <v>189</v>
      </c>
      <c r="E97" s="169">
        <v>0.15497</v>
      </c>
      <c r="F97" s="170"/>
      <c r="G97" s="171">
        <f t="shared" si="0"/>
        <v>0</v>
      </c>
      <c r="H97" s="158"/>
      <c r="I97" s="157">
        <f t="shared" si="1"/>
        <v>0</v>
      </c>
      <c r="J97" s="158"/>
      <c r="K97" s="157">
        <f t="shared" si="2"/>
        <v>0</v>
      </c>
      <c r="L97" s="157">
        <v>15</v>
      </c>
      <c r="M97" s="157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7"/>
      <c r="S97" s="157" t="s">
        <v>118</v>
      </c>
      <c r="T97" s="157" t="s">
        <v>137</v>
      </c>
      <c r="U97" s="157">
        <v>0</v>
      </c>
      <c r="V97" s="157">
        <f t="shared" si="6"/>
        <v>0</v>
      </c>
      <c r="W97" s="157"/>
      <c r="X97" s="157" t="s">
        <v>238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239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66">
        <v>47</v>
      </c>
      <c r="B98" s="167" t="s">
        <v>258</v>
      </c>
      <c r="C98" s="175" t="s">
        <v>259</v>
      </c>
      <c r="D98" s="168" t="s">
        <v>189</v>
      </c>
      <c r="E98" s="169">
        <v>0.75699000000000005</v>
      </c>
      <c r="F98" s="170"/>
      <c r="G98" s="171">
        <f t="shared" si="0"/>
        <v>0</v>
      </c>
      <c r="H98" s="158"/>
      <c r="I98" s="157">
        <f t="shared" si="1"/>
        <v>0</v>
      </c>
      <c r="J98" s="158"/>
      <c r="K98" s="157">
        <f t="shared" si="2"/>
        <v>0</v>
      </c>
      <c r="L98" s="157">
        <v>15</v>
      </c>
      <c r="M98" s="157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7"/>
      <c r="S98" s="157" t="s">
        <v>128</v>
      </c>
      <c r="T98" s="157" t="s">
        <v>128</v>
      </c>
      <c r="U98" s="157">
        <v>0</v>
      </c>
      <c r="V98" s="157">
        <f t="shared" si="6"/>
        <v>0</v>
      </c>
      <c r="W98" s="157"/>
      <c r="X98" s="157" t="s">
        <v>238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239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A99" s="150" t="s">
        <v>113</v>
      </c>
      <c r="B99" s="151" t="s">
        <v>86</v>
      </c>
      <c r="C99" s="174" t="s">
        <v>29</v>
      </c>
      <c r="D99" s="162"/>
      <c r="E99" s="163"/>
      <c r="F99" s="164"/>
      <c r="G99" s="165">
        <f>SUMIF(AG100:AG106,"&lt;&gt;NOR",G100:G106)</f>
        <v>0</v>
      </c>
      <c r="H99" s="161"/>
      <c r="I99" s="161">
        <f>SUM(I100:I106)</f>
        <v>0</v>
      </c>
      <c r="J99" s="161"/>
      <c r="K99" s="161">
        <f>SUM(K100:K106)</f>
        <v>0</v>
      </c>
      <c r="L99" s="161"/>
      <c r="M99" s="161">
        <f>SUM(M100:M106)</f>
        <v>0</v>
      </c>
      <c r="N99" s="161"/>
      <c r="O99" s="161">
        <f>SUM(O100:O106)</f>
        <v>0</v>
      </c>
      <c r="P99" s="161"/>
      <c r="Q99" s="161">
        <f>SUM(Q100:Q106)</f>
        <v>0</v>
      </c>
      <c r="R99" s="161"/>
      <c r="S99" s="161"/>
      <c r="T99" s="161"/>
      <c r="U99" s="161"/>
      <c r="V99" s="161">
        <f>SUM(V100:V106)</f>
        <v>0</v>
      </c>
      <c r="W99" s="161"/>
      <c r="X99" s="161"/>
      <c r="AG99" t="s">
        <v>114</v>
      </c>
    </row>
    <row r="100" spans="1:60" outlineLevel="1" x14ac:dyDescent="0.2">
      <c r="A100" s="166">
        <v>48</v>
      </c>
      <c r="B100" s="167" t="s">
        <v>260</v>
      </c>
      <c r="C100" s="175" t="s">
        <v>261</v>
      </c>
      <c r="D100" s="168" t="s">
        <v>262</v>
      </c>
      <c r="E100" s="169">
        <v>0</v>
      </c>
      <c r="F100" s="170"/>
      <c r="G100" s="171">
        <f t="shared" ref="G100:G106" si="7">ROUND(E100*F100,2)</f>
        <v>0</v>
      </c>
      <c r="H100" s="158"/>
      <c r="I100" s="157">
        <f t="shared" ref="I100:I106" si="8">ROUND(E100*H100,2)</f>
        <v>0</v>
      </c>
      <c r="J100" s="158"/>
      <c r="K100" s="157">
        <f t="shared" ref="K100:K106" si="9">ROUND(E100*J100,2)</f>
        <v>0</v>
      </c>
      <c r="L100" s="157">
        <v>15</v>
      </c>
      <c r="M100" s="157">
        <f t="shared" ref="M100:M106" si="10">G100*(1+L100/100)</f>
        <v>0</v>
      </c>
      <c r="N100" s="157">
        <v>0</v>
      </c>
      <c r="O100" s="157">
        <f t="shared" ref="O100:O106" si="11">ROUND(E100*N100,2)</f>
        <v>0</v>
      </c>
      <c r="P100" s="157">
        <v>0</v>
      </c>
      <c r="Q100" s="157">
        <f t="shared" ref="Q100:Q106" si="12">ROUND(E100*P100,2)</f>
        <v>0</v>
      </c>
      <c r="R100" s="157"/>
      <c r="S100" s="157" t="s">
        <v>118</v>
      </c>
      <c r="T100" s="157" t="s">
        <v>119</v>
      </c>
      <c r="U100" s="157">
        <v>0</v>
      </c>
      <c r="V100" s="157">
        <f t="shared" ref="V100:V106" si="13">ROUND(E100*U100,2)</f>
        <v>0</v>
      </c>
      <c r="W100" s="157"/>
      <c r="X100" s="157" t="s">
        <v>263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264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66">
        <v>49</v>
      </c>
      <c r="B101" s="167" t="s">
        <v>265</v>
      </c>
      <c r="C101" s="175" t="s">
        <v>266</v>
      </c>
      <c r="D101" s="168" t="s">
        <v>262</v>
      </c>
      <c r="E101" s="169">
        <v>0</v>
      </c>
      <c r="F101" s="170"/>
      <c r="G101" s="171">
        <f t="shared" si="7"/>
        <v>0</v>
      </c>
      <c r="H101" s="158"/>
      <c r="I101" s="157">
        <f t="shared" si="8"/>
        <v>0</v>
      </c>
      <c r="J101" s="158"/>
      <c r="K101" s="157">
        <f t="shared" si="9"/>
        <v>0</v>
      </c>
      <c r="L101" s="157">
        <v>15</v>
      </c>
      <c r="M101" s="157">
        <f t="shared" si="10"/>
        <v>0</v>
      </c>
      <c r="N101" s="157">
        <v>0</v>
      </c>
      <c r="O101" s="157">
        <f t="shared" si="11"/>
        <v>0</v>
      </c>
      <c r="P101" s="157">
        <v>0</v>
      </c>
      <c r="Q101" s="157">
        <f t="shared" si="12"/>
        <v>0</v>
      </c>
      <c r="R101" s="157"/>
      <c r="S101" s="157" t="s">
        <v>118</v>
      </c>
      <c r="T101" s="157" t="s">
        <v>119</v>
      </c>
      <c r="U101" s="157">
        <v>0</v>
      </c>
      <c r="V101" s="157">
        <f t="shared" si="13"/>
        <v>0</v>
      </c>
      <c r="W101" s="157"/>
      <c r="X101" s="157" t="s">
        <v>263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267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66">
        <v>50</v>
      </c>
      <c r="B102" s="167" t="s">
        <v>268</v>
      </c>
      <c r="C102" s="175" t="s">
        <v>269</v>
      </c>
      <c r="D102" s="168" t="s">
        <v>262</v>
      </c>
      <c r="E102" s="169">
        <v>0</v>
      </c>
      <c r="F102" s="170"/>
      <c r="G102" s="171">
        <f t="shared" si="7"/>
        <v>0</v>
      </c>
      <c r="H102" s="158"/>
      <c r="I102" s="157">
        <f t="shared" si="8"/>
        <v>0</v>
      </c>
      <c r="J102" s="158"/>
      <c r="K102" s="157">
        <f t="shared" si="9"/>
        <v>0</v>
      </c>
      <c r="L102" s="157">
        <v>15</v>
      </c>
      <c r="M102" s="157">
        <f t="shared" si="10"/>
        <v>0</v>
      </c>
      <c r="N102" s="157">
        <v>0</v>
      </c>
      <c r="O102" s="157">
        <f t="shared" si="11"/>
        <v>0</v>
      </c>
      <c r="P102" s="157">
        <v>0</v>
      </c>
      <c r="Q102" s="157">
        <f t="shared" si="12"/>
        <v>0</v>
      </c>
      <c r="R102" s="157"/>
      <c r="S102" s="157" t="s">
        <v>118</v>
      </c>
      <c r="T102" s="157" t="s">
        <v>119</v>
      </c>
      <c r="U102" s="157">
        <v>0</v>
      </c>
      <c r="V102" s="157">
        <f t="shared" si="13"/>
        <v>0</v>
      </c>
      <c r="W102" s="157"/>
      <c r="X102" s="157" t="s">
        <v>263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267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66">
        <v>51</v>
      </c>
      <c r="B103" s="167" t="s">
        <v>270</v>
      </c>
      <c r="C103" s="175" t="s">
        <v>271</v>
      </c>
      <c r="D103" s="168" t="s">
        <v>262</v>
      </c>
      <c r="E103" s="169">
        <v>1</v>
      </c>
      <c r="F103" s="170"/>
      <c r="G103" s="171">
        <f t="shared" si="7"/>
        <v>0</v>
      </c>
      <c r="H103" s="158"/>
      <c r="I103" s="157">
        <f t="shared" si="8"/>
        <v>0</v>
      </c>
      <c r="J103" s="158"/>
      <c r="K103" s="157">
        <f t="shared" si="9"/>
        <v>0</v>
      </c>
      <c r="L103" s="157">
        <v>15</v>
      </c>
      <c r="M103" s="157">
        <f t="shared" si="10"/>
        <v>0</v>
      </c>
      <c r="N103" s="157">
        <v>0</v>
      </c>
      <c r="O103" s="157">
        <f t="shared" si="11"/>
        <v>0</v>
      </c>
      <c r="P103" s="157">
        <v>0</v>
      </c>
      <c r="Q103" s="157">
        <f t="shared" si="12"/>
        <v>0</v>
      </c>
      <c r="R103" s="157"/>
      <c r="S103" s="157" t="s">
        <v>118</v>
      </c>
      <c r="T103" s="157" t="s">
        <v>119</v>
      </c>
      <c r="U103" s="157">
        <v>0</v>
      </c>
      <c r="V103" s="157">
        <f t="shared" si="13"/>
        <v>0</v>
      </c>
      <c r="W103" s="157"/>
      <c r="X103" s="157" t="s">
        <v>263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264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66">
        <v>52</v>
      </c>
      <c r="B104" s="167" t="s">
        <v>272</v>
      </c>
      <c r="C104" s="175" t="s">
        <v>273</v>
      </c>
      <c r="D104" s="168" t="s">
        <v>262</v>
      </c>
      <c r="E104" s="169">
        <v>1</v>
      </c>
      <c r="F104" s="170"/>
      <c r="G104" s="171">
        <f t="shared" si="7"/>
        <v>0</v>
      </c>
      <c r="H104" s="158"/>
      <c r="I104" s="157">
        <f t="shared" si="8"/>
        <v>0</v>
      </c>
      <c r="J104" s="158"/>
      <c r="K104" s="157">
        <f t="shared" si="9"/>
        <v>0</v>
      </c>
      <c r="L104" s="157">
        <v>15</v>
      </c>
      <c r="M104" s="157">
        <f t="shared" si="10"/>
        <v>0</v>
      </c>
      <c r="N104" s="157">
        <v>0</v>
      </c>
      <c r="O104" s="157">
        <f t="shared" si="11"/>
        <v>0</v>
      </c>
      <c r="P104" s="157">
        <v>0</v>
      </c>
      <c r="Q104" s="157">
        <f t="shared" si="12"/>
        <v>0</v>
      </c>
      <c r="R104" s="157"/>
      <c r="S104" s="157" t="s">
        <v>118</v>
      </c>
      <c r="T104" s="157" t="s">
        <v>119</v>
      </c>
      <c r="U104" s="157">
        <v>0</v>
      </c>
      <c r="V104" s="157">
        <f t="shared" si="13"/>
        <v>0</v>
      </c>
      <c r="W104" s="157"/>
      <c r="X104" s="157" t="s">
        <v>263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264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66">
        <v>53</v>
      </c>
      <c r="B105" s="167" t="s">
        <v>274</v>
      </c>
      <c r="C105" s="175" t="s">
        <v>275</v>
      </c>
      <c r="D105" s="168" t="s">
        <v>262</v>
      </c>
      <c r="E105" s="169">
        <v>0</v>
      </c>
      <c r="F105" s="170"/>
      <c r="G105" s="171">
        <f t="shared" si="7"/>
        <v>0</v>
      </c>
      <c r="H105" s="158"/>
      <c r="I105" s="157">
        <f t="shared" si="8"/>
        <v>0</v>
      </c>
      <c r="J105" s="158"/>
      <c r="K105" s="157">
        <f t="shared" si="9"/>
        <v>0</v>
      </c>
      <c r="L105" s="157">
        <v>15</v>
      </c>
      <c r="M105" s="157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7"/>
      <c r="S105" s="157" t="s">
        <v>118</v>
      </c>
      <c r="T105" s="157" t="s">
        <v>119</v>
      </c>
      <c r="U105" s="157">
        <v>0</v>
      </c>
      <c r="V105" s="157">
        <f t="shared" si="13"/>
        <v>0</v>
      </c>
      <c r="W105" s="157"/>
      <c r="X105" s="157" t="s">
        <v>263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264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66">
        <v>54</v>
      </c>
      <c r="B106" s="167" t="s">
        <v>276</v>
      </c>
      <c r="C106" s="175" t="s">
        <v>277</v>
      </c>
      <c r="D106" s="168" t="s">
        <v>262</v>
      </c>
      <c r="E106" s="169">
        <v>1</v>
      </c>
      <c r="F106" s="170"/>
      <c r="G106" s="171">
        <f t="shared" si="7"/>
        <v>0</v>
      </c>
      <c r="H106" s="158"/>
      <c r="I106" s="157">
        <f t="shared" si="8"/>
        <v>0</v>
      </c>
      <c r="J106" s="158"/>
      <c r="K106" s="157">
        <f t="shared" si="9"/>
        <v>0</v>
      </c>
      <c r="L106" s="157">
        <v>15</v>
      </c>
      <c r="M106" s="157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7"/>
      <c r="S106" s="157" t="s">
        <v>118</v>
      </c>
      <c r="T106" s="157" t="s">
        <v>119</v>
      </c>
      <c r="U106" s="157">
        <v>0</v>
      </c>
      <c r="V106" s="157">
        <f t="shared" si="13"/>
        <v>0</v>
      </c>
      <c r="W106" s="157"/>
      <c r="X106" s="157" t="s">
        <v>263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264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x14ac:dyDescent="0.2">
      <c r="A107" s="3"/>
      <c r="B107" s="4"/>
      <c r="C107" s="178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v>15</v>
      </c>
      <c r="AF107">
        <v>21</v>
      </c>
      <c r="AG107" t="s">
        <v>100</v>
      </c>
    </row>
    <row r="108" spans="1:60" x14ac:dyDescent="0.2">
      <c r="A108" s="150"/>
      <c r="B108" s="151" t="s">
        <v>31</v>
      </c>
      <c r="C108" s="174"/>
      <c r="D108" s="152"/>
      <c r="E108" s="153"/>
      <c r="F108" s="153"/>
      <c r="G108" s="173">
        <f>G8+G11+G33+G36+G45+G49+G51+G53+G62+G65+G69+G87+G99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f>SUMIF(L7:L106,AE107,G7:G106)</f>
        <v>0</v>
      </c>
      <c r="AF108">
        <f>SUMIF(L7:L106,AF107,G7:G106)</f>
        <v>0</v>
      </c>
      <c r="AG108" t="s">
        <v>278</v>
      </c>
    </row>
    <row r="109" spans="1:60" x14ac:dyDescent="0.2">
      <c r="A109" s="3"/>
      <c r="B109" s="4"/>
      <c r="C109" s="178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3"/>
      <c r="B110" s="4"/>
      <c r="C110" s="178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36" t="s">
        <v>279</v>
      </c>
      <c r="B111" s="236"/>
      <c r="C111" s="237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">
      <c r="A112" s="238"/>
      <c r="B112" s="239"/>
      <c r="C112" s="240"/>
      <c r="D112" s="239"/>
      <c r="E112" s="239"/>
      <c r="F112" s="239"/>
      <c r="G112" s="2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G112" t="s">
        <v>280</v>
      </c>
    </row>
    <row r="113" spans="1:33" x14ac:dyDescent="0.2">
      <c r="A113" s="242"/>
      <c r="B113" s="243"/>
      <c r="C113" s="244"/>
      <c r="D113" s="243"/>
      <c r="E113" s="243"/>
      <c r="F113" s="243"/>
      <c r="G113" s="24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42"/>
      <c r="B114" s="243"/>
      <c r="C114" s="244"/>
      <c r="D114" s="243"/>
      <c r="E114" s="243"/>
      <c r="F114" s="243"/>
      <c r="G114" s="24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42"/>
      <c r="B115" s="243"/>
      <c r="C115" s="244"/>
      <c r="D115" s="243"/>
      <c r="E115" s="243"/>
      <c r="F115" s="243"/>
      <c r="G115" s="24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246"/>
      <c r="B116" s="247"/>
      <c r="C116" s="248"/>
      <c r="D116" s="247"/>
      <c r="E116" s="247"/>
      <c r="F116" s="247"/>
      <c r="G116" s="24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3"/>
      <c r="B117" s="4"/>
      <c r="C117" s="178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 x14ac:dyDescent="0.2">
      <c r="C118" s="179"/>
      <c r="D118" s="10"/>
      <c r="AG118" t="s">
        <v>281</v>
      </c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1:C111"/>
    <mergeCell ref="A112:G116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01 14003 Pol</vt:lpstr>
      <vt:lpstr>02 14003 Pol</vt:lpstr>
      <vt:lpstr>03 14003 Pol</vt:lpstr>
      <vt:lpstr>04 14003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14003 Pol'!Názvy_tisku</vt:lpstr>
      <vt:lpstr>'02 14003 Pol'!Názvy_tisku</vt:lpstr>
      <vt:lpstr>'03 14003 Pol'!Názvy_tisku</vt:lpstr>
      <vt:lpstr>'04 14003 Pol'!Názvy_tisku</vt:lpstr>
      <vt:lpstr>oadresa</vt:lpstr>
      <vt:lpstr>Stavba!Objednatel</vt:lpstr>
      <vt:lpstr>Stavba!Objekt</vt:lpstr>
      <vt:lpstr>'01 14003 Pol'!Oblast_tisku</vt:lpstr>
      <vt:lpstr>'02 14003 Pol'!Oblast_tisku</vt:lpstr>
      <vt:lpstr>'03 14003 Pol'!Oblast_tisku</vt:lpstr>
      <vt:lpstr>'04 14003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Havelková Monika</cp:lastModifiedBy>
  <cp:lastPrinted>2019-03-19T12:27:02Z</cp:lastPrinted>
  <dcterms:created xsi:type="dcterms:W3CDTF">2009-04-08T07:15:50Z</dcterms:created>
  <dcterms:modified xsi:type="dcterms:W3CDTF">2021-03-29T12:36:10Z</dcterms:modified>
</cp:coreProperties>
</file>