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zpočty\JD\237a Rudice aktualizace\Rozpočet Rudice_2\Slepý rozpočet Rudice_2\"/>
    </mc:Choice>
  </mc:AlternateContent>
  <bookViews>
    <workbookView xWindow="360" yWindow="276" windowWidth="18732" windowHeight="12216"/>
  </bookViews>
  <sheets>
    <sheet name="Stavba" sheetId="1" r:id="rId1"/>
    <sheet name="VzorPolozky" sheetId="10" state="hidden" r:id="rId2"/>
    <sheet name="Rozpočet Pol" sheetId="12" r:id="rId3"/>
  </sheets>
  <externalReferences>
    <externalReference r:id="rId4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Stavba!$C$3</definedName>
    <definedName name="CisloRozpoctu">'[1]Krycí list'!$C$2</definedName>
    <definedName name="CisloStavby" localSheetId="0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0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'Rozpočet Pol'!$A$1:$U$379</definedName>
    <definedName name="_xlnm.Print_Area" localSheetId="0">Stavba!$A$1:$J$64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3" i="1" l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G39" i="1"/>
  <c r="F39" i="1"/>
  <c r="G369" i="12"/>
  <c r="AC369" i="12"/>
  <c r="AD369" i="12"/>
  <c r="BA351" i="12"/>
  <c r="BA331" i="12"/>
  <c r="BA324" i="12"/>
  <c r="BA315" i="12"/>
  <c r="BA298" i="12"/>
  <c r="BA294" i="12"/>
  <c r="BA290" i="12"/>
  <c r="BA269" i="12"/>
  <c r="BA264" i="12"/>
  <c r="BA250" i="12"/>
  <c r="BA247" i="12"/>
  <c r="BA188" i="12"/>
  <c r="BA178" i="12"/>
  <c r="BA175" i="12"/>
  <c r="BA172" i="12"/>
  <c r="BA169" i="12"/>
  <c r="BA166" i="12"/>
  <c r="BA127" i="12"/>
  <c r="BA86" i="12"/>
  <c r="BA83" i="12"/>
  <c r="BA76" i="12"/>
  <c r="BA75" i="12"/>
  <c r="BA72" i="12"/>
  <c r="BA69" i="12"/>
  <c r="F9" i="12"/>
  <c r="G9" i="12"/>
  <c r="G8" i="12" s="1"/>
  <c r="I9" i="12"/>
  <c r="I8" i="12" s="1"/>
  <c r="K9" i="12"/>
  <c r="K8" i="12" s="1"/>
  <c r="M9" i="12"/>
  <c r="M8" i="12" s="1"/>
  <c r="O9" i="12"/>
  <c r="O8" i="12" s="1"/>
  <c r="Q9" i="12"/>
  <c r="Q8" i="12" s="1"/>
  <c r="U9" i="12"/>
  <c r="U8" i="12" s="1"/>
  <c r="F12" i="12"/>
  <c r="G12" i="12"/>
  <c r="I12" i="12"/>
  <c r="K12" i="12"/>
  <c r="M12" i="12"/>
  <c r="O12" i="12"/>
  <c r="Q12" i="12"/>
  <c r="U12" i="12"/>
  <c r="F14" i="12"/>
  <c r="G14" i="12"/>
  <c r="I14" i="12"/>
  <c r="K14" i="12"/>
  <c r="M14" i="12"/>
  <c r="O14" i="12"/>
  <c r="Q14" i="12"/>
  <c r="U14" i="12"/>
  <c r="F17" i="12"/>
  <c r="G17" i="12"/>
  <c r="I17" i="12"/>
  <c r="K17" i="12"/>
  <c r="M17" i="12"/>
  <c r="O17" i="12"/>
  <c r="Q17" i="12"/>
  <c r="U17" i="12"/>
  <c r="F19" i="12"/>
  <c r="G19" i="12"/>
  <c r="I19" i="12"/>
  <c r="K19" i="12"/>
  <c r="M19" i="12"/>
  <c r="O19" i="12"/>
  <c r="Q19" i="12"/>
  <c r="U19" i="12"/>
  <c r="F21" i="12"/>
  <c r="G21" i="12"/>
  <c r="I21" i="12"/>
  <c r="K21" i="12"/>
  <c r="M21" i="12"/>
  <c r="O21" i="12"/>
  <c r="Q21" i="12"/>
  <c r="U21" i="12"/>
  <c r="F23" i="12"/>
  <c r="G23" i="12"/>
  <c r="I23" i="12"/>
  <c r="K23" i="12"/>
  <c r="M23" i="12"/>
  <c r="O23" i="12"/>
  <c r="Q23" i="12"/>
  <c r="U23" i="12"/>
  <c r="F25" i="12"/>
  <c r="G25" i="12"/>
  <c r="I25" i="12"/>
  <c r="K25" i="12"/>
  <c r="M25" i="12"/>
  <c r="O25" i="12"/>
  <c r="Q25" i="12"/>
  <c r="U25" i="12"/>
  <c r="F27" i="12"/>
  <c r="G27" i="12"/>
  <c r="I27" i="12"/>
  <c r="K27" i="12"/>
  <c r="M27" i="12"/>
  <c r="O27" i="12"/>
  <c r="Q27" i="12"/>
  <c r="U27" i="12"/>
  <c r="F29" i="12"/>
  <c r="G29" i="12"/>
  <c r="I29" i="12"/>
  <c r="K29" i="12"/>
  <c r="M29" i="12"/>
  <c r="O29" i="12"/>
  <c r="Q29" i="12"/>
  <c r="U29" i="12"/>
  <c r="F32" i="12"/>
  <c r="G32" i="12"/>
  <c r="I32" i="12"/>
  <c r="K32" i="12"/>
  <c r="M32" i="12"/>
  <c r="O32" i="12"/>
  <c r="Q32" i="12"/>
  <c r="U32" i="12"/>
  <c r="F36" i="12"/>
  <c r="G36" i="12"/>
  <c r="I36" i="12"/>
  <c r="K36" i="12"/>
  <c r="M36" i="12"/>
  <c r="O36" i="12"/>
  <c r="Q36" i="12"/>
  <c r="U36" i="12"/>
  <c r="F44" i="12"/>
  <c r="G44" i="12"/>
  <c r="I44" i="12"/>
  <c r="K44" i="12"/>
  <c r="M44" i="12"/>
  <c r="O44" i="12"/>
  <c r="Q44" i="12"/>
  <c r="U44" i="12"/>
  <c r="F47" i="12"/>
  <c r="G47" i="12"/>
  <c r="I47" i="12"/>
  <c r="K47" i="12"/>
  <c r="M47" i="12"/>
  <c r="O47" i="12"/>
  <c r="Q47" i="12"/>
  <c r="U47" i="12"/>
  <c r="F50" i="12"/>
  <c r="G50" i="12"/>
  <c r="I50" i="12"/>
  <c r="K50" i="12"/>
  <c r="M50" i="12"/>
  <c r="O50" i="12"/>
  <c r="Q50" i="12"/>
  <c r="U50" i="12"/>
  <c r="F55" i="12"/>
  <c r="G55" i="12"/>
  <c r="I55" i="12"/>
  <c r="K55" i="12"/>
  <c r="M55" i="12"/>
  <c r="O55" i="12"/>
  <c r="Q55" i="12"/>
  <c r="U55" i="12"/>
  <c r="F57" i="12"/>
  <c r="G57" i="12"/>
  <c r="I57" i="12"/>
  <c r="K57" i="12"/>
  <c r="M57" i="12"/>
  <c r="O57" i="12"/>
  <c r="Q57" i="12"/>
  <c r="U57" i="12"/>
  <c r="F59" i="12"/>
  <c r="G59" i="12"/>
  <c r="I59" i="12"/>
  <c r="K59" i="12"/>
  <c r="M59" i="12"/>
  <c r="O59" i="12"/>
  <c r="Q59" i="12"/>
  <c r="U59" i="12"/>
  <c r="F61" i="12"/>
  <c r="G61" i="12"/>
  <c r="I61" i="12"/>
  <c r="K61" i="12"/>
  <c r="M61" i="12"/>
  <c r="O61" i="12"/>
  <c r="Q61" i="12"/>
  <c r="U61" i="12"/>
  <c r="F63" i="12"/>
  <c r="G63" i="12"/>
  <c r="I63" i="12"/>
  <c r="K63" i="12"/>
  <c r="M63" i="12"/>
  <c r="O63" i="12"/>
  <c r="Q63" i="12"/>
  <c r="U63" i="12"/>
  <c r="F66" i="12"/>
  <c r="G66" i="12" s="1"/>
  <c r="I66" i="12"/>
  <c r="I65" i="12" s="1"/>
  <c r="K66" i="12"/>
  <c r="K65" i="12" s="1"/>
  <c r="O66" i="12"/>
  <c r="O65" i="12" s="1"/>
  <c r="Q66" i="12"/>
  <c r="Q65" i="12" s="1"/>
  <c r="U66" i="12"/>
  <c r="U65" i="12" s="1"/>
  <c r="F68" i="12"/>
  <c r="G68" i="12" s="1"/>
  <c r="M68" i="12" s="1"/>
  <c r="I68" i="12"/>
  <c r="K68" i="12"/>
  <c r="O68" i="12"/>
  <c r="Q68" i="12"/>
  <c r="U68" i="12"/>
  <c r="F71" i="12"/>
  <c r="G71" i="12" s="1"/>
  <c r="M71" i="12" s="1"/>
  <c r="I71" i="12"/>
  <c r="K71" i="12"/>
  <c r="O71" i="12"/>
  <c r="Q71" i="12"/>
  <c r="U71" i="12"/>
  <c r="F74" i="12"/>
  <c r="G74" i="12" s="1"/>
  <c r="M74" i="12" s="1"/>
  <c r="I74" i="12"/>
  <c r="K74" i="12"/>
  <c r="O74" i="12"/>
  <c r="Q74" i="12"/>
  <c r="U74" i="12"/>
  <c r="F78" i="12"/>
  <c r="G78" i="12" s="1"/>
  <c r="M78" i="12" s="1"/>
  <c r="I78" i="12"/>
  <c r="K78" i="12"/>
  <c r="O78" i="12"/>
  <c r="Q78" i="12"/>
  <c r="U78" i="12"/>
  <c r="F80" i="12"/>
  <c r="G80" i="12" s="1"/>
  <c r="M80" i="12" s="1"/>
  <c r="I80" i="12"/>
  <c r="K80" i="12"/>
  <c r="O80" i="12"/>
  <c r="Q80" i="12"/>
  <c r="U80" i="12"/>
  <c r="F82" i="12"/>
  <c r="G82" i="12" s="1"/>
  <c r="M82" i="12" s="1"/>
  <c r="I82" i="12"/>
  <c r="K82" i="12"/>
  <c r="O82" i="12"/>
  <c r="Q82" i="12"/>
  <c r="U82" i="12"/>
  <c r="F85" i="12"/>
  <c r="G85" i="12" s="1"/>
  <c r="M85" i="12" s="1"/>
  <c r="I85" i="12"/>
  <c r="K85" i="12"/>
  <c r="O85" i="12"/>
  <c r="Q85" i="12"/>
  <c r="U85" i="12"/>
  <c r="F89" i="12"/>
  <c r="G89" i="12" s="1"/>
  <c r="M89" i="12" s="1"/>
  <c r="I89" i="12"/>
  <c r="K89" i="12"/>
  <c r="O89" i="12"/>
  <c r="Q89" i="12"/>
  <c r="U89" i="12"/>
  <c r="F93" i="12"/>
  <c r="G93" i="12" s="1"/>
  <c r="M93" i="12" s="1"/>
  <c r="I93" i="12"/>
  <c r="K93" i="12"/>
  <c r="O93" i="12"/>
  <c r="Q93" i="12"/>
  <c r="U93" i="12"/>
  <c r="F95" i="12"/>
  <c r="G95" i="12" s="1"/>
  <c r="M95" i="12" s="1"/>
  <c r="I95" i="12"/>
  <c r="K95" i="12"/>
  <c r="O95" i="12"/>
  <c r="Q95" i="12"/>
  <c r="U95" i="12"/>
  <c r="F97" i="12"/>
  <c r="G97" i="12" s="1"/>
  <c r="M97" i="12" s="1"/>
  <c r="I97" i="12"/>
  <c r="K97" i="12"/>
  <c r="O97" i="12"/>
  <c r="Q97" i="12"/>
  <c r="U97" i="12"/>
  <c r="F99" i="12"/>
  <c r="G99" i="12" s="1"/>
  <c r="M99" i="12" s="1"/>
  <c r="I99" i="12"/>
  <c r="K99" i="12"/>
  <c r="O99" i="12"/>
  <c r="Q99" i="12"/>
  <c r="U99" i="12"/>
  <c r="F104" i="12"/>
  <c r="G104" i="12" s="1"/>
  <c r="M104" i="12" s="1"/>
  <c r="I104" i="12"/>
  <c r="K104" i="12"/>
  <c r="O104" i="12"/>
  <c r="Q104" i="12"/>
  <c r="U104" i="12"/>
  <c r="G106" i="12"/>
  <c r="F107" i="12"/>
  <c r="G107" i="12"/>
  <c r="M107" i="12" s="1"/>
  <c r="I107" i="12"/>
  <c r="I106" i="12" s="1"/>
  <c r="K107" i="12"/>
  <c r="K106" i="12" s="1"/>
  <c r="O107" i="12"/>
  <c r="O106" i="12" s="1"/>
  <c r="Q107" i="12"/>
  <c r="Q106" i="12" s="1"/>
  <c r="U107" i="12"/>
  <c r="U106" i="12" s="1"/>
  <c r="F109" i="12"/>
  <c r="G109" i="12"/>
  <c r="M109" i="12" s="1"/>
  <c r="I109" i="12"/>
  <c r="K109" i="12"/>
  <c r="O109" i="12"/>
  <c r="Q109" i="12"/>
  <c r="U109" i="12"/>
  <c r="F111" i="12"/>
  <c r="G111" i="12"/>
  <c r="M111" i="12" s="1"/>
  <c r="I111" i="12"/>
  <c r="K111" i="12"/>
  <c r="O111" i="12"/>
  <c r="Q111" i="12"/>
  <c r="U111" i="12"/>
  <c r="F113" i="12"/>
  <c r="G113" i="12"/>
  <c r="M113" i="12" s="1"/>
  <c r="I113" i="12"/>
  <c r="K113" i="12"/>
  <c r="O113" i="12"/>
  <c r="Q113" i="12"/>
  <c r="U113" i="12"/>
  <c r="F115" i="12"/>
  <c r="G115" i="12"/>
  <c r="M115" i="12" s="1"/>
  <c r="I115" i="12"/>
  <c r="K115" i="12"/>
  <c r="O115" i="12"/>
  <c r="Q115" i="12"/>
  <c r="U115" i="12"/>
  <c r="F117" i="12"/>
  <c r="G117" i="12"/>
  <c r="M117" i="12" s="1"/>
  <c r="I117" i="12"/>
  <c r="K117" i="12"/>
  <c r="O117" i="12"/>
  <c r="Q117" i="12"/>
  <c r="U117" i="12"/>
  <c r="G119" i="12"/>
  <c r="F120" i="12"/>
  <c r="G120" i="12"/>
  <c r="M120" i="12" s="1"/>
  <c r="I120" i="12"/>
  <c r="I119" i="12" s="1"/>
  <c r="K120" i="12"/>
  <c r="K119" i="12" s="1"/>
  <c r="O120" i="12"/>
  <c r="O119" i="12" s="1"/>
  <c r="Q120" i="12"/>
  <c r="Q119" i="12" s="1"/>
  <c r="U120" i="12"/>
  <c r="U119" i="12" s="1"/>
  <c r="F126" i="12"/>
  <c r="G126" i="12"/>
  <c r="M126" i="12" s="1"/>
  <c r="I126" i="12"/>
  <c r="K126" i="12"/>
  <c r="O126" i="12"/>
  <c r="Q126" i="12"/>
  <c r="U126" i="12"/>
  <c r="F132" i="12"/>
  <c r="G132" i="12"/>
  <c r="M132" i="12" s="1"/>
  <c r="I132" i="12"/>
  <c r="K132" i="12"/>
  <c r="O132" i="12"/>
  <c r="Q132" i="12"/>
  <c r="U132" i="12"/>
  <c r="F140" i="12"/>
  <c r="G140" i="12"/>
  <c r="M140" i="12" s="1"/>
  <c r="I140" i="12"/>
  <c r="K140" i="12"/>
  <c r="O140" i="12"/>
  <c r="Q140" i="12"/>
  <c r="U140" i="12"/>
  <c r="F145" i="12"/>
  <c r="G145" i="12"/>
  <c r="M145" i="12" s="1"/>
  <c r="I145" i="12"/>
  <c r="K145" i="12"/>
  <c r="O145" i="12"/>
  <c r="Q145" i="12"/>
  <c r="U145" i="12"/>
  <c r="F150" i="12"/>
  <c r="G150" i="12"/>
  <c r="M150" i="12" s="1"/>
  <c r="I150" i="12"/>
  <c r="K150" i="12"/>
  <c r="O150" i="12"/>
  <c r="Q150" i="12"/>
  <c r="U150" i="12"/>
  <c r="F152" i="12"/>
  <c r="G152" i="12"/>
  <c r="M152" i="12" s="1"/>
  <c r="I152" i="12"/>
  <c r="K152" i="12"/>
  <c r="O152" i="12"/>
  <c r="Q152" i="12"/>
  <c r="U152" i="12"/>
  <c r="F154" i="12"/>
  <c r="G154" i="12"/>
  <c r="M154" i="12" s="1"/>
  <c r="I154" i="12"/>
  <c r="K154" i="12"/>
  <c r="O154" i="12"/>
  <c r="Q154" i="12"/>
  <c r="U154" i="12"/>
  <c r="F156" i="12"/>
  <c r="G156" i="12"/>
  <c r="M156" i="12" s="1"/>
  <c r="I156" i="12"/>
  <c r="K156" i="12"/>
  <c r="O156" i="12"/>
  <c r="Q156" i="12"/>
  <c r="U156" i="12"/>
  <c r="F158" i="12"/>
  <c r="G158" i="12"/>
  <c r="M158" i="12" s="1"/>
  <c r="I158" i="12"/>
  <c r="K158" i="12"/>
  <c r="O158" i="12"/>
  <c r="Q158" i="12"/>
  <c r="U158" i="12"/>
  <c r="F161" i="12"/>
  <c r="G161" i="12" s="1"/>
  <c r="I161" i="12"/>
  <c r="I160" i="12" s="1"/>
  <c r="K161" i="12"/>
  <c r="K160" i="12" s="1"/>
  <c r="O161" i="12"/>
  <c r="O160" i="12" s="1"/>
  <c r="Q161" i="12"/>
  <c r="Q160" i="12" s="1"/>
  <c r="U161" i="12"/>
  <c r="U160" i="12" s="1"/>
  <c r="F163" i="12"/>
  <c r="G163" i="12" s="1"/>
  <c r="M163" i="12" s="1"/>
  <c r="I163" i="12"/>
  <c r="K163" i="12"/>
  <c r="O163" i="12"/>
  <c r="Q163" i="12"/>
  <c r="U163" i="12"/>
  <c r="F165" i="12"/>
  <c r="G165" i="12" s="1"/>
  <c r="M165" i="12" s="1"/>
  <c r="I165" i="12"/>
  <c r="K165" i="12"/>
  <c r="O165" i="12"/>
  <c r="Q165" i="12"/>
  <c r="U165" i="12"/>
  <c r="F168" i="12"/>
  <c r="G168" i="12" s="1"/>
  <c r="M168" i="12" s="1"/>
  <c r="I168" i="12"/>
  <c r="K168" i="12"/>
  <c r="O168" i="12"/>
  <c r="Q168" i="12"/>
  <c r="U168" i="12"/>
  <c r="F171" i="12"/>
  <c r="G171" i="12" s="1"/>
  <c r="M171" i="12" s="1"/>
  <c r="I171" i="12"/>
  <c r="K171" i="12"/>
  <c r="O171" i="12"/>
  <c r="Q171" i="12"/>
  <c r="U171" i="12"/>
  <c r="F174" i="12"/>
  <c r="G174" i="12" s="1"/>
  <c r="M174" i="12" s="1"/>
  <c r="I174" i="12"/>
  <c r="K174" i="12"/>
  <c r="O174" i="12"/>
  <c r="Q174" i="12"/>
  <c r="U174" i="12"/>
  <c r="F177" i="12"/>
  <c r="G177" i="12" s="1"/>
  <c r="M177" i="12" s="1"/>
  <c r="I177" i="12"/>
  <c r="K177" i="12"/>
  <c r="O177" i="12"/>
  <c r="Q177" i="12"/>
  <c r="U177" i="12"/>
  <c r="F180" i="12"/>
  <c r="G180" i="12" s="1"/>
  <c r="M180" i="12" s="1"/>
  <c r="I180" i="12"/>
  <c r="K180" i="12"/>
  <c r="O180" i="12"/>
  <c r="Q180" i="12"/>
  <c r="U180" i="12"/>
  <c r="F183" i="12"/>
  <c r="G183" i="12" s="1"/>
  <c r="M183" i="12" s="1"/>
  <c r="I183" i="12"/>
  <c r="K183" i="12"/>
  <c r="O183" i="12"/>
  <c r="Q183" i="12"/>
  <c r="U183" i="12"/>
  <c r="F185" i="12"/>
  <c r="G185" i="12" s="1"/>
  <c r="M185" i="12" s="1"/>
  <c r="I185" i="12"/>
  <c r="K185" i="12"/>
  <c r="O185" i="12"/>
  <c r="Q185" i="12"/>
  <c r="U185" i="12"/>
  <c r="F187" i="12"/>
  <c r="G187" i="12" s="1"/>
  <c r="M187" i="12" s="1"/>
  <c r="I187" i="12"/>
  <c r="K187" i="12"/>
  <c r="O187" i="12"/>
  <c r="Q187" i="12"/>
  <c r="U187" i="12"/>
  <c r="F191" i="12"/>
  <c r="G191" i="12" s="1"/>
  <c r="M191" i="12" s="1"/>
  <c r="I191" i="12"/>
  <c r="K191" i="12"/>
  <c r="O191" i="12"/>
  <c r="Q191" i="12"/>
  <c r="U191" i="12"/>
  <c r="F193" i="12"/>
  <c r="G193" i="12" s="1"/>
  <c r="M193" i="12" s="1"/>
  <c r="I193" i="12"/>
  <c r="K193" i="12"/>
  <c r="O193" i="12"/>
  <c r="Q193" i="12"/>
  <c r="U193" i="12"/>
  <c r="F195" i="12"/>
  <c r="G195" i="12" s="1"/>
  <c r="M195" i="12" s="1"/>
  <c r="I195" i="12"/>
  <c r="K195" i="12"/>
  <c r="O195" i="12"/>
  <c r="Q195" i="12"/>
  <c r="U195" i="12"/>
  <c r="F197" i="12"/>
  <c r="G197" i="12" s="1"/>
  <c r="M197" i="12" s="1"/>
  <c r="I197" i="12"/>
  <c r="K197" i="12"/>
  <c r="O197" i="12"/>
  <c r="Q197" i="12"/>
  <c r="U197" i="12"/>
  <c r="F199" i="12"/>
  <c r="G199" i="12" s="1"/>
  <c r="M199" i="12" s="1"/>
  <c r="I199" i="12"/>
  <c r="K199" i="12"/>
  <c r="O199" i="12"/>
  <c r="Q199" i="12"/>
  <c r="U199" i="12"/>
  <c r="F201" i="12"/>
  <c r="G201" i="12" s="1"/>
  <c r="M201" i="12" s="1"/>
  <c r="I201" i="12"/>
  <c r="K201" i="12"/>
  <c r="O201" i="12"/>
  <c r="Q201" i="12"/>
  <c r="U201" i="12"/>
  <c r="F204" i="12"/>
  <c r="G204" i="12"/>
  <c r="I204" i="12"/>
  <c r="I203" i="12" s="1"/>
  <c r="K204" i="12"/>
  <c r="K203" i="12" s="1"/>
  <c r="O204" i="12"/>
  <c r="O203" i="12" s="1"/>
  <c r="Q204" i="12"/>
  <c r="Q203" i="12" s="1"/>
  <c r="U204" i="12"/>
  <c r="U203" i="12" s="1"/>
  <c r="F206" i="12"/>
  <c r="G206" i="12"/>
  <c r="M206" i="12" s="1"/>
  <c r="I206" i="12"/>
  <c r="K206" i="12"/>
  <c r="O206" i="12"/>
  <c r="Q206" i="12"/>
  <c r="U206" i="12"/>
  <c r="F208" i="12"/>
  <c r="G208" i="12"/>
  <c r="M208" i="12" s="1"/>
  <c r="I208" i="12"/>
  <c r="K208" i="12"/>
  <c r="O208" i="12"/>
  <c r="Q208" i="12"/>
  <c r="U208" i="12"/>
  <c r="F210" i="12"/>
  <c r="G210" i="12"/>
  <c r="M210" i="12" s="1"/>
  <c r="I210" i="12"/>
  <c r="K210" i="12"/>
  <c r="O210" i="12"/>
  <c r="Q210" i="12"/>
  <c r="U210" i="12"/>
  <c r="F212" i="12"/>
  <c r="G212" i="12"/>
  <c r="M212" i="12" s="1"/>
  <c r="I212" i="12"/>
  <c r="K212" i="12"/>
  <c r="O212" i="12"/>
  <c r="Q212" i="12"/>
  <c r="U212" i="12"/>
  <c r="F214" i="12"/>
  <c r="G214" i="12"/>
  <c r="M214" i="12" s="1"/>
  <c r="I214" i="12"/>
  <c r="K214" i="12"/>
  <c r="O214" i="12"/>
  <c r="Q214" i="12"/>
  <c r="U214" i="12"/>
  <c r="F216" i="12"/>
  <c r="G216" i="12"/>
  <c r="M216" i="12" s="1"/>
  <c r="I216" i="12"/>
  <c r="K216" i="12"/>
  <c r="O216" i="12"/>
  <c r="Q216" i="12"/>
  <c r="U216" i="12"/>
  <c r="F218" i="12"/>
  <c r="G218" i="12"/>
  <c r="M218" i="12" s="1"/>
  <c r="I218" i="12"/>
  <c r="K218" i="12"/>
  <c r="O218" i="12"/>
  <c r="Q218" i="12"/>
  <c r="U218" i="12"/>
  <c r="F220" i="12"/>
  <c r="G220" i="12"/>
  <c r="M220" i="12" s="1"/>
  <c r="I220" i="12"/>
  <c r="K220" i="12"/>
  <c r="O220" i="12"/>
  <c r="Q220" i="12"/>
  <c r="U220" i="12"/>
  <c r="F222" i="12"/>
  <c r="G222" i="12"/>
  <c r="M222" i="12" s="1"/>
  <c r="I222" i="12"/>
  <c r="K222" i="12"/>
  <c r="O222" i="12"/>
  <c r="Q222" i="12"/>
  <c r="U222" i="12"/>
  <c r="F224" i="12"/>
  <c r="G224" i="12"/>
  <c r="M224" i="12" s="1"/>
  <c r="I224" i="12"/>
  <c r="K224" i="12"/>
  <c r="O224" i="12"/>
  <c r="Q224" i="12"/>
  <c r="U224" i="12"/>
  <c r="F226" i="12"/>
  <c r="G226" i="12"/>
  <c r="M226" i="12" s="1"/>
  <c r="I226" i="12"/>
  <c r="K226" i="12"/>
  <c r="O226" i="12"/>
  <c r="Q226" i="12"/>
  <c r="U226" i="12"/>
  <c r="F228" i="12"/>
  <c r="G228" i="12"/>
  <c r="M228" i="12" s="1"/>
  <c r="I228" i="12"/>
  <c r="K228" i="12"/>
  <c r="O228" i="12"/>
  <c r="Q228" i="12"/>
  <c r="U228" i="12"/>
  <c r="F231" i="12"/>
  <c r="G231" i="12"/>
  <c r="M231" i="12" s="1"/>
  <c r="M230" i="12" s="1"/>
  <c r="I231" i="12"/>
  <c r="I230" i="12" s="1"/>
  <c r="K231" i="12"/>
  <c r="K230" i="12" s="1"/>
  <c r="O231" i="12"/>
  <c r="Q231" i="12"/>
  <c r="Q230" i="12" s="1"/>
  <c r="U231" i="12"/>
  <c r="U230" i="12" s="1"/>
  <c r="F233" i="12"/>
  <c r="G233" i="12"/>
  <c r="M233" i="12" s="1"/>
  <c r="I233" i="12"/>
  <c r="K233" i="12"/>
  <c r="O233" i="12"/>
  <c r="Q233" i="12"/>
  <c r="U233" i="12"/>
  <c r="F235" i="12"/>
  <c r="G235" i="12"/>
  <c r="M235" i="12" s="1"/>
  <c r="I235" i="12"/>
  <c r="K235" i="12"/>
  <c r="O235" i="12"/>
  <c r="Q235" i="12"/>
  <c r="U235" i="12"/>
  <c r="F237" i="12"/>
  <c r="G237" i="12"/>
  <c r="M237" i="12" s="1"/>
  <c r="I237" i="12"/>
  <c r="K237" i="12"/>
  <c r="O237" i="12"/>
  <c r="Q237" i="12"/>
  <c r="U237" i="12"/>
  <c r="F239" i="12"/>
  <c r="G239" i="12"/>
  <c r="M239" i="12" s="1"/>
  <c r="I239" i="12"/>
  <c r="K239" i="12"/>
  <c r="O239" i="12"/>
  <c r="Q239" i="12"/>
  <c r="U239" i="12"/>
  <c r="F241" i="12"/>
  <c r="G241" i="12"/>
  <c r="M241" i="12" s="1"/>
  <c r="I241" i="12"/>
  <c r="K241" i="12"/>
  <c r="O241" i="12"/>
  <c r="Q241" i="12"/>
  <c r="U241" i="12"/>
  <c r="F243" i="12"/>
  <c r="G243" i="12"/>
  <c r="M243" i="12" s="1"/>
  <c r="I243" i="12"/>
  <c r="K243" i="12"/>
  <c r="O243" i="12"/>
  <c r="Q243" i="12"/>
  <c r="U243" i="12"/>
  <c r="G245" i="12"/>
  <c r="I245" i="12"/>
  <c r="F246" i="12"/>
  <c r="G246" i="12"/>
  <c r="M246" i="12" s="1"/>
  <c r="I246" i="12"/>
  <c r="K246" i="12"/>
  <c r="K245" i="12" s="1"/>
  <c r="O246" i="12"/>
  <c r="O245" i="12" s="1"/>
  <c r="Q246" i="12"/>
  <c r="Q245" i="12" s="1"/>
  <c r="U246" i="12"/>
  <c r="U245" i="12" s="1"/>
  <c r="F249" i="12"/>
  <c r="G249" i="12"/>
  <c r="M249" i="12" s="1"/>
  <c r="I249" i="12"/>
  <c r="K249" i="12"/>
  <c r="O249" i="12"/>
  <c r="Q249" i="12"/>
  <c r="U249" i="12"/>
  <c r="F252" i="12"/>
  <c r="G252" i="12"/>
  <c r="M252" i="12" s="1"/>
  <c r="I252" i="12"/>
  <c r="K252" i="12"/>
  <c r="O252" i="12"/>
  <c r="Q252" i="12"/>
  <c r="U252" i="12"/>
  <c r="F254" i="12"/>
  <c r="G254" i="12"/>
  <c r="M254" i="12" s="1"/>
  <c r="I254" i="12"/>
  <c r="K254" i="12"/>
  <c r="O254" i="12"/>
  <c r="Q254" i="12"/>
  <c r="U254" i="12"/>
  <c r="G258" i="12"/>
  <c r="K258" i="12"/>
  <c r="F259" i="12"/>
  <c r="G259" i="12"/>
  <c r="I259" i="12"/>
  <c r="I258" i="12" s="1"/>
  <c r="K259" i="12"/>
  <c r="M259" i="12"/>
  <c r="M258" i="12" s="1"/>
  <c r="O259" i="12"/>
  <c r="O258" i="12" s="1"/>
  <c r="Q259" i="12"/>
  <c r="Q258" i="12" s="1"/>
  <c r="U259" i="12"/>
  <c r="U258" i="12" s="1"/>
  <c r="F260" i="12"/>
  <c r="G260" i="12"/>
  <c r="I260" i="12"/>
  <c r="K260" i="12"/>
  <c r="M260" i="12"/>
  <c r="O260" i="12"/>
  <c r="Q260" i="12"/>
  <c r="U260" i="12"/>
  <c r="F261" i="12"/>
  <c r="G261" i="12"/>
  <c r="I261" i="12"/>
  <c r="K261" i="12"/>
  <c r="M261" i="12"/>
  <c r="O261" i="12"/>
  <c r="Q261" i="12"/>
  <c r="U261" i="12"/>
  <c r="F262" i="12"/>
  <c r="G262" i="12"/>
  <c r="I262" i="12"/>
  <c r="K262" i="12"/>
  <c r="M262" i="12"/>
  <c r="O262" i="12"/>
  <c r="Q262" i="12"/>
  <c r="U262" i="12"/>
  <c r="F263" i="12"/>
  <c r="G263" i="12"/>
  <c r="I263" i="12"/>
  <c r="K263" i="12"/>
  <c r="M263" i="12"/>
  <c r="O263" i="12"/>
  <c r="Q263" i="12"/>
  <c r="U263" i="12"/>
  <c r="F265" i="12"/>
  <c r="G265" i="12"/>
  <c r="I265" i="12"/>
  <c r="K265" i="12"/>
  <c r="M265" i="12"/>
  <c r="O265" i="12"/>
  <c r="Q265" i="12"/>
  <c r="U265" i="12"/>
  <c r="F266" i="12"/>
  <c r="G266" i="12"/>
  <c r="I266" i="12"/>
  <c r="K266" i="12"/>
  <c r="M266" i="12"/>
  <c r="O266" i="12"/>
  <c r="Q266" i="12"/>
  <c r="U266" i="12"/>
  <c r="F267" i="12"/>
  <c r="G267" i="12"/>
  <c r="I267" i="12"/>
  <c r="K267" i="12"/>
  <c r="M267" i="12"/>
  <c r="O267" i="12"/>
  <c r="Q267" i="12"/>
  <c r="U267" i="12"/>
  <c r="F268" i="12"/>
  <c r="G268" i="12"/>
  <c r="I268" i="12"/>
  <c r="K268" i="12"/>
  <c r="M268" i="12"/>
  <c r="O268" i="12"/>
  <c r="Q268" i="12"/>
  <c r="U268" i="12"/>
  <c r="F271" i="12"/>
  <c r="G271" i="12" s="1"/>
  <c r="G270" i="12" s="1"/>
  <c r="I271" i="12"/>
  <c r="I270" i="12" s="1"/>
  <c r="K271" i="12"/>
  <c r="K270" i="12" s="1"/>
  <c r="M271" i="12"/>
  <c r="M270" i="12" s="1"/>
  <c r="O271" i="12"/>
  <c r="O270" i="12" s="1"/>
  <c r="Q271" i="12"/>
  <c r="Q270" i="12" s="1"/>
  <c r="U271" i="12"/>
  <c r="U270" i="12" s="1"/>
  <c r="F273" i="12"/>
  <c r="G273" i="12" s="1"/>
  <c r="I273" i="12"/>
  <c r="K273" i="12"/>
  <c r="M273" i="12"/>
  <c r="O273" i="12"/>
  <c r="Q273" i="12"/>
  <c r="U273" i="12"/>
  <c r="F275" i="12"/>
  <c r="G275" i="12" s="1"/>
  <c r="I275" i="12"/>
  <c r="K275" i="12"/>
  <c r="M275" i="12"/>
  <c r="O275" i="12"/>
  <c r="Q275" i="12"/>
  <c r="U275" i="12"/>
  <c r="F277" i="12"/>
  <c r="G277" i="12" s="1"/>
  <c r="I277" i="12"/>
  <c r="K277" i="12"/>
  <c r="M277" i="12"/>
  <c r="O277" i="12"/>
  <c r="Q277" i="12"/>
  <c r="U277" i="12"/>
  <c r="F279" i="12"/>
  <c r="G279" i="12" s="1"/>
  <c r="M279" i="12" s="1"/>
  <c r="I279" i="12"/>
  <c r="K279" i="12"/>
  <c r="O279" i="12"/>
  <c r="Q279" i="12"/>
  <c r="U279" i="12"/>
  <c r="G281" i="12"/>
  <c r="F282" i="12"/>
  <c r="G282" i="12"/>
  <c r="M282" i="12" s="1"/>
  <c r="I282" i="12"/>
  <c r="I281" i="12" s="1"/>
  <c r="K282" i="12"/>
  <c r="K281" i="12" s="1"/>
  <c r="O282" i="12"/>
  <c r="O281" i="12" s="1"/>
  <c r="Q282" i="12"/>
  <c r="Q281" i="12" s="1"/>
  <c r="U282" i="12"/>
  <c r="U281" i="12" s="1"/>
  <c r="F285" i="12"/>
  <c r="G285" i="12"/>
  <c r="M285" i="12" s="1"/>
  <c r="I285" i="12"/>
  <c r="K285" i="12"/>
  <c r="O285" i="12"/>
  <c r="Q285" i="12"/>
  <c r="U285" i="12"/>
  <c r="F287" i="12"/>
  <c r="G287" i="12"/>
  <c r="M287" i="12" s="1"/>
  <c r="I287" i="12"/>
  <c r="K287" i="12"/>
  <c r="O287" i="12"/>
  <c r="Q287" i="12"/>
  <c r="U287" i="12"/>
  <c r="F289" i="12"/>
  <c r="G289" i="12"/>
  <c r="M289" i="12" s="1"/>
  <c r="I289" i="12"/>
  <c r="K289" i="12"/>
  <c r="O289" i="12"/>
  <c r="Q289" i="12"/>
  <c r="U289" i="12"/>
  <c r="F293" i="12"/>
  <c r="G293" i="12"/>
  <c r="M293" i="12" s="1"/>
  <c r="I293" i="12"/>
  <c r="K293" i="12"/>
  <c r="O293" i="12"/>
  <c r="Q293" i="12"/>
  <c r="U293" i="12"/>
  <c r="F297" i="12"/>
  <c r="G297" i="12"/>
  <c r="M297" i="12" s="1"/>
  <c r="I297" i="12"/>
  <c r="K297" i="12"/>
  <c r="O297" i="12"/>
  <c r="Q297" i="12"/>
  <c r="U297" i="12"/>
  <c r="F301" i="12"/>
  <c r="G301" i="12"/>
  <c r="M301" i="12" s="1"/>
  <c r="I301" i="12"/>
  <c r="K301" i="12"/>
  <c r="O301" i="12"/>
  <c r="Q301" i="12"/>
  <c r="U301" i="12"/>
  <c r="F304" i="12"/>
  <c r="G304" i="12"/>
  <c r="M304" i="12" s="1"/>
  <c r="I304" i="12"/>
  <c r="K304" i="12"/>
  <c r="O304" i="12"/>
  <c r="Q304" i="12"/>
  <c r="U304" i="12"/>
  <c r="F307" i="12"/>
  <c r="G307" i="12"/>
  <c r="M307" i="12" s="1"/>
  <c r="I307" i="12"/>
  <c r="K307" i="12"/>
  <c r="O307" i="12"/>
  <c r="Q307" i="12"/>
  <c r="U307" i="12"/>
  <c r="F308" i="12"/>
  <c r="G308" i="12"/>
  <c r="M308" i="12" s="1"/>
  <c r="I308" i="12"/>
  <c r="K308" i="12"/>
  <c r="O308" i="12"/>
  <c r="Q308" i="12"/>
  <c r="U308" i="12"/>
  <c r="F309" i="12"/>
  <c r="G309" i="12"/>
  <c r="M309" i="12" s="1"/>
  <c r="I309" i="12"/>
  <c r="K309" i="12"/>
  <c r="O309" i="12"/>
  <c r="Q309" i="12"/>
  <c r="U309" i="12"/>
  <c r="F310" i="12"/>
  <c r="G310" i="12"/>
  <c r="M310" i="12" s="1"/>
  <c r="I310" i="12"/>
  <c r="K310" i="12"/>
  <c r="O310" i="12"/>
  <c r="Q310" i="12"/>
  <c r="U310" i="12"/>
  <c r="G311" i="12"/>
  <c r="F312" i="12"/>
  <c r="G312" i="12"/>
  <c r="M312" i="12" s="1"/>
  <c r="I312" i="12"/>
  <c r="I311" i="12" s="1"/>
  <c r="K312" i="12"/>
  <c r="K311" i="12" s="1"/>
  <c r="O312" i="12"/>
  <c r="O311" i="12" s="1"/>
  <c r="Q312" i="12"/>
  <c r="U312" i="12"/>
  <c r="U311" i="12" s="1"/>
  <c r="F314" i="12"/>
  <c r="G314" i="12"/>
  <c r="M314" i="12" s="1"/>
  <c r="I314" i="12"/>
  <c r="K314" i="12"/>
  <c r="O314" i="12"/>
  <c r="Q314" i="12"/>
  <c r="U314" i="12"/>
  <c r="F317" i="12"/>
  <c r="G317" i="12"/>
  <c r="M317" i="12" s="1"/>
  <c r="I317" i="12"/>
  <c r="K317" i="12"/>
  <c r="O317" i="12"/>
  <c r="Q317" i="12"/>
  <c r="Q311" i="12" s="1"/>
  <c r="U317" i="12"/>
  <c r="F319" i="12"/>
  <c r="G319" i="12"/>
  <c r="M319" i="12" s="1"/>
  <c r="I319" i="12"/>
  <c r="K319" i="12"/>
  <c r="O319" i="12"/>
  <c r="Q319" i="12"/>
  <c r="U319" i="12"/>
  <c r="F321" i="12"/>
  <c r="G321" i="12"/>
  <c r="M321" i="12" s="1"/>
  <c r="I321" i="12"/>
  <c r="K321" i="12"/>
  <c r="O321" i="12"/>
  <c r="Q321" i="12"/>
  <c r="U321" i="12"/>
  <c r="F323" i="12"/>
  <c r="G323" i="12"/>
  <c r="M323" i="12" s="1"/>
  <c r="I323" i="12"/>
  <c r="K323" i="12"/>
  <c r="O323" i="12"/>
  <c r="Q323" i="12"/>
  <c r="U323" i="12"/>
  <c r="F326" i="12"/>
  <c r="G326" i="12"/>
  <c r="M326" i="12" s="1"/>
  <c r="I326" i="12"/>
  <c r="K326" i="12"/>
  <c r="O326" i="12"/>
  <c r="Q326" i="12"/>
  <c r="U326" i="12"/>
  <c r="F328" i="12"/>
  <c r="G328" i="12"/>
  <c r="M328" i="12" s="1"/>
  <c r="I328" i="12"/>
  <c r="K328" i="12"/>
  <c r="O328" i="12"/>
  <c r="Q328" i="12"/>
  <c r="U328" i="12"/>
  <c r="F330" i="12"/>
  <c r="G330" i="12"/>
  <c r="M330" i="12" s="1"/>
  <c r="I330" i="12"/>
  <c r="K330" i="12"/>
  <c r="O330" i="12"/>
  <c r="Q330" i="12"/>
  <c r="U330" i="12"/>
  <c r="F334" i="12"/>
  <c r="G334" i="12" s="1"/>
  <c r="I334" i="12"/>
  <c r="I333" i="12" s="1"/>
  <c r="K334" i="12"/>
  <c r="K333" i="12" s="1"/>
  <c r="O334" i="12"/>
  <c r="O333" i="12" s="1"/>
  <c r="Q334" i="12"/>
  <c r="U334" i="12"/>
  <c r="F336" i="12"/>
  <c r="G336" i="12" s="1"/>
  <c r="M336" i="12" s="1"/>
  <c r="I336" i="12"/>
  <c r="K336" i="12"/>
  <c r="O336" i="12"/>
  <c r="Q336" i="12"/>
  <c r="U336" i="12"/>
  <c r="F338" i="12"/>
  <c r="G338" i="12" s="1"/>
  <c r="M338" i="12" s="1"/>
  <c r="I338" i="12"/>
  <c r="K338" i="12"/>
  <c r="O338" i="12"/>
  <c r="Q338" i="12"/>
  <c r="Q333" i="12" s="1"/>
  <c r="U338" i="12"/>
  <c r="U333" i="12" s="1"/>
  <c r="F340" i="12"/>
  <c r="G340" i="12" s="1"/>
  <c r="M340" i="12" s="1"/>
  <c r="I340" i="12"/>
  <c r="K340" i="12"/>
  <c r="O340" i="12"/>
  <c r="Q340" i="12"/>
  <c r="U340" i="12"/>
  <c r="F342" i="12"/>
  <c r="G342" i="12" s="1"/>
  <c r="M342" i="12" s="1"/>
  <c r="I342" i="12"/>
  <c r="K342" i="12"/>
  <c r="O342" i="12"/>
  <c r="Q342" i="12"/>
  <c r="U342" i="12"/>
  <c r="F344" i="12"/>
  <c r="G344" i="12" s="1"/>
  <c r="M344" i="12" s="1"/>
  <c r="I344" i="12"/>
  <c r="K344" i="12"/>
  <c r="O344" i="12"/>
  <c r="Q344" i="12"/>
  <c r="U344" i="12"/>
  <c r="F346" i="12"/>
  <c r="G346" i="12" s="1"/>
  <c r="M346" i="12" s="1"/>
  <c r="I346" i="12"/>
  <c r="K346" i="12"/>
  <c r="O346" i="12"/>
  <c r="Q346" i="12"/>
  <c r="U346" i="12"/>
  <c r="F348" i="12"/>
  <c r="G348" i="12" s="1"/>
  <c r="M348" i="12" s="1"/>
  <c r="I348" i="12"/>
  <c r="K348" i="12"/>
  <c r="O348" i="12"/>
  <c r="Q348" i="12"/>
  <c r="U348" i="12"/>
  <c r="F350" i="12"/>
  <c r="G350" i="12" s="1"/>
  <c r="M350" i="12" s="1"/>
  <c r="I350" i="12"/>
  <c r="K350" i="12"/>
  <c r="O350" i="12"/>
  <c r="Q350" i="12"/>
  <c r="U350" i="12"/>
  <c r="F353" i="12"/>
  <c r="G353" i="12" s="1"/>
  <c r="M353" i="12" s="1"/>
  <c r="I353" i="12"/>
  <c r="K353" i="12"/>
  <c r="O353" i="12"/>
  <c r="Q353" i="12"/>
  <c r="U353" i="12"/>
  <c r="F356" i="12"/>
  <c r="G356" i="12"/>
  <c r="G355" i="12" s="1"/>
  <c r="I356" i="12"/>
  <c r="I355" i="12" s="1"/>
  <c r="K356" i="12"/>
  <c r="K355" i="12" s="1"/>
  <c r="O356" i="12"/>
  <c r="O355" i="12" s="1"/>
  <c r="Q356" i="12"/>
  <c r="Q355" i="12" s="1"/>
  <c r="U356" i="12"/>
  <c r="U355" i="12" s="1"/>
  <c r="I357" i="12"/>
  <c r="O357" i="12"/>
  <c r="F358" i="12"/>
  <c r="G358" i="12" s="1"/>
  <c r="I358" i="12"/>
  <c r="K358" i="12"/>
  <c r="K357" i="12" s="1"/>
  <c r="O358" i="12"/>
  <c r="Q358" i="12"/>
  <c r="Q357" i="12" s="1"/>
  <c r="U358" i="12"/>
  <c r="U357" i="12" s="1"/>
  <c r="G360" i="12"/>
  <c r="F361" i="12"/>
  <c r="G361" i="12"/>
  <c r="M361" i="12" s="1"/>
  <c r="M360" i="12" s="1"/>
  <c r="I361" i="12"/>
  <c r="I360" i="12" s="1"/>
  <c r="K361" i="12"/>
  <c r="K360" i="12" s="1"/>
  <c r="O361" i="12"/>
  <c r="O360" i="12" s="1"/>
  <c r="Q361" i="12"/>
  <c r="U361" i="12"/>
  <c r="U360" i="12" s="1"/>
  <c r="F363" i="12"/>
  <c r="G363" i="12"/>
  <c r="M363" i="12" s="1"/>
  <c r="I363" i="12"/>
  <c r="K363" i="12"/>
  <c r="O363" i="12"/>
  <c r="Q363" i="12"/>
  <c r="Q360" i="12" s="1"/>
  <c r="U363" i="12"/>
  <c r="G365" i="12"/>
  <c r="I365" i="12"/>
  <c r="K365" i="12"/>
  <c r="M365" i="12"/>
  <c r="F366" i="12"/>
  <c r="G366" i="12"/>
  <c r="I366" i="12"/>
  <c r="K366" i="12"/>
  <c r="M366" i="12"/>
  <c r="O366" i="12"/>
  <c r="O365" i="12" s="1"/>
  <c r="Q366" i="12"/>
  <c r="Q365" i="12" s="1"/>
  <c r="U366" i="12"/>
  <c r="U365" i="12" s="1"/>
  <c r="I20" i="1"/>
  <c r="I19" i="1"/>
  <c r="I18" i="1"/>
  <c r="I17" i="1"/>
  <c r="I16" i="1"/>
  <c r="I64" i="1"/>
  <c r="G27" i="1"/>
  <c r="F40" i="1"/>
  <c r="G23" i="1" s="1"/>
  <c r="G40" i="1"/>
  <c r="G28" i="1" s="1"/>
  <c r="H39" i="1"/>
  <c r="H40" i="1" s="1"/>
  <c r="J28" i="1"/>
  <c r="J26" i="1"/>
  <c r="G38" i="1"/>
  <c r="F38" i="1"/>
  <c r="J23" i="1"/>
  <c r="J24" i="1"/>
  <c r="J25" i="1"/>
  <c r="J27" i="1"/>
  <c r="E24" i="1"/>
  <c r="E26" i="1"/>
  <c r="G25" i="1" l="1"/>
  <c r="G26" i="1" s="1"/>
  <c r="G24" i="1"/>
  <c r="G29" i="1" s="1"/>
  <c r="M358" i="12"/>
  <c r="M357" i="12" s="1"/>
  <c r="G357" i="12"/>
  <c r="M311" i="12"/>
  <c r="M66" i="12"/>
  <c r="M65" i="12" s="1"/>
  <c r="G65" i="12"/>
  <c r="M281" i="12"/>
  <c r="M245" i="12"/>
  <c r="G230" i="12"/>
  <c r="G333" i="12"/>
  <c r="M334" i="12"/>
  <c r="M333" i="12" s="1"/>
  <c r="G160" i="12"/>
  <c r="M161" i="12"/>
  <c r="M160" i="12" s="1"/>
  <c r="M106" i="12"/>
  <c r="M356" i="12"/>
  <c r="M355" i="12" s="1"/>
  <c r="O230" i="12"/>
  <c r="G203" i="12"/>
  <c r="M204" i="12"/>
  <c r="M203" i="12" s="1"/>
  <c r="M119" i="12"/>
  <c r="I21" i="1"/>
  <c r="I39" i="1"/>
  <c r="I40" i="1" s="1"/>
  <c r="J39" i="1" s="1"/>
  <c r="J40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<sst xmlns="http://schemas.openxmlformats.org/spreadsheetml/2006/main" count="1200" uniqueCount="545">
  <si>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</si>
  <si>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</si>
  <si>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</si>
  <si>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</si>
  <si>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</si>
  <si>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</si>
  <si>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</si>
  <si>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</si>
  <si>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</si>
  <si>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</si>
  <si>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</si>
  <si>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</si>
  <si>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</si>
  <si>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</si>
  <si>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</si>
  <si>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</si>
  <si>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</si>
  <si>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</si>
  <si>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</si>
  <si>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</si>
  <si>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</si>
  <si>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</si>
  <si>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</si>
  <si>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</si>
  <si>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</si>
  <si>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</si>
  <si>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</si>
  <si>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</si>
  <si>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</si>
  <si>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</si>
  <si>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</si>
  <si>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</si>
  <si>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</si>
  <si>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</si>
  <si>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</si>
  <si>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</si>
  <si>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</si>
  <si>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</si>
  <si>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Zakázka:</t>
  </si>
  <si>
    <t>Z:</t>
  </si>
  <si>
    <t>Položkový rozpočet</t>
  </si>
  <si>
    <t>Objekt:</t>
  </si>
  <si>
    <t>Rozpočet:</t>
  </si>
  <si>
    <t>Víceúčelové hřiště v obci Rudice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</si>
  <si>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</si>
  <si>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</si>
  <si>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</si>
  <si>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</si>
  <si>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</si>
  <si>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</si>
  <si>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</si>
  <si>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11</t>
  </si>
  <si>
    <t>Přípravné a přidružené práce</t>
  </si>
  <si>
    <t>18</t>
  </si>
  <si>
    <t>Povrchové úpravy terénu</t>
  </si>
  <si>
    <t>2</t>
  </si>
  <si>
    <t>Základy a zvláštní zakládání</t>
  </si>
  <si>
    <t>3</t>
  </si>
  <si>
    <t>Svislé a kompletní konstrukce</t>
  </si>
  <si>
    <t>5</t>
  </si>
  <si>
    <t>Komunikace</t>
  </si>
  <si>
    <t>59</t>
  </si>
  <si>
    <t>Dlažby a předlažby komunikací</t>
  </si>
  <si>
    <t>59.1</t>
  </si>
  <si>
    <t>Sportovní povrch</t>
  </si>
  <si>
    <t>59.2</t>
  </si>
  <si>
    <t>Sportovní vybavení</t>
  </si>
  <si>
    <t>8</t>
  </si>
  <si>
    <t>Trubní vedení</t>
  </si>
  <si>
    <t>88</t>
  </si>
  <si>
    <t>Potrubí z drenážek</t>
  </si>
  <si>
    <t>89</t>
  </si>
  <si>
    <t>Ostatní konstrukce na trub.ved</t>
  </si>
  <si>
    <t>91</t>
  </si>
  <si>
    <t>Doplňující práce na komunikaci</t>
  </si>
  <si>
    <t>99</t>
  </si>
  <si>
    <t>Staveništní přesun hmot</t>
  </si>
  <si>
    <t>711</t>
  </si>
  <si>
    <t>Izolace proti vodě</t>
  </si>
  <si>
    <t>762</t>
  </si>
  <si>
    <t>Konstrukce tesařské</t>
  </si>
  <si>
    <t>783</t>
  </si>
  <si>
    <t>Nátěry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</si>
  <si>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</si>
  <si>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</si>
  <si>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</si>
  <si>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</si>
  <si>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</si>
  <si>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</si>
  <si>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</si>
  <si>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</si>
  <si>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</si>
  <si>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</si>
  <si>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</si>
  <si>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</si>
  <si>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</si>
  <si>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</si>
  <si>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</si>
  <si>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</si>
  <si>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</si>
  <si>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</si>
  <si>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</si>
  <si>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</si>
  <si>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</si>
  <si>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</si>
  <si>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</si>
  <si>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</si>
  <si>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</si>
  <si>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</si>
  <si>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</si>
  <si>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</si>
  <si>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</si>
  <si>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122201101R00</t>
  </si>
  <si>
    <t>Odkopávky nezapažené v hor. 3 do 100 m3</t>
  </si>
  <si>
    <t>m3</t>
  </si>
  <si>
    <t>POL1_0</t>
  </si>
  <si>
    <t>zemina s travním drnem:665*0,08</t>
  </si>
  <si>
    <t>VV</t>
  </si>
  <si>
    <t>zemina s travním drnem:212*0,05</t>
  </si>
  <si>
    <t>škvára:665*0,12</t>
  </si>
  <si>
    <t>zemina, kamenivo:665*0,05</t>
  </si>
  <si>
    <t>zemina, kamenivo:145*1</t>
  </si>
  <si>
    <t>113152112R00</t>
  </si>
  <si>
    <t>Odstranění podkladu z kameniva drceného</t>
  </si>
  <si>
    <t>pro příp. NN:22*0,25+2*0,25</t>
  </si>
  <si>
    <t>113152111R00</t>
  </si>
  <si>
    <t>Odstranění podkladu z kameniva těženého</t>
  </si>
  <si>
    <t>písek:15*0,3</t>
  </si>
  <si>
    <t>tvorba pláně:777/2*0,05</t>
  </si>
  <si>
    <t>162201102R00</t>
  </si>
  <si>
    <t>Vodorovné přemístění výkopku z hor.1-4 do 50 m</t>
  </si>
  <si>
    <t>171101102R00</t>
  </si>
  <si>
    <t>Uložení sypaniny do násypů zhutněných na 96% PS</t>
  </si>
  <si>
    <t>131201111R00</t>
  </si>
  <si>
    <t>Hloubení nezapaž. jam hor.3 do 100 m3, STROJNĚ</t>
  </si>
  <si>
    <t>zasakovací jímka 3x3x1,2 m:6,3*6,3*2,2</t>
  </si>
  <si>
    <t>132201111R00</t>
  </si>
  <si>
    <t>Hloubení rýh š.do 60 cm v hor.3 do 100 m3, STROJNĚ</t>
  </si>
  <si>
    <t>sběrný drén:0,3*0,4*187</t>
  </si>
  <si>
    <t>svodný drén:0,4*0,9*36</t>
  </si>
  <si>
    <t>132201211R00</t>
  </si>
  <si>
    <t>Hloubení rýh š.do 200 cm hor.3 do 100 m3,STROJNĚ</t>
  </si>
  <si>
    <t>kanalizace:1,1*2,15*2</t>
  </si>
  <si>
    <t>šachta:2*2*3,2</t>
  </si>
  <si>
    <t>opěrná stěna:31,3*2*1</t>
  </si>
  <si>
    <t>133201101R00</t>
  </si>
  <si>
    <t>Hloubení šachet v hor.3 do 100 m3</t>
  </si>
  <si>
    <t>oplocení:0,6*0,6*1,1*(4+22)</t>
  </si>
  <si>
    <t>oplocení:0,3*0,3*0,7*21</t>
  </si>
  <si>
    <t>sportovní vybavení:0,5*0,5*0,75*6</t>
  </si>
  <si>
    <t>streetbal:0,8*0,8*1,1*4</t>
  </si>
  <si>
    <t>lavičky:0,2*0,5*0,3*2*2</t>
  </si>
  <si>
    <t>koš:0,45*0,45*0,4*1</t>
  </si>
  <si>
    <t>vyklápěcí lavice:0,2*0,5*0,2*3*1</t>
  </si>
  <si>
    <t>151101101R00</t>
  </si>
  <si>
    <t>Pažení a rozepření stěn rýh - příložné - hl.do 2 m</t>
  </si>
  <si>
    <t>m2</t>
  </si>
  <si>
    <t>kanalizace:2,15*2*2</t>
  </si>
  <si>
    <t>šachta:2*3,2*2</t>
  </si>
  <si>
    <t>151101111R00</t>
  </si>
  <si>
    <t>Odstranění pažení stěn rýh - příložné - hl. do 2 m</t>
  </si>
  <si>
    <t>174101101R00</t>
  </si>
  <si>
    <t>Zásyp jam, rýh, šachet se zhutněním</t>
  </si>
  <si>
    <t>kanalizace:1,1*1,3*2</t>
  </si>
  <si>
    <t>šachta:2*2*3,2-3,14*0,6*0,6*3,2</t>
  </si>
  <si>
    <t>zasakovací jímka 3x3x1,2 m:5*5*0,5</t>
  </si>
  <si>
    <t>opěrná stěna:31,3*2*1-31,3*1,65*1</t>
  </si>
  <si>
    <t>162701105R00</t>
  </si>
  <si>
    <t>Vodorovné přemístění výkopku z hor.1-4 do 10000 m</t>
  </si>
  <si>
    <t>63,8+79,8+178,25+6+4,5+87,32+35,40+80,13+15,82-35,50</t>
  </si>
  <si>
    <t>162702199R00</t>
  </si>
  <si>
    <t>Poplatek za skládku drnu</t>
  </si>
  <si>
    <t>63,80</t>
  </si>
  <si>
    <t>199000002R00</t>
  </si>
  <si>
    <t>Poplatek za skládku zemina, kamenivo</t>
  </si>
  <si>
    <t>178,25+6+4,5+87,32+35,40+80,13+15,82-35,50</t>
  </si>
  <si>
    <t>R199000004</t>
  </si>
  <si>
    <t>Poplatek za skládku škváry bez obsahu nebezpečných, látek</t>
  </si>
  <si>
    <t xml:space="preserve">t     </t>
  </si>
  <si>
    <t>škvára:665*0,12*1,23</t>
  </si>
  <si>
    <t>181101102R00</t>
  </si>
  <si>
    <t>Úprava pláně v zářezech v hor. 1-4, se zhutněním</t>
  </si>
  <si>
    <t>777</t>
  </si>
  <si>
    <t>R0052.3</t>
  </si>
  <si>
    <t>Odstranění ovocných stromů vč. odkořenění, obv. 80 cm, odvoz do 10-ti km poplatek za skládku</t>
  </si>
  <si>
    <t xml:space="preserve">kus   </t>
  </si>
  <si>
    <t>9</t>
  </si>
  <si>
    <t>R0052.4</t>
  </si>
  <si>
    <t>Provedení prostupu ŽB zdí (1m3), odvoz do 10-ti km, poplatek za skládku</t>
  </si>
  <si>
    <t>Vybourání a zpětné zapravení.</t>
  </si>
  <si>
    <t>POP</t>
  </si>
  <si>
    <t>pro příp. NN:1+1</t>
  </si>
  <si>
    <t>R0052.2</t>
  </si>
  <si>
    <t>Odstranění laviček (ocel. dřevo) odvoz do 10-ti km, poplatek za skládku</t>
  </si>
  <si>
    <t>Výtěžek z ocelových prvků poskytnut investorovi.</t>
  </si>
  <si>
    <t>R0052.5</t>
  </si>
  <si>
    <t>Odstranění oplocení v=2,5 m, odvoz do 10-ti km poplatek za skládku</t>
  </si>
  <si>
    <t>m</t>
  </si>
  <si>
    <t>9 ks ocel. sloupků, 53m2 pletiva, napínací dráty, betonové prvky.</t>
  </si>
  <si>
    <t>21</t>
  </si>
  <si>
    <t>919735116R00</t>
  </si>
  <si>
    <t>Řezání stávajícího živičného krytu tl. 25 - 30 cm</t>
  </si>
  <si>
    <t>pro příp. NN:22+2</t>
  </si>
  <si>
    <t>113108325R00</t>
  </si>
  <si>
    <t>Odstranění asfaltové vrstvy pl. do 50 m2, tl.25 cm</t>
  </si>
  <si>
    <t>113204111R00</t>
  </si>
  <si>
    <t>Vytrhání obrubníků zahradních š=50 mm</t>
  </si>
  <si>
    <t>V betonovém loži s opěrou.</t>
  </si>
  <si>
    <t>60+30</t>
  </si>
  <si>
    <t>113202111R00</t>
  </si>
  <si>
    <t>Vytrhání obrub obrubníků silničních š=150 mm</t>
  </si>
  <si>
    <t>pro příp. NN:3</t>
  </si>
  <si>
    <t>14</t>
  </si>
  <si>
    <t>961044111R00</t>
  </si>
  <si>
    <t>Bourání základů z betonu prostého</t>
  </si>
  <si>
    <t>lavičky:0,3*0,3*0,3*12</t>
  </si>
  <si>
    <t>bet. věnec:1*0,2*21</t>
  </si>
  <si>
    <t>zeď - beton, kámen:0,75*1,5*21</t>
  </si>
  <si>
    <t>113106121R00</t>
  </si>
  <si>
    <t>Rozebrání dlažeb z betonových dlaždic na sucho</t>
  </si>
  <si>
    <t>u vstupní branky:2</t>
  </si>
  <si>
    <t>979081111R00</t>
  </si>
  <si>
    <t>Odvoz suti a vybour. hmot na skládku do 1 km</t>
  </si>
  <si>
    <t>t</t>
  </si>
  <si>
    <t>(78,497+13,2)</t>
  </si>
  <si>
    <t>979081121R00</t>
  </si>
  <si>
    <t>Příplatek k odvozu za každý další 1 km</t>
  </si>
  <si>
    <t>(78,497+13,2)*9</t>
  </si>
  <si>
    <t>979990103R00</t>
  </si>
  <si>
    <t>Poplatek za skládku suti - beton do 30x30 cm</t>
  </si>
  <si>
    <t>obrubník 50 mm:90*0,13</t>
  </si>
  <si>
    <t>obrubník 150 mm:17*0,27</t>
  </si>
  <si>
    <t>základy:28,149*2,2</t>
  </si>
  <si>
    <t>dlažba:2*0,14</t>
  </si>
  <si>
    <t>979990112R00</t>
  </si>
  <si>
    <t>Poplatek za skládku suti-obal.kam.-asfalt do 30x30</t>
  </si>
  <si>
    <t>24*0,55</t>
  </si>
  <si>
    <t>R00100</t>
  </si>
  <si>
    <t>Nákup zeminy schopné zúrodnění</t>
  </si>
  <si>
    <t>212*0,1</t>
  </si>
  <si>
    <t>167101101R00</t>
  </si>
  <si>
    <t>Nakládání výkopku z hor.1-4 v množství do 100 m3</t>
  </si>
  <si>
    <t>181301101R00</t>
  </si>
  <si>
    <t>Rozprostření ornice, rovina, tl. do 10 cm do 500m2</t>
  </si>
  <si>
    <t>212</t>
  </si>
  <si>
    <t>180402111R00</t>
  </si>
  <si>
    <t>Založení trávníku parkového výsevem v rovině</t>
  </si>
  <si>
    <t>00572410R</t>
  </si>
  <si>
    <t xml:space="preserve">Směs travní parková mírná zátěž </t>
  </si>
  <si>
    <t>kg</t>
  </si>
  <si>
    <t>POL3_0</t>
  </si>
  <si>
    <t>212*0,03</t>
  </si>
  <si>
    <t>271571111R00</t>
  </si>
  <si>
    <t>Polštář základu ze štěrkopísku tříděného</t>
  </si>
  <si>
    <t>oplocení:0,6*0,6*0,1*(4+22)</t>
  </si>
  <si>
    <t>oplocení:0,3*0,3*0,1*21</t>
  </si>
  <si>
    <t>sportovní vybavení:0,5*0,5*0,1*6</t>
  </si>
  <si>
    <t>streetbal:0,8*0,8*0,1*4</t>
  </si>
  <si>
    <t>opěrná stěna:31,3*1,65*0,1</t>
  </si>
  <si>
    <t>275353112R00</t>
  </si>
  <si>
    <t>Bednění kotev.otvorů patek do 0,02 m2, hl. 1,0 m</t>
  </si>
  <si>
    <t>kus</t>
  </si>
  <si>
    <t>Např. PVC DN 100-250 mm</t>
  </si>
  <si>
    <t>oplocení:8+28</t>
  </si>
  <si>
    <t>oplocení:21</t>
  </si>
  <si>
    <t>sportovní vybavení:6</t>
  </si>
  <si>
    <t>streetbal:4</t>
  </si>
  <si>
    <t>275313611R00</t>
  </si>
  <si>
    <t>Beton základových patek prostý C 16/20</t>
  </si>
  <si>
    <t>oplocení:0,6*0,6*1*(4+22)*1,1</t>
  </si>
  <si>
    <t>oplocení:0,3*0,3*0,6*21*1,1</t>
  </si>
  <si>
    <t>sportovní vybavení:0,5*0,5*0,65*6*1,1</t>
  </si>
  <si>
    <t>streetbal:0,8*0,8*1*4*1,1</t>
  </si>
  <si>
    <t>lavičky:0,2*0,5*0,2*2*2*1,1</t>
  </si>
  <si>
    <t>koš:0,45*0,45*0,3*1*1,1</t>
  </si>
  <si>
    <t>vyklápěcí lavice:0,2*0,5*0,2*2*1*1,1</t>
  </si>
  <si>
    <t>275351215R00</t>
  </si>
  <si>
    <t>Bednění stěn základových patek - zřízení</t>
  </si>
  <si>
    <t>oplocení:0,6*4*0,3*(4+22)</t>
  </si>
  <si>
    <t>oplocení:0,3*4*0,3*21</t>
  </si>
  <si>
    <t>sportovní vybavení:0,5*4*0,3*6</t>
  </si>
  <si>
    <t>streetbal:0,8*4*0,3*4</t>
  </si>
  <si>
    <t>275351216R00</t>
  </si>
  <si>
    <t>Bednění stěn základových patek - odstranění</t>
  </si>
  <si>
    <t>275361921RT4</t>
  </si>
  <si>
    <t>Výztuž základových patek ze svařovaných sítí, průměr drátu  6,0 oka 100/100 mm KH30</t>
  </si>
  <si>
    <t>streetbal:(0,8*0,8*2+1*0,8*4)*0,005*4</t>
  </si>
  <si>
    <t>274321321R00</t>
  </si>
  <si>
    <t xml:space="preserve">Železobeton základových pasů C 20/25 </t>
  </si>
  <si>
    <t>opěrná stěna:31,3*1,65*0,9</t>
  </si>
  <si>
    <t>274351215R00</t>
  </si>
  <si>
    <t>Bednění stěn základových pasů - zřízení</t>
  </si>
  <si>
    <t>opěrná stěna:(31,3+1,65)*2*0,9</t>
  </si>
  <si>
    <t>274351216R00</t>
  </si>
  <si>
    <t>Bednění stěn základových pasů - odstranění</t>
  </si>
  <si>
    <t>274361821R00</t>
  </si>
  <si>
    <t>Výztuž základ. pasů z betonářské oceli 10505 (R)</t>
  </si>
  <si>
    <t>46,48*0,045</t>
  </si>
  <si>
    <t>R338171121</t>
  </si>
  <si>
    <t>Osazení sloupků plot.oc. nad 2 m do patek, zalití MC</t>
  </si>
  <si>
    <t>8+28</t>
  </si>
  <si>
    <t>338171111R00</t>
  </si>
  <si>
    <t>Osazení sloupků plot.oc.do 2 m do patek, zalití MC</t>
  </si>
  <si>
    <t>90007631</t>
  </si>
  <si>
    <t>Sloupky pro oplocení  TR 76/5/5 800 mm, žár.pozinkované</t>
  </si>
  <si>
    <t>Včetně horního zaslepení, uchycení pro lanka a mantinely.</t>
  </si>
  <si>
    <t>4</t>
  </si>
  <si>
    <t>90007631A</t>
  </si>
  <si>
    <t>Sloupky pro oplocení  TR 76/5/5 800 mm, žár.pozinkované, atyp. s trubkami</t>
  </si>
  <si>
    <t>90007630</t>
  </si>
  <si>
    <t>Sloupky pro oplocení  TR 76/4/4 800 mm, žár.pozinkované</t>
  </si>
  <si>
    <t>28-6</t>
  </si>
  <si>
    <t>90007630A</t>
  </si>
  <si>
    <t>Sloupky pro oplocení  TR 76/4/4 800 mm, žár.pozinkované, atyp. s trubkami</t>
  </si>
  <si>
    <t>6</t>
  </si>
  <si>
    <t>90007632</t>
  </si>
  <si>
    <t>Sloupky pro oplocení  TR 76/4/1 200 mm, žár.pozinkované</t>
  </si>
  <si>
    <t>Včetně horního zaslepení, uchycení pro mantinely.</t>
  </si>
  <si>
    <t>767995104R00</t>
  </si>
  <si>
    <t>Výroba a montáž kov. atypických konstr. do 50 kg</t>
  </si>
  <si>
    <t>horní ztužení:(29,35*2+2,15*4+3,3*4+2*2)*5,524</t>
  </si>
  <si>
    <t>horní ztužení:(3*4+2*2)*6,782</t>
  </si>
  <si>
    <t>R0324</t>
  </si>
  <si>
    <t>Ztužení plotové, žárově pozinkované, tr. 60/4 mm</t>
  </si>
  <si>
    <t>horní ztužení:29,35*2+2,15*4+3,3*4+2*2</t>
  </si>
  <si>
    <t>R0325</t>
  </si>
  <si>
    <t>Ztužení plotové, žárově pozinkované, tr. 60/5 mm</t>
  </si>
  <si>
    <t>horní ztužení:3*4+2*2</t>
  </si>
  <si>
    <t>90100110</t>
  </si>
  <si>
    <t>Síť pro oplocení PE 45/45/3 mm dodávka a montáž</t>
  </si>
  <si>
    <t>Včetně ocelového lanka, napínáků a karabinek.</t>
  </si>
  <si>
    <t>horní ztužení:(29,35*2+2,15*4)*3,2</t>
  </si>
  <si>
    <t>horní ztužení:(3*4+2*2+3,1*4)*4,2</t>
  </si>
  <si>
    <t>767920230R00</t>
  </si>
  <si>
    <t>Montáž vrat na ocelové sloupky, plochy do 6 m2</t>
  </si>
  <si>
    <t>90100178</t>
  </si>
  <si>
    <t>Brána 2000/2500 mm, žárově pozinkovaná výplň</t>
  </si>
  <si>
    <t>311321824R00</t>
  </si>
  <si>
    <t>Železobeton nadzákladových zdí pohledový C 20/25</t>
  </si>
  <si>
    <t>opěrná stěna:31,3*1,1*0,5</t>
  </si>
  <si>
    <t>311351805R00</t>
  </si>
  <si>
    <t>Bednění nadzákl.zdí,pohled.hl.,oboustranné-zřízení</t>
  </si>
  <si>
    <t>opěrná stěna:(31,3+0,5)*2*1,1</t>
  </si>
  <si>
    <t>311351806R00</t>
  </si>
  <si>
    <t>Bednění nadzákl.zdí,pohled.hl.,oboustr.-odstranění</t>
  </si>
  <si>
    <t>311361821R00</t>
  </si>
  <si>
    <t>Výztuž nadzáklad. zdí z betonářské oceli 10505 (R)</t>
  </si>
  <si>
    <t>17,215*0,045</t>
  </si>
  <si>
    <t>R564 80-1111.4</t>
  </si>
  <si>
    <t>Podklad kameniva drceného po zhutnění tl. 1cm, frakce 0/4 mm, tř. A</t>
  </si>
  <si>
    <t>sportovní plocha:565</t>
  </si>
  <si>
    <t>R564 80-1111.3</t>
  </si>
  <si>
    <t>Podklad z kameniva drcen po zhutnění tloušťky 2 cm, frakce 4/8 mm, tř. A</t>
  </si>
  <si>
    <t>R564 80-1111.1</t>
  </si>
  <si>
    <t>Podklad z kameniva drcen po zhutnění tloušťky 3 cm, frakce 8/16 mm tř. A</t>
  </si>
  <si>
    <t>R564 81-1112.2</t>
  </si>
  <si>
    <t>Podklad z kameniva drcen po zhutnění tloušťky 6 cm, frakce 16/32 mm, tř. A</t>
  </si>
  <si>
    <t>564721112R00</t>
  </si>
  <si>
    <t>Podklad z kameniva drceného vel.32-63 mm,tl. 9 cm, tř. A</t>
  </si>
  <si>
    <t>564821112RT4</t>
  </si>
  <si>
    <t>Podklad ze štěrkodrti po zhutnění tloušťky 9 cm, štěrkodrť frakce 0-63 mm tř. A</t>
  </si>
  <si>
    <t>568111111R00</t>
  </si>
  <si>
    <t>Zřízení vrstvy z geotextilie skl.do 1:5, š.do 3 m</t>
  </si>
  <si>
    <t>69366057R</t>
  </si>
  <si>
    <t>Geotextilie 100% PP, 400 g/m2 šíře do 8,8 m</t>
  </si>
  <si>
    <t>sportovní plocha:565*1,2</t>
  </si>
  <si>
    <t>564861111R00</t>
  </si>
  <si>
    <t>Podklad ze štěrkodrti po zhutnění tloušťky 20 cm</t>
  </si>
  <si>
    <t>doskočiště:6,5*3,5</t>
  </si>
  <si>
    <t>doskočiště:6*3</t>
  </si>
  <si>
    <t>69366049</t>
  </si>
  <si>
    <t>Geotextilie 200 g/m2</t>
  </si>
  <si>
    <t>doskočiště:6*3*1,2</t>
  </si>
  <si>
    <t>564871111RT2</t>
  </si>
  <si>
    <t>Podklad ze štěrkodrti po zhutnění tloušťky 25 cm, štěrkodrť frakce 0-32 mm</t>
  </si>
  <si>
    <t>566904111R00</t>
  </si>
  <si>
    <t>Vyspravení podkladu po překopech kam.obal.asfaltem</t>
  </si>
  <si>
    <t>pro příp. NN:(22+2)*0,65</t>
  </si>
  <si>
    <t>R564851111</t>
  </si>
  <si>
    <t>Podklad z kameniva drceného po zhutnění tl. 15 cm, frakce 8/16 mm, tř. A</t>
  </si>
  <si>
    <t>dlažba:157</t>
  </si>
  <si>
    <t>596215020R00</t>
  </si>
  <si>
    <t>Kladení zámkové dlažby tl. 6 cm do drtě tl. 3 cm</t>
  </si>
  <si>
    <t>59245110R</t>
  </si>
  <si>
    <t>Dlažba zámková 6 cm přírodní</t>
  </si>
  <si>
    <t>dlažba:157*1,05</t>
  </si>
  <si>
    <t>596291111R00</t>
  </si>
  <si>
    <t>Řezání zámkové dlažby tl. 60 mm</t>
  </si>
  <si>
    <t>157</t>
  </si>
  <si>
    <t>113106231R00</t>
  </si>
  <si>
    <t>Rozebrání dlažeb ze zámkové dlažby v kamenivu</t>
  </si>
  <si>
    <t>pro příp. NN:16+8</t>
  </si>
  <si>
    <t>R0403</t>
  </si>
  <si>
    <t>Umělý vodopropustný tartan, tl. 10 mm</t>
  </si>
  <si>
    <t>Směs z celoprobarveného EPDM granulátu a PUR pojiva s filtračním průtokem min. 150 mm/h.</t>
  </si>
  <si>
    <t>R0409</t>
  </si>
  <si>
    <t>Pružná podkladní vrstva, tl. 30 mm</t>
  </si>
  <si>
    <t>Směs kameniva fr. 3-8 mm, SBR pryžového granulátu fr. 2-4 mm a PUR pojiva s příčnou pevností v tahu větší než 0,2 MPa a filtračním průtokem větším než 1 cm/s.</t>
  </si>
  <si>
    <t>R0403.2</t>
  </si>
  <si>
    <t>Příplatek za barevnost sportovního povrchu, dle PD</t>
  </si>
  <si>
    <t>R0410</t>
  </si>
  <si>
    <t>Lajnování na tartan - polyuretanová barva, lajny š 50mm</t>
  </si>
  <si>
    <t>volejbal, nohejbal:89+30,8</t>
  </si>
  <si>
    <t>m. kopaná, streetbal, florbal:172+16,4*4+25*2</t>
  </si>
  <si>
    <t>rozběh:16,5*2+1,5</t>
  </si>
  <si>
    <t>R0772</t>
  </si>
  <si>
    <t>Sloupky pro volejbal pozinkované vč.sítě, volejbal-nohejbal, pouzder a víček dodávka a</t>
  </si>
  <si>
    <t>sada</t>
  </si>
  <si>
    <t>R0780</t>
  </si>
  <si>
    <t>Branka pro m. kopanou 2x3 m, žárově  pozinkovaná, dodávka a montáž</t>
  </si>
  <si>
    <t>R0782</t>
  </si>
  <si>
    <t>Koš streetbalu standartní s odrazovou deskou a, řetíz. síťkou dodávka a montáž</t>
  </si>
  <si>
    <t>Branka florbalová, síť, dodávka a montáž</t>
  </si>
  <si>
    <t>R0304</t>
  </si>
  <si>
    <t>Odrazové prkno skoku do dálky, ocelový rámeček žárově pozinkovaný</t>
  </si>
  <si>
    <t>Dodávka a montáž</t>
  </si>
  <si>
    <t>R0986A</t>
  </si>
  <si>
    <t>Plachta pro doskočiště cca 6,5x3,5 m, s úchytkami atyp., dodávka a montáž</t>
  </si>
  <si>
    <t>R0213</t>
  </si>
  <si>
    <t>Lavička bez opěradla dodávka a montáž</t>
  </si>
  <si>
    <t>R0212</t>
  </si>
  <si>
    <t>Odpadkový koš, dodávka a montáž</t>
  </si>
  <si>
    <t>R0258</t>
  </si>
  <si>
    <t>Vyklápěcí lavice bez opěradla, dodávka a montáž</t>
  </si>
  <si>
    <t>S uzamykatelným prostorem na míče a sítě vč. držáků síťových sloupků.</t>
  </si>
  <si>
    <t>451572111R00</t>
  </si>
  <si>
    <t>Lože pod potrubí z kameniva těženého 0 - 4 mm</t>
  </si>
  <si>
    <t>kanalizace:1,1*0,15*2</t>
  </si>
  <si>
    <t>871353121R00</t>
  </si>
  <si>
    <t>Montáž trub z plastu, gumový kroužek, DN 200</t>
  </si>
  <si>
    <t>kanalizace:2</t>
  </si>
  <si>
    <t>28611156.AR</t>
  </si>
  <si>
    <t>Trubka kanalizační SN 4 PVC 200x4,9x1000 mm</t>
  </si>
  <si>
    <t>kanalizace:2*1,02</t>
  </si>
  <si>
    <t>175101101RT2</t>
  </si>
  <si>
    <t>Obsyp potrubí bez prohození sypaniny s dodáním, štěrkopísku frakce 0 - 22 mm</t>
  </si>
  <si>
    <t>kanalizace:1,1*0,7*2</t>
  </si>
  <si>
    <t>894412211RBA</t>
  </si>
  <si>
    <t>Šachta DN 1000, stěna 90 mm, dno přímé V max. 40, hloubka dna 3,00 m, poklop litina 12,5 t</t>
  </si>
  <si>
    <t>871318111R00</t>
  </si>
  <si>
    <t>Kladení drenážního potrubí z plastických hmot</t>
  </si>
  <si>
    <t>sběrný drén:187</t>
  </si>
  <si>
    <t>svodný drén:36</t>
  </si>
  <si>
    <t>28611223.AR</t>
  </si>
  <si>
    <t>Trubka PVC drenážní flexibilní d 100 mm</t>
  </si>
  <si>
    <t>sběrný drén:187*1,02</t>
  </si>
  <si>
    <t>28611225.AR</t>
  </si>
  <si>
    <t>Trubka PVC drenážní flexibilní d 160 mm</t>
  </si>
  <si>
    <t>svodný drén:36*1,02</t>
  </si>
  <si>
    <t>212561111R00</t>
  </si>
  <si>
    <t>Výplň odvodňov. trativodů kam. hrubě drcen. 16 mm</t>
  </si>
  <si>
    <t>Frakce 8-16 mm.</t>
  </si>
  <si>
    <t>sběrný drén:0,3*0,15*187</t>
  </si>
  <si>
    <t>svodný drén:0,4*0,3*36</t>
  </si>
  <si>
    <t>Změna frakce na 4-8 mm.</t>
  </si>
  <si>
    <t>sběrný drén:0,3*0,25*187</t>
  </si>
  <si>
    <t>opěrná stěna:31,3*0,3*0,9</t>
  </si>
  <si>
    <t>31,3*0,45*1,1</t>
  </si>
  <si>
    <t>212971110R00</t>
  </si>
  <si>
    <t>Opláštění trativodů z geotext., do sklonu 1:2,5</t>
  </si>
  <si>
    <t>sběrný drén:(0,3*3+0,4*2)*187</t>
  </si>
  <si>
    <t>svodný drén:(0,4*2+0,6*2)*36</t>
  </si>
  <si>
    <t>69366197R</t>
  </si>
  <si>
    <t>Geotextilie 200 g/m2 š. 200cm 100% PP</t>
  </si>
  <si>
    <t>sběrný drén:(0,3*3+0,4*2)*187*1,15</t>
  </si>
  <si>
    <t>svodný drén:(0,4*2+0,6*2)*36*1,15</t>
  </si>
  <si>
    <t>877353121RT5</t>
  </si>
  <si>
    <t>Montáž tvarovek odboč. plast. gum. kroužek DN 200, včetně dodávky odbočky PVC 160/110 mm</t>
  </si>
  <si>
    <t>877353121RT7</t>
  </si>
  <si>
    <t>Montáž tvarovek odboč. plast. gum. kroužek DN 200, včetně dodávky odbočky PVC 160/160 mm</t>
  </si>
  <si>
    <t>877353123R00</t>
  </si>
  <si>
    <t>Montáž tvarovek jednoos. plast. gum.kroužek DN 200</t>
  </si>
  <si>
    <t>28651691.AR</t>
  </si>
  <si>
    <t>Redukce kanalizační 160/ 110 PVC</t>
  </si>
  <si>
    <t>564261111R00</t>
  </si>
  <si>
    <t>Podklad ze štěrkopísku po zhutnění tloušťky 20 cm</t>
  </si>
  <si>
    <t>zasakovací jímka 3x3x1,2 m:4*4</t>
  </si>
  <si>
    <t>zasakovací jímka 3x3x1,2 m:(4,5*4,5*1,4-3*3*1,2)</t>
  </si>
  <si>
    <t>213151111R00</t>
  </si>
  <si>
    <t>Montáž vsakovacího bloku nebo tunelu do V 450 l</t>
  </si>
  <si>
    <t>zasakovací jímka 3x3x1,2 m:50</t>
  </si>
  <si>
    <t>R286-97910</t>
  </si>
  <si>
    <t>Blok vsakovací 600 x 600 x 600 mm</t>
  </si>
  <si>
    <t>zasakovací jímka 3x3x1,2 m:48</t>
  </si>
  <si>
    <t>R286-97910.1</t>
  </si>
  <si>
    <t>Blok vsakovací 600 x 600 x 600 mm, s kanálkem DN 80</t>
  </si>
  <si>
    <t>zasakovací jímka 3x3x1,2 m:1</t>
  </si>
  <si>
    <t>R286-97910.2</t>
  </si>
  <si>
    <t>Blok vsakovací kontrolní  600 x 600 x 600 mm</t>
  </si>
  <si>
    <t>Jedná se o 4 komponenty na 1 box 600 x 600 x 600 mm.</t>
  </si>
  <si>
    <t>213151121R00</t>
  </si>
  <si>
    <t>Obalení vsakovacích bloků geotextílií</t>
  </si>
  <si>
    <t>zasakovací jímka 3x3x1,2 m:(3*3*2+3*1,2*4)</t>
  </si>
  <si>
    <t>zasakovací jímka 3x3x1,2 m:(3*3*2+3*1,2*4)*1,2</t>
  </si>
  <si>
    <t>721176232R00</t>
  </si>
  <si>
    <t>Potrubí  svodné  D 110 x 3,2 mm</t>
  </si>
  <si>
    <t>Odvzdušnění vsakovací jímky zaústěno do bet. šachty.</t>
  </si>
  <si>
    <t>zasakovací jímka 3x3x1,2 m:3,5</t>
  </si>
  <si>
    <t>0,3*0,1*(139+13+1+3)</t>
  </si>
  <si>
    <t>916561111RT4</t>
  </si>
  <si>
    <t>Osazení záhon.obrubníků do lože z C 12/15 s opěrou, včetně obrubníku  50/5/25 cm</t>
  </si>
  <si>
    <t>139</t>
  </si>
  <si>
    <t>917862111RV3</t>
  </si>
  <si>
    <t>Osazení stojat. obrub.bet. s opěrou,lože z C 12/15, včetně obrubníku nájezdového 150/150/1000 mm</t>
  </si>
  <si>
    <t>13</t>
  </si>
  <si>
    <t>917862111RV4</t>
  </si>
  <si>
    <t>Osazení stojat. obrub.bet. s opěrou,lože z C 12/15, vč.obrub.nájezd.náběh. 1000/150/150-250</t>
  </si>
  <si>
    <t>917461111R00</t>
  </si>
  <si>
    <t>Osaz. stoj. obrub. kam. s opěrou, lože z C 12/15</t>
  </si>
  <si>
    <t>doskočiště:(6+3)*2</t>
  </si>
  <si>
    <t>R0991A</t>
  </si>
  <si>
    <t>Polymerbetonový obrubník a s gumovým krytem</t>
  </si>
  <si>
    <t>doskočiště:(6+3)*2*1,02</t>
  </si>
  <si>
    <t>R0107</t>
  </si>
  <si>
    <t>Lapač písku š=500 mm, dodávka a montáž</t>
  </si>
  <si>
    <t>4+6+6+1+1</t>
  </si>
  <si>
    <t>171201101R00</t>
  </si>
  <si>
    <t>Uložení sypaniny do násypů nezhutněných</t>
  </si>
  <si>
    <t>doskočiště:6*3*0,3</t>
  </si>
  <si>
    <t>58330999.0001</t>
  </si>
  <si>
    <t>Písek vhodný pro doskočiště</t>
  </si>
  <si>
    <t>Čistý křemičitý (SiO2 min 96%) kulatozrnný (zrna zaoblená a zakulacená) písek bílý bez organických komponentů, maximální frakce 2 mm - z nichž max 5% hmotnostních je nižší než 0,2 mm - automaticky splňující Vyhl.č.238/2011 Sb.</t>
  </si>
  <si>
    <t>doskočiště:6*3*0,3*1,02</t>
  </si>
  <si>
    <t>917862111RU3</t>
  </si>
  <si>
    <t>Osazení stojat. obrub.bet. s opěrou,lože z C 12/15, včetně obrubníku 1000/150/300</t>
  </si>
  <si>
    <t>998222012R00</t>
  </si>
  <si>
    <t>Přesun hmot, zpevněné plochy, kryt z kameniva</t>
  </si>
  <si>
    <t>711823121RT5</t>
  </si>
  <si>
    <t>Montáž nopové fólie svisle včetně dodávky nopové, fólie</t>
  </si>
  <si>
    <t>opěrná stěna:31,3*2,45</t>
  </si>
  <si>
    <t>762134122R00</t>
  </si>
  <si>
    <t>Montáž bednění stěn, fošny hobl. do 60 mm, na sraz</t>
  </si>
  <si>
    <t>(14,2+2,15*2+29,35-4,25-0,1+29,35-5,25-0,1)*0,8</t>
  </si>
  <si>
    <t>R605-00022</t>
  </si>
  <si>
    <t>Fošna hoblovaná  modřínová tl. 36 mm,, 2x zkosená hrana</t>
  </si>
  <si>
    <t>(14,2+2,15*2+29,35-4,25-0,1+29,35-5,25-0,1)*0,195*0,036*4*1,15</t>
  </si>
  <si>
    <t>783626200R00</t>
  </si>
  <si>
    <t>Nátěr lazurovací truhlářských výrobků 2x lakování</t>
  </si>
  <si>
    <t>(14,2+2,15*2+29,35-4,25-0,1+29,35-5,25-0,1)*(0,195+0,036)*2*4</t>
  </si>
  <si>
    <t/>
  </si>
  <si>
    <t>SUM</t>
  </si>
  <si>
    <t>Poznámky uchazeče k zadání</t>
  </si>
  <si>
    <t>POPUZIV</t>
  </si>
  <si>
    <t>END</t>
  </si>
  <si>
    <t>SO 01 Víceúčelové hřiště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</si>
</sst>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indent="1"/>
    </xf>
    <xf numFmtId="49" fontId="6" fillId="2" borderId="0" xfId="0" applyNumberFormat="1" applyFont="1" applyFill="1" applyBorder="1" applyAlignment="1">
      <alignment horizontal="left" vertical="center"/>
    </xf>
    <xf numFmtId="49" fontId="6" fillId="2" borderId="18" xfId="0" applyNumberFormat="1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left" vertical="center" indent="1"/>
    </xf>
    <xf numFmtId="0" fontId="0" fillId="2" borderId="6" xfId="0" applyFont="1" applyFill="1" applyBorder="1"/>
    <xf numFmtId="49" fontId="8" fillId="2" borderId="6" xfId="0" applyNumberFormat="1" applyFont="1" applyFill="1" applyBorder="1" applyAlignment="1">
      <alignment horizontal="left" vertical="center"/>
    </xf>
    <xf numFmtId="0" fontId="8" fillId="2" borderId="6" xfId="0" applyFont="1" applyFill="1" applyBorder="1"/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 applyProtection="1">
      <alignment horizontal="right" vertical="center"/>
      <protection locked="0"/>
    </xf>
    <xf numFmtId="49" fontId="8" fillId="3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2" borderId="27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 wrapText="1"/>
    </xf>
    <xf numFmtId="3" fontId="7" fillId="2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2" borderId="28" xfId="0" applyNumberFormat="1" applyFont="1" applyFill="1" applyBorder="1" applyAlignment="1">
      <alignment horizontal="center" vertical="center" wrapText="1" shrinkToFit="1"/>
    </xf>
    <xf numFmtId="3" fontId="7" fillId="2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2" fontId="12" fillId="2" borderId="7" xfId="0" applyNumberFormat="1" applyFont="1" applyFill="1" applyBorder="1" applyAlignment="1">
      <alignment horizontal="righ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" fontId="12" fillId="2" borderId="7" xfId="0" applyNumberFormat="1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2" borderId="35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4" borderId="39" xfId="0" applyNumberFormat="1" applyFont="1" applyFill="1" applyBorder="1" applyAlignment="1">
      <alignment horizontal="center"/>
    </xf>
    <xf numFmtId="4" fontId="7" fillId="4" borderId="39" xfId="0" applyNumberFormat="1" applyFont="1" applyFill="1" applyBorder="1" applyAlignment="1"/>
    <xf numFmtId="4" fontId="7" fillId="4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2" borderId="46" xfId="0" applyFill="1" applyBorder="1"/>
    <xf numFmtId="49" fontId="0" fillId="2" borderId="43" xfId="0" applyNumberFormat="1" applyFill="1" applyBorder="1" applyAlignment="1"/>
    <xf numFmtId="49" fontId="0" fillId="2" borderId="43" xfId="0" applyNumberFormat="1" applyFill="1" applyBorder="1"/>
    <xf numFmtId="0" fontId="0" fillId="2" borderId="43" xfId="0" applyFill="1" applyBorder="1"/>
    <xf numFmtId="0" fontId="0" fillId="2" borderId="42" xfId="0" applyFill="1" applyBorder="1"/>
    <xf numFmtId="0" fontId="0" fillId="2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2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2" borderId="35" xfId="0" applyFill="1" applyBorder="1"/>
    <xf numFmtId="49" fontId="0" fillId="2" borderId="35" xfId="0" applyNumberFormat="1" applyFill="1" applyBorder="1"/>
    <xf numFmtId="0" fontId="0" fillId="2" borderId="49" xfId="0" applyFill="1" applyBorder="1" applyAlignment="1">
      <alignment vertical="top"/>
    </xf>
    <xf numFmtId="0" fontId="0" fillId="2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NumberFormat="1" applyFont="1" applyBorder="1" applyAlignment="1">
      <alignment vertical="top" wrapText="1" shrinkToFit="1"/>
    </xf>
    <xf numFmtId="0" fontId="0" fillId="2" borderId="39" xfId="0" applyFill="1" applyBorder="1" applyAlignment="1">
      <alignment vertical="top" shrinkToFit="1"/>
    </xf>
    <xf numFmtId="0" fontId="0" fillId="2" borderId="10" xfId="0" applyFill="1" applyBorder="1" applyAlignment="1">
      <alignment vertical="top" shrinkToFit="1"/>
    </xf>
    <xf numFmtId="0" fontId="18" fillId="0" borderId="0" xfId="0" applyNumberFormat="1" applyFont="1" applyBorder="1" applyAlignment="1">
      <alignment vertical="top" wrapText="1" shrinkToFit="1"/>
    </xf>
    <xf numFmtId="174" fontId="16" fillId="0" borderId="33" xfId="0" applyNumberFormat="1" applyFont="1" applyBorder="1" applyAlignment="1">
      <alignment vertical="top" shrinkToFit="1"/>
    </xf>
    <xf numFmtId="174" fontId="17" fillId="0" borderId="33" xfId="0" applyNumberFormat="1" applyFont="1" applyBorder="1" applyAlignment="1">
      <alignment vertical="top" wrapText="1" shrinkToFit="1"/>
    </xf>
    <xf numFmtId="174" fontId="0" fillId="2" borderId="39" xfId="0" applyNumberFormat="1" applyFill="1" applyBorder="1" applyAlignment="1">
      <alignment vertical="top" shrinkToFit="1"/>
    </xf>
    <xf numFmtId="174" fontId="18" fillId="0" borderId="0" xfId="0" applyNumberFormat="1" applyFont="1" applyBorder="1" applyAlignment="1">
      <alignment vertical="top" wrapText="1" shrinkToFit="1"/>
    </xf>
    <xf numFmtId="4" fontId="16" fillId="3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2" borderId="39" xfId="0" applyNumberFormat="1" applyFill="1" applyBorder="1" applyAlignment="1">
      <alignment vertical="top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0" fillId="2" borderId="51" xfId="0" applyFill="1" applyBorder="1"/>
    <xf numFmtId="0" fontId="0" fillId="2" borderId="52" xfId="0" applyFill="1" applyBorder="1" applyAlignment="1">
      <alignment wrapText="1"/>
    </xf>
    <xf numFmtId="0" fontId="0" fillId="2" borderId="53" xfId="0" applyFill="1" applyBorder="1" applyAlignment="1">
      <alignment vertical="top"/>
    </xf>
    <xf numFmtId="49" fontId="0" fillId="2" borderId="53" xfId="0" applyNumberFormat="1" applyFill="1" applyBorder="1" applyAlignment="1">
      <alignment vertical="top"/>
    </xf>
    <xf numFmtId="49" fontId="0" fillId="2" borderId="49" xfId="0" applyNumberFormat="1" applyFill="1" applyBorder="1" applyAlignment="1">
      <alignment vertical="top"/>
    </xf>
    <xf numFmtId="174" fontId="0" fillId="2" borderId="49" xfId="0" applyNumberFormat="1" applyFill="1" applyBorder="1" applyAlignment="1">
      <alignment vertical="top"/>
    </xf>
    <xf numFmtId="4" fontId="0" fillId="2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7" fillId="0" borderId="39" xfId="0" applyNumberFormat="1" applyFont="1" applyBorder="1" applyAlignment="1">
      <alignment vertical="top" wrapText="1" shrinkToFit="1"/>
    </xf>
    <xf numFmtId="174" fontId="17" fillId="0" borderId="39" xfId="0" applyNumberFormat="1" applyFont="1" applyBorder="1" applyAlignment="1">
      <alignment vertical="top" wrapText="1" shrinkToFit="1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3" borderId="36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37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34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38" xfId="0" applyFill="1" applyBorder="1" applyAlignment="1" applyProtection="1">
      <alignment vertical="top" wrapText="1"/>
      <protection locked="0"/>
    </xf>
    <xf numFmtId="4" fontId="8" fillId="2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2" borderId="39" xfId="0" applyNumberFormat="1" applyFill="1" applyBorder="1" applyAlignment="1">
      <alignment horizontal="left" vertical="top" wrapText="1"/>
    </xf>
    <xf numFmtId="0" fontId="18" fillId="0" borderId="26" xfId="0" applyNumberFormat="1" applyFont="1" applyBorder="1" applyAlignment="1">
      <alignment horizontal="left" vertical="top" wrapText="1"/>
    </xf>
    <xf numFmtId="0" fontId="17" fillId="0" borderId="39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7"/>
  <sheetViews>
    <sheetView showGridLines="0" tabSelected="1" topLeftCell="B1" zoomScaleNormal="100" zoomScaleSheetLayoutView="75" workbookViewId="0">
      <selection activeCell="B6" sqref="B6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</cols>
  <sheetData>
    <row r="1" spans="1:15" ht="33.75" customHeight="1" x14ac:dyDescent="0.25">
      <c r="A1" s="71" t="s">
        <v>36</v>
      </c>
      <c r="B1" s="90" t="s">
        <v>40</v>
      </c>
      <c r="C1" s="91"/>
      <c r="D1" s="91"/>
      <c r="E1" s="91"/>
      <c r="F1" s="91"/>
      <c r="G1" s="91"/>
      <c r="H1" s="91"/>
      <c r="I1" s="91"/>
      <c r="J1" s="92"/>
    </row>
    <row r="2" spans="1:15" ht="23.25" customHeight="1" x14ac:dyDescent="0.25">
      <c r="A2" s="4"/>
      <c r="B2" s="104" t="s">
        <v>38</v>
      </c>
      <c r="C2" s="105"/>
      <c r="D2" s="106" t="s">
        <v>43</v>
      </c>
      <c r="E2" s="107"/>
      <c r="F2" s="107"/>
      <c r="G2" s="107"/>
      <c r="H2" s="107"/>
      <c r="I2" s="107"/>
      <c r="J2" s="108"/>
      <c r="O2" s="2"/>
    </row>
    <row r="3" spans="1:15" ht="24" customHeight="1" x14ac:dyDescent="0.25">
      <c r="A3" s="4"/>
      <c r="B3" s="109" t="s">
        <v>41</v>
      </c>
      <c r="C3" s="110"/>
      <c r="D3" s="111" t="s">
        <v>544</v>
      </c>
      <c r="E3" s="112"/>
      <c r="F3" s="112"/>
      <c r="G3" s="112"/>
      <c r="H3" s="112"/>
      <c r="I3" s="112"/>
      <c r="J3" s="113"/>
    </row>
    <row r="4" spans="1:15" ht="24.6" customHeight="1" x14ac:dyDescent="0.25">
      <c r="A4" s="4"/>
      <c r="B4" s="114" t="s">
        <v>42</v>
      </c>
      <c r="C4" s="115"/>
      <c r="D4" s="116"/>
      <c r="E4" s="116"/>
      <c r="F4" s="117"/>
      <c r="G4" s="118"/>
      <c r="H4" s="117"/>
      <c r="I4" s="118"/>
      <c r="J4" s="119"/>
    </row>
    <row r="5" spans="1:15" ht="24" customHeight="1" x14ac:dyDescent="0.25">
      <c r="A5" s="4"/>
      <c r="B5" s="45" t="s">
        <v>21</v>
      </c>
      <c r="C5" s="5"/>
      <c r="D5" s="120"/>
      <c r="E5" s="25"/>
      <c r="F5" s="25"/>
      <c r="G5" s="25"/>
      <c r="H5" s="27" t="s">
        <v>33</v>
      </c>
      <c r="I5" s="120"/>
      <c r="J5" s="11"/>
    </row>
    <row r="6" spans="1:15" ht="15.75" customHeight="1" x14ac:dyDescent="0.25">
      <c r="A6" s="4"/>
      <c r="B6" s="39"/>
      <c r="C6" s="25"/>
      <c r="D6" s="120"/>
      <c r="E6" s="25"/>
      <c r="F6" s="25"/>
      <c r="G6" s="25"/>
      <c r="H6" s="27" t="s">
        <v>34</v>
      </c>
      <c r="I6" s="120"/>
      <c r="J6" s="11"/>
    </row>
    <row r="7" spans="1:15" ht="15.75" customHeight="1" x14ac:dyDescent="0.25">
      <c r="A7" s="4"/>
      <c r="B7" s="40"/>
      <c r="C7" s="121"/>
      <c r="D7" s="103"/>
      <c r="E7" s="32"/>
      <c r="F7" s="32"/>
      <c r="G7" s="32"/>
      <c r="H7" s="34"/>
      <c r="I7" s="32"/>
      <c r="J7" s="49"/>
    </row>
    <row r="8" spans="1:15" ht="24" hidden="1" customHeight="1" x14ac:dyDescent="0.25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5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5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5">
      <c r="A11" s="4"/>
      <c r="B11" s="45" t="s">
        <v>18</v>
      </c>
      <c r="C11" s="5"/>
      <c r="D11" s="122"/>
      <c r="E11" s="122"/>
      <c r="F11" s="122"/>
      <c r="G11" s="122"/>
      <c r="H11" s="27" t="s">
        <v>33</v>
      </c>
      <c r="I11" s="126"/>
      <c r="J11" s="11"/>
    </row>
    <row r="12" spans="1:15" ht="15.75" customHeight="1" x14ac:dyDescent="0.25">
      <c r="A12" s="4"/>
      <c r="B12" s="39"/>
      <c r="C12" s="25"/>
      <c r="D12" s="123"/>
      <c r="E12" s="123"/>
      <c r="F12" s="123"/>
      <c r="G12" s="123"/>
      <c r="H12" s="27" t="s">
        <v>34</v>
      </c>
      <c r="I12" s="126"/>
      <c r="J12" s="11"/>
    </row>
    <row r="13" spans="1:15" ht="15.75" customHeight="1" x14ac:dyDescent="0.25">
      <c r="A13" s="4"/>
      <c r="B13" s="40"/>
      <c r="C13" s="125"/>
      <c r="D13" s="124"/>
      <c r="E13" s="124"/>
      <c r="F13" s="124"/>
      <c r="G13" s="124"/>
      <c r="H13" s="28"/>
      <c r="I13" s="32"/>
      <c r="J13" s="49"/>
    </row>
    <row r="14" spans="1:15" ht="24" hidden="1" customHeight="1" x14ac:dyDescent="0.25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5">
      <c r="A15" s="4"/>
      <c r="B15" s="50" t="s">
        <v>31</v>
      </c>
      <c r="C15" s="70"/>
      <c r="D15" s="51"/>
      <c r="E15" s="82"/>
      <c r="F15" s="82"/>
      <c r="G15" s="97"/>
      <c r="H15" s="97"/>
      <c r="I15" s="97" t="s">
        <v>28</v>
      </c>
      <c r="J15" s="98"/>
    </row>
    <row r="16" spans="1:15" ht="23.25" customHeight="1" x14ac:dyDescent="0.25">
      <c r="A16" s="191" t="s">
        <v>23</v>
      </c>
      <c r="B16" s="192" t="s">
        <v>23</v>
      </c>
      <c r="C16" s="56"/>
      <c r="D16" s="57"/>
      <c r="E16" s="79"/>
      <c r="F16" s="80"/>
      <c r="G16" s="79"/>
      <c r="H16" s="80"/>
      <c r="I16" s="79">
        <f>SUMIF(F47:F63,A16,I47:I63)+SUMIF(F47:F63,"PSU",I47:I63)</f>
        <v>0</v>
      </c>
      <c r="J16" s="81"/>
    </row>
    <row r="17" spans="1:10" ht="23.25" customHeight="1" x14ac:dyDescent="0.25">
      <c r="A17" s="191" t="s">
        <v>24</v>
      </c>
      <c r="B17" s="192" t="s">
        <v>24</v>
      </c>
      <c r="C17" s="56"/>
      <c r="D17" s="57"/>
      <c r="E17" s="79"/>
      <c r="F17" s="80"/>
      <c r="G17" s="79"/>
      <c r="H17" s="80"/>
      <c r="I17" s="79">
        <f>SUMIF(F47:F63,A17,I47:I63)</f>
        <v>0</v>
      </c>
      <c r="J17" s="81"/>
    </row>
    <row r="18" spans="1:10" ht="23.25" customHeight="1" x14ac:dyDescent="0.25">
      <c r="A18" s="191" t="s">
        <v>25</v>
      </c>
      <c r="B18" s="192" t="s">
        <v>25</v>
      </c>
      <c r="C18" s="56"/>
      <c r="D18" s="57"/>
      <c r="E18" s="79"/>
      <c r="F18" s="80"/>
      <c r="G18" s="79"/>
      <c r="H18" s="80"/>
      <c r="I18" s="79">
        <f>SUMIF(F47:F63,A18,I47:I63)</f>
        <v>0</v>
      </c>
      <c r="J18" s="81"/>
    </row>
    <row r="19" spans="1:10" ht="23.25" customHeight="1" x14ac:dyDescent="0.25">
      <c r="A19" s="191" t="s">
        <v>83</v>
      </c>
      <c r="B19" s="192" t="s">
        <v>26</v>
      </c>
      <c r="C19" s="56"/>
      <c r="D19" s="57"/>
      <c r="E19" s="79"/>
      <c r="F19" s="80"/>
      <c r="G19" s="79"/>
      <c r="H19" s="80"/>
      <c r="I19" s="79">
        <f>SUMIF(F47:F63,A19,I47:I63)</f>
        <v>0</v>
      </c>
      <c r="J19" s="81"/>
    </row>
    <row r="20" spans="1:10" ht="23.25" customHeight="1" x14ac:dyDescent="0.25">
      <c r="A20" s="191" t="s">
        <v>84</v>
      </c>
      <c r="B20" s="192" t="s">
        <v>27</v>
      </c>
      <c r="C20" s="56"/>
      <c r="D20" s="57"/>
      <c r="E20" s="79"/>
      <c r="F20" s="80"/>
      <c r="G20" s="79"/>
      <c r="H20" s="80"/>
      <c r="I20" s="79">
        <f>SUMIF(F47:F63,A20,I47:I63)</f>
        <v>0</v>
      </c>
      <c r="J20" s="81"/>
    </row>
    <row r="21" spans="1:10" ht="23.25" customHeight="1" x14ac:dyDescent="0.25">
      <c r="A21" s="4"/>
      <c r="B21" s="72" t="s">
        <v>28</v>
      </c>
      <c r="C21" s="73"/>
      <c r="D21" s="74"/>
      <c r="E21" s="88"/>
      <c r="F21" s="96"/>
      <c r="G21" s="88"/>
      <c r="H21" s="96"/>
      <c r="I21" s="88">
        <f>SUM(I16:J20)</f>
        <v>0</v>
      </c>
      <c r="J21" s="89"/>
    </row>
    <row r="22" spans="1:10" ht="33" customHeight="1" x14ac:dyDescent="0.25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5">
      <c r="A23" s="4"/>
      <c r="B23" s="55" t="s">
        <v>11</v>
      </c>
      <c r="C23" s="56"/>
      <c r="D23" s="57"/>
      <c r="E23" s="58">
        <v>15</v>
      </c>
      <c r="F23" s="59" t="s">
        <v>0</v>
      </c>
      <c r="G23" s="86">
        <f>ZakladDPHSniVypocet</f>
        <v>0</v>
      </c>
      <c r="H23" s="87"/>
      <c r="I23" s="87"/>
      <c r="J23" s="60" t="str">
        <f t="shared" ref="J23:J28" si="0">Mena</f>
        <v>CZK</v>
      </c>
    </row>
    <row r="24" spans="1:10" ht="23.25" customHeight="1" x14ac:dyDescent="0.25">
      <c r="A24" s="4"/>
      <c r="B24" s="55" t="s">
        <v>12</v>
      </c>
      <c r="C24" s="56"/>
      <c r="D24" s="57"/>
      <c r="E24" s="58">
        <f>SazbaDPH1</f>
        <v>15</v>
      </c>
      <c r="F24" s="59" t="s">
        <v>0</v>
      </c>
      <c r="G24" s="84">
        <f>ZakladDPHSni*SazbaDPH1/100</f>
        <v>0</v>
      </c>
      <c r="H24" s="85"/>
      <c r="I24" s="85"/>
      <c r="J24" s="60" t="str">
        <f t="shared" si="0"/>
        <v>CZK</v>
      </c>
    </row>
    <row r="25" spans="1:10" ht="23.25" customHeight="1" x14ac:dyDescent="0.25">
      <c r="A25" s="4"/>
      <c r="B25" s="55" t="s">
        <v>13</v>
      </c>
      <c r="C25" s="56"/>
      <c r="D25" s="57"/>
      <c r="E25" s="58">
        <v>21</v>
      </c>
      <c r="F25" s="59" t="s">
        <v>0</v>
      </c>
      <c r="G25" s="86">
        <f>ZakladDPHZaklVypocet</f>
        <v>0</v>
      </c>
      <c r="H25" s="87"/>
      <c r="I25" s="87"/>
      <c r="J25" s="60" t="str">
        <f t="shared" si="0"/>
        <v>CZK</v>
      </c>
    </row>
    <row r="26" spans="1:10" ht="23.25" customHeight="1" x14ac:dyDescent="0.25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3">
        <f>ZakladDPHZakl*SazbaDPH2/100</f>
        <v>0</v>
      </c>
      <c r="H26" s="94"/>
      <c r="I26" s="94"/>
      <c r="J26" s="54" t="str">
        <f t="shared" si="0"/>
        <v>CZK</v>
      </c>
    </row>
    <row r="27" spans="1:10" ht="23.25" customHeight="1" thickBot="1" x14ac:dyDescent="0.3">
      <c r="A27" s="4"/>
      <c r="B27" s="46" t="s">
        <v>4</v>
      </c>
      <c r="C27" s="20"/>
      <c r="D27" s="23"/>
      <c r="E27" s="20"/>
      <c r="F27" s="21"/>
      <c r="G27" s="95">
        <f>0</f>
        <v>0</v>
      </c>
      <c r="H27" s="95"/>
      <c r="I27" s="95"/>
      <c r="J27" s="61" t="str">
        <f t="shared" si="0"/>
        <v>CZK</v>
      </c>
    </row>
    <row r="28" spans="1:10" ht="27.75" hidden="1" customHeight="1" thickBot="1" x14ac:dyDescent="0.3">
      <c r="A28" s="4"/>
      <c r="B28" s="150" t="s">
        <v>22</v>
      </c>
      <c r="C28" s="151"/>
      <c r="D28" s="151"/>
      <c r="E28" s="152"/>
      <c r="F28" s="153"/>
      <c r="G28" s="154">
        <f>ZakladDPHSniVypocet+ZakladDPHZaklVypocet</f>
        <v>0</v>
      </c>
      <c r="H28" s="154"/>
      <c r="I28" s="154"/>
      <c r="J28" s="155" t="str">
        <f t="shared" si="0"/>
        <v>CZK</v>
      </c>
    </row>
    <row r="29" spans="1:10" ht="27.75" customHeight="1" thickBot="1" x14ac:dyDescent="0.3">
      <c r="A29" s="4"/>
      <c r="B29" s="150" t="s">
        <v>35</v>
      </c>
      <c r="C29" s="156"/>
      <c r="D29" s="156"/>
      <c r="E29" s="156"/>
      <c r="F29" s="156"/>
      <c r="G29" s="157">
        <f>ZakladDPHSni+DPHSni+ZakladDPHZakl+DPHZakl+Zaokrouhleni</f>
        <v>0</v>
      </c>
      <c r="H29" s="157"/>
      <c r="I29" s="157"/>
      <c r="J29" s="158" t="s">
        <v>46</v>
      </c>
    </row>
    <row r="30" spans="1:10" ht="12.75" customHeight="1" x14ac:dyDescent="0.25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5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5">
      <c r="A32" s="4"/>
      <c r="B32" s="24"/>
      <c r="C32" s="19" t="s">
        <v>10</v>
      </c>
      <c r="D32" s="37"/>
      <c r="E32" s="37"/>
      <c r="F32" s="19" t="s">
        <v>9</v>
      </c>
      <c r="G32" s="37"/>
      <c r="H32" s="38"/>
      <c r="I32" s="37"/>
      <c r="J32" s="12"/>
    </row>
    <row r="33" spans="1:10" ht="47.25" customHeight="1" x14ac:dyDescent="0.25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 x14ac:dyDescent="0.25">
      <c r="A34" s="29"/>
      <c r="B34" s="29"/>
      <c r="C34" s="30"/>
      <c r="D34" s="78"/>
      <c r="E34" s="78"/>
      <c r="F34" s="30"/>
      <c r="G34" s="78"/>
      <c r="H34" s="78"/>
      <c r="I34" s="78"/>
      <c r="J34" s="36"/>
    </row>
    <row r="35" spans="1:10" ht="12.75" customHeight="1" x14ac:dyDescent="0.25">
      <c r="A35" s="4"/>
      <c r="B35" s="4"/>
      <c r="C35" s="5"/>
      <c r="D35" s="83" t="s">
        <v>2</v>
      </c>
      <c r="E35" s="83"/>
      <c r="F35" s="5"/>
      <c r="G35" s="43"/>
      <c r="H35" s="13" t="s">
        <v>3</v>
      </c>
      <c r="I35" s="43"/>
      <c r="J35" s="12"/>
    </row>
    <row r="36" spans="1:10" ht="13.5" customHeight="1" thickBot="1" x14ac:dyDescent="0.3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3">
      <c r="B37" s="75" t="s">
        <v>15</v>
      </c>
      <c r="C37" s="3"/>
      <c r="D37" s="3"/>
      <c r="E37" s="3"/>
      <c r="F37" s="142"/>
      <c r="G37" s="142"/>
      <c r="H37" s="142"/>
      <c r="I37" s="142"/>
      <c r="J37" s="3"/>
    </row>
    <row r="38" spans="1:10" ht="25.5" hidden="1" customHeight="1" x14ac:dyDescent="0.25">
      <c r="A38" s="129" t="s">
        <v>37</v>
      </c>
      <c r="B38" s="131" t="s">
        <v>16</v>
      </c>
      <c r="C38" s="132" t="s">
        <v>5</v>
      </c>
      <c r="D38" s="133"/>
      <c r="E38" s="133"/>
      <c r="F38" s="143" t="str">
        <f>B23</f>
        <v>Základ pro sníženou DPH</v>
      </c>
      <c r="G38" s="143" t="str">
        <f>B25</f>
        <v>Základ pro základní DPH</v>
      </c>
      <c r="H38" s="144" t="s">
        <v>17</v>
      </c>
      <c r="I38" s="144" t="s">
        <v>1</v>
      </c>
      <c r="J38" s="134" t="s">
        <v>0</v>
      </c>
    </row>
    <row r="39" spans="1:10" ht="25.5" hidden="1" customHeight="1" x14ac:dyDescent="0.25">
      <c r="A39" s="129">
        <v>1</v>
      </c>
      <c r="B39" s="135" t="s">
        <v>44</v>
      </c>
      <c r="C39" s="136" t="s">
        <v>43</v>
      </c>
      <c r="D39" s="137"/>
      <c r="E39" s="137"/>
      <c r="F39" s="145">
        <f>'Rozpočet Pol'!AC369</f>
        <v>0</v>
      </c>
      <c r="G39" s="146">
        <f>'Rozpočet Pol'!AD369</f>
        <v>0</v>
      </c>
      <c r="H39" s="147">
        <f>(F39*SazbaDPH1/100)+(G39*SazbaDPH2/100)</f>
        <v>0</v>
      </c>
      <c r="I39" s="147">
        <f>F39+G39+H39</f>
        <v>0</v>
      </c>
      <c r="J39" s="138" t="str">
        <f>IF(CenaCelkemVypocet=0,"",I39/CenaCelkemVypocet*100)</f>
        <v/>
      </c>
    </row>
    <row r="40" spans="1:10" ht="25.5" hidden="1" customHeight="1" x14ac:dyDescent="0.25">
      <c r="A40" s="129"/>
      <c r="B40" s="139" t="s">
        <v>45</v>
      </c>
      <c r="C40" s="140"/>
      <c r="D40" s="140"/>
      <c r="E40" s="141"/>
      <c r="F40" s="148">
        <f>SUMIF(A39:A39,"=1",F39:F39)</f>
        <v>0</v>
      </c>
      <c r="G40" s="149">
        <f>SUMIF(A39:A39,"=1",G39:G39)</f>
        <v>0</v>
      </c>
      <c r="H40" s="149">
        <f>SUMIF(A39:A39,"=1",H39:H39)</f>
        <v>0</v>
      </c>
      <c r="I40" s="149">
        <f>SUMIF(A39:A39,"=1",I39:I39)</f>
        <v>0</v>
      </c>
      <c r="J40" s="130">
        <f>SUMIF(A39:A39,"=1",J39:J39)</f>
        <v>0</v>
      </c>
    </row>
    <row r="44" spans="1:10" ht="15.6" x14ac:dyDescent="0.3">
      <c r="B44" s="159" t="s">
        <v>47</v>
      </c>
    </row>
    <row r="46" spans="1:10" ht="25.5" customHeight="1" x14ac:dyDescent="0.25">
      <c r="A46" s="160"/>
      <c r="B46" s="166" t="s">
        <v>16</v>
      </c>
      <c r="C46" s="166" t="s">
        <v>5</v>
      </c>
      <c r="D46" s="167"/>
      <c r="E46" s="167"/>
      <c r="F46" s="170" t="s">
        <v>48</v>
      </c>
      <c r="G46" s="170"/>
      <c r="H46" s="170"/>
      <c r="I46" s="171" t="s">
        <v>28</v>
      </c>
      <c r="J46" s="171"/>
    </row>
    <row r="47" spans="1:10" ht="25.5" customHeight="1" x14ac:dyDescent="0.25">
      <c r="A47" s="161"/>
      <c r="B47" s="172" t="s">
        <v>49</v>
      </c>
      <c r="C47" s="173" t="s">
        <v>50</v>
      </c>
      <c r="D47" s="174"/>
      <c r="E47" s="174"/>
      <c r="F47" s="178" t="s">
        <v>23</v>
      </c>
      <c r="G47" s="179"/>
      <c r="H47" s="179"/>
      <c r="I47" s="180">
        <f>'Rozpočet Pol'!G8</f>
        <v>0</v>
      </c>
      <c r="J47" s="180"/>
    </row>
    <row r="48" spans="1:10" ht="25.5" customHeight="1" x14ac:dyDescent="0.25">
      <c r="A48" s="161"/>
      <c r="B48" s="164" t="s">
        <v>51</v>
      </c>
      <c r="C48" s="163" t="s">
        <v>52</v>
      </c>
      <c r="D48" s="165"/>
      <c r="E48" s="165"/>
      <c r="F48" s="181" t="s">
        <v>23</v>
      </c>
      <c r="G48" s="182"/>
      <c r="H48" s="182"/>
      <c r="I48" s="183">
        <f>'Rozpočet Pol'!G65</f>
        <v>0</v>
      </c>
      <c r="J48" s="183"/>
    </row>
    <row r="49" spans="1:10" ht="25.5" customHeight="1" x14ac:dyDescent="0.25">
      <c r="A49" s="161"/>
      <c r="B49" s="164" t="s">
        <v>53</v>
      </c>
      <c r="C49" s="163" t="s">
        <v>54</v>
      </c>
      <c r="D49" s="165"/>
      <c r="E49" s="165"/>
      <c r="F49" s="181" t="s">
        <v>23</v>
      </c>
      <c r="G49" s="182"/>
      <c r="H49" s="182"/>
      <c r="I49" s="183">
        <f>'Rozpočet Pol'!G106</f>
        <v>0</v>
      </c>
      <c r="J49" s="183"/>
    </row>
    <row r="50" spans="1:10" ht="25.5" customHeight="1" x14ac:dyDescent="0.25">
      <c r="A50" s="161"/>
      <c r="B50" s="164" t="s">
        <v>55</v>
      </c>
      <c r="C50" s="163" t="s">
        <v>56</v>
      </c>
      <c r="D50" s="165"/>
      <c r="E50" s="165"/>
      <c r="F50" s="181" t="s">
        <v>23</v>
      </c>
      <c r="G50" s="182"/>
      <c r="H50" s="182"/>
      <c r="I50" s="183">
        <f>'Rozpočet Pol'!G119</f>
        <v>0</v>
      </c>
      <c r="J50" s="183"/>
    </row>
    <row r="51" spans="1:10" ht="25.5" customHeight="1" x14ac:dyDescent="0.25">
      <c r="A51" s="161"/>
      <c r="B51" s="164" t="s">
        <v>57</v>
      </c>
      <c r="C51" s="163" t="s">
        <v>58</v>
      </c>
      <c r="D51" s="165"/>
      <c r="E51" s="165"/>
      <c r="F51" s="181" t="s">
        <v>23</v>
      </c>
      <c r="G51" s="182"/>
      <c r="H51" s="182"/>
      <c r="I51" s="183">
        <f>'Rozpočet Pol'!G160</f>
        <v>0</v>
      </c>
      <c r="J51" s="183"/>
    </row>
    <row r="52" spans="1:10" ht="25.5" customHeight="1" x14ac:dyDescent="0.25">
      <c r="A52" s="161"/>
      <c r="B52" s="164" t="s">
        <v>59</v>
      </c>
      <c r="C52" s="163" t="s">
        <v>60</v>
      </c>
      <c r="D52" s="165"/>
      <c r="E52" s="165"/>
      <c r="F52" s="181" t="s">
        <v>23</v>
      </c>
      <c r="G52" s="182"/>
      <c r="H52" s="182"/>
      <c r="I52" s="183">
        <f>'Rozpočet Pol'!G203</f>
        <v>0</v>
      </c>
      <c r="J52" s="183"/>
    </row>
    <row r="53" spans="1:10" ht="25.5" customHeight="1" x14ac:dyDescent="0.25">
      <c r="A53" s="161"/>
      <c r="B53" s="164" t="s">
        <v>61</v>
      </c>
      <c r="C53" s="163" t="s">
        <v>62</v>
      </c>
      <c r="D53" s="165"/>
      <c r="E53" s="165"/>
      <c r="F53" s="181" t="s">
        <v>23</v>
      </c>
      <c r="G53" s="182"/>
      <c r="H53" s="182"/>
      <c r="I53" s="183">
        <f>'Rozpočet Pol'!G230</f>
        <v>0</v>
      </c>
      <c r="J53" s="183"/>
    </row>
    <row r="54" spans="1:10" ht="25.5" customHeight="1" x14ac:dyDescent="0.25">
      <c r="A54" s="161"/>
      <c r="B54" s="164" t="s">
        <v>63</v>
      </c>
      <c r="C54" s="163" t="s">
        <v>64</v>
      </c>
      <c r="D54" s="165"/>
      <c r="E54" s="165"/>
      <c r="F54" s="181" t="s">
        <v>23</v>
      </c>
      <c r="G54" s="182"/>
      <c r="H54" s="182"/>
      <c r="I54" s="183">
        <f>'Rozpočet Pol'!G245</f>
        <v>0</v>
      </c>
      <c r="J54" s="183"/>
    </row>
    <row r="55" spans="1:10" ht="25.5" customHeight="1" x14ac:dyDescent="0.25">
      <c r="A55" s="161"/>
      <c r="B55" s="164" t="s">
        <v>65</v>
      </c>
      <c r="C55" s="163" t="s">
        <v>66</v>
      </c>
      <c r="D55" s="165"/>
      <c r="E55" s="165"/>
      <c r="F55" s="181" t="s">
        <v>23</v>
      </c>
      <c r="G55" s="182"/>
      <c r="H55" s="182"/>
      <c r="I55" s="183">
        <f>'Rozpočet Pol'!G258</f>
        <v>0</v>
      </c>
      <c r="J55" s="183"/>
    </row>
    <row r="56" spans="1:10" ht="25.5" customHeight="1" x14ac:dyDescent="0.25">
      <c r="A56" s="161"/>
      <c r="B56" s="164" t="s">
        <v>67</v>
      </c>
      <c r="C56" s="163" t="s">
        <v>68</v>
      </c>
      <c r="D56" s="165"/>
      <c r="E56" s="165"/>
      <c r="F56" s="181" t="s">
        <v>23</v>
      </c>
      <c r="G56" s="182"/>
      <c r="H56" s="182"/>
      <c r="I56" s="183">
        <f>'Rozpočet Pol'!G270</f>
        <v>0</v>
      </c>
      <c r="J56" s="183"/>
    </row>
    <row r="57" spans="1:10" ht="25.5" customHeight="1" x14ac:dyDescent="0.25">
      <c r="A57" s="161"/>
      <c r="B57" s="164" t="s">
        <v>69</v>
      </c>
      <c r="C57" s="163" t="s">
        <v>70</v>
      </c>
      <c r="D57" s="165"/>
      <c r="E57" s="165"/>
      <c r="F57" s="181" t="s">
        <v>23</v>
      </c>
      <c r="G57" s="182"/>
      <c r="H57" s="182"/>
      <c r="I57" s="183">
        <f>'Rozpočet Pol'!G281</f>
        <v>0</v>
      </c>
      <c r="J57" s="183"/>
    </row>
    <row r="58" spans="1:10" ht="25.5" customHeight="1" x14ac:dyDescent="0.25">
      <c r="A58" s="161"/>
      <c r="B58" s="164" t="s">
        <v>71</v>
      </c>
      <c r="C58" s="163" t="s">
        <v>72</v>
      </c>
      <c r="D58" s="165"/>
      <c r="E58" s="165"/>
      <c r="F58" s="181" t="s">
        <v>23</v>
      </c>
      <c r="G58" s="182"/>
      <c r="H58" s="182"/>
      <c r="I58" s="183">
        <f>'Rozpočet Pol'!G311</f>
        <v>0</v>
      </c>
      <c r="J58" s="183"/>
    </row>
    <row r="59" spans="1:10" ht="25.5" customHeight="1" x14ac:dyDescent="0.25">
      <c r="A59" s="161"/>
      <c r="B59" s="164" t="s">
        <v>73</v>
      </c>
      <c r="C59" s="163" t="s">
        <v>74</v>
      </c>
      <c r="D59" s="165"/>
      <c r="E59" s="165"/>
      <c r="F59" s="181" t="s">
        <v>23</v>
      </c>
      <c r="G59" s="182"/>
      <c r="H59" s="182"/>
      <c r="I59" s="183">
        <f>'Rozpočet Pol'!G333</f>
        <v>0</v>
      </c>
      <c r="J59" s="183"/>
    </row>
    <row r="60" spans="1:10" ht="25.5" customHeight="1" x14ac:dyDescent="0.25">
      <c r="A60" s="161"/>
      <c r="B60" s="164" t="s">
        <v>75</v>
      </c>
      <c r="C60" s="163" t="s">
        <v>76</v>
      </c>
      <c r="D60" s="165"/>
      <c r="E60" s="165"/>
      <c r="F60" s="181" t="s">
        <v>23</v>
      </c>
      <c r="G60" s="182"/>
      <c r="H60" s="182"/>
      <c r="I60" s="183">
        <f>'Rozpočet Pol'!G355</f>
        <v>0</v>
      </c>
      <c r="J60" s="183"/>
    </row>
    <row r="61" spans="1:10" ht="25.5" customHeight="1" x14ac:dyDescent="0.25">
      <c r="A61" s="161"/>
      <c r="B61" s="164" t="s">
        <v>77</v>
      </c>
      <c r="C61" s="163" t="s">
        <v>78</v>
      </c>
      <c r="D61" s="165"/>
      <c r="E61" s="165"/>
      <c r="F61" s="181" t="s">
        <v>24</v>
      </c>
      <c r="G61" s="182"/>
      <c r="H61" s="182"/>
      <c r="I61" s="183">
        <f>'Rozpočet Pol'!G357</f>
        <v>0</v>
      </c>
      <c r="J61" s="183"/>
    </row>
    <row r="62" spans="1:10" ht="25.5" customHeight="1" x14ac:dyDescent="0.25">
      <c r="A62" s="161"/>
      <c r="B62" s="164" t="s">
        <v>79</v>
      </c>
      <c r="C62" s="163" t="s">
        <v>80</v>
      </c>
      <c r="D62" s="165"/>
      <c r="E62" s="165"/>
      <c r="F62" s="181" t="s">
        <v>24</v>
      </c>
      <c r="G62" s="182"/>
      <c r="H62" s="182"/>
      <c r="I62" s="183">
        <f>'Rozpočet Pol'!G360</f>
        <v>0</v>
      </c>
      <c r="J62" s="183"/>
    </row>
    <row r="63" spans="1:10" ht="25.5" customHeight="1" x14ac:dyDescent="0.25">
      <c r="A63" s="161"/>
      <c r="B63" s="175" t="s">
        <v>81</v>
      </c>
      <c r="C63" s="176" t="s">
        <v>82</v>
      </c>
      <c r="D63" s="177"/>
      <c r="E63" s="177"/>
      <c r="F63" s="184" t="s">
        <v>24</v>
      </c>
      <c r="G63" s="185"/>
      <c r="H63" s="185"/>
      <c r="I63" s="186">
        <f>'Rozpočet Pol'!G365</f>
        <v>0</v>
      </c>
      <c r="J63" s="186"/>
    </row>
    <row r="64" spans="1:10" ht="25.5" customHeight="1" x14ac:dyDescent="0.25">
      <c r="A64" s="162"/>
      <c r="B64" s="168" t="s">
        <v>1</v>
      </c>
      <c r="C64" s="168"/>
      <c r="D64" s="169"/>
      <c r="E64" s="169"/>
      <c r="F64" s="187"/>
      <c r="G64" s="188"/>
      <c r="H64" s="188"/>
      <c r="I64" s="189">
        <f>SUM(I47:I63)</f>
        <v>0</v>
      </c>
      <c r="J64" s="189"/>
    </row>
    <row r="65" spans="6:10" x14ac:dyDescent="0.25">
      <c r="F65" s="190"/>
      <c r="G65" s="128"/>
      <c r="H65" s="190"/>
      <c r="I65" s="128"/>
      <c r="J65" s="128"/>
    </row>
    <row r="66" spans="6:10" x14ac:dyDescent="0.25">
      <c r="F66" s="190"/>
      <c r="G66" s="128"/>
      <c r="H66" s="190"/>
      <c r="I66" s="128"/>
      <c r="J66" s="128"/>
    </row>
    <row r="67" spans="6:10" x14ac:dyDescent="0.25">
      <c r="F67" s="190"/>
      <c r="G67" s="128"/>
      <c r="H67" s="190"/>
      <c r="I67" s="128"/>
      <c r="J67" s="12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5">
    <mergeCell ref="I63:J63"/>
    <mergeCell ref="C63:E63"/>
    <mergeCell ref="I64:J64"/>
    <mergeCell ref="I60:J60"/>
    <mergeCell ref="C60:E60"/>
    <mergeCell ref="I61:J61"/>
    <mergeCell ref="C61:E61"/>
    <mergeCell ref="I62:J62"/>
    <mergeCell ref="C62:E62"/>
    <mergeCell ref="I57:J57"/>
    <mergeCell ref="C57:E57"/>
    <mergeCell ref="I58:J58"/>
    <mergeCell ref="C58:E58"/>
    <mergeCell ref="I59:J59"/>
    <mergeCell ref="C59:E59"/>
    <mergeCell ref="I54:J54"/>
    <mergeCell ref="C54:E54"/>
    <mergeCell ref="I55:J55"/>
    <mergeCell ref="C55:E55"/>
    <mergeCell ref="I56:J56"/>
    <mergeCell ref="C56:E56"/>
    <mergeCell ref="I51:J51"/>
    <mergeCell ref="C51:E51"/>
    <mergeCell ref="I52:J52"/>
    <mergeCell ref="C52:E52"/>
    <mergeCell ref="I53:J53"/>
    <mergeCell ref="C53:E53"/>
    <mergeCell ref="I48:J48"/>
    <mergeCell ref="C48:E48"/>
    <mergeCell ref="I49:J49"/>
    <mergeCell ref="C49:E49"/>
    <mergeCell ref="I50:J50"/>
    <mergeCell ref="C50:E50"/>
    <mergeCell ref="D3:J3"/>
    <mergeCell ref="C39:E39"/>
    <mergeCell ref="B40:E40"/>
    <mergeCell ref="I46:J46"/>
    <mergeCell ref="I47:J47"/>
    <mergeCell ref="C47:E47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6" customWidth="1"/>
    <col min="2" max="2" width="14.44140625" style="6" customWidth="1"/>
    <col min="3" max="3" width="38.33203125" style="10" customWidth="1"/>
    <col min="4" max="4" width="4.5546875" style="6" customWidth="1"/>
    <col min="5" max="5" width="10.5546875" style="6" customWidth="1"/>
    <col min="6" max="6" width="9.88671875" style="6" customWidth="1"/>
    <col min="7" max="7" width="12.6640625" style="6" customWidth="1"/>
    <col min="8" max="16384" width="9.109375" style="6"/>
  </cols>
  <sheetData>
    <row r="1" spans="1:7" ht="15.6" x14ac:dyDescent="0.25">
      <c r="A1" s="99" t="s">
        <v>6</v>
      </c>
      <c r="B1" s="99"/>
      <c r="C1" s="100"/>
      <c r="D1" s="99"/>
      <c r="E1" s="99"/>
      <c r="F1" s="99"/>
      <c r="G1" s="99"/>
    </row>
    <row r="2" spans="1:7" ht="24.9" customHeight="1" x14ac:dyDescent="0.25">
      <c r="A2" s="77" t="s">
        <v>39</v>
      </c>
      <c r="B2" s="76"/>
      <c r="C2" s="101"/>
      <c r="D2" s="101"/>
      <c r="E2" s="101"/>
      <c r="F2" s="101"/>
      <c r="G2" s="102"/>
    </row>
    <row r="3" spans="1:7" ht="24.9" hidden="1" customHeight="1" x14ac:dyDescent="0.25">
      <c r="A3" s="77" t="s">
        <v>7</v>
      </c>
      <c r="B3" s="76"/>
      <c r="C3" s="101"/>
      <c r="D3" s="101"/>
      <c r="E3" s="101"/>
      <c r="F3" s="101"/>
      <c r="G3" s="102"/>
    </row>
    <row r="4" spans="1:7" ht="24.9" hidden="1" customHeight="1" x14ac:dyDescent="0.25">
      <c r="A4" s="77" t="s">
        <v>8</v>
      </c>
      <c r="B4" s="76"/>
      <c r="C4" s="101"/>
      <c r="D4" s="101"/>
      <c r="E4" s="101"/>
      <c r="F4" s="101"/>
      <c r="G4" s="102"/>
    </row>
    <row r="5" spans="1:7" hidden="1" x14ac:dyDescent="0.25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379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127" customWidth="1"/>
    <col min="3" max="3" width="38.33203125" style="127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8" max="21" width="0" hidden="1" customWidth="1"/>
    <col min="29" max="39" width="0" hidden="1" customWidth="1"/>
    <col min="53" max="53" width="73.44140625" customWidth="1"/>
  </cols>
  <sheetData>
    <row r="1" spans="1:60" ht="15.75" customHeight="1" x14ac:dyDescent="0.3">
      <c r="A1" s="193" t="s">
        <v>6</v>
      </c>
      <c r="B1" s="193"/>
      <c r="C1" s="193"/>
      <c r="D1" s="193"/>
      <c r="E1" s="193"/>
      <c r="F1" s="193"/>
      <c r="G1" s="193"/>
      <c r="AE1" t="s">
        <v>86</v>
      </c>
    </row>
    <row r="2" spans="1:60" ht="25.05" customHeight="1" x14ac:dyDescent="0.25">
      <c r="A2" s="200" t="s">
        <v>85</v>
      </c>
      <c r="B2" s="194"/>
      <c r="C2" s="195" t="s">
        <v>43</v>
      </c>
      <c r="D2" s="196"/>
      <c r="E2" s="196"/>
      <c r="F2" s="196"/>
      <c r="G2" s="202"/>
      <c r="AE2" t="s">
        <v>87</v>
      </c>
    </row>
    <row r="3" spans="1:60" ht="25.05" hidden="1" customHeight="1" x14ac:dyDescent="0.25">
      <c r="A3" s="201" t="s">
        <v>7</v>
      </c>
      <c r="B3" s="199"/>
      <c r="C3" s="197"/>
      <c r="D3" s="198"/>
      <c r="E3" s="198"/>
      <c r="F3" s="198"/>
      <c r="G3" s="203"/>
      <c r="AE3" t="s">
        <v>88</v>
      </c>
    </row>
    <row r="4" spans="1:60" ht="25.05" hidden="1" customHeight="1" x14ac:dyDescent="0.25">
      <c r="A4" s="201" t="s">
        <v>8</v>
      </c>
      <c r="B4" s="199"/>
      <c r="C4" s="197"/>
      <c r="D4" s="198"/>
      <c r="E4" s="198"/>
      <c r="F4" s="198"/>
      <c r="G4" s="203"/>
      <c r="AE4" t="s">
        <v>89</v>
      </c>
    </row>
    <row r="5" spans="1:60" hidden="1" x14ac:dyDescent="0.25">
      <c r="A5" s="204" t="s">
        <v>90</v>
      </c>
      <c r="B5" s="205"/>
      <c r="C5" s="206"/>
      <c r="D5" s="207"/>
      <c r="E5" s="207"/>
      <c r="F5" s="207"/>
      <c r="G5" s="208"/>
      <c r="AE5" t="s">
        <v>91</v>
      </c>
    </row>
    <row r="7" spans="1:60" ht="39.6" x14ac:dyDescent="0.25">
      <c r="A7" s="214" t="s">
        <v>92</v>
      </c>
      <c r="B7" s="215" t="s">
        <v>93</v>
      </c>
      <c r="C7" s="215" t="s">
        <v>94</v>
      </c>
      <c r="D7" s="214" t="s">
        <v>95</v>
      </c>
      <c r="E7" s="214" t="s">
        <v>96</v>
      </c>
      <c r="F7" s="209" t="s">
        <v>97</v>
      </c>
      <c r="G7" s="235" t="s">
        <v>28</v>
      </c>
      <c r="H7" s="236" t="s">
        <v>29</v>
      </c>
      <c r="I7" s="236" t="s">
        <v>98</v>
      </c>
      <c r="J7" s="236" t="s">
        <v>30</v>
      </c>
      <c r="K7" s="236" t="s">
        <v>99</v>
      </c>
      <c r="L7" s="236" t="s">
        <v>100</v>
      </c>
      <c r="M7" s="236" t="s">
        <v>101</v>
      </c>
      <c r="N7" s="236" t="s">
        <v>102</v>
      </c>
      <c r="O7" s="236" t="s">
        <v>103</v>
      </c>
      <c r="P7" s="236" t="s">
        <v>104</v>
      </c>
      <c r="Q7" s="236" t="s">
        <v>105</v>
      </c>
      <c r="R7" s="236" t="s">
        <v>106</v>
      </c>
      <c r="S7" s="236" t="s">
        <v>107</v>
      </c>
      <c r="T7" s="236" t="s">
        <v>108</v>
      </c>
      <c r="U7" s="217" t="s">
        <v>109</v>
      </c>
    </row>
    <row r="8" spans="1:60" x14ac:dyDescent="0.25">
      <c r="A8" s="237" t="s">
        <v>110</v>
      </c>
      <c r="B8" s="238" t="s">
        <v>49</v>
      </c>
      <c r="C8" s="239" t="s">
        <v>50</v>
      </c>
      <c r="D8" s="216"/>
      <c r="E8" s="240"/>
      <c r="F8" s="241"/>
      <c r="G8" s="241">
        <f>SUMIF(AE9:AE64,"&lt;&gt;NOR",G9:G64)</f>
        <v>0</v>
      </c>
      <c r="H8" s="241"/>
      <c r="I8" s="241">
        <f>SUM(I9:I64)</f>
        <v>0</v>
      </c>
      <c r="J8" s="241"/>
      <c r="K8" s="241">
        <f>SUM(K9:K64)</f>
        <v>0</v>
      </c>
      <c r="L8" s="241"/>
      <c r="M8" s="241">
        <f>SUM(M9:M64)</f>
        <v>0</v>
      </c>
      <c r="N8" s="216"/>
      <c r="O8" s="216">
        <f>SUM(O9:O64)</f>
        <v>2.1190000000000001E-2</v>
      </c>
      <c r="P8" s="216"/>
      <c r="Q8" s="216">
        <f>SUM(Q9:Q64)</f>
        <v>15</v>
      </c>
      <c r="R8" s="216"/>
      <c r="S8" s="216"/>
      <c r="T8" s="237"/>
      <c r="U8" s="216">
        <f>SUM(U9:U64)</f>
        <v>251.98999999999998</v>
      </c>
      <c r="AE8" t="s">
        <v>111</v>
      </c>
    </row>
    <row r="9" spans="1:60" outlineLevel="1" x14ac:dyDescent="0.25">
      <c r="A9" s="211">
        <v>1</v>
      </c>
      <c r="B9" s="218" t="s">
        <v>112</v>
      </c>
      <c r="C9" s="263" t="s">
        <v>113</v>
      </c>
      <c r="D9" s="220" t="s">
        <v>114</v>
      </c>
      <c r="E9" s="226">
        <v>63.8</v>
      </c>
      <c r="F9" s="230">
        <f>H9+J9</f>
        <v>0</v>
      </c>
      <c r="G9" s="231">
        <f>ROUND(E9*F9,2)</f>
        <v>0</v>
      </c>
      <c r="H9" s="231"/>
      <c r="I9" s="231">
        <f>ROUND(E9*H9,2)</f>
        <v>0</v>
      </c>
      <c r="J9" s="231"/>
      <c r="K9" s="231">
        <f>ROUND(E9*J9,2)</f>
        <v>0</v>
      </c>
      <c r="L9" s="231">
        <v>21</v>
      </c>
      <c r="M9" s="231">
        <f>G9*(1+L9/100)</f>
        <v>0</v>
      </c>
      <c r="N9" s="220">
        <v>0</v>
      </c>
      <c r="O9" s="220">
        <f>ROUND(E9*N9,5)</f>
        <v>0</v>
      </c>
      <c r="P9" s="220">
        <v>0</v>
      </c>
      <c r="Q9" s="220">
        <f>ROUND(E9*P9,5)</f>
        <v>0</v>
      </c>
      <c r="R9" s="220"/>
      <c r="S9" s="220"/>
      <c r="T9" s="221">
        <v>0.37</v>
      </c>
      <c r="U9" s="220">
        <f>ROUND(E9*T9,2)</f>
        <v>23.61</v>
      </c>
      <c r="V9" s="210"/>
      <c r="W9" s="210"/>
      <c r="X9" s="210"/>
      <c r="Y9" s="210"/>
      <c r="Z9" s="210"/>
      <c r="AA9" s="210"/>
      <c r="AB9" s="210"/>
      <c r="AC9" s="210"/>
      <c r="AD9" s="210"/>
      <c r="AE9" s="210" t="s">
        <v>115</v>
      </c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5">
      <c r="A10" s="211"/>
      <c r="B10" s="218"/>
      <c r="C10" s="264" t="s">
        <v>116</v>
      </c>
      <c r="D10" s="222"/>
      <c r="E10" s="227">
        <v>53.2</v>
      </c>
      <c r="F10" s="231"/>
      <c r="G10" s="231"/>
      <c r="H10" s="231"/>
      <c r="I10" s="231"/>
      <c r="J10" s="231"/>
      <c r="K10" s="231"/>
      <c r="L10" s="231"/>
      <c r="M10" s="231"/>
      <c r="N10" s="220"/>
      <c r="O10" s="220"/>
      <c r="P10" s="220"/>
      <c r="Q10" s="220"/>
      <c r="R10" s="220"/>
      <c r="S10" s="220"/>
      <c r="T10" s="221"/>
      <c r="U10" s="220"/>
      <c r="V10" s="210"/>
      <c r="W10" s="210"/>
      <c r="X10" s="210"/>
      <c r="Y10" s="210"/>
      <c r="Z10" s="210"/>
      <c r="AA10" s="210"/>
      <c r="AB10" s="210"/>
      <c r="AC10" s="210"/>
      <c r="AD10" s="210"/>
      <c r="AE10" s="210" t="s">
        <v>117</v>
      </c>
      <c r="AF10" s="210">
        <v>0</v>
      </c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5">
      <c r="A11" s="211"/>
      <c r="B11" s="218"/>
      <c r="C11" s="264" t="s">
        <v>118</v>
      </c>
      <c r="D11" s="222"/>
      <c r="E11" s="227">
        <v>10.6</v>
      </c>
      <c r="F11" s="231"/>
      <c r="G11" s="231"/>
      <c r="H11" s="231"/>
      <c r="I11" s="231"/>
      <c r="J11" s="231"/>
      <c r="K11" s="231"/>
      <c r="L11" s="231"/>
      <c r="M11" s="231"/>
      <c r="N11" s="220"/>
      <c r="O11" s="220"/>
      <c r="P11" s="220"/>
      <c r="Q11" s="220"/>
      <c r="R11" s="220"/>
      <c r="S11" s="220"/>
      <c r="T11" s="221"/>
      <c r="U11" s="220"/>
      <c r="V11" s="210"/>
      <c r="W11" s="210"/>
      <c r="X11" s="210"/>
      <c r="Y11" s="210"/>
      <c r="Z11" s="210"/>
      <c r="AA11" s="210"/>
      <c r="AB11" s="210"/>
      <c r="AC11" s="210"/>
      <c r="AD11" s="210"/>
      <c r="AE11" s="210" t="s">
        <v>117</v>
      </c>
      <c r="AF11" s="210">
        <v>0</v>
      </c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5">
      <c r="A12" s="211">
        <v>2</v>
      </c>
      <c r="B12" s="218" t="s">
        <v>112</v>
      </c>
      <c r="C12" s="263" t="s">
        <v>113</v>
      </c>
      <c r="D12" s="220" t="s">
        <v>114</v>
      </c>
      <c r="E12" s="226">
        <v>79.8</v>
      </c>
      <c r="F12" s="230">
        <f>H12+J12</f>
        <v>0</v>
      </c>
      <c r="G12" s="231">
        <f>ROUND(E12*F12,2)</f>
        <v>0</v>
      </c>
      <c r="H12" s="231"/>
      <c r="I12" s="231">
        <f>ROUND(E12*H12,2)</f>
        <v>0</v>
      </c>
      <c r="J12" s="231"/>
      <c r="K12" s="231">
        <f>ROUND(E12*J12,2)</f>
        <v>0</v>
      </c>
      <c r="L12" s="231">
        <v>21</v>
      </c>
      <c r="M12" s="231">
        <f>G12*(1+L12/100)</f>
        <v>0</v>
      </c>
      <c r="N12" s="220">
        <v>0</v>
      </c>
      <c r="O12" s="220">
        <f>ROUND(E12*N12,5)</f>
        <v>0</v>
      </c>
      <c r="P12" s="220">
        <v>0</v>
      </c>
      <c r="Q12" s="220">
        <f>ROUND(E12*P12,5)</f>
        <v>0</v>
      </c>
      <c r="R12" s="220"/>
      <c r="S12" s="220"/>
      <c r="T12" s="221">
        <v>0.37</v>
      </c>
      <c r="U12" s="220">
        <f>ROUND(E12*T12,2)</f>
        <v>29.53</v>
      </c>
      <c r="V12" s="210"/>
      <c r="W12" s="210"/>
      <c r="X12" s="210"/>
      <c r="Y12" s="210"/>
      <c r="Z12" s="210"/>
      <c r="AA12" s="210"/>
      <c r="AB12" s="210"/>
      <c r="AC12" s="210"/>
      <c r="AD12" s="210"/>
      <c r="AE12" s="210" t="s">
        <v>115</v>
      </c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5">
      <c r="A13" s="211"/>
      <c r="B13" s="218"/>
      <c r="C13" s="264" t="s">
        <v>119</v>
      </c>
      <c r="D13" s="222"/>
      <c r="E13" s="227">
        <v>79.8</v>
      </c>
      <c r="F13" s="231"/>
      <c r="G13" s="231"/>
      <c r="H13" s="231"/>
      <c r="I13" s="231"/>
      <c r="J13" s="231"/>
      <c r="K13" s="231"/>
      <c r="L13" s="231"/>
      <c r="M13" s="231"/>
      <c r="N13" s="220"/>
      <c r="O13" s="220"/>
      <c r="P13" s="220"/>
      <c r="Q13" s="220"/>
      <c r="R13" s="220"/>
      <c r="S13" s="220"/>
      <c r="T13" s="221"/>
      <c r="U13" s="220"/>
      <c r="V13" s="210"/>
      <c r="W13" s="210"/>
      <c r="X13" s="210"/>
      <c r="Y13" s="210"/>
      <c r="Z13" s="210"/>
      <c r="AA13" s="210"/>
      <c r="AB13" s="210"/>
      <c r="AC13" s="210"/>
      <c r="AD13" s="210"/>
      <c r="AE13" s="210" t="s">
        <v>117</v>
      </c>
      <c r="AF13" s="210">
        <v>0</v>
      </c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5">
      <c r="A14" s="211">
        <v>3</v>
      </c>
      <c r="B14" s="218" t="s">
        <v>112</v>
      </c>
      <c r="C14" s="263" t="s">
        <v>113</v>
      </c>
      <c r="D14" s="220" t="s">
        <v>114</v>
      </c>
      <c r="E14" s="226">
        <v>178.25</v>
      </c>
      <c r="F14" s="230">
        <f>H14+J14</f>
        <v>0</v>
      </c>
      <c r="G14" s="231">
        <f>ROUND(E14*F14,2)</f>
        <v>0</v>
      </c>
      <c r="H14" s="231"/>
      <c r="I14" s="231">
        <f>ROUND(E14*H14,2)</f>
        <v>0</v>
      </c>
      <c r="J14" s="231"/>
      <c r="K14" s="231">
        <f>ROUND(E14*J14,2)</f>
        <v>0</v>
      </c>
      <c r="L14" s="231">
        <v>21</v>
      </c>
      <c r="M14" s="231">
        <f>G14*(1+L14/100)</f>
        <v>0</v>
      </c>
      <c r="N14" s="220">
        <v>0</v>
      </c>
      <c r="O14" s="220">
        <f>ROUND(E14*N14,5)</f>
        <v>0</v>
      </c>
      <c r="P14" s="220">
        <v>0</v>
      </c>
      <c r="Q14" s="220">
        <f>ROUND(E14*P14,5)</f>
        <v>0</v>
      </c>
      <c r="R14" s="220"/>
      <c r="S14" s="220"/>
      <c r="T14" s="221">
        <v>0.37</v>
      </c>
      <c r="U14" s="220">
        <f>ROUND(E14*T14,2)</f>
        <v>65.95</v>
      </c>
      <c r="V14" s="210"/>
      <c r="W14" s="210"/>
      <c r="X14" s="210"/>
      <c r="Y14" s="210"/>
      <c r="Z14" s="210"/>
      <c r="AA14" s="210"/>
      <c r="AB14" s="210"/>
      <c r="AC14" s="210"/>
      <c r="AD14" s="210"/>
      <c r="AE14" s="210" t="s">
        <v>115</v>
      </c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5">
      <c r="A15" s="211"/>
      <c r="B15" s="218"/>
      <c r="C15" s="264" t="s">
        <v>120</v>
      </c>
      <c r="D15" s="222"/>
      <c r="E15" s="227">
        <v>33.25</v>
      </c>
      <c r="F15" s="231"/>
      <c r="G15" s="231"/>
      <c r="H15" s="231"/>
      <c r="I15" s="231"/>
      <c r="J15" s="231"/>
      <c r="K15" s="231"/>
      <c r="L15" s="231"/>
      <c r="M15" s="231"/>
      <c r="N15" s="220"/>
      <c r="O15" s="220"/>
      <c r="P15" s="220"/>
      <c r="Q15" s="220"/>
      <c r="R15" s="220"/>
      <c r="S15" s="220"/>
      <c r="T15" s="221"/>
      <c r="U15" s="220"/>
      <c r="V15" s="210"/>
      <c r="W15" s="210"/>
      <c r="X15" s="210"/>
      <c r="Y15" s="210"/>
      <c r="Z15" s="210"/>
      <c r="AA15" s="210"/>
      <c r="AB15" s="210"/>
      <c r="AC15" s="210"/>
      <c r="AD15" s="210"/>
      <c r="AE15" s="210" t="s">
        <v>117</v>
      </c>
      <c r="AF15" s="210">
        <v>0</v>
      </c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5">
      <c r="A16" s="211"/>
      <c r="B16" s="218"/>
      <c r="C16" s="264" t="s">
        <v>121</v>
      </c>
      <c r="D16" s="222"/>
      <c r="E16" s="227">
        <v>145</v>
      </c>
      <c r="F16" s="231"/>
      <c r="G16" s="231"/>
      <c r="H16" s="231"/>
      <c r="I16" s="231"/>
      <c r="J16" s="231"/>
      <c r="K16" s="231"/>
      <c r="L16" s="231"/>
      <c r="M16" s="231"/>
      <c r="N16" s="220"/>
      <c r="O16" s="220"/>
      <c r="P16" s="220"/>
      <c r="Q16" s="220"/>
      <c r="R16" s="220"/>
      <c r="S16" s="220"/>
      <c r="T16" s="221"/>
      <c r="U16" s="220"/>
      <c r="V16" s="210"/>
      <c r="W16" s="210"/>
      <c r="X16" s="210"/>
      <c r="Y16" s="210"/>
      <c r="Z16" s="210"/>
      <c r="AA16" s="210"/>
      <c r="AB16" s="210"/>
      <c r="AC16" s="210"/>
      <c r="AD16" s="210"/>
      <c r="AE16" s="210" t="s">
        <v>117</v>
      </c>
      <c r="AF16" s="210">
        <v>0</v>
      </c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5">
      <c r="A17" s="211">
        <v>4</v>
      </c>
      <c r="B17" s="218" t="s">
        <v>122</v>
      </c>
      <c r="C17" s="263" t="s">
        <v>123</v>
      </c>
      <c r="D17" s="220" t="s">
        <v>114</v>
      </c>
      <c r="E17" s="226">
        <v>6</v>
      </c>
      <c r="F17" s="230">
        <f>H17+J17</f>
        <v>0</v>
      </c>
      <c r="G17" s="231">
        <f>ROUND(E17*F17,2)</f>
        <v>0</v>
      </c>
      <c r="H17" s="231"/>
      <c r="I17" s="231">
        <f>ROUND(E17*H17,2)</f>
        <v>0</v>
      </c>
      <c r="J17" s="231"/>
      <c r="K17" s="231">
        <f>ROUND(E17*J17,2)</f>
        <v>0</v>
      </c>
      <c r="L17" s="231">
        <v>21</v>
      </c>
      <c r="M17" s="231">
        <f>G17*(1+L17/100)</f>
        <v>0</v>
      </c>
      <c r="N17" s="220">
        <v>0</v>
      </c>
      <c r="O17" s="220">
        <f>ROUND(E17*N17,5)</f>
        <v>0</v>
      </c>
      <c r="P17" s="220">
        <v>1.3</v>
      </c>
      <c r="Q17" s="220">
        <f>ROUND(E17*P17,5)</f>
        <v>7.8</v>
      </c>
      <c r="R17" s="220"/>
      <c r="S17" s="220"/>
      <c r="T17" s="221">
        <v>0.51</v>
      </c>
      <c r="U17" s="220">
        <f>ROUND(E17*T17,2)</f>
        <v>3.06</v>
      </c>
      <c r="V17" s="210"/>
      <c r="W17" s="210"/>
      <c r="X17" s="210"/>
      <c r="Y17" s="210"/>
      <c r="Z17" s="210"/>
      <c r="AA17" s="210"/>
      <c r="AB17" s="210"/>
      <c r="AC17" s="210"/>
      <c r="AD17" s="210"/>
      <c r="AE17" s="210" t="s">
        <v>115</v>
      </c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5">
      <c r="A18" s="211"/>
      <c r="B18" s="218"/>
      <c r="C18" s="264" t="s">
        <v>124</v>
      </c>
      <c r="D18" s="222"/>
      <c r="E18" s="227">
        <v>6</v>
      </c>
      <c r="F18" s="231"/>
      <c r="G18" s="231"/>
      <c r="H18" s="231"/>
      <c r="I18" s="231"/>
      <c r="J18" s="231"/>
      <c r="K18" s="231"/>
      <c r="L18" s="231"/>
      <c r="M18" s="231"/>
      <c r="N18" s="220"/>
      <c r="O18" s="220"/>
      <c r="P18" s="220"/>
      <c r="Q18" s="220"/>
      <c r="R18" s="220"/>
      <c r="S18" s="220"/>
      <c r="T18" s="221"/>
      <c r="U18" s="220"/>
      <c r="V18" s="210"/>
      <c r="W18" s="210"/>
      <c r="X18" s="210"/>
      <c r="Y18" s="210"/>
      <c r="Z18" s="210"/>
      <c r="AA18" s="210"/>
      <c r="AB18" s="210"/>
      <c r="AC18" s="210"/>
      <c r="AD18" s="210"/>
      <c r="AE18" s="210" t="s">
        <v>117</v>
      </c>
      <c r="AF18" s="210">
        <v>0</v>
      </c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5">
      <c r="A19" s="211">
        <v>5</v>
      </c>
      <c r="B19" s="218" t="s">
        <v>125</v>
      </c>
      <c r="C19" s="263" t="s">
        <v>126</v>
      </c>
      <c r="D19" s="220" t="s">
        <v>114</v>
      </c>
      <c r="E19" s="226">
        <v>4.5</v>
      </c>
      <c r="F19" s="230">
        <f>H19+J19</f>
        <v>0</v>
      </c>
      <c r="G19" s="231">
        <f>ROUND(E19*F19,2)</f>
        <v>0</v>
      </c>
      <c r="H19" s="231"/>
      <c r="I19" s="231">
        <f>ROUND(E19*H19,2)</f>
        <v>0</v>
      </c>
      <c r="J19" s="231"/>
      <c r="K19" s="231">
        <f>ROUND(E19*J19,2)</f>
        <v>0</v>
      </c>
      <c r="L19" s="231">
        <v>21</v>
      </c>
      <c r="M19" s="231">
        <f>G19*(1+L19/100)</f>
        <v>0</v>
      </c>
      <c r="N19" s="220">
        <v>0</v>
      </c>
      <c r="O19" s="220">
        <f>ROUND(E19*N19,5)</f>
        <v>0</v>
      </c>
      <c r="P19" s="220">
        <v>1.6</v>
      </c>
      <c r="Q19" s="220">
        <f>ROUND(E19*P19,5)</f>
        <v>7.2</v>
      </c>
      <c r="R19" s="220"/>
      <c r="S19" s="220"/>
      <c r="T19" s="221">
        <v>0.38</v>
      </c>
      <c r="U19" s="220">
        <f>ROUND(E19*T19,2)</f>
        <v>1.71</v>
      </c>
      <c r="V19" s="210"/>
      <c r="W19" s="210"/>
      <c r="X19" s="210"/>
      <c r="Y19" s="210"/>
      <c r="Z19" s="210"/>
      <c r="AA19" s="210"/>
      <c r="AB19" s="210"/>
      <c r="AC19" s="210"/>
      <c r="AD19" s="210"/>
      <c r="AE19" s="210" t="s">
        <v>115</v>
      </c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5">
      <c r="A20" s="211"/>
      <c r="B20" s="218"/>
      <c r="C20" s="264" t="s">
        <v>127</v>
      </c>
      <c r="D20" s="222"/>
      <c r="E20" s="227">
        <v>4.5</v>
      </c>
      <c r="F20" s="231"/>
      <c r="G20" s="231"/>
      <c r="H20" s="231"/>
      <c r="I20" s="231"/>
      <c r="J20" s="231"/>
      <c r="K20" s="231"/>
      <c r="L20" s="231"/>
      <c r="M20" s="231"/>
      <c r="N20" s="220"/>
      <c r="O20" s="220"/>
      <c r="P20" s="220"/>
      <c r="Q20" s="220"/>
      <c r="R20" s="220"/>
      <c r="S20" s="220"/>
      <c r="T20" s="221"/>
      <c r="U20" s="220"/>
      <c r="V20" s="210"/>
      <c r="W20" s="210"/>
      <c r="X20" s="210"/>
      <c r="Y20" s="210"/>
      <c r="Z20" s="210"/>
      <c r="AA20" s="210"/>
      <c r="AB20" s="210"/>
      <c r="AC20" s="210"/>
      <c r="AD20" s="210"/>
      <c r="AE20" s="210" t="s">
        <v>117</v>
      </c>
      <c r="AF20" s="210">
        <v>0</v>
      </c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5">
      <c r="A21" s="211">
        <v>6</v>
      </c>
      <c r="B21" s="218" t="s">
        <v>112</v>
      </c>
      <c r="C21" s="263" t="s">
        <v>113</v>
      </c>
      <c r="D21" s="220" t="s">
        <v>114</v>
      </c>
      <c r="E21" s="226">
        <v>19.425000000000001</v>
      </c>
      <c r="F21" s="230">
        <f>H21+J21</f>
        <v>0</v>
      </c>
      <c r="G21" s="231">
        <f>ROUND(E21*F21,2)</f>
        <v>0</v>
      </c>
      <c r="H21" s="231"/>
      <c r="I21" s="231">
        <f>ROUND(E21*H21,2)</f>
        <v>0</v>
      </c>
      <c r="J21" s="231"/>
      <c r="K21" s="231">
        <f>ROUND(E21*J21,2)</f>
        <v>0</v>
      </c>
      <c r="L21" s="231">
        <v>21</v>
      </c>
      <c r="M21" s="231">
        <f>G21*(1+L21/100)</f>
        <v>0</v>
      </c>
      <c r="N21" s="220">
        <v>0</v>
      </c>
      <c r="O21" s="220">
        <f>ROUND(E21*N21,5)</f>
        <v>0</v>
      </c>
      <c r="P21" s="220">
        <v>0</v>
      </c>
      <c r="Q21" s="220">
        <f>ROUND(E21*P21,5)</f>
        <v>0</v>
      </c>
      <c r="R21" s="220"/>
      <c r="S21" s="220"/>
      <c r="T21" s="221">
        <v>0.37</v>
      </c>
      <c r="U21" s="220">
        <f>ROUND(E21*T21,2)</f>
        <v>7.19</v>
      </c>
      <c r="V21" s="210"/>
      <c r="W21" s="210"/>
      <c r="X21" s="210"/>
      <c r="Y21" s="210"/>
      <c r="Z21" s="210"/>
      <c r="AA21" s="210"/>
      <c r="AB21" s="210"/>
      <c r="AC21" s="210"/>
      <c r="AD21" s="210"/>
      <c r="AE21" s="210" t="s">
        <v>115</v>
      </c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5">
      <c r="A22" s="211"/>
      <c r="B22" s="218"/>
      <c r="C22" s="264" t="s">
        <v>128</v>
      </c>
      <c r="D22" s="222"/>
      <c r="E22" s="227">
        <v>19.425000000000001</v>
      </c>
      <c r="F22" s="231"/>
      <c r="G22" s="231"/>
      <c r="H22" s="231"/>
      <c r="I22" s="231"/>
      <c r="J22" s="231"/>
      <c r="K22" s="231"/>
      <c r="L22" s="231"/>
      <c r="M22" s="231"/>
      <c r="N22" s="220"/>
      <c r="O22" s="220"/>
      <c r="P22" s="220"/>
      <c r="Q22" s="220"/>
      <c r="R22" s="220"/>
      <c r="S22" s="220"/>
      <c r="T22" s="221"/>
      <c r="U22" s="220"/>
      <c r="V22" s="210"/>
      <c r="W22" s="210"/>
      <c r="X22" s="210"/>
      <c r="Y22" s="210"/>
      <c r="Z22" s="210"/>
      <c r="AA22" s="210"/>
      <c r="AB22" s="210"/>
      <c r="AC22" s="210"/>
      <c r="AD22" s="210"/>
      <c r="AE22" s="210" t="s">
        <v>117</v>
      </c>
      <c r="AF22" s="210">
        <v>0</v>
      </c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5">
      <c r="A23" s="211">
        <v>7</v>
      </c>
      <c r="B23" s="218" t="s">
        <v>129</v>
      </c>
      <c r="C23" s="263" t="s">
        <v>130</v>
      </c>
      <c r="D23" s="220" t="s">
        <v>114</v>
      </c>
      <c r="E23" s="226">
        <v>19.425000000000001</v>
      </c>
      <c r="F23" s="230">
        <f>H23+J23</f>
        <v>0</v>
      </c>
      <c r="G23" s="231">
        <f>ROUND(E23*F23,2)</f>
        <v>0</v>
      </c>
      <c r="H23" s="231"/>
      <c r="I23" s="231">
        <f>ROUND(E23*H23,2)</f>
        <v>0</v>
      </c>
      <c r="J23" s="231"/>
      <c r="K23" s="231">
        <f>ROUND(E23*J23,2)</f>
        <v>0</v>
      </c>
      <c r="L23" s="231">
        <v>21</v>
      </c>
      <c r="M23" s="231">
        <f>G23*(1+L23/100)</f>
        <v>0</v>
      </c>
      <c r="N23" s="220">
        <v>0</v>
      </c>
      <c r="O23" s="220">
        <f>ROUND(E23*N23,5)</f>
        <v>0</v>
      </c>
      <c r="P23" s="220">
        <v>0</v>
      </c>
      <c r="Q23" s="220">
        <f>ROUND(E23*P23,5)</f>
        <v>0</v>
      </c>
      <c r="R23" s="220"/>
      <c r="S23" s="220"/>
      <c r="T23" s="221">
        <v>7.0000000000000007E-2</v>
      </c>
      <c r="U23" s="220">
        <f>ROUND(E23*T23,2)</f>
        <v>1.36</v>
      </c>
      <c r="V23" s="210"/>
      <c r="W23" s="210"/>
      <c r="X23" s="210"/>
      <c r="Y23" s="210"/>
      <c r="Z23" s="210"/>
      <c r="AA23" s="210"/>
      <c r="AB23" s="210"/>
      <c r="AC23" s="210"/>
      <c r="AD23" s="210"/>
      <c r="AE23" s="210" t="s">
        <v>115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5">
      <c r="A24" s="211"/>
      <c r="B24" s="218"/>
      <c r="C24" s="264" t="s">
        <v>128</v>
      </c>
      <c r="D24" s="222"/>
      <c r="E24" s="227">
        <v>19.425000000000001</v>
      </c>
      <c r="F24" s="231"/>
      <c r="G24" s="231"/>
      <c r="H24" s="231"/>
      <c r="I24" s="231"/>
      <c r="J24" s="231"/>
      <c r="K24" s="231"/>
      <c r="L24" s="231"/>
      <c r="M24" s="231"/>
      <c r="N24" s="220"/>
      <c r="O24" s="220"/>
      <c r="P24" s="220"/>
      <c r="Q24" s="220"/>
      <c r="R24" s="220"/>
      <c r="S24" s="220"/>
      <c r="T24" s="221"/>
      <c r="U24" s="220"/>
      <c r="V24" s="210"/>
      <c r="W24" s="210"/>
      <c r="X24" s="210"/>
      <c r="Y24" s="210"/>
      <c r="Z24" s="210"/>
      <c r="AA24" s="210"/>
      <c r="AB24" s="210"/>
      <c r="AC24" s="210"/>
      <c r="AD24" s="210"/>
      <c r="AE24" s="210" t="s">
        <v>117</v>
      </c>
      <c r="AF24" s="210">
        <v>0</v>
      </c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5">
      <c r="A25" s="211">
        <v>8</v>
      </c>
      <c r="B25" s="218" t="s">
        <v>131</v>
      </c>
      <c r="C25" s="263" t="s">
        <v>132</v>
      </c>
      <c r="D25" s="220" t="s">
        <v>114</v>
      </c>
      <c r="E25" s="226">
        <v>19.425000000000001</v>
      </c>
      <c r="F25" s="230">
        <f>H25+J25</f>
        <v>0</v>
      </c>
      <c r="G25" s="231">
        <f>ROUND(E25*F25,2)</f>
        <v>0</v>
      </c>
      <c r="H25" s="231"/>
      <c r="I25" s="231">
        <f>ROUND(E25*H25,2)</f>
        <v>0</v>
      </c>
      <c r="J25" s="231"/>
      <c r="K25" s="231">
        <f>ROUND(E25*J25,2)</f>
        <v>0</v>
      </c>
      <c r="L25" s="231">
        <v>21</v>
      </c>
      <c r="M25" s="231">
        <f>G25*(1+L25/100)</f>
        <v>0</v>
      </c>
      <c r="N25" s="220">
        <v>0</v>
      </c>
      <c r="O25" s="220">
        <f>ROUND(E25*N25,5)</f>
        <v>0</v>
      </c>
      <c r="P25" s="220">
        <v>0</v>
      </c>
      <c r="Q25" s="220">
        <f>ROUND(E25*P25,5)</f>
        <v>0</v>
      </c>
      <c r="R25" s="220"/>
      <c r="S25" s="220"/>
      <c r="T25" s="221">
        <v>0.05</v>
      </c>
      <c r="U25" s="220">
        <f>ROUND(E25*T25,2)</f>
        <v>0.97</v>
      </c>
      <c r="V25" s="210"/>
      <c r="W25" s="210"/>
      <c r="X25" s="210"/>
      <c r="Y25" s="210"/>
      <c r="Z25" s="210"/>
      <c r="AA25" s="210"/>
      <c r="AB25" s="210"/>
      <c r="AC25" s="210"/>
      <c r="AD25" s="210"/>
      <c r="AE25" s="210" t="s">
        <v>115</v>
      </c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5">
      <c r="A26" s="211"/>
      <c r="B26" s="218"/>
      <c r="C26" s="264" t="s">
        <v>128</v>
      </c>
      <c r="D26" s="222"/>
      <c r="E26" s="227">
        <v>19.425000000000001</v>
      </c>
      <c r="F26" s="231"/>
      <c r="G26" s="231"/>
      <c r="H26" s="231"/>
      <c r="I26" s="231"/>
      <c r="J26" s="231"/>
      <c r="K26" s="231"/>
      <c r="L26" s="231"/>
      <c r="M26" s="231"/>
      <c r="N26" s="220"/>
      <c r="O26" s="220"/>
      <c r="P26" s="220"/>
      <c r="Q26" s="220"/>
      <c r="R26" s="220"/>
      <c r="S26" s="220"/>
      <c r="T26" s="221"/>
      <c r="U26" s="220"/>
      <c r="V26" s="210"/>
      <c r="W26" s="210"/>
      <c r="X26" s="210"/>
      <c r="Y26" s="210"/>
      <c r="Z26" s="210"/>
      <c r="AA26" s="210"/>
      <c r="AB26" s="210"/>
      <c r="AC26" s="210"/>
      <c r="AD26" s="210"/>
      <c r="AE26" s="210" t="s">
        <v>117</v>
      </c>
      <c r="AF26" s="210">
        <v>0</v>
      </c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5">
      <c r="A27" s="211">
        <v>9</v>
      </c>
      <c r="B27" s="218" t="s">
        <v>133</v>
      </c>
      <c r="C27" s="263" t="s">
        <v>134</v>
      </c>
      <c r="D27" s="220" t="s">
        <v>114</v>
      </c>
      <c r="E27" s="226">
        <v>87.317999999999998</v>
      </c>
      <c r="F27" s="230">
        <f>H27+J27</f>
        <v>0</v>
      </c>
      <c r="G27" s="231">
        <f>ROUND(E27*F27,2)</f>
        <v>0</v>
      </c>
      <c r="H27" s="231"/>
      <c r="I27" s="231">
        <f>ROUND(E27*H27,2)</f>
        <v>0</v>
      </c>
      <c r="J27" s="231"/>
      <c r="K27" s="231">
        <f>ROUND(E27*J27,2)</f>
        <v>0</v>
      </c>
      <c r="L27" s="231">
        <v>21</v>
      </c>
      <c r="M27" s="231">
        <f>G27*(1+L27/100)</f>
        <v>0</v>
      </c>
      <c r="N27" s="220">
        <v>0</v>
      </c>
      <c r="O27" s="220">
        <f>ROUND(E27*N27,5)</f>
        <v>0</v>
      </c>
      <c r="P27" s="220">
        <v>0</v>
      </c>
      <c r="Q27" s="220">
        <f>ROUND(E27*P27,5)</f>
        <v>0</v>
      </c>
      <c r="R27" s="220"/>
      <c r="S27" s="220"/>
      <c r="T27" s="221">
        <v>0.12</v>
      </c>
      <c r="U27" s="220">
        <f>ROUND(E27*T27,2)</f>
        <v>10.48</v>
      </c>
      <c r="V27" s="210"/>
      <c r="W27" s="210"/>
      <c r="X27" s="210"/>
      <c r="Y27" s="210"/>
      <c r="Z27" s="210"/>
      <c r="AA27" s="210"/>
      <c r="AB27" s="210"/>
      <c r="AC27" s="210"/>
      <c r="AD27" s="210"/>
      <c r="AE27" s="210" t="s">
        <v>115</v>
      </c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5">
      <c r="A28" s="211"/>
      <c r="B28" s="218"/>
      <c r="C28" s="264" t="s">
        <v>135</v>
      </c>
      <c r="D28" s="222"/>
      <c r="E28" s="227">
        <v>87.317999999999998</v>
      </c>
      <c r="F28" s="231"/>
      <c r="G28" s="231"/>
      <c r="H28" s="231"/>
      <c r="I28" s="231"/>
      <c r="J28" s="231"/>
      <c r="K28" s="231"/>
      <c r="L28" s="231"/>
      <c r="M28" s="231"/>
      <c r="N28" s="220"/>
      <c r="O28" s="220"/>
      <c r="P28" s="220"/>
      <c r="Q28" s="220"/>
      <c r="R28" s="220"/>
      <c r="S28" s="220"/>
      <c r="T28" s="221"/>
      <c r="U28" s="220"/>
      <c r="V28" s="210"/>
      <c r="W28" s="210"/>
      <c r="X28" s="210"/>
      <c r="Y28" s="210"/>
      <c r="Z28" s="210"/>
      <c r="AA28" s="210"/>
      <c r="AB28" s="210"/>
      <c r="AC28" s="210"/>
      <c r="AD28" s="210"/>
      <c r="AE28" s="210" t="s">
        <v>117</v>
      </c>
      <c r="AF28" s="210">
        <v>0</v>
      </c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5">
      <c r="A29" s="211">
        <v>10</v>
      </c>
      <c r="B29" s="218" t="s">
        <v>136</v>
      </c>
      <c r="C29" s="263" t="s">
        <v>137</v>
      </c>
      <c r="D29" s="220" t="s">
        <v>114</v>
      </c>
      <c r="E29" s="226">
        <v>35.4</v>
      </c>
      <c r="F29" s="230">
        <f>H29+J29</f>
        <v>0</v>
      </c>
      <c r="G29" s="231">
        <f>ROUND(E29*F29,2)</f>
        <v>0</v>
      </c>
      <c r="H29" s="231"/>
      <c r="I29" s="231">
        <f>ROUND(E29*H29,2)</f>
        <v>0</v>
      </c>
      <c r="J29" s="231"/>
      <c r="K29" s="231">
        <f>ROUND(E29*J29,2)</f>
        <v>0</v>
      </c>
      <c r="L29" s="231">
        <v>21</v>
      </c>
      <c r="M29" s="231">
        <f>G29*(1+L29/100)</f>
        <v>0</v>
      </c>
      <c r="N29" s="220">
        <v>0</v>
      </c>
      <c r="O29" s="220">
        <f>ROUND(E29*N29,5)</f>
        <v>0</v>
      </c>
      <c r="P29" s="220">
        <v>0</v>
      </c>
      <c r="Q29" s="220">
        <f>ROUND(E29*P29,5)</f>
        <v>0</v>
      </c>
      <c r="R29" s="220"/>
      <c r="S29" s="220"/>
      <c r="T29" s="221">
        <v>0.23</v>
      </c>
      <c r="U29" s="220">
        <f>ROUND(E29*T29,2)</f>
        <v>8.14</v>
      </c>
      <c r="V29" s="210"/>
      <c r="W29" s="210"/>
      <c r="X29" s="210"/>
      <c r="Y29" s="210"/>
      <c r="Z29" s="210"/>
      <c r="AA29" s="210"/>
      <c r="AB29" s="210"/>
      <c r="AC29" s="210"/>
      <c r="AD29" s="210"/>
      <c r="AE29" s="210" t="s">
        <v>115</v>
      </c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5">
      <c r="A30" s="211"/>
      <c r="B30" s="218"/>
      <c r="C30" s="264" t="s">
        <v>138</v>
      </c>
      <c r="D30" s="222"/>
      <c r="E30" s="227">
        <v>22.44</v>
      </c>
      <c r="F30" s="231"/>
      <c r="G30" s="231"/>
      <c r="H30" s="231"/>
      <c r="I30" s="231"/>
      <c r="J30" s="231"/>
      <c r="K30" s="231"/>
      <c r="L30" s="231"/>
      <c r="M30" s="231"/>
      <c r="N30" s="220"/>
      <c r="O30" s="220"/>
      <c r="P30" s="220"/>
      <c r="Q30" s="220"/>
      <c r="R30" s="220"/>
      <c r="S30" s="220"/>
      <c r="T30" s="221"/>
      <c r="U30" s="220"/>
      <c r="V30" s="210"/>
      <c r="W30" s="210"/>
      <c r="X30" s="210"/>
      <c r="Y30" s="210"/>
      <c r="Z30" s="210"/>
      <c r="AA30" s="210"/>
      <c r="AB30" s="210"/>
      <c r="AC30" s="210"/>
      <c r="AD30" s="210"/>
      <c r="AE30" s="210" t="s">
        <v>117</v>
      </c>
      <c r="AF30" s="210">
        <v>0</v>
      </c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5">
      <c r="A31" s="211"/>
      <c r="B31" s="218"/>
      <c r="C31" s="264" t="s">
        <v>139</v>
      </c>
      <c r="D31" s="222"/>
      <c r="E31" s="227">
        <v>12.96</v>
      </c>
      <c r="F31" s="231"/>
      <c r="G31" s="231"/>
      <c r="H31" s="231"/>
      <c r="I31" s="231"/>
      <c r="J31" s="231"/>
      <c r="K31" s="231"/>
      <c r="L31" s="231"/>
      <c r="M31" s="231"/>
      <c r="N31" s="220"/>
      <c r="O31" s="220"/>
      <c r="P31" s="220"/>
      <c r="Q31" s="220"/>
      <c r="R31" s="220"/>
      <c r="S31" s="220"/>
      <c r="T31" s="221"/>
      <c r="U31" s="220"/>
      <c r="V31" s="210"/>
      <c r="W31" s="210"/>
      <c r="X31" s="210"/>
      <c r="Y31" s="210"/>
      <c r="Z31" s="210"/>
      <c r="AA31" s="210"/>
      <c r="AB31" s="210"/>
      <c r="AC31" s="210"/>
      <c r="AD31" s="210"/>
      <c r="AE31" s="210" t="s">
        <v>117</v>
      </c>
      <c r="AF31" s="210">
        <v>0</v>
      </c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5">
      <c r="A32" s="211">
        <v>11</v>
      </c>
      <c r="B32" s="218" t="s">
        <v>140</v>
      </c>
      <c r="C32" s="263" t="s">
        <v>141</v>
      </c>
      <c r="D32" s="220" t="s">
        <v>114</v>
      </c>
      <c r="E32" s="226">
        <v>80.13</v>
      </c>
      <c r="F32" s="230">
        <f>H32+J32</f>
        <v>0</v>
      </c>
      <c r="G32" s="231">
        <f>ROUND(E32*F32,2)</f>
        <v>0</v>
      </c>
      <c r="H32" s="231"/>
      <c r="I32" s="231">
        <f>ROUND(E32*H32,2)</f>
        <v>0</v>
      </c>
      <c r="J32" s="231"/>
      <c r="K32" s="231">
        <f>ROUND(E32*J32,2)</f>
        <v>0</v>
      </c>
      <c r="L32" s="231">
        <v>21</v>
      </c>
      <c r="M32" s="231">
        <f>G32*(1+L32/100)</f>
        <v>0</v>
      </c>
      <c r="N32" s="220">
        <v>0</v>
      </c>
      <c r="O32" s="220">
        <f>ROUND(E32*N32,5)</f>
        <v>0</v>
      </c>
      <c r="P32" s="220">
        <v>0</v>
      </c>
      <c r="Q32" s="220">
        <f>ROUND(E32*P32,5)</f>
        <v>0</v>
      </c>
      <c r="R32" s="220"/>
      <c r="S32" s="220"/>
      <c r="T32" s="221">
        <v>0.2</v>
      </c>
      <c r="U32" s="220">
        <f>ROUND(E32*T32,2)</f>
        <v>16.03</v>
      </c>
      <c r="V32" s="210"/>
      <c r="W32" s="210"/>
      <c r="X32" s="210"/>
      <c r="Y32" s="210"/>
      <c r="Z32" s="210"/>
      <c r="AA32" s="210"/>
      <c r="AB32" s="210"/>
      <c r="AC32" s="210"/>
      <c r="AD32" s="210"/>
      <c r="AE32" s="210" t="s">
        <v>115</v>
      </c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5">
      <c r="A33" s="211"/>
      <c r="B33" s="218"/>
      <c r="C33" s="264" t="s">
        <v>142</v>
      </c>
      <c r="D33" s="222"/>
      <c r="E33" s="227">
        <v>4.7300000000000004</v>
      </c>
      <c r="F33" s="231"/>
      <c r="G33" s="231"/>
      <c r="H33" s="231"/>
      <c r="I33" s="231"/>
      <c r="J33" s="231"/>
      <c r="K33" s="231"/>
      <c r="L33" s="231"/>
      <c r="M33" s="231"/>
      <c r="N33" s="220"/>
      <c r="O33" s="220"/>
      <c r="P33" s="220"/>
      <c r="Q33" s="220"/>
      <c r="R33" s="220"/>
      <c r="S33" s="220"/>
      <c r="T33" s="221"/>
      <c r="U33" s="220"/>
      <c r="V33" s="210"/>
      <c r="W33" s="210"/>
      <c r="X33" s="210"/>
      <c r="Y33" s="210"/>
      <c r="Z33" s="210"/>
      <c r="AA33" s="210"/>
      <c r="AB33" s="210"/>
      <c r="AC33" s="210"/>
      <c r="AD33" s="210"/>
      <c r="AE33" s="210" t="s">
        <v>117</v>
      </c>
      <c r="AF33" s="210">
        <v>0</v>
      </c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5">
      <c r="A34" s="211"/>
      <c r="B34" s="218"/>
      <c r="C34" s="264" t="s">
        <v>143</v>
      </c>
      <c r="D34" s="222"/>
      <c r="E34" s="227">
        <v>12.8</v>
      </c>
      <c r="F34" s="231"/>
      <c r="G34" s="231"/>
      <c r="H34" s="231"/>
      <c r="I34" s="231"/>
      <c r="J34" s="231"/>
      <c r="K34" s="231"/>
      <c r="L34" s="231"/>
      <c r="M34" s="231"/>
      <c r="N34" s="220"/>
      <c r="O34" s="220"/>
      <c r="P34" s="220"/>
      <c r="Q34" s="220"/>
      <c r="R34" s="220"/>
      <c r="S34" s="220"/>
      <c r="T34" s="221"/>
      <c r="U34" s="220"/>
      <c r="V34" s="210"/>
      <c r="W34" s="210"/>
      <c r="X34" s="210"/>
      <c r="Y34" s="210"/>
      <c r="Z34" s="210"/>
      <c r="AA34" s="210"/>
      <c r="AB34" s="210"/>
      <c r="AC34" s="210"/>
      <c r="AD34" s="210"/>
      <c r="AE34" s="210" t="s">
        <v>117</v>
      </c>
      <c r="AF34" s="210">
        <v>0</v>
      </c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5">
      <c r="A35" s="211"/>
      <c r="B35" s="218"/>
      <c r="C35" s="264" t="s">
        <v>144</v>
      </c>
      <c r="D35" s="222"/>
      <c r="E35" s="227">
        <v>62.6</v>
      </c>
      <c r="F35" s="231"/>
      <c r="G35" s="231"/>
      <c r="H35" s="231"/>
      <c r="I35" s="231"/>
      <c r="J35" s="231"/>
      <c r="K35" s="231"/>
      <c r="L35" s="231"/>
      <c r="M35" s="231"/>
      <c r="N35" s="220"/>
      <c r="O35" s="220"/>
      <c r="P35" s="220"/>
      <c r="Q35" s="220"/>
      <c r="R35" s="220"/>
      <c r="S35" s="220"/>
      <c r="T35" s="221"/>
      <c r="U35" s="220"/>
      <c r="V35" s="210"/>
      <c r="W35" s="210"/>
      <c r="X35" s="210"/>
      <c r="Y35" s="210"/>
      <c r="Z35" s="210"/>
      <c r="AA35" s="210"/>
      <c r="AB35" s="210"/>
      <c r="AC35" s="210"/>
      <c r="AD35" s="210"/>
      <c r="AE35" s="210" t="s">
        <v>117</v>
      </c>
      <c r="AF35" s="210">
        <v>0</v>
      </c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5">
      <c r="A36" s="211">
        <v>12</v>
      </c>
      <c r="B36" s="218" t="s">
        <v>145</v>
      </c>
      <c r="C36" s="263" t="s">
        <v>146</v>
      </c>
      <c r="D36" s="220" t="s">
        <v>114</v>
      </c>
      <c r="E36" s="226">
        <v>15.821</v>
      </c>
      <c r="F36" s="230">
        <f>H36+J36</f>
        <v>0</v>
      </c>
      <c r="G36" s="231">
        <f>ROUND(E36*F36,2)</f>
        <v>0</v>
      </c>
      <c r="H36" s="231"/>
      <c r="I36" s="231">
        <f>ROUND(E36*H36,2)</f>
        <v>0</v>
      </c>
      <c r="J36" s="231"/>
      <c r="K36" s="231">
        <f>ROUND(E36*J36,2)</f>
        <v>0</v>
      </c>
      <c r="L36" s="231">
        <v>21</v>
      </c>
      <c r="M36" s="231">
        <f>G36*(1+L36/100)</f>
        <v>0</v>
      </c>
      <c r="N36" s="220">
        <v>0</v>
      </c>
      <c r="O36" s="220">
        <f>ROUND(E36*N36,5)</f>
        <v>0</v>
      </c>
      <c r="P36" s="220">
        <v>0</v>
      </c>
      <c r="Q36" s="220">
        <f>ROUND(E36*P36,5)</f>
        <v>0</v>
      </c>
      <c r="R36" s="220"/>
      <c r="S36" s="220"/>
      <c r="T36" s="221">
        <v>3.13</v>
      </c>
      <c r="U36" s="220">
        <f>ROUND(E36*T36,2)</f>
        <v>49.52</v>
      </c>
      <c r="V36" s="210"/>
      <c r="W36" s="210"/>
      <c r="X36" s="210"/>
      <c r="Y36" s="210"/>
      <c r="Z36" s="210"/>
      <c r="AA36" s="210"/>
      <c r="AB36" s="210"/>
      <c r="AC36" s="210"/>
      <c r="AD36" s="210"/>
      <c r="AE36" s="210" t="s">
        <v>115</v>
      </c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5">
      <c r="A37" s="211"/>
      <c r="B37" s="218"/>
      <c r="C37" s="264" t="s">
        <v>147</v>
      </c>
      <c r="D37" s="222"/>
      <c r="E37" s="227">
        <v>10.295999999999999</v>
      </c>
      <c r="F37" s="231"/>
      <c r="G37" s="231"/>
      <c r="H37" s="231"/>
      <c r="I37" s="231"/>
      <c r="J37" s="231"/>
      <c r="K37" s="231"/>
      <c r="L37" s="231"/>
      <c r="M37" s="231"/>
      <c r="N37" s="220"/>
      <c r="O37" s="220"/>
      <c r="P37" s="220"/>
      <c r="Q37" s="220"/>
      <c r="R37" s="220"/>
      <c r="S37" s="220"/>
      <c r="T37" s="221"/>
      <c r="U37" s="220"/>
      <c r="V37" s="210"/>
      <c r="W37" s="210"/>
      <c r="X37" s="210"/>
      <c r="Y37" s="210"/>
      <c r="Z37" s="210"/>
      <c r="AA37" s="210"/>
      <c r="AB37" s="210"/>
      <c r="AC37" s="210"/>
      <c r="AD37" s="210"/>
      <c r="AE37" s="210" t="s">
        <v>117</v>
      </c>
      <c r="AF37" s="210">
        <v>0</v>
      </c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5">
      <c r="A38" s="211"/>
      <c r="B38" s="218"/>
      <c r="C38" s="264" t="s">
        <v>148</v>
      </c>
      <c r="D38" s="222"/>
      <c r="E38" s="227">
        <v>1.323</v>
      </c>
      <c r="F38" s="231"/>
      <c r="G38" s="231"/>
      <c r="H38" s="231"/>
      <c r="I38" s="231"/>
      <c r="J38" s="231"/>
      <c r="K38" s="231"/>
      <c r="L38" s="231"/>
      <c r="M38" s="231"/>
      <c r="N38" s="220"/>
      <c r="O38" s="220"/>
      <c r="P38" s="220"/>
      <c r="Q38" s="220"/>
      <c r="R38" s="220"/>
      <c r="S38" s="220"/>
      <c r="T38" s="221"/>
      <c r="U38" s="220"/>
      <c r="V38" s="210"/>
      <c r="W38" s="210"/>
      <c r="X38" s="210"/>
      <c r="Y38" s="210"/>
      <c r="Z38" s="210"/>
      <c r="AA38" s="210"/>
      <c r="AB38" s="210"/>
      <c r="AC38" s="210"/>
      <c r="AD38" s="210"/>
      <c r="AE38" s="210" t="s">
        <v>117</v>
      </c>
      <c r="AF38" s="210">
        <v>0</v>
      </c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5">
      <c r="A39" s="211"/>
      <c r="B39" s="218"/>
      <c r="C39" s="264" t="s">
        <v>149</v>
      </c>
      <c r="D39" s="222"/>
      <c r="E39" s="227">
        <v>1.125</v>
      </c>
      <c r="F39" s="231"/>
      <c r="G39" s="231"/>
      <c r="H39" s="231"/>
      <c r="I39" s="231"/>
      <c r="J39" s="231"/>
      <c r="K39" s="231"/>
      <c r="L39" s="231"/>
      <c r="M39" s="231"/>
      <c r="N39" s="220"/>
      <c r="O39" s="220"/>
      <c r="P39" s="220"/>
      <c r="Q39" s="220"/>
      <c r="R39" s="220"/>
      <c r="S39" s="220"/>
      <c r="T39" s="221"/>
      <c r="U39" s="220"/>
      <c r="V39" s="210"/>
      <c r="W39" s="210"/>
      <c r="X39" s="210"/>
      <c r="Y39" s="210"/>
      <c r="Z39" s="210"/>
      <c r="AA39" s="210"/>
      <c r="AB39" s="210"/>
      <c r="AC39" s="210"/>
      <c r="AD39" s="210"/>
      <c r="AE39" s="210" t="s">
        <v>117</v>
      </c>
      <c r="AF39" s="210">
        <v>0</v>
      </c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5">
      <c r="A40" s="211"/>
      <c r="B40" s="218"/>
      <c r="C40" s="264" t="s">
        <v>150</v>
      </c>
      <c r="D40" s="222"/>
      <c r="E40" s="227">
        <v>2.8159999999999998</v>
      </c>
      <c r="F40" s="231"/>
      <c r="G40" s="231"/>
      <c r="H40" s="231"/>
      <c r="I40" s="231"/>
      <c r="J40" s="231"/>
      <c r="K40" s="231"/>
      <c r="L40" s="231"/>
      <c r="M40" s="231"/>
      <c r="N40" s="220"/>
      <c r="O40" s="220"/>
      <c r="P40" s="220"/>
      <c r="Q40" s="220"/>
      <c r="R40" s="220"/>
      <c r="S40" s="220"/>
      <c r="T40" s="221"/>
      <c r="U40" s="220"/>
      <c r="V40" s="210"/>
      <c r="W40" s="210"/>
      <c r="X40" s="210"/>
      <c r="Y40" s="210"/>
      <c r="Z40" s="210"/>
      <c r="AA40" s="210"/>
      <c r="AB40" s="210"/>
      <c r="AC40" s="210"/>
      <c r="AD40" s="210"/>
      <c r="AE40" s="210" t="s">
        <v>117</v>
      </c>
      <c r="AF40" s="210">
        <v>0</v>
      </c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5">
      <c r="A41" s="211"/>
      <c r="B41" s="218"/>
      <c r="C41" s="264" t="s">
        <v>151</v>
      </c>
      <c r="D41" s="222"/>
      <c r="E41" s="227">
        <v>0.12</v>
      </c>
      <c r="F41" s="231"/>
      <c r="G41" s="231"/>
      <c r="H41" s="231"/>
      <c r="I41" s="231"/>
      <c r="J41" s="231"/>
      <c r="K41" s="231"/>
      <c r="L41" s="231"/>
      <c r="M41" s="231"/>
      <c r="N41" s="220"/>
      <c r="O41" s="220"/>
      <c r="P41" s="220"/>
      <c r="Q41" s="220"/>
      <c r="R41" s="220"/>
      <c r="S41" s="220"/>
      <c r="T41" s="221"/>
      <c r="U41" s="220"/>
      <c r="V41" s="210"/>
      <c r="W41" s="210"/>
      <c r="X41" s="210"/>
      <c r="Y41" s="210"/>
      <c r="Z41" s="210"/>
      <c r="AA41" s="210"/>
      <c r="AB41" s="210"/>
      <c r="AC41" s="210"/>
      <c r="AD41" s="210"/>
      <c r="AE41" s="210" t="s">
        <v>117</v>
      </c>
      <c r="AF41" s="210">
        <v>0</v>
      </c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5">
      <c r="A42" s="211"/>
      <c r="B42" s="218"/>
      <c r="C42" s="264" t="s">
        <v>152</v>
      </c>
      <c r="D42" s="222"/>
      <c r="E42" s="227">
        <v>8.1000000000000003E-2</v>
      </c>
      <c r="F42" s="231"/>
      <c r="G42" s="231"/>
      <c r="H42" s="231"/>
      <c r="I42" s="231"/>
      <c r="J42" s="231"/>
      <c r="K42" s="231"/>
      <c r="L42" s="231"/>
      <c r="M42" s="231"/>
      <c r="N42" s="220"/>
      <c r="O42" s="220"/>
      <c r="P42" s="220"/>
      <c r="Q42" s="220"/>
      <c r="R42" s="220"/>
      <c r="S42" s="220"/>
      <c r="T42" s="221"/>
      <c r="U42" s="220"/>
      <c r="V42" s="210"/>
      <c r="W42" s="210"/>
      <c r="X42" s="210"/>
      <c r="Y42" s="210"/>
      <c r="Z42" s="210"/>
      <c r="AA42" s="210"/>
      <c r="AB42" s="210"/>
      <c r="AC42" s="210"/>
      <c r="AD42" s="210"/>
      <c r="AE42" s="210" t="s">
        <v>117</v>
      </c>
      <c r="AF42" s="210">
        <v>0</v>
      </c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5">
      <c r="A43" s="211"/>
      <c r="B43" s="218"/>
      <c r="C43" s="264" t="s">
        <v>153</v>
      </c>
      <c r="D43" s="222"/>
      <c r="E43" s="227">
        <v>0.06</v>
      </c>
      <c r="F43" s="231"/>
      <c r="G43" s="231"/>
      <c r="H43" s="231"/>
      <c r="I43" s="231"/>
      <c r="J43" s="231"/>
      <c r="K43" s="231"/>
      <c r="L43" s="231"/>
      <c r="M43" s="231"/>
      <c r="N43" s="220"/>
      <c r="O43" s="220"/>
      <c r="P43" s="220"/>
      <c r="Q43" s="220"/>
      <c r="R43" s="220"/>
      <c r="S43" s="220"/>
      <c r="T43" s="221"/>
      <c r="U43" s="220"/>
      <c r="V43" s="210"/>
      <c r="W43" s="210"/>
      <c r="X43" s="210"/>
      <c r="Y43" s="210"/>
      <c r="Z43" s="210"/>
      <c r="AA43" s="210"/>
      <c r="AB43" s="210"/>
      <c r="AC43" s="210"/>
      <c r="AD43" s="210"/>
      <c r="AE43" s="210" t="s">
        <v>117</v>
      </c>
      <c r="AF43" s="210">
        <v>0</v>
      </c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5">
      <c r="A44" s="211">
        <v>13</v>
      </c>
      <c r="B44" s="218" t="s">
        <v>154</v>
      </c>
      <c r="C44" s="263" t="s">
        <v>155</v>
      </c>
      <c r="D44" s="220" t="s">
        <v>156</v>
      </c>
      <c r="E44" s="226">
        <v>21.4</v>
      </c>
      <c r="F44" s="230">
        <f>H44+J44</f>
        <v>0</v>
      </c>
      <c r="G44" s="231">
        <f>ROUND(E44*F44,2)</f>
        <v>0</v>
      </c>
      <c r="H44" s="231"/>
      <c r="I44" s="231">
        <f>ROUND(E44*H44,2)</f>
        <v>0</v>
      </c>
      <c r="J44" s="231"/>
      <c r="K44" s="231">
        <f>ROUND(E44*J44,2)</f>
        <v>0</v>
      </c>
      <c r="L44" s="231">
        <v>21</v>
      </c>
      <c r="M44" s="231">
        <f>G44*(1+L44/100)</f>
        <v>0</v>
      </c>
      <c r="N44" s="220">
        <v>9.8999999999999999E-4</v>
      </c>
      <c r="O44" s="220">
        <f>ROUND(E44*N44,5)</f>
        <v>2.1190000000000001E-2</v>
      </c>
      <c r="P44" s="220">
        <v>0</v>
      </c>
      <c r="Q44" s="220">
        <f>ROUND(E44*P44,5)</f>
        <v>0</v>
      </c>
      <c r="R44" s="220"/>
      <c r="S44" s="220"/>
      <c r="T44" s="221">
        <v>0.24</v>
      </c>
      <c r="U44" s="220">
        <f>ROUND(E44*T44,2)</f>
        <v>5.14</v>
      </c>
      <c r="V44" s="210"/>
      <c r="W44" s="210"/>
      <c r="X44" s="210"/>
      <c r="Y44" s="210"/>
      <c r="Z44" s="210"/>
      <c r="AA44" s="210"/>
      <c r="AB44" s="210"/>
      <c r="AC44" s="210"/>
      <c r="AD44" s="210"/>
      <c r="AE44" s="210" t="s">
        <v>115</v>
      </c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5">
      <c r="A45" s="211"/>
      <c r="B45" s="218"/>
      <c r="C45" s="264" t="s">
        <v>157</v>
      </c>
      <c r="D45" s="222"/>
      <c r="E45" s="227">
        <v>8.6</v>
      </c>
      <c r="F45" s="231"/>
      <c r="G45" s="231"/>
      <c r="H45" s="231"/>
      <c r="I45" s="231"/>
      <c r="J45" s="231"/>
      <c r="K45" s="231"/>
      <c r="L45" s="231"/>
      <c r="M45" s="231"/>
      <c r="N45" s="220"/>
      <c r="O45" s="220"/>
      <c r="P45" s="220"/>
      <c r="Q45" s="220"/>
      <c r="R45" s="220"/>
      <c r="S45" s="220"/>
      <c r="T45" s="221"/>
      <c r="U45" s="220"/>
      <c r="V45" s="210"/>
      <c r="W45" s="210"/>
      <c r="X45" s="210"/>
      <c r="Y45" s="210"/>
      <c r="Z45" s="210"/>
      <c r="AA45" s="210"/>
      <c r="AB45" s="210"/>
      <c r="AC45" s="210"/>
      <c r="AD45" s="210"/>
      <c r="AE45" s="210" t="s">
        <v>117</v>
      </c>
      <c r="AF45" s="210">
        <v>0</v>
      </c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5">
      <c r="A46" s="211"/>
      <c r="B46" s="218"/>
      <c r="C46" s="264" t="s">
        <v>158</v>
      </c>
      <c r="D46" s="222"/>
      <c r="E46" s="227">
        <v>12.8</v>
      </c>
      <c r="F46" s="231"/>
      <c r="G46" s="231"/>
      <c r="H46" s="231"/>
      <c r="I46" s="231"/>
      <c r="J46" s="231"/>
      <c r="K46" s="231"/>
      <c r="L46" s="231"/>
      <c r="M46" s="231"/>
      <c r="N46" s="220"/>
      <c r="O46" s="220"/>
      <c r="P46" s="220"/>
      <c r="Q46" s="220"/>
      <c r="R46" s="220"/>
      <c r="S46" s="220"/>
      <c r="T46" s="221"/>
      <c r="U46" s="220"/>
      <c r="V46" s="210"/>
      <c r="W46" s="210"/>
      <c r="X46" s="210"/>
      <c r="Y46" s="210"/>
      <c r="Z46" s="210"/>
      <c r="AA46" s="210"/>
      <c r="AB46" s="210"/>
      <c r="AC46" s="210"/>
      <c r="AD46" s="210"/>
      <c r="AE46" s="210" t="s">
        <v>117</v>
      </c>
      <c r="AF46" s="210">
        <v>0</v>
      </c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5">
      <c r="A47" s="211">
        <v>14</v>
      </c>
      <c r="B47" s="218" t="s">
        <v>159</v>
      </c>
      <c r="C47" s="263" t="s">
        <v>160</v>
      </c>
      <c r="D47" s="220" t="s">
        <v>156</v>
      </c>
      <c r="E47" s="226">
        <v>21.4</v>
      </c>
      <c r="F47" s="230">
        <f>H47+J47</f>
        <v>0</v>
      </c>
      <c r="G47" s="231">
        <f>ROUND(E47*F47,2)</f>
        <v>0</v>
      </c>
      <c r="H47" s="231"/>
      <c r="I47" s="231">
        <f>ROUND(E47*H47,2)</f>
        <v>0</v>
      </c>
      <c r="J47" s="231"/>
      <c r="K47" s="231">
        <f>ROUND(E47*J47,2)</f>
        <v>0</v>
      </c>
      <c r="L47" s="231">
        <v>21</v>
      </c>
      <c r="M47" s="231">
        <f>G47*(1+L47/100)</f>
        <v>0</v>
      </c>
      <c r="N47" s="220">
        <v>0</v>
      </c>
      <c r="O47" s="220">
        <f>ROUND(E47*N47,5)</f>
        <v>0</v>
      </c>
      <c r="P47" s="220">
        <v>0</v>
      </c>
      <c r="Q47" s="220">
        <f>ROUND(E47*P47,5)</f>
        <v>0</v>
      </c>
      <c r="R47" s="220"/>
      <c r="S47" s="220"/>
      <c r="T47" s="221">
        <v>7.0000000000000007E-2</v>
      </c>
      <c r="U47" s="220">
        <f>ROUND(E47*T47,2)</f>
        <v>1.5</v>
      </c>
      <c r="V47" s="210"/>
      <c r="W47" s="210"/>
      <c r="X47" s="210"/>
      <c r="Y47" s="210"/>
      <c r="Z47" s="210"/>
      <c r="AA47" s="210"/>
      <c r="AB47" s="210"/>
      <c r="AC47" s="210"/>
      <c r="AD47" s="210"/>
      <c r="AE47" s="210" t="s">
        <v>115</v>
      </c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5">
      <c r="A48" s="211"/>
      <c r="B48" s="218"/>
      <c r="C48" s="264" t="s">
        <v>157</v>
      </c>
      <c r="D48" s="222"/>
      <c r="E48" s="227">
        <v>8.6</v>
      </c>
      <c r="F48" s="231"/>
      <c r="G48" s="231"/>
      <c r="H48" s="231"/>
      <c r="I48" s="231"/>
      <c r="J48" s="231"/>
      <c r="K48" s="231"/>
      <c r="L48" s="231"/>
      <c r="M48" s="231"/>
      <c r="N48" s="220"/>
      <c r="O48" s="220"/>
      <c r="P48" s="220"/>
      <c r="Q48" s="220"/>
      <c r="R48" s="220"/>
      <c r="S48" s="220"/>
      <c r="T48" s="221"/>
      <c r="U48" s="220"/>
      <c r="V48" s="210"/>
      <c r="W48" s="210"/>
      <c r="X48" s="210"/>
      <c r="Y48" s="210"/>
      <c r="Z48" s="210"/>
      <c r="AA48" s="210"/>
      <c r="AB48" s="210"/>
      <c r="AC48" s="210"/>
      <c r="AD48" s="210"/>
      <c r="AE48" s="210" t="s">
        <v>117</v>
      </c>
      <c r="AF48" s="210">
        <v>0</v>
      </c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5">
      <c r="A49" s="211"/>
      <c r="B49" s="218"/>
      <c r="C49" s="264" t="s">
        <v>158</v>
      </c>
      <c r="D49" s="222"/>
      <c r="E49" s="227">
        <v>12.8</v>
      </c>
      <c r="F49" s="231"/>
      <c r="G49" s="231"/>
      <c r="H49" s="231"/>
      <c r="I49" s="231"/>
      <c r="J49" s="231"/>
      <c r="K49" s="231"/>
      <c r="L49" s="231"/>
      <c r="M49" s="231"/>
      <c r="N49" s="220"/>
      <c r="O49" s="220"/>
      <c r="P49" s="220"/>
      <c r="Q49" s="220"/>
      <c r="R49" s="220"/>
      <c r="S49" s="220"/>
      <c r="T49" s="221"/>
      <c r="U49" s="220"/>
      <c r="V49" s="210"/>
      <c r="W49" s="210"/>
      <c r="X49" s="210"/>
      <c r="Y49" s="210"/>
      <c r="Z49" s="210"/>
      <c r="AA49" s="210"/>
      <c r="AB49" s="210"/>
      <c r="AC49" s="210"/>
      <c r="AD49" s="210"/>
      <c r="AE49" s="210" t="s">
        <v>117</v>
      </c>
      <c r="AF49" s="210">
        <v>0</v>
      </c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5">
      <c r="A50" s="211">
        <v>15</v>
      </c>
      <c r="B50" s="218" t="s">
        <v>161</v>
      </c>
      <c r="C50" s="263" t="s">
        <v>162</v>
      </c>
      <c r="D50" s="220" t="s">
        <v>114</v>
      </c>
      <c r="E50" s="226">
        <v>35.497720000000001</v>
      </c>
      <c r="F50" s="230">
        <f>H50+J50</f>
        <v>0</v>
      </c>
      <c r="G50" s="231">
        <f>ROUND(E50*F50,2)</f>
        <v>0</v>
      </c>
      <c r="H50" s="231"/>
      <c r="I50" s="231">
        <f>ROUND(E50*H50,2)</f>
        <v>0</v>
      </c>
      <c r="J50" s="231"/>
      <c r="K50" s="231">
        <f>ROUND(E50*J50,2)</f>
        <v>0</v>
      </c>
      <c r="L50" s="231">
        <v>21</v>
      </c>
      <c r="M50" s="231">
        <f>G50*(1+L50/100)</f>
        <v>0</v>
      </c>
      <c r="N50" s="220">
        <v>0</v>
      </c>
      <c r="O50" s="220">
        <f>ROUND(E50*N50,5)</f>
        <v>0</v>
      </c>
      <c r="P50" s="220">
        <v>0</v>
      </c>
      <c r="Q50" s="220">
        <f>ROUND(E50*P50,5)</f>
        <v>0</v>
      </c>
      <c r="R50" s="220"/>
      <c r="S50" s="220"/>
      <c r="T50" s="221">
        <v>0.2</v>
      </c>
      <c r="U50" s="220">
        <f>ROUND(E50*T50,2)</f>
        <v>7.1</v>
      </c>
      <c r="V50" s="210"/>
      <c r="W50" s="210"/>
      <c r="X50" s="210"/>
      <c r="Y50" s="210"/>
      <c r="Z50" s="210"/>
      <c r="AA50" s="210"/>
      <c r="AB50" s="210"/>
      <c r="AC50" s="210"/>
      <c r="AD50" s="210"/>
      <c r="AE50" s="210" t="s">
        <v>115</v>
      </c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5">
      <c r="A51" s="211"/>
      <c r="B51" s="218"/>
      <c r="C51" s="264" t="s">
        <v>163</v>
      </c>
      <c r="D51" s="222"/>
      <c r="E51" s="227">
        <v>2.86</v>
      </c>
      <c r="F51" s="231"/>
      <c r="G51" s="231"/>
      <c r="H51" s="231"/>
      <c r="I51" s="231"/>
      <c r="J51" s="231"/>
      <c r="K51" s="231"/>
      <c r="L51" s="231"/>
      <c r="M51" s="231"/>
      <c r="N51" s="220"/>
      <c r="O51" s="220"/>
      <c r="P51" s="220"/>
      <c r="Q51" s="220"/>
      <c r="R51" s="220"/>
      <c r="S51" s="220"/>
      <c r="T51" s="221"/>
      <c r="U51" s="220"/>
      <c r="V51" s="210"/>
      <c r="W51" s="210"/>
      <c r="X51" s="210"/>
      <c r="Y51" s="210"/>
      <c r="Z51" s="210"/>
      <c r="AA51" s="210"/>
      <c r="AB51" s="210"/>
      <c r="AC51" s="210"/>
      <c r="AD51" s="210"/>
      <c r="AE51" s="210" t="s">
        <v>117</v>
      </c>
      <c r="AF51" s="210">
        <v>0</v>
      </c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5">
      <c r="A52" s="211"/>
      <c r="B52" s="218"/>
      <c r="C52" s="264" t="s">
        <v>164</v>
      </c>
      <c r="D52" s="222"/>
      <c r="E52" s="227">
        <v>9.1827199999999998</v>
      </c>
      <c r="F52" s="231"/>
      <c r="G52" s="231"/>
      <c r="H52" s="231"/>
      <c r="I52" s="231"/>
      <c r="J52" s="231"/>
      <c r="K52" s="231"/>
      <c r="L52" s="231"/>
      <c r="M52" s="231"/>
      <c r="N52" s="220"/>
      <c r="O52" s="220"/>
      <c r="P52" s="220"/>
      <c r="Q52" s="220"/>
      <c r="R52" s="220"/>
      <c r="S52" s="220"/>
      <c r="T52" s="221"/>
      <c r="U52" s="220"/>
      <c r="V52" s="210"/>
      <c r="W52" s="210"/>
      <c r="X52" s="210"/>
      <c r="Y52" s="210"/>
      <c r="Z52" s="210"/>
      <c r="AA52" s="210"/>
      <c r="AB52" s="210"/>
      <c r="AC52" s="210"/>
      <c r="AD52" s="210"/>
      <c r="AE52" s="210" t="s">
        <v>117</v>
      </c>
      <c r="AF52" s="210">
        <v>0</v>
      </c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5">
      <c r="A53" s="211"/>
      <c r="B53" s="218"/>
      <c r="C53" s="264" t="s">
        <v>165</v>
      </c>
      <c r="D53" s="222"/>
      <c r="E53" s="227">
        <v>12.5</v>
      </c>
      <c r="F53" s="231"/>
      <c r="G53" s="231"/>
      <c r="H53" s="231"/>
      <c r="I53" s="231"/>
      <c r="J53" s="231"/>
      <c r="K53" s="231"/>
      <c r="L53" s="231"/>
      <c r="M53" s="231"/>
      <c r="N53" s="220"/>
      <c r="O53" s="220"/>
      <c r="P53" s="220"/>
      <c r="Q53" s="220"/>
      <c r="R53" s="220"/>
      <c r="S53" s="220"/>
      <c r="T53" s="221"/>
      <c r="U53" s="220"/>
      <c r="V53" s="210"/>
      <c r="W53" s="210"/>
      <c r="X53" s="210"/>
      <c r="Y53" s="210"/>
      <c r="Z53" s="210"/>
      <c r="AA53" s="210"/>
      <c r="AB53" s="210"/>
      <c r="AC53" s="210"/>
      <c r="AD53" s="210"/>
      <c r="AE53" s="210" t="s">
        <v>117</v>
      </c>
      <c r="AF53" s="210">
        <v>0</v>
      </c>
      <c r="AG53" s="210"/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5">
      <c r="A54" s="211"/>
      <c r="B54" s="218"/>
      <c r="C54" s="264" t="s">
        <v>166</v>
      </c>
      <c r="D54" s="222"/>
      <c r="E54" s="227">
        <v>10.955</v>
      </c>
      <c r="F54" s="231"/>
      <c r="G54" s="231"/>
      <c r="H54" s="231"/>
      <c r="I54" s="231"/>
      <c r="J54" s="231"/>
      <c r="K54" s="231"/>
      <c r="L54" s="231"/>
      <c r="M54" s="231"/>
      <c r="N54" s="220"/>
      <c r="O54" s="220"/>
      <c r="P54" s="220"/>
      <c r="Q54" s="220"/>
      <c r="R54" s="220"/>
      <c r="S54" s="220"/>
      <c r="T54" s="221"/>
      <c r="U54" s="220"/>
      <c r="V54" s="210"/>
      <c r="W54" s="210"/>
      <c r="X54" s="210"/>
      <c r="Y54" s="210"/>
      <c r="Z54" s="210"/>
      <c r="AA54" s="210"/>
      <c r="AB54" s="210"/>
      <c r="AC54" s="210"/>
      <c r="AD54" s="210"/>
      <c r="AE54" s="210" t="s">
        <v>117</v>
      </c>
      <c r="AF54" s="210">
        <v>0</v>
      </c>
      <c r="AG54" s="210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5">
      <c r="A55" s="211">
        <v>16</v>
      </c>
      <c r="B55" s="218" t="s">
        <v>167</v>
      </c>
      <c r="C55" s="263" t="s">
        <v>168</v>
      </c>
      <c r="D55" s="220" t="s">
        <v>114</v>
      </c>
      <c r="E55" s="226">
        <v>515.52</v>
      </c>
      <c r="F55" s="230">
        <f>H55+J55</f>
        <v>0</v>
      </c>
      <c r="G55" s="231">
        <f>ROUND(E55*F55,2)</f>
        <v>0</v>
      </c>
      <c r="H55" s="231"/>
      <c r="I55" s="231">
        <f>ROUND(E55*H55,2)</f>
        <v>0</v>
      </c>
      <c r="J55" s="231"/>
      <c r="K55" s="231">
        <f>ROUND(E55*J55,2)</f>
        <v>0</v>
      </c>
      <c r="L55" s="231">
        <v>21</v>
      </c>
      <c r="M55" s="231">
        <f>G55*(1+L55/100)</f>
        <v>0</v>
      </c>
      <c r="N55" s="220">
        <v>0</v>
      </c>
      <c r="O55" s="220">
        <f>ROUND(E55*N55,5)</f>
        <v>0</v>
      </c>
      <c r="P55" s="220">
        <v>0</v>
      </c>
      <c r="Q55" s="220">
        <f>ROUND(E55*P55,5)</f>
        <v>0</v>
      </c>
      <c r="R55" s="220"/>
      <c r="S55" s="220"/>
      <c r="T55" s="221">
        <v>0.01</v>
      </c>
      <c r="U55" s="220">
        <f>ROUND(E55*T55,2)</f>
        <v>5.16</v>
      </c>
      <c r="V55" s="210"/>
      <c r="W55" s="210"/>
      <c r="X55" s="210"/>
      <c r="Y55" s="210"/>
      <c r="Z55" s="210"/>
      <c r="AA55" s="210"/>
      <c r="AB55" s="210"/>
      <c r="AC55" s="210"/>
      <c r="AD55" s="210"/>
      <c r="AE55" s="210" t="s">
        <v>115</v>
      </c>
      <c r="AF55" s="210"/>
      <c r="AG55" s="210"/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0.399999999999999" outlineLevel="1" x14ac:dyDescent="0.25">
      <c r="A56" s="211"/>
      <c r="B56" s="218"/>
      <c r="C56" s="264" t="s">
        <v>169</v>
      </c>
      <c r="D56" s="222"/>
      <c r="E56" s="227">
        <v>515.52</v>
      </c>
      <c r="F56" s="231"/>
      <c r="G56" s="231"/>
      <c r="H56" s="231"/>
      <c r="I56" s="231"/>
      <c r="J56" s="231"/>
      <c r="K56" s="231"/>
      <c r="L56" s="231"/>
      <c r="M56" s="231"/>
      <c r="N56" s="220"/>
      <c r="O56" s="220"/>
      <c r="P56" s="220"/>
      <c r="Q56" s="220"/>
      <c r="R56" s="220"/>
      <c r="S56" s="220"/>
      <c r="T56" s="221"/>
      <c r="U56" s="220"/>
      <c r="V56" s="210"/>
      <c r="W56" s="210"/>
      <c r="X56" s="210"/>
      <c r="Y56" s="210"/>
      <c r="Z56" s="210"/>
      <c r="AA56" s="210"/>
      <c r="AB56" s="210"/>
      <c r="AC56" s="210"/>
      <c r="AD56" s="210"/>
      <c r="AE56" s="210" t="s">
        <v>117</v>
      </c>
      <c r="AF56" s="210">
        <v>0</v>
      </c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5">
      <c r="A57" s="211">
        <v>17</v>
      </c>
      <c r="B57" s="218" t="s">
        <v>170</v>
      </c>
      <c r="C57" s="263" t="s">
        <v>171</v>
      </c>
      <c r="D57" s="220" t="s">
        <v>114</v>
      </c>
      <c r="E57" s="226">
        <v>63.8</v>
      </c>
      <c r="F57" s="230">
        <f>H57+J57</f>
        <v>0</v>
      </c>
      <c r="G57" s="231">
        <f>ROUND(E57*F57,2)</f>
        <v>0</v>
      </c>
      <c r="H57" s="231"/>
      <c r="I57" s="231">
        <f>ROUND(E57*H57,2)</f>
        <v>0</v>
      </c>
      <c r="J57" s="231"/>
      <c r="K57" s="231">
        <f>ROUND(E57*J57,2)</f>
        <v>0</v>
      </c>
      <c r="L57" s="231">
        <v>21</v>
      </c>
      <c r="M57" s="231">
        <f>G57*(1+L57/100)</f>
        <v>0</v>
      </c>
      <c r="N57" s="220">
        <v>0</v>
      </c>
      <c r="O57" s="220">
        <f>ROUND(E57*N57,5)</f>
        <v>0</v>
      </c>
      <c r="P57" s="220">
        <v>0</v>
      </c>
      <c r="Q57" s="220">
        <f>ROUND(E57*P57,5)</f>
        <v>0</v>
      </c>
      <c r="R57" s="220"/>
      <c r="S57" s="220"/>
      <c r="T57" s="221">
        <v>0</v>
      </c>
      <c r="U57" s="220">
        <f>ROUND(E57*T57,2)</f>
        <v>0</v>
      </c>
      <c r="V57" s="210"/>
      <c r="W57" s="210"/>
      <c r="X57" s="210"/>
      <c r="Y57" s="210"/>
      <c r="Z57" s="210"/>
      <c r="AA57" s="210"/>
      <c r="AB57" s="210"/>
      <c r="AC57" s="210"/>
      <c r="AD57" s="210"/>
      <c r="AE57" s="210" t="s">
        <v>115</v>
      </c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5">
      <c r="A58" s="211"/>
      <c r="B58" s="218"/>
      <c r="C58" s="264" t="s">
        <v>172</v>
      </c>
      <c r="D58" s="222"/>
      <c r="E58" s="227">
        <v>63.8</v>
      </c>
      <c r="F58" s="231"/>
      <c r="G58" s="231"/>
      <c r="H58" s="231"/>
      <c r="I58" s="231"/>
      <c r="J58" s="231"/>
      <c r="K58" s="231"/>
      <c r="L58" s="231"/>
      <c r="M58" s="231"/>
      <c r="N58" s="220"/>
      <c r="O58" s="220"/>
      <c r="P58" s="220"/>
      <c r="Q58" s="220"/>
      <c r="R58" s="220"/>
      <c r="S58" s="220"/>
      <c r="T58" s="221"/>
      <c r="U58" s="220"/>
      <c r="V58" s="210"/>
      <c r="W58" s="210"/>
      <c r="X58" s="210"/>
      <c r="Y58" s="210"/>
      <c r="Z58" s="210"/>
      <c r="AA58" s="210"/>
      <c r="AB58" s="210"/>
      <c r="AC58" s="210"/>
      <c r="AD58" s="210"/>
      <c r="AE58" s="210" t="s">
        <v>117</v>
      </c>
      <c r="AF58" s="210">
        <v>0</v>
      </c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5">
      <c r="A59" s="211">
        <v>18</v>
      </c>
      <c r="B59" s="218" t="s">
        <v>173</v>
      </c>
      <c r="C59" s="263" t="s">
        <v>174</v>
      </c>
      <c r="D59" s="220" t="s">
        <v>114</v>
      </c>
      <c r="E59" s="226">
        <v>371.92</v>
      </c>
      <c r="F59" s="230">
        <f>H59+J59</f>
        <v>0</v>
      </c>
      <c r="G59" s="231">
        <f>ROUND(E59*F59,2)</f>
        <v>0</v>
      </c>
      <c r="H59" s="231"/>
      <c r="I59" s="231">
        <f>ROUND(E59*H59,2)</f>
        <v>0</v>
      </c>
      <c r="J59" s="231"/>
      <c r="K59" s="231">
        <f>ROUND(E59*J59,2)</f>
        <v>0</v>
      </c>
      <c r="L59" s="231">
        <v>21</v>
      </c>
      <c r="M59" s="231">
        <f>G59*(1+L59/100)</f>
        <v>0</v>
      </c>
      <c r="N59" s="220">
        <v>0</v>
      </c>
      <c r="O59" s="220">
        <f>ROUND(E59*N59,5)</f>
        <v>0</v>
      </c>
      <c r="P59" s="220">
        <v>0</v>
      </c>
      <c r="Q59" s="220">
        <f>ROUND(E59*P59,5)</f>
        <v>0</v>
      </c>
      <c r="R59" s="220"/>
      <c r="S59" s="220"/>
      <c r="T59" s="221">
        <v>0</v>
      </c>
      <c r="U59" s="220">
        <f>ROUND(E59*T59,2)</f>
        <v>0</v>
      </c>
      <c r="V59" s="210"/>
      <c r="W59" s="210"/>
      <c r="X59" s="210"/>
      <c r="Y59" s="210"/>
      <c r="Z59" s="210"/>
      <c r="AA59" s="210"/>
      <c r="AB59" s="210"/>
      <c r="AC59" s="210"/>
      <c r="AD59" s="210"/>
      <c r="AE59" s="210" t="s">
        <v>115</v>
      </c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5">
      <c r="A60" s="211"/>
      <c r="B60" s="218"/>
      <c r="C60" s="264" t="s">
        <v>175</v>
      </c>
      <c r="D60" s="222"/>
      <c r="E60" s="227">
        <v>371.92</v>
      </c>
      <c r="F60" s="231"/>
      <c r="G60" s="231"/>
      <c r="H60" s="231"/>
      <c r="I60" s="231"/>
      <c r="J60" s="231"/>
      <c r="K60" s="231"/>
      <c r="L60" s="231"/>
      <c r="M60" s="231"/>
      <c r="N60" s="220"/>
      <c r="O60" s="220"/>
      <c r="P60" s="220"/>
      <c r="Q60" s="220"/>
      <c r="R60" s="220"/>
      <c r="S60" s="220"/>
      <c r="T60" s="221"/>
      <c r="U60" s="220"/>
      <c r="V60" s="210"/>
      <c r="W60" s="210"/>
      <c r="X60" s="210"/>
      <c r="Y60" s="210"/>
      <c r="Z60" s="210"/>
      <c r="AA60" s="210"/>
      <c r="AB60" s="210"/>
      <c r="AC60" s="210"/>
      <c r="AD60" s="210"/>
      <c r="AE60" s="210" t="s">
        <v>117</v>
      </c>
      <c r="AF60" s="210">
        <v>0</v>
      </c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ht="20.399999999999999" outlineLevel="1" x14ac:dyDescent="0.25">
      <c r="A61" s="211">
        <v>19</v>
      </c>
      <c r="B61" s="218" t="s">
        <v>176</v>
      </c>
      <c r="C61" s="263" t="s">
        <v>177</v>
      </c>
      <c r="D61" s="220" t="s">
        <v>178</v>
      </c>
      <c r="E61" s="226">
        <v>98.153999999999996</v>
      </c>
      <c r="F61" s="230">
        <f>H61+J61</f>
        <v>0</v>
      </c>
      <c r="G61" s="231">
        <f>ROUND(E61*F61,2)</f>
        <v>0</v>
      </c>
      <c r="H61" s="231"/>
      <c r="I61" s="231">
        <f>ROUND(E61*H61,2)</f>
        <v>0</v>
      </c>
      <c r="J61" s="231"/>
      <c r="K61" s="231">
        <f>ROUND(E61*J61,2)</f>
        <v>0</v>
      </c>
      <c r="L61" s="231">
        <v>21</v>
      </c>
      <c r="M61" s="231">
        <f>G61*(1+L61/100)</f>
        <v>0</v>
      </c>
      <c r="N61" s="220">
        <v>0</v>
      </c>
      <c r="O61" s="220">
        <f>ROUND(E61*N61,5)</f>
        <v>0</v>
      </c>
      <c r="P61" s="220">
        <v>0</v>
      </c>
      <c r="Q61" s="220">
        <f>ROUND(E61*P61,5)</f>
        <v>0</v>
      </c>
      <c r="R61" s="220"/>
      <c r="S61" s="220"/>
      <c r="T61" s="221">
        <v>0</v>
      </c>
      <c r="U61" s="220">
        <f>ROUND(E61*T61,2)</f>
        <v>0</v>
      </c>
      <c r="V61" s="210"/>
      <c r="W61" s="210"/>
      <c r="X61" s="210"/>
      <c r="Y61" s="210"/>
      <c r="Z61" s="210"/>
      <c r="AA61" s="210"/>
      <c r="AB61" s="210"/>
      <c r="AC61" s="210"/>
      <c r="AD61" s="210"/>
      <c r="AE61" s="210" t="s">
        <v>115</v>
      </c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5">
      <c r="A62" s="211"/>
      <c r="B62" s="218"/>
      <c r="C62" s="264" t="s">
        <v>179</v>
      </c>
      <c r="D62" s="222"/>
      <c r="E62" s="227">
        <v>98.153999999999996</v>
      </c>
      <c r="F62" s="231"/>
      <c r="G62" s="231"/>
      <c r="H62" s="231"/>
      <c r="I62" s="231"/>
      <c r="J62" s="231"/>
      <c r="K62" s="231"/>
      <c r="L62" s="231"/>
      <c r="M62" s="231"/>
      <c r="N62" s="220"/>
      <c r="O62" s="220"/>
      <c r="P62" s="220"/>
      <c r="Q62" s="220"/>
      <c r="R62" s="220"/>
      <c r="S62" s="220"/>
      <c r="T62" s="221"/>
      <c r="U62" s="220"/>
      <c r="V62" s="210"/>
      <c r="W62" s="210"/>
      <c r="X62" s="210"/>
      <c r="Y62" s="210"/>
      <c r="Z62" s="210"/>
      <c r="AA62" s="210"/>
      <c r="AB62" s="210"/>
      <c r="AC62" s="210"/>
      <c r="AD62" s="210"/>
      <c r="AE62" s="210" t="s">
        <v>117</v>
      </c>
      <c r="AF62" s="210">
        <v>0</v>
      </c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5">
      <c r="A63" s="211">
        <v>20</v>
      </c>
      <c r="B63" s="218" t="s">
        <v>180</v>
      </c>
      <c r="C63" s="263" t="s">
        <v>181</v>
      </c>
      <c r="D63" s="220" t="s">
        <v>156</v>
      </c>
      <c r="E63" s="226">
        <v>777</v>
      </c>
      <c r="F63" s="230">
        <f>H63+J63</f>
        <v>0</v>
      </c>
      <c r="G63" s="231">
        <f>ROUND(E63*F63,2)</f>
        <v>0</v>
      </c>
      <c r="H63" s="231"/>
      <c r="I63" s="231">
        <f>ROUND(E63*H63,2)</f>
        <v>0</v>
      </c>
      <c r="J63" s="231"/>
      <c r="K63" s="231">
        <f>ROUND(E63*J63,2)</f>
        <v>0</v>
      </c>
      <c r="L63" s="231">
        <v>21</v>
      </c>
      <c r="M63" s="231">
        <f>G63*(1+L63/100)</f>
        <v>0</v>
      </c>
      <c r="N63" s="220">
        <v>0</v>
      </c>
      <c r="O63" s="220">
        <f>ROUND(E63*N63,5)</f>
        <v>0</v>
      </c>
      <c r="P63" s="220">
        <v>0</v>
      </c>
      <c r="Q63" s="220">
        <f>ROUND(E63*P63,5)</f>
        <v>0</v>
      </c>
      <c r="R63" s="220"/>
      <c r="S63" s="220"/>
      <c r="T63" s="221">
        <v>0.02</v>
      </c>
      <c r="U63" s="220">
        <f>ROUND(E63*T63,2)</f>
        <v>15.54</v>
      </c>
      <c r="V63" s="210"/>
      <c r="W63" s="210"/>
      <c r="X63" s="210"/>
      <c r="Y63" s="210"/>
      <c r="Z63" s="210"/>
      <c r="AA63" s="210"/>
      <c r="AB63" s="210"/>
      <c r="AC63" s="210"/>
      <c r="AD63" s="210"/>
      <c r="AE63" s="210" t="s">
        <v>115</v>
      </c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5">
      <c r="A64" s="211"/>
      <c r="B64" s="218"/>
      <c r="C64" s="264" t="s">
        <v>182</v>
      </c>
      <c r="D64" s="222"/>
      <c r="E64" s="227">
        <v>777</v>
      </c>
      <c r="F64" s="231"/>
      <c r="G64" s="231"/>
      <c r="H64" s="231"/>
      <c r="I64" s="231"/>
      <c r="J64" s="231"/>
      <c r="K64" s="231"/>
      <c r="L64" s="231"/>
      <c r="M64" s="231"/>
      <c r="N64" s="220"/>
      <c r="O64" s="220"/>
      <c r="P64" s="220"/>
      <c r="Q64" s="220"/>
      <c r="R64" s="220"/>
      <c r="S64" s="220"/>
      <c r="T64" s="221"/>
      <c r="U64" s="220"/>
      <c r="V64" s="210"/>
      <c r="W64" s="210"/>
      <c r="X64" s="210"/>
      <c r="Y64" s="210"/>
      <c r="Z64" s="210"/>
      <c r="AA64" s="210"/>
      <c r="AB64" s="210"/>
      <c r="AC64" s="210"/>
      <c r="AD64" s="210"/>
      <c r="AE64" s="210" t="s">
        <v>117</v>
      </c>
      <c r="AF64" s="210">
        <v>0</v>
      </c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x14ac:dyDescent="0.25">
      <c r="A65" s="212" t="s">
        <v>110</v>
      </c>
      <c r="B65" s="219" t="s">
        <v>51</v>
      </c>
      <c r="C65" s="265" t="s">
        <v>52</v>
      </c>
      <c r="D65" s="223"/>
      <c r="E65" s="228"/>
      <c r="F65" s="232"/>
      <c r="G65" s="232">
        <f>SUMIF(AE66:AE105,"&lt;&gt;NOR",G66:G105)</f>
        <v>0</v>
      </c>
      <c r="H65" s="232"/>
      <c r="I65" s="232">
        <f>SUM(I66:I105)</f>
        <v>0</v>
      </c>
      <c r="J65" s="232"/>
      <c r="K65" s="232">
        <f>SUM(K66:K105)</f>
        <v>0</v>
      </c>
      <c r="L65" s="232"/>
      <c r="M65" s="232">
        <f>SUM(M66:M105)</f>
        <v>0</v>
      </c>
      <c r="N65" s="223"/>
      <c r="O65" s="223">
        <f>SUM(O66:O105)</f>
        <v>0</v>
      </c>
      <c r="P65" s="223"/>
      <c r="Q65" s="223">
        <f>SUM(Q66:Q105)</f>
        <v>85.61399999999999</v>
      </c>
      <c r="R65" s="223"/>
      <c r="S65" s="223"/>
      <c r="T65" s="224"/>
      <c r="U65" s="223">
        <f>SUM(U66:U105)</f>
        <v>266.58999999999997</v>
      </c>
      <c r="AE65" t="s">
        <v>111</v>
      </c>
    </row>
    <row r="66" spans="1:60" ht="20.399999999999999" outlineLevel="1" x14ac:dyDescent="0.25">
      <c r="A66" s="211">
        <v>21</v>
      </c>
      <c r="B66" s="218" t="s">
        <v>183</v>
      </c>
      <c r="C66" s="263" t="s">
        <v>184</v>
      </c>
      <c r="D66" s="220" t="s">
        <v>185</v>
      </c>
      <c r="E66" s="226">
        <v>9</v>
      </c>
      <c r="F66" s="230">
        <f>H66+J66</f>
        <v>0</v>
      </c>
      <c r="G66" s="231">
        <f>ROUND(E66*F66,2)</f>
        <v>0</v>
      </c>
      <c r="H66" s="231"/>
      <c r="I66" s="231">
        <f>ROUND(E66*H66,2)</f>
        <v>0</v>
      </c>
      <c r="J66" s="231"/>
      <c r="K66" s="231">
        <f>ROUND(E66*J66,2)</f>
        <v>0</v>
      </c>
      <c r="L66" s="231">
        <v>21</v>
      </c>
      <c r="M66" s="231">
        <f>G66*(1+L66/100)</f>
        <v>0</v>
      </c>
      <c r="N66" s="220">
        <v>0</v>
      </c>
      <c r="O66" s="220">
        <f>ROUND(E66*N66,5)</f>
        <v>0</v>
      </c>
      <c r="P66" s="220">
        <v>0</v>
      </c>
      <c r="Q66" s="220">
        <f>ROUND(E66*P66,5)</f>
        <v>0</v>
      </c>
      <c r="R66" s="220"/>
      <c r="S66" s="220"/>
      <c r="T66" s="221">
        <v>0</v>
      </c>
      <c r="U66" s="220">
        <f>ROUND(E66*T66,2)</f>
        <v>0</v>
      </c>
      <c r="V66" s="210"/>
      <c r="W66" s="210"/>
      <c r="X66" s="210"/>
      <c r="Y66" s="210"/>
      <c r="Z66" s="210"/>
      <c r="AA66" s="210"/>
      <c r="AB66" s="210"/>
      <c r="AC66" s="210"/>
      <c r="AD66" s="210"/>
      <c r="AE66" s="210" t="s">
        <v>115</v>
      </c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5">
      <c r="A67" s="211"/>
      <c r="B67" s="218"/>
      <c r="C67" s="264" t="s">
        <v>186</v>
      </c>
      <c r="D67" s="222"/>
      <c r="E67" s="227">
        <v>9</v>
      </c>
      <c r="F67" s="231"/>
      <c r="G67" s="231"/>
      <c r="H67" s="231"/>
      <c r="I67" s="231"/>
      <c r="J67" s="231"/>
      <c r="K67" s="231"/>
      <c r="L67" s="231"/>
      <c r="M67" s="231"/>
      <c r="N67" s="220"/>
      <c r="O67" s="220"/>
      <c r="P67" s="220"/>
      <c r="Q67" s="220"/>
      <c r="R67" s="220"/>
      <c r="S67" s="220"/>
      <c r="T67" s="221"/>
      <c r="U67" s="220"/>
      <c r="V67" s="210"/>
      <c r="W67" s="210"/>
      <c r="X67" s="210"/>
      <c r="Y67" s="210"/>
      <c r="Z67" s="210"/>
      <c r="AA67" s="210"/>
      <c r="AB67" s="210"/>
      <c r="AC67" s="210"/>
      <c r="AD67" s="210"/>
      <c r="AE67" s="210" t="s">
        <v>117</v>
      </c>
      <c r="AF67" s="210">
        <v>0</v>
      </c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ht="20.399999999999999" outlineLevel="1" x14ac:dyDescent="0.25">
      <c r="A68" s="211">
        <v>22</v>
      </c>
      <c r="B68" s="218" t="s">
        <v>187</v>
      </c>
      <c r="C68" s="263" t="s">
        <v>188</v>
      </c>
      <c r="D68" s="220" t="s">
        <v>185</v>
      </c>
      <c r="E68" s="226">
        <v>2</v>
      </c>
      <c r="F68" s="230">
        <f>H68+J68</f>
        <v>0</v>
      </c>
      <c r="G68" s="231">
        <f>ROUND(E68*F68,2)</f>
        <v>0</v>
      </c>
      <c r="H68" s="231"/>
      <c r="I68" s="231">
        <f>ROUND(E68*H68,2)</f>
        <v>0</v>
      </c>
      <c r="J68" s="231"/>
      <c r="K68" s="231">
        <f>ROUND(E68*J68,2)</f>
        <v>0</v>
      </c>
      <c r="L68" s="231">
        <v>21</v>
      </c>
      <c r="M68" s="231">
        <f>G68*(1+L68/100)</f>
        <v>0</v>
      </c>
      <c r="N68" s="220">
        <v>0</v>
      </c>
      <c r="O68" s="220">
        <f>ROUND(E68*N68,5)</f>
        <v>0</v>
      </c>
      <c r="P68" s="220">
        <v>0</v>
      </c>
      <c r="Q68" s="220">
        <f>ROUND(E68*P68,5)</f>
        <v>0</v>
      </c>
      <c r="R68" s="220"/>
      <c r="S68" s="220"/>
      <c r="T68" s="221">
        <v>0</v>
      </c>
      <c r="U68" s="220">
        <f>ROUND(E68*T68,2)</f>
        <v>0</v>
      </c>
      <c r="V68" s="210"/>
      <c r="W68" s="210"/>
      <c r="X68" s="210"/>
      <c r="Y68" s="210"/>
      <c r="Z68" s="210"/>
      <c r="AA68" s="210"/>
      <c r="AB68" s="210"/>
      <c r="AC68" s="210"/>
      <c r="AD68" s="210"/>
      <c r="AE68" s="210" t="s">
        <v>115</v>
      </c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5">
      <c r="A69" s="211"/>
      <c r="B69" s="218"/>
      <c r="C69" s="266" t="s">
        <v>189</v>
      </c>
      <c r="D69" s="225"/>
      <c r="E69" s="229"/>
      <c r="F69" s="233"/>
      <c r="G69" s="234"/>
      <c r="H69" s="231"/>
      <c r="I69" s="231"/>
      <c r="J69" s="231"/>
      <c r="K69" s="231"/>
      <c r="L69" s="231"/>
      <c r="M69" s="231"/>
      <c r="N69" s="220"/>
      <c r="O69" s="220"/>
      <c r="P69" s="220"/>
      <c r="Q69" s="220"/>
      <c r="R69" s="220"/>
      <c r="S69" s="220"/>
      <c r="T69" s="221"/>
      <c r="U69" s="220"/>
      <c r="V69" s="210"/>
      <c r="W69" s="210"/>
      <c r="X69" s="210"/>
      <c r="Y69" s="210"/>
      <c r="Z69" s="210"/>
      <c r="AA69" s="210"/>
      <c r="AB69" s="210"/>
      <c r="AC69" s="210"/>
      <c r="AD69" s="210"/>
      <c r="AE69" s="210" t="s">
        <v>190</v>
      </c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3" t="str">
        <f>C69</f>
        <v>Vybourání a zpětné zapravení.</v>
      </c>
      <c r="BB69" s="210"/>
      <c r="BC69" s="210"/>
      <c r="BD69" s="210"/>
      <c r="BE69" s="210"/>
      <c r="BF69" s="210"/>
      <c r="BG69" s="210"/>
      <c r="BH69" s="210"/>
    </row>
    <row r="70" spans="1:60" outlineLevel="1" x14ac:dyDescent="0.25">
      <c r="A70" s="211"/>
      <c r="B70" s="218"/>
      <c r="C70" s="264" t="s">
        <v>191</v>
      </c>
      <c r="D70" s="222"/>
      <c r="E70" s="227">
        <v>2</v>
      </c>
      <c r="F70" s="231"/>
      <c r="G70" s="231"/>
      <c r="H70" s="231"/>
      <c r="I70" s="231"/>
      <c r="J70" s="231"/>
      <c r="K70" s="231"/>
      <c r="L70" s="231"/>
      <c r="M70" s="231"/>
      <c r="N70" s="220"/>
      <c r="O70" s="220"/>
      <c r="P70" s="220"/>
      <c r="Q70" s="220"/>
      <c r="R70" s="220"/>
      <c r="S70" s="220"/>
      <c r="T70" s="221"/>
      <c r="U70" s="220"/>
      <c r="V70" s="210"/>
      <c r="W70" s="210"/>
      <c r="X70" s="210"/>
      <c r="Y70" s="210"/>
      <c r="Z70" s="210"/>
      <c r="AA70" s="210"/>
      <c r="AB70" s="210"/>
      <c r="AC70" s="210"/>
      <c r="AD70" s="210"/>
      <c r="AE70" s="210" t="s">
        <v>117</v>
      </c>
      <c r="AF70" s="210">
        <v>0</v>
      </c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ht="20.399999999999999" outlineLevel="1" x14ac:dyDescent="0.25">
      <c r="A71" s="211">
        <v>23</v>
      </c>
      <c r="B71" s="218" t="s">
        <v>192</v>
      </c>
      <c r="C71" s="263" t="s">
        <v>193</v>
      </c>
      <c r="D71" s="220" t="s">
        <v>185</v>
      </c>
      <c r="E71" s="226">
        <v>2</v>
      </c>
      <c r="F71" s="230">
        <f>H71+J71</f>
        <v>0</v>
      </c>
      <c r="G71" s="231">
        <f>ROUND(E71*F71,2)</f>
        <v>0</v>
      </c>
      <c r="H71" s="231"/>
      <c r="I71" s="231">
        <f>ROUND(E71*H71,2)</f>
        <v>0</v>
      </c>
      <c r="J71" s="231"/>
      <c r="K71" s="231">
        <f>ROUND(E71*J71,2)</f>
        <v>0</v>
      </c>
      <c r="L71" s="231">
        <v>21</v>
      </c>
      <c r="M71" s="231">
        <f>G71*(1+L71/100)</f>
        <v>0</v>
      </c>
      <c r="N71" s="220">
        <v>0</v>
      </c>
      <c r="O71" s="220">
        <f>ROUND(E71*N71,5)</f>
        <v>0</v>
      </c>
      <c r="P71" s="220">
        <v>0</v>
      </c>
      <c r="Q71" s="220">
        <f>ROUND(E71*P71,5)</f>
        <v>0</v>
      </c>
      <c r="R71" s="220"/>
      <c r="S71" s="220"/>
      <c r="T71" s="221">
        <v>0</v>
      </c>
      <c r="U71" s="220">
        <f>ROUND(E71*T71,2)</f>
        <v>0</v>
      </c>
      <c r="V71" s="210"/>
      <c r="W71" s="210"/>
      <c r="X71" s="210"/>
      <c r="Y71" s="210"/>
      <c r="Z71" s="210"/>
      <c r="AA71" s="210"/>
      <c r="AB71" s="210"/>
      <c r="AC71" s="210"/>
      <c r="AD71" s="210"/>
      <c r="AE71" s="210" t="s">
        <v>115</v>
      </c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5">
      <c r="A72" s="211"/>
      <c r="B72" s="218"/>
      <c r="C72" s="266" t="s">
        <v>194</v>
      </c>
      <c r="D72" s="225"/>
      <c r="E72" s="229"/>
      <c r="F72" s="233"/>
      <c r="G72" s="234"/>
      <c r="H72" s="231"/>
      <c r="I72" s="231"/>
      <c r="J72" s="231"/>
      <c r="K72" s="231"/>
      <c r="L72" s="231"/>
      <c r="M72" s="231"/>
      <c r="N72" s="220"/>
      <c r="O72" s="220"/>
      <c r="P72" s="220"/>
      <c r="Q72" s="220"/>
      <c r="R72" s="220"/>
      <c r="S72" s="220"/>
      <c r="T72" s="221"/>
      <c r="U72" s="220"/>
      <c r="V72" s="210"/>
      <c r="W72" s="210"/>
      <c r="X72" s="210"/>
      <c r="Y72" s="210"/>
      <c r="Z72" s="210"/>
      <c r="AA72" s="210"/>
      <c r="AB72" s="210"/>
      <c r="AC72" s="210"/>
      <c r="AD72" s="210"/>
      <c r="AE72" s="210" t="s">
        <v>190</v>
      </c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3" t="str">
        <f>C72</f>
        <v>Výtěžek z ocelových prvků poskytnut investorovi.</v>
      </c>
      <c r="BB72" s="210"/>
      <c r="BC72" s="210"/>
      <c r="BD72" s="210"/>
      <c r="BE72" s="210"/>
      <c r="BF72" s="210"/>
      <c r="BG72" s="210"/>
      <c r="BH72" s="210"/>
    </row>
    <row r="73" spans="1:60" outlineLevel="1" x14ac:dyDescent="0.25">
      <c r="A73" s="211"/>
      <c r="B73" s="218"/>
      <c r="C73" s="264" t="s">
        <v>55</v>
      </c>
      <c r="D73" s="222"/>
      <c r="E73" s="227">
        <v>2</v>
      </c>
      <c r="F73" s="231"/>
      <c r="G73" s="231"/>
      <c r="H73" s="231"/>
      <c r="I73" s="231"/>
      <c r="J73" s="231"/>
      <c r="K73" s="231"/>
      <c r="L73" s="231"/>
      <c r="M73" s="231"/>
      <c r="N73" s="220"/>
      <c r="O73" s="220"/>
      <c r="P73" s="220"/>
      <c r="Q73" s="220"/>
      <c r="R73" s="220"/>
      <c r="S73" s="220"/>
      <c r="T73" s="221"/>
      <c r="U73" s="220"/>
      <c r="V73" s="210"/>
      <c r="W73" s="210"/>
      <c r="X73" s="210"/>
      <c r="Y73" s="210"/>
      <c r="Z73" s="210"/>
      <c r="AA73" s="210"/>
      <c r="AB73" s="210"/>
      <c r="AC73" s="210"/>
      <c r="AD73" s="210"/>
      <c r="AE73" s="210" t="s">
        <v>117</v>
      </c>
      <c r="AF73" s="210">
        <v>0</v>
      </c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ht="20.399999999999999" outlineLevel="1" x14ac:dyDescent="0.25">
      <c r="A74" s="211">
        <v>24</v>
      </c>
      <c r="B74" s="218" t="s">
        <v>195</v>
      </c>
      <c r="C74" s="263" t="s">
        <v>196</v>
      </c>
      <c r="D74" s="220" t="s">
        <v>197</v>
      </c>
      <c r="E74" s="226">
        <v>21</v>
      </c>
      <c r="F74" s="230">
        <f>H74+J74</f>
        <v>0</v>
      </c>
      <c r="G74" s="231">
        <f>ROUND(E74*F74,2)</f>
        <v>0</v>
      </c>
      <c r="H74" s="231"/>
      <c r="I74" s="231">
        <f>ROUND(E74*H74,2)</f>
        <v>0</v>
      </c>
      <c r="J74" s="231"/>
      <c r="K74" s="231">
        <f>ROUND(E74*J74,2)</f>
        <v>0</v>
      </c>
      <c r="L74" s="231">
        <v>21</v>
      </c>
      <c r="M74" s="231">
        <f>G74*(1+L74/100)</f>
        <v>0</v>
      </c>
      <c r="N74" s="220">
        <v>0</v>
      </c>
      <c r="O74" s="220">
        <f>ROUND(E74*N74,5)</f>
        <v>0</v>
      </c>
      <c r="P74" s="220">
        <v>0</v>
      </c>
      <c r="Q74" s="220">
        <f>ROUND(E74*P74,5)</f>
        <v>0</v>
      </c>
      <c r="R74" s="220"/>
      <c r="S74" s="220"/>
      <c r="T74" s="221">
        <v>0</v>
      </c>
      <c r="U74" s="220">
        <f>ROUND(E74*T74,2)</f>
        <v>0</v>
      </c>
      <c r="V74" s="210"/>
      <c r="W74" s="210"/>
      <c r="X74" s="210"/>
      <c r="Y74" s="210"/>
      <c r="Z74" s="210"/>
      <c r="AA74" s="210"/>
      <c r="AB74" s="210"/>
      <c r="AC74" s="210"/>
      <c r="AD74" s="210"/>
      <c r="AE74" s="210" t="s">
        <v>115</v>
      </c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5">
      <c r="A75" s="211"/>
      <c r="B75" s="218"/>
      <c r="C75" s="266" t="s">
        <v>198</v>
      </c>
      <c r="D75" s="225"/>
      <c r="E75" s="229"/>
      <c r="F75" s="233"/>
      <c r="G75" s="234"/>
      <c r="H75" s="231"/>
      <c r="I75" s="231"/>
      <c r="J75" s="231"/>
      <c r="K75" s="231"/>
      <c r="L75" s="231"/>
      <c r="M75" s="231"/>
      <c r="N75" s="220"/>
      <c r="O75" s="220"/>
      <c r="P75" s="220"/>
      <c r="Q75" s="220"/>
      <c r="R75" s="220"/>
      <c r="S75" s="220"/>
      <c r="T75" s="221"/>
      <c r="U75" s="220"/>
      <c r="V75" s="210"/>
      <c r="W75" s="210"/>
      <c r="X75" s="210"/>
      <c r="Y75" s="210"/>
      <c r="Z75" s="210"/>
      <c r="AA75" s="210"/>
      <c r="AB75" s="210"/>
      <c r="AC75" s="210"/>
      <c r="AD75" s="210"/>
      <c r="AE75" s="210" t="s">
        <v>190</v>
      </c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3" t="str">
        <f>C75</f>
        <v>9 ks ocel. sloupků, 53m2 pletiva, napínací dráty, betonové prvky.</v>
      </c>
      <c r="BB75" s="210"/>
      <c r="BC75" s="210"/>
      <c r="BD75" s="210"/>
      <c r="BE75" s="210"/>
      <c r="BF75" s="210"/>
      <c r="BG75" s="210"/>
      <c r="BH75" s="210"/>
    </row>
    <row r="76" spans="1:60" outlineLevel="1" x14ac:dyDescent="0.25">
      <c r="A76" s="211"/>
      <c r="B76" s="218"/>
      <c r="C76" s="266" t="s">
        <v>194</v>
      </c>
      <c r="D76" s="225"/>
      <c r="E76" s="229"/>
      <c r="F76" s="233"/>
      <c r="G76" s="234"/>
      <c r="H76" s="231"/>
      <c r="I76" s="231"/>
      <c r="J76" s="231"/>
      <c r="K76" s="231"/>
      <c r="L76" s="231"/>
      <c r="M76" s="231"/>
      <c r="N76" s="220"/>
      <c r="O76" s="220"/>
      <c r="P76" s="220"/>
      <c r="Q76" s="220"/>
      <c r="R76" s="220"/>
      <c r="S76" s="220"/>
      <c r="T76" s="221"/>
      <c r="U76" s="220"/>
      <c r="V76" s="210"/>
      <c r="W76" s="210"/>
      <c r="X76" s="210"/>
      <c r="Y76" s="210"/>
      <c r="Z76" s="210"/>
      <c r="AA76" s="210"/>
      <c r="AB76" s="210"/>
      <c r="AC76" s="210"/>
      <c r="AD76" s="210"/>
      <c r="AE76" s="210" t="s">
        <v>190</v>
      </c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3" t="str">
        <f>C76</f>
        <v>Výtěžek z ocelových prvků poskytnut investorovi.</v>
      </c>
      <c r="BB76" s="210"/>
      <c r="BC76" s="210"/>
      <c r="BD76" s="210"/>
      <c r="BE76" s="210"/>
      <c r="BF76" s="210"/>
      <c r="BG76" s="210"/>
      <c r="BH76" s="210"/>
    </row>
    <row r="77" spans="1:60" outlineLevel="1" x14ac:dyDescent="0.25">
      <c r="A77" s="211"/>
      <c r="B77" s="218"/>
      <c r="C77" s="264" t="s">
        <v>199</v>
      </c>
      <c r="D77" s="222"/>
      <c r="E77" s="227">
        <v>21</v>
      </c>
      <c r="F77" s="231"/>
      <c r="G77" s="231"/>
      <c r="H77" s="231"/>
      <c r="I77" s="231"/>
      <c r="J77" s="231"/>
      <c r="K77" s="231"/>
      <c r="L77" s="231"/>
      <c r="M77" s="231"/>
      <c r="N77" s="220"/>
      <c r="O77" s="220"/>
      <c r="P77" s="220"/>
      <c r="Q77" s="220"/>
      <c r="R77" s="220"/>
      <c r="S77" s="220"/>
      <c r="T77" s="221"/>
      <c r="U77" s="220"/>
      <c r="V77" s="210"/>
      <c r="W77" s="210"/>
      <c r="X77" s="210"/>
      <c r="Y77" s="210"/>
      <c r="Z77" s="210"/>
      <c r="AA77" s="210"/>
      <c r="AB77" s="210"/>
      <c r="AC77" s="210"/>
      <c r="AD77" s="210"/>
      <c r="AE77" s="210" t="s">
        <v>117</v>
      </c>
      <c r="AF77" s="210">
        <v>0</v>
      </c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5">
      <c r="A78" s="211">
        <v>25</v>
      </c>
      <c r="B78" s="218" t="s">
        <v>200</v>
      </c>
      <c r="C78" s="263" t="s">
        <v>201</v>
      </c>
      <c r="D78" s="220" t="s">
        <v>197</v>
      </c>
      <c r="E78" s="226">
        <v>24</v>
      </c>
      <c r="F78" s="230">
        <f>H78+J78</f>
        <v>0</v>
      </c>
      <c r="G78" s="231">
        <f>ROUND(E78*F78,2)</f>
        <v>0</v>
      </c>
      <c r="H78" s="231"/>
      <c r="I78" s="231">
        <f>ROUND(E78*H78,2)</f>
        <v>0</v>
      </c>
      <c r="J78" s="231"/>
      <c r="K78" s="231">
        <f>ROUND(E78*J78,2)</f>
        <v>0</v>
      </c>
      <c r="L78" s="231">
        <v>21</v>
      </c>
      <c r="M78" s="231">
        <f>G78*(1+L78/100)</f>
        <v>0</v>
      </c>
      <c r="N78" s="220">
        <v>0</v>
      </c>
      <c r="O78" s="220">
        <f>ROUND(E78*N78,5)</f>
        <v>0</v>
      </c>
      <c r="P78" s="220">
        <v>0</v>
      </c>
      <c r="Q78" s="220">
        <f>ROUND(E78*P78,5)</f>
        <v>0</v>
      </c>
      <c r="R78" s="220"/>
      <c r="S78" s="220"/>
      <c r="T78" s="221">
        <v>0.159</v>
      </c>
      <c r="U78" s="220">
        <f>ROUND(E78*T78,2)</f>
        <v>3.82</v>
      </c>
      <c r="V78" s="210"/>
      <c r="W78" s="210"/>
      <c r="X78" s="210"/>
      <c r="Y78" s="210"/>
      <c r="Z78" s="210"/>
      <c r="AA78" s="210"/>
      <c r="AB78" s="210"/>
      <c r="AC78" s="210"/>
      <c r="AD78" s="210"/>
      <c r="AE78" s="210" t="s">
        <v>115</v>
      </c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5">
      <c r="A79" s="211"/>
      <c r="B79" s="218"/>
      <c r="C79" s="264" t="s">
        <v>202</v>
      </c>
      <c r="D79" s="222"/>
      <c r="E79" s="227">
        <v>24</v>
      </c>
      <c r="F79" s="231"/>
      <c r="G79" s="231"/>
      <c r="H79" s="231"/>
      <c r="I79" s="231"/>
      <c r="J79" s="231"/>
      <c r="K79" s="231"/>
      <c r="L79" s="231"/>
      <c r="M79" s="231"/>
      <c r="N79" s="220"/>
      <c r="O79" s="220"/>
      <c r="P79" s="220"/>
      <c r="Q79" s="220"/>
      <c r="R79" s="220"/>
      <c r="S79" s="220"/>
      <c r="T79" s="221"/>
      <c r="U79" s="220"/>
      <c r="V79" s="210"/>
      <c r="W79" s="210"/>
      <c r="X79" s="210"/>
      <c r="Y79" s="210"/>
      <c r="Z79" s="210"/>
      <c r="AA79" s="210"/>
      <c r="AB79" s="210"/>
      <c r="AC79" s="210"/>
      <c r="AD79" s="210"/>
      <c r="AE79" s="210" t="s">
        <v>117</v>
      </c>
      <c r="AF79" s="210">
        <v>0</v>
      </c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5">
      <c r="A80" s="211">
        <v>26</v>
      </c>
      <c r="B80" s="218" t="s">
        <v>203</v>
      </c>
      <c r="C80" s="263" t="s">
        <v>204</v>
      </c>
      <c r="D80" s="220" t="s">
        <v>156</v>
      </c>
      <c r="E80" s="226">
        <v>24</v>
      </c>
      <c r="F80" s="230">
        <f>H80+J80</f>
        <v>0</v>
      </c>
      <c r="G80" s="231">
        <f>ROUND(E80*F80,2)</f>
        <v>0</v>
      </c>
      <c r="H80" s="231"/>
      <c r="I80" s="231">
        <f>ROUND(E80*H80,2)</f>
        <v>0</v>
      </c>
      <c r="J80" s="231"/>
      <c r="K80" s="231">
        <f>ROUND(E80*J80,2)</f>
        <v>0</v>
      </c>
      <c r="L80" s="231">
        <v>21</v>
      </c>
      <c r="M80" s="231">
        <f>G80*(1+L80/100)</f>
        <v>0</v>
      </c>
      <c r="N80" s="220">
        <v>0</v>
      </c>
      <c r="O80" s="220">
        <f>ROUND(E80*N80,5)</f>
        <v>0</v>
      </c>
      <c r="P80" s="220">
        <v>0.55000000000000004</v>
      </c>
      <c r="Q80" s="220">
        <f>ROUND(E80*P80,5)</f>
        <v>13.2</v>
      </c>
      <c r="R80" s="220"/>
      <c r="S80" s="220"/>
      <c r="T80" s="221">
        <v>1.125</v>
      </c>
      <c r="U80" s="220">
        <f>ROUND(E80*T80,2)</f>
        <v>27</v>
      </c>
      <c r="V80" s="210"/>
      <c r="W80" s="210"/>
      <c r="X80" s="210"/>
      <c r="Y80" s="210"/>
      <c r="Z80" s="210"/>
      <c r="AA80" s="210"/>
      <c r="AB80" s="210"/>
      <c r="AC80" s="210"/>
      <c r="AD80" s="210"/>
      <c r="AE80" s="210" t="s">
        <v>115</v>
      </c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5">
      <c r="A81" s="211"/>
      <c r="B81" s="218"/>
      <c r="C81" s="264" t="s">
        <v>202</v>
      </c>
      <c r="D81" s="222"/>
      <c r="E81" s="227">
        <v>24</v>
      </c>
      <c r="F81" s="231"/>
      <c r="G81" s="231"/>
      <c r="H81" s="231"/>
      <c r="I81" s="231"/>
      <c r="J81" s="231"/>
      <c r="K81" s="231"/>
      <c r="L81" s="231"/>
      <c r="M81" s="231"/>
      <c r="N81" s="220"/>
      <c r="O81" s="220"/>
      <c r="P81" s="220"/>
      <c r="Q81" s="220"/>
      <c r="R81" s="220"/>
      <c r="S81" s="220"/>
      <c r="T81" s="221"/>
      <c r="U81" s="220"/>
      <c r="V81" s="210"/>
      <c r="W81" s="210"/>
      <c r="X81" s="210"/>
      <c r="Y81" s="210"/>
      <c r="Z81" s="210"/>
      <c r="AA81" s="210"/>
      <c r="AB81" s="210"/>
      <c r="AC81" s="210"/>
      <c r="AD81" s="210"/>
      <c r="AE81" s="210" t="s">
        <v>117</v>
      </c>
      <c r="AF81" s="210">
        <v>0</v>
      </c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5">
      <c r="A82" s="211">
        <v>27</v>
      </c>
      <c r="B82" s="218" t="s">
        <v>205</v>
      </c>
      <c r="C82" s="263" t="s">
        <v>206</v>
      </c>
      <c r="D82" s="220" t="s">
        <v>197</v>
      </c>
      <c r="E82" s="226">
        <v>90</v>
      </c>
      <c r="F82" s="230">
        <f>H82+J82</f>
        <v>0</v>
      </c>
      <c r="G82" s="231">
        <f>ROUND(E82*F82,2)</f>
        <v>0</v>
      </c>
      <c r="H82" s="231"/>
      <c r="I82" s="231">
        <f>ROUND(E82*H82,2)</f>
        <v>0</v>
      </c>
      <c r="J82" s="231"/>
      <c r="K82" s="231">
        <f>ROUND(E82*J82,2)</f>
        <v>0</v>
      </c>
      <c r="L82" s="231">
        <v>21</v>
      </c>
      <c r="M82" s="231">
        <f>G82*(1+L82/100)</f>
        <v>0</v>
      </c>
      <c r="N82" s="220">
        <v>0</v>
      </c>
      <c r="O82" s="220">
        <f>ROUND(E82*N82,5)</f>
        <v>0</v>
      </c>
      <c r="P82" s="220">
        <v>0.125</v>
      </c>
      <c r="Q82" s="220">
        <f>ROUND(E82*P82,5)</f>
        <v>11.25</v>
      </c>
      <c r="R82" s="220"/>
      <c r="S82" s="220"/>
      <c r="T82" s="221">
        <v>0.08</v>
      </c>
      <c r="U82" s="220">
        <f>ROUND(E82*T82,2)</f>
        <v>7.2</v>
      </c>
      <c r="V82" s="210"/>
      <c r="W82" s="210"/>
      <c r="X82" s="210"/>
      <c r="Y82" s="210"/>
      <c r="Z82" s="210"/>
      <c r="AA82" s="210"/>
      <c r="AB82" s="210"/>
      <c r="AC82" s="210"/>
      <c r="AD82" s="210"/>
      <c r="AE82" s="210" t="s">
        <v>115</v>
      </c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5">
      <c r="A83" s="211"/>
      <c r="B83" s="218"/>
      <c r="C83" s="266" t="s">
        <v>207</v>
      </c>
      <c r="D83" s="225"/>
      <c r="E83" s="229"/>
      <c r="F83" s="233"/>
      <c r="G83" s="234"/>
      <c r="H83" s="231"/>
      <c r="I83" s="231"/>
      <c r="J83" s="231"/>
      <c r="K83" s="231"/>
      <c r="L83" s="231"/>
      <c r="M83" s="231"/>
      <c r="N83" s="220"/>
      <c r="O83" s="220"/>
      <c r="P83" s="220"/>
      <c r="Q83" s="220"/>
      <c r="R83" s="220"/>
      <c r="S83" s="220"/>
      <c r="T83" s="221"/>
      <c r="U83" s="220"/>
      <c r="V83" s="210"/>
      <c r="W83" s="210"/>
      <c r="X83" s="210"/>
      <c r="Y83" s="210"/>
      <c r="Z83" s="210"/>
      <c r="AA83" s="210"/>
      <c r="AB83" s="210"/>
      <c r="AC83" s="210"/>
      <c r="AD83" s="210"/>
      <c r="AE83" s="210" t="s">
        <v>190</v>
      </c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3" t="str">
        <f>C83</f>
        <v>V betonovém loži s opěrou.</v>
      </c>
      <c r="BB83" s="210"/>
      <c r="BC83" s="210"/>
      <c r="BD83" s="210"/>
      <c r="BE83" s="210"/>
      <c r="BF83" s="210"/>
      <c r="BG83" s="210"/>
      <c r="BH83" s="210"/>
    </row>
    <row r="84" spans="1:60" outlineLevel="1" x14ac:dyDescent="0.25">
      <c r="A84" s="211"/>
      <c r="B84" s="218"/>
      <c r="C84" s="264" t="s">
        <v>208</v>
      </c>
      <c r="D84" s="222"/>
      <c r="E84" s="227">
        <v>90</v>
      </c>
      <c r="F84" s="231"/>
      <c r="G84" s="231"/>
      <c r="H84" s="231"/>
      <c r="I84" s="231"/>
      <c r="J84" s="231"/>
      <c r="K84" s="231"/>
      <c r="L84" s="231"/>
      <c r="M84" s="231"/>
      <c r="N84" s="220"/>
      <c r="O84" s="220"/>
      <c r="P84" s="220"/>
      <c r="Q84" s="220"/>
      <c r="R84" s="220"/>
      <c r="S84" s="220"/>
      <c r="T84" s="221"/>
      <c r="U84" s="220"/>
      <c r="V84" s="210"/>
      <c r="W84" s="210"/>
      <c r="X84" s="210"/>
      <c r="Y84" s="210"/>
      <c r="Z84" s="210"/>
      <c r="AA84" s="210"/>
      <c r="AB84" s="210"/>
      <c r="AC84" s="210"/>
      <c r="AD84" s="210"/>
      <c r="AE84" s="210" t="s">
        <v>117</v>
      </c>
      <c r="AF84" s="210">
        <v>0</v>
      </c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5">
      <c r="A85" s="211">
        <v>28</v>
      </c>
      <c r="B85" s="218" t="s">
        <v>209</v>
      </c>
      <c r="C85" s="263" t="s">
        <v>210</v>
      </c>
      <c r="D85" s="220" t="s">
        <v>197</v>
      </c>
      <c r="E85" s="226">
        <v>17</v>
      </c>
      <c r="F85" s="230">
        <f>H85+J85</f>
        <v>0</v>
      </c>
      <c r="G85" s="231">
        <f>ROUND(E85*F85,2)</f>
        <v>0</v>
      </c>
      <c r="H85" s="231"/>
      <c r="I85" s="231">
        <f>ROUND(E85*H85,2)</f>
        <v>0</v>
      </c>
      <c r="J85" s="231"/>
      <c r="K85" s="231">
        <f>ROUND(E85*J85,2)</f>
        <v>0</v>
      </c>
      <c r="L85" s="231">
        <v>21</v>
      </c>
      <c r="M85" s="231">
        <f>G85*(1+L85/100)</f>
        <v>0</v>
      </c>
      <c r="N85" s="220">
        <v>0</v>
      </c>
      <c r="O85" s="220">
        <f>ROUND(E85*N85,5)</f>
        <v>0</v>
      </c>
      <c r="P85" s="220">
        <v>0.27</v>
      </c>
      <c r="Q85" s="220">
        <f>ROUND(E85*P85,5)</f>
        <v>4.59</v>
      </c>
      <c r="R85" s="220"/>
      <c r="S85" s="220"/>
      <c r="T85" s="221">
        <v>0.12</v>
      </c>
      <c r="U85" s="220">
        <f>ROUND(E85*T85,2)</f>
        <v>2.04</v>
      </c>
      <c r="V85" s="210"/>
      <c r="W85" s="210"/>
      <c r="X85" s="210"/>
      <c r="Y85" s="210"/>
      <c r="Z85" s="210"/>
      <c r="AA85" s="210"/>
      <c r="AB85" s="210"/>
      <c r="AC85" s="210"/>
      <c r="AD85" s="210"/>
      <c r="AE85" s="210" t="s">
        <v>115</v>
      </c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5">
      <c r="A86" s="211"/>
      <c r="B86" s="218"/>
      <c r="C86" s="266" t="s">
        <v>207</v>
      </c>
      <c r="D86" s="225"/>
      <c r="E86" s="229"/>
      <c r="F86" s="233"/>
      <c r="G86" s="234"/>
      <c r="H86" s="231"/>
      <c r="I86" s="231"/>
      <c r="J86" s="231"/>
      <c r="K86" s="231"/>
      <c r="L86" s="231"/>
      <c r="M86" s="231"/>
      <c r="N86" s="220"/>
      <c r="O86" s="220"/>
      <c r="P86" s="220"/>
      <c r="Q86" s="220"/>
      <c r="R86" s="220"/>
      <c r="S86" s="220"/>
      <c r="T86" s="221"/>
      <c r="U86" s="220"/>
      <c r="V86" s="210"/>
      <c r="W86" s="210"/>
      <c r="X86" s="210"/>
      <c r="Y86" s="210"/>
      <c r="Z86" s="210"/>
      <c r="AA86" s="210"/>
      <c r="AB86" s="210"/>
      <c r="AC86" s="210"/>
      <c r="AD86" s="210"/>
      <c r="AE86" s="210" t="s">
        <v>190</v>
      </c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3" t="str">
        <f>C86</f>
        <v>V betonovém loži s opěrou.</v>
      </c>
      <c r="BB86" s="210"/>
      <c r="BC86" s="210"/>
      <c r="BD86" s="210"/>
      <c r="BE86" s="210"/>
      <c r="BF86" s="210"/>
      <c r="BG86" s="210"/>
      <c r="BH86" s="210"/>
    </row>
    <row r="87" spans="1:60" outlineLevel="1" x14ac:dyDescent="0.25">
      <c r="A87" s="211"/>
      <c r="B87" s="218"/>
      <c r="C87" s="264" t="s">
        <v>211</v>
      </c>
      <c r="D87" s="222"/>
      <c r="E87" s="227">
        <v>3</v>
      </c>
      <c r="F87" s="231"/>
      <c r="G87" s="231"/>
      <c r="H87" s="231"/>
      <c r="I87" s="231"/>
      <c r="J87" s="231"/>
      <c r="K87" s="231"/>
      <c r="L87" s="231"/>
      <c r="M87" s="231"/>
      <c r="N87" s="220"/>
      <c r="O87" s="220"/>
      <c r="P87" s="220"/>
      <c r="Q87" s="220"/>
      <c r="R87" s="220"/>
      <c r="S87" s="220"/>
      <c r="T87" s="221"/>
      <c r="U87" s="220"/>
      <c r="V87" s="210"/>
      <c r="W87" s="210"/>
      <c r="X87" s="210"/>
      <c r="Y87" s="210"/>
      <c r="Z87" s="210"/>
      <c r="AA87" s="210"/>
      <c r="AB87" s="210"/>
      <c r="AC87" s="210"/>
      <c r="AD87" s="210"/>
      <c r="AE87" s="210" t="s">
        <v>117</v>
      </c>
      <c r="AF87" s="210">
        <v>0</v>
      </c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5">
      <c r="A88" s="211"/>
      <c r="B88" s="218"/>
      <c r="C88" s="264" t="s">
        <v>212</v>
      </c>
      <c r="D88" s="222"/>
      <c r="E88" s="227">
        <v>14</v>
      </c>
      <c r="F88" s="231"/>
      <c r="G88" s="231"/>
      <c r="H88" s="231"/>
      <c r="I88" s="231"/>
      <c r="J88" s="231"/>
      <c r="K88" s="231"/>
      <c r="L88" s="231"/>
      <c r="M88" s="231"/>
      <c r="N88" s="220"/>
      <c r="O88" s="220"/>
      <c r="P88" s="220"/>
      <c r="Q88" s="220"/>
      <c r="R88" s="220"/>
      <c r="S88" s="220"/>
      <c r="T88" s="221"/>
      <c r="U88" s="220"/>
      <c r="V88" s="210"/>
      <c r="W88" s="210"/>
      <c r="X88" s="210"/>
      <c r="Y88" s="210"/>
      <c r="Z88" s="210"/>
      <c r="AA88" s="210"/>
      <c r="AB88" s="210"/>
      <c r="AC88" s="210"/>
      <c r="AD88" s="210"/>
      <c r="AE88" s="210" t="s">
        <v>117</v>
      </c>
      <c r="AF88" s="210">
        <v>0</v>
      </c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5">
      <c r="A89" s="211">
        <v>29</v>
      </c>
      <c r="B89" s="218" t="s">
        <v>213</v>
      </c>
      <c r="C89" s="263" t="s">
        <v>214</v>
      </c>
      <c r="D89" s="220" t="s">
        <v>114</v>
      </c>
      <c r="E89" s="226">
        <v>28.149000000000001</v>
      </c>
      <c r="F89" s="230">
        <f>H89+J89</f>
        <v>0</v>
      </c>
      <c r="G89" s="231">
        <f>ROUND(E89*F89,2)</f>
        <v>0</v>
      </c>
      <c r="H89" s="231"/>
      <c r="I89" s="231">
        <f>ROUND(E89*H89,2)</f>
        <v>0</v>
      </c>
      <c r="J89" s="231"/>
      <c r="K89" s="231">
        <f>ROUND(E89*J89,2)</f>
        <v>0</v>
      </c>
      <c r="L89" s="231">
        <v>21</v>
      </c>
      <c r="M89" s="231">
        <f>G89*(1+L89/100)</f>
        <v>0</v>
      </c>
      <c r="N89" s="220">
        <v>0</v>
      </c>
      <c r="O89" s="220">
        <f>ROUND(E89*N89,5)</f>
        <v>0</v>
      </c>
      <c r="P89" s="220">
        <v>2</v>
      </c>
      <c r="Q89" s="220">
        <f>ROUND(E89*P89,5)</f>
        <v>56.298000000000002</v>
      </c>
      <c r="R89" s="220"/>
      <c r="S89" s="220"/>
      <c r="T89" s="221">
        <v>6.44</v>
      </c>
      <c r="U89" s="220">
        <f>ROUND(E89*T89,2)</f>
        <v>181.28</v>
      </c>
      <c r="V89" s="210"/>
      <c r="W89" s="210"/>
      <c r="X89" s="210"/>
      <c r="Y89" s="210"/>
      <c r="Z89" s="210"/>
      <c r="AA89" s="210"/>
      <c r="AB89" s="210"/>
      <c r="AC89" s="210"/>
      <c r="AD89" s="210"/>
      <c r="AE89" s="210" t="s">
        <v>115</v>
      </c>
      <c r="AF89" s="210"/>
      <c r="AG89" s="210"/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5">
      <c r="A90" s="211"/>
      <c r="B90" s="218"/>
      <c r="C90" s="264" t="s">
        <v>215</v>
      </c>
      <c r="D90" s="222"/>
      <c r="E90" s="227">
        <v>0.32400000000000001</v>
      </c>
      <c r="F90" s="231"/>
      <c r="G90" s="231"/>
      <c r="H90" s="231"/>
      <c r="I90" s="231"/>
      <c r="J90" s="231"/>
      <c r="K90" s="231"/>
      <c r="L90" s="231"/>
      <c r="M90" s="231"/>
      <c r="N90" s="220"/>
      <c r="O90" s="220"/>
      <c r="P90" s="220"/>
      <c r="Q90" s="220"/>
      <c r="R90" s="220"/>
      <c r="S90" s="220"/>
      <c r="T90" s="221"/>
      <c r="U90" s="220"/>
      <c r="V90" s="210"/>
      <c r="W90" s="210"/>
      <c r="X90" s="210"/>
      <c r="Y90" s="210"/>
      <c r="Z90" s="210"/>
      <c r="AA90" s="210"/>
      <c r="AB90" s="210"/>
      <c r="AC90" s="210"/>
      <c r="AD90" s="210"/>
      <c r="AE90" s="210" t="s">
        <v>117</v>
      </c>
      <c r="AF90" s="210">
        <v>0</v>
      </c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5">
      <c r="A91" s="211"/>
      <c r="B91" s="218"/>
      <c r="C91" s="264" t="s">
        <v>216</v>
      </c>
      <c r="D91" s="222"/>
      <c r="E91" s="227">
        <v>4.2</v>
      </c>
      <c r="F91" s="231"/>
      <c r="G91" s="231"/>
      <c r="H91" s="231"/>
      <c r="I91" s="231"/>
      <c r="J91" s="231"/>
      <c r="K91" s="231"/>
      <c r="L91" s="231"/>
      <c r="M91" s="231"/>
      <c r="N91" s="220"/>
      <c r="O91" s="220"/>
      <c r="P91" s="220"/>
      <c r="Q91" s="220"/>
      <c r="R91" s="220"/>
      <c r="S91" s="220"/>
      <c r="T91" s="221"/>
      <c r="U91" s="220"/>
      <c r="V91" s="210"/>
      <c r="W91" s="210"/>
      <c r="X91" s="210"/>
      <c r="Y91" s="210"/>
      <c r="Z91" s="210"/>
      <c r="AA91" s="210"/>
      <c r="AB91" s="210"/>
      <c r="AC91" s="210"/>
      <c r="AD91" s="210"/>
      <c r="AE91" s="210" t="s">
        <v>117</v>
      </c>
      <c r="AF91" s="210">
        <v>0</v>
      </c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5">
      <c r="A92" s="211"/>
      <c r="B92" s="218"/>
      <c r="C92" s="264" t="s">
        <v>217</v>
      </c>
      <c r="D92" s="222"/>
      <c r="E92" s="227">
        <v>23.625</v>
      </c>
      <c r="F92" s="231"/>
      <c r="G92" s="231"/>
      <c r="H92" s="231"/>
      <c r="I92" s="231"/>
      <c r="J92" s="231"/>
      <c r="K92" s="231"/>
      <c r="L92" s="231"/>
      <c r="M92" s="231"/>
      <c r="N92" s="220"/>
      <c r="O92" s="220"/>
      <c r="P92" s="220"/>
      <c r="Q92" s="220"/>
      <c r="R92" s="220"/>
      <c r="S92" s="220"/>
      <c r="T92" s="221"/>
      <c r="U92" s="220"/>
      <c r="V92" s="210"/>
      <c r="W92" s="210"/>
      <c r="X92" s="210"/>
      <c r="Y92" s="210"/>
      <c r="Z92" s="210"/>
      <c r="AA92" s="210"/>
      <c r="AB92" s="210"/>
      <c r="AC92" s="210"/>
      <c r="AD92" s="210"/>
      <c r="AE92" s="210" t="s">
        <v>117</v>
      </c>
      <c r="AF92" s="210">
        <v>0</v>
      </c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5">
      <c r="A93" s="211">
        <v>30</v>
      </c>
      <c r="B93" s="218" t="s">
        <v>218</v>
      </c>
      <c r="C93" s="263" t="s">
        <v>219</v>
      </c>
      <c r="D93" s="220" t="s">
        <v>156</v>
      </c>
      <c r="E93" s="226">
        <v>2</v>
      </c>
      <c r="F93" s="230">
        <f>H93+J93</f>
        <v>0</v>
      </c>
      <c r="G93" s="231">
        <f>ROUND(E93*F93,2)</f>
        <v>0</v>
      </c>
      <c r="H93" s="231"/>
      <c r="I93" s="231">
        <f>ROUND(E93*H93,2)</f>
        <v>0</v>
      </c>
      <c r="J93" s="231"/>
      <c r="K93" s="231">
        <f>ROUND(E93*J93,2)</f>
        <v>0</v>
      </c>
      <c r="L93" s="231">
        <v>21</v>
      </c>
      <c r="M93" s="231">
        <f>G93*(1+L93/100)</f>
        <v>0</v>
      </c>
      <c r="N93" s="220">
        <v>0</v>
      </c>
      <c r="O93" s="220">
        <f>ROUND(E93*N93,5)</f>
        <v>0</v>
      </c>
      <c r="P93" s="220">
        <v>0.13800000000000001</v>
      </c>
      <c r="Q93" s="220">
        <f>ROUND(E93*P93,5)</f>
        <v>0.27600000000000002</v>
      </c>
      <c r="R93" s="220"/>
      <c r="S93" s="220"/>
      <c r="T93" s="221">
        <v>0.16</v>
      </c>
      <c r="U93" s="220">
        <f>ROUND(E93*T93,2)</f>
        <v>0.32</v>
      </c>
      <c r="V93" s="210"/>
      <c r="W93" s="210"/>
      <c r="X93" s="210"/>
      <c r="Y93" s="210"/>
      <c r="Z93" s="210"/>
      <c r="AA93" s="210"/>
      <c r="AB93" s="210"/>
      <c r="AC93" s="210"/>
      <c r="AD93" s="210"/>
      <c r="AE93" s="210" t="s">
        <v>115</v>
      </c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5">
      <c r="A94" s="211"/>
      <c r="B94" s="218"/>
      <c r="C94" s="264" t="s">
        <v>220</v>
      </c>
      <c r="D94" s="222"/>
      <c r="E94" s="227">
        <v>2</v>
      </c>
      <c r="F94" s="231"/>
      <c r="G94" s="231"/>
      <c r="H94" s="231"/>
      <c r="I94" s="231"/>
      <c r="J94" s="231"/>
      <c r="K94" s="231"/>
      <c r="L94" s="231"/>
      <c r="M94" s="231"/>
      <c r="N94" s="220"/>
      <c r="O94" s="220"/>
      <c r="P94" s="220"/>
      <c r="Q94" s="220"/>
      <c r="R94" s="220"/>
      <c r="S94" s="220"/>
      <c r="T94" s="221"/>
      <c r="U94" s="220"/>
      <c r="V94" s="210"/>
      <c r="W94" s="210"/>
      <c r="X94" s="210"/>
      <c r="Y94" s="210"/>
      <c r="Z94" s="210"/>
      <c r="AA94" s="210"/>
      <c r="AB94" s="210"/>
      <c r="AC94" s="210"/>
      <c r="AD94" s="210"/>
      <c r="AE94" s="210" t="s">
        <v>117</v>
      </c>
      <c r="AF94" s="210">
        <v>0</v>
      </c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5">
      <c r="A95" s="211">
        <v>31</v>
      </c>
      <c r="B95" s="218" t="s">
        <v>221</v>
      </c>
      <c r="C95" s="263" t="s">
        <v>222</v>
      </c>
      <c r="D95" s="220" t="s">
        <v>223</v>
      </c>
      <c r="E95" s="226">
        <v>91.697000000000003</v>
      </c>
      <c r="F95" s="230">
        <f>H95+J95</f>
        <v>0</v>
      </c>
      <c r="G95" s="231">
        <f>ROUND(E95*F95,2)</f>
        <v>0</v>
      </c>
      <c r="H95" s="231"/>
      <c r="I95" s="231">
        <f>ROUND(E95*H95,2)</f>
        <v>0</v>
      </c>
      <c r="J95" s="231"/>
      <c r="K95" s="231">
        <f>ROUND(E95*J95,2)</f>
        <v>0</v>
      </c>
      <c r="L95" s="231">
        <v>21</v>
      </c>
      <c r="M95" s="231">
        <f>G95*(1+L95/100)</f>
        <v>0</v>
      </c>
      <c r="N95" s="220">
        <v>0</v>
      </c>
      <c r="O95" s="220">
        <f>ROUND(E95*N95,5)</f>
        <v>0</v>
      </c>
      <c r="P95" s="220">
        <v>0</v>
      </c>
      <c r="Q95" s="220">
        <f>ROUND(E95*P95,5)</f>
        <v>0</v>
      </c>
      <c r="R95" s="220"/>
      <c r="S95" s="220"/>
      <c r="T95" s="221">
        <v>0.49</v>
      </c>
      <c r="U95" s="220">
        <f>ROUND(E95*T95,2)</f>
        <v>44.93</v>
      </c>
      <c r="V95" s="210"/>
      <c r="W95" s="210"/>
      <c r="X95" s="210"/>
      <c r="Y95" s="210"/>
      <c r="Z95" s="210"/>
      <c r="AA95" s="210"/>
      <c r="AB95" s="210"/>
      <c r="AC95" s="210"/>
      <c r="AD95" s="210"/>
      <c r="AE95" s="210" t="s">
        <v>115</v>
      </c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5">
      <c r="A96" s="211"/>
      <c r="B96" s="218"/>
      <c r="C96" s="264" t="s">
        <v>224</v>
      </c>
      <c r="D96" s="222"/>
      <c r="E96" s="227">
        <v>91.697000000000003</v>
      </c>
      <c r="F96" s="231"/>
      <c r="G96" s="231"/>
      <c r="H96" s="231"/>
      <c r="I96" s="231"/>
      <c r="J96" s="231"/>
      <c r="K96" s="231"/>
      <c r="L96" s="231"/>
      <c r="M96" s="231"/>
      <c r="N96" s="220"/>
      <c r="O96" s="220"/>
      <c r="P96" s="220"/>
      <c r="Q96" s="220"/>
      <c r="R96" s="220"/>
      <c r="S96" s="220"/>
      <c r="T96" s="221"/>
      <c r="U96" s="220"/>
      <c r="V96" s="210"/>
      <c r="W96" s="210"/>
      <c r="X96" s="210"/>
      <c r="Y96" s="210"/>
      <c r="Z96" s="210"/>
      <c r="AA96" s="210"/>
      <c r="AB96" s="210"/>
      <c r="AC96" s="210"/>
      <c r="AD96" s="210"/>
      <c r="AE96" s="210" t="s">
        <v>117</v>
      </c>
      <c r="AF96" s="210">
        <v>0</v>
      </c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5">
      <c r="A97" s="211">
        <v>32</v>
      </c>
      <c r="B97" s="218" t="s">
        <v>225</v>
      </c>
      <c r="C97" s="263" t="s">
        <v>226</v>
      </c>
      <c r="D97" s="220" t="s">
        <v>223</v>
      </c>
      <c r="E97" s="226">
        <v>825.27300000000002</v>
      </c>
      <c r="F97" s="230">
        <f>H97+J97</f>
        <v>0</v>
      </c>
      <c r="G97" s="231">
        <f>ROUND(E97*F97,2)</f>
        <v>0</v>
      </c>
      <c r="H97" s="231"/>
      <c r="I97" s="231">
        <f>ROUND(E97*H97,2)</f>
        <v>0</v>
      </c>
      <c r="J97" s="231"/>
      <c r="K97" s="231">
        <f>ROUND(E97*J97,2)</f>
        <v>0</v>
      </c>
      <c r="L97" s="231">
        <v>21</v>
      </c>
      <c r="M97" s="231">
        <f>G97*(1+L97/100)</f>
        <v>0</v>
      </c>
      <c r="N97" s="220">
        <v>0</v>
      </c>
      <c r="O97" s="220">
        <f>ROUND(E97*N97,5)</f>
        <v>0</v>
      </c>
      <c r="P97" s="220">
        <v>0</v>
      </c>
      <c r="Q97" s="220">
        <f>ROUND(E97*P97,5)</f>
        <v>0</v>
      </c>
      <c r="R97" s="220"/>
      <c r="S97" s="220"/>
      <c r="T97" s="221">
        <v>0</v>
      </c>
      <c r="U97" s="220">
        <f>ROUND(E97*T97,2)</f>
        <v>0</v>
      </c>
      <c r="V97" s="210"/>
      <c r="W97" s="210"/>
      <c r="X97" s="210"/>
      <c r="Y97" s="210"/>
      <c r="Z97" s="210"/>
      <c r="AA97" s="210"/>
      <c r="AB97" s="210"/>
      <c r="AC97" s="210"/>
      <c r="AD97" s="210"/>
      <c r="AE97" s="210" t="s">
        <v>115</v>
      </c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5">
      <c r="A98" s="211"/>
      <c r="B98" s="218"/>
      <c r="C98" s="264" t="s">
        <v>227</v>
      </c>
      <c r="D98" s="222"/>
      <c r="E98" s="227">
        <v>825.27300000000002</v>
      </c>
      <c r="F98" s="231"/>
      <c r="G98" s="231"/>
      <c r="H98" s="231"/>
      <c r="I98" s="231"/>
      <c r="J98" s="231"/>
      <c r="K98" s="231"/>
      <c r="L98" s="231"/>
      <c r="M98" s="231"/>
      <c r="N98" s="220"/>
      <c r="O98" s="220"/>
      <c r="P98" s="220"/>
      <c r="Q98" s="220"/>
      <c r="R98" s="220"/>
      <c r="S98" s="220"/>
      <c r="T98" s="221"/>
      <c r="U98" s="220"/>
      <c r="V98" s="210"/>
      <c r="W98" s="210"/>
      <c r="X98" s="210"/>
      <c r="Y98" s="210"/>
      <c r="Z98" s="210"/>
      <c r="AA98" s="210"/>
      <c r="AB98" s="210"/>
      <c r="AC98" s="210"/>
      <c r="AD98" s="210"/>
      <c r="AE98" s="210" t="s">
        <v>117</v>
      </c>
      <c r="AF98" s="210">
        <v>0</v>
      </c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5">
      <c r="A99" s="211">
        <v>33</v>
      </c>
      <c r="B99" s="218" t="s">
        <v>228</v>
      </c>
      <c r="C99" s="263" t="s">
        <v>229</v>
      </c>
      <c r="D99" s="220" t="s">
        <v>223</v>
      </c>
      <c r="E99" s="226">
        <v>78.497799999999998</v>
      </c>
      <c r="F99" s="230">
        <f>H99+J99</f>
        <v>0</v>
      </c>
      <c r="G99" s="231">
        <f>ROUND(E99*F99,2)</f>
        <v>0</v>
      </c>
      <c r="H99" s="231"/>
      <c r="I99" s="231">
        <f>ROUND(E99*H99,2)</f>
        <v>0</v>
      </c>
      <c r="J99" s="231"/>
      <c r="K99" s="231">
        <f>ROUND(E99*J99,2)</f>
        <v>0</v>
      </c>
      <c r="L99" s="231">
        <v>21</v>
      </c>
      <c r="M99" s="231">
        <f>G99*(1+L99/100)</f>
        <v>0</v>
      </c>
      <c r="N99" s="220">
        <v>0</v>
      </c>
      <c r="O99" s="220">
        <f>ROUND(E99*N99,5)</f>
        <v>0</v>
      </c>
      <c r="P99" s="220">
        <v>0</v>
      </c>
      <c r="Q99" s="220">
        <f>ROUND(E99*P99,5)</f>
        <v>0</v>
      </c>
      <c r="R99" s="220"/>
      <c r="S99" s="220"/>
      <c r="T99" s="221">
        <v>0</v>
      </c>
      <c r="U99" s="220">
        <f>ROUND(E99*T99,2)</f>
        <v>0</v>
      </c>
      <c r="V99" s="210"/>
      <c r="W99" s="210"/>
      <c r="X99" s="210"/>
      <c r="Y99" s="210"/>
      <c r="Z99" s="210"/>
      <c r="AA99" s="210"/>
      <c r="AB99" s="210"/>
      <c r="AC99" s="210"/>
      <c r="AD99" s="210"/>
      <c r="AE99" s="210" t="s">
        <v>115</v>
      </c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5">
      <c r="A100" s="211"/>
      <c r="B100" s="218"/>
      <c r="C100" s="264" t="s">
        <v>230</v>
      </c>
      <c r="D100" s="222"/>
      <c r="E100" s="227">
        <v>11.7</v>
      </c>
      <c r="F100" s="231"/>
      <c r="G100" s="231"/>
      <c r="H100" s="231"/>
      <c r="I100" s="231"/>
      <c r="J100" s="231"/>
      <c r="K100" s="231"/>
      <c r="L100" s="231"/>
      <c r="M100" s="231"/>
      <c r="N100" s="220"/>
      <c r="O100" s="220"/>
      <c r="P100" s="220"/>
      <c r="Q100" s="220"/>
      <c r="R100" s="220"/>
      <c r="S100" s="220"/>
      <c r="T100" s="221"/>
      <c r="U100" s="22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 t="s">
        <v>117</v>
      </c>
      <c r="AF100" s="210">
        <v>0</v>
      </c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5">
      <c r="A101" s="211"/>
      <c r="B101" s="218"/>
      <c r="C101" s="264" t="s">
        <v>231</v>
      </c>
      <c r="D101" s="222"/>
      <c r="E101" s="227">
        <v>4.59</v>
      </c>
      <c r="F101" s="231"/>
      <c r="G101" s="231"/>
      <c r="H101" s="231"/>
      <c r="I101" s="231"/>
      <c r="J101" s="231"/>
      <c r="K101" s="231"/>
      <c r="L101" s="231"/>
      <c r="M101" s="231"/>
      <c r="N101" s="220"/>
      <c r="O101" s="220"/>
      <c r="P101" s="220"/>
      <c r="Q101" s="220"/>
      <c r="R101" s="220"/>
      <c r="S101" s="220"/>
      <c r="T101" s="221"/>
      <c r="U101" s="22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 t="s">
        <v>117</v>
      </c>
      <c r="AF101" s="210">
        <v>0</v>
      </c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5">
      <c r="A102" s="211"/>
      <c r="B102" s="218"/>
      <c r="C102" s="264" t="s">
        <v>232</v>
      </c>
      <c r="D102" s="222"/>
      <c r="E102" s="227">
        <v>61.927799999999998</v>
      </c>
      <c r="F102" s="231"/>
      <c r="G102" s="231"/>
      <c r="H102" s="231"/>
      <c r="I102" s="231"/>
      <c r="J102" s="231"/>
      <c r="K102" s="231"/>
      <c r="L102" s="231"/>
      <c r="M102" s="231"/>
      <c r="N102" s="220"/>
      <c r="O102" s="220"/>
      <c r="P102" s="220"/>
      <c r="Q102" s="220"/>
      <c r="R102" s="220"/>
      <c r="S102" s="220"/>
      <c r="T102" s="221"/>
      <c r="U102" s="22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 t="s">
        <v>117</v>
      </c>
      <c r="AF102" s="210">
        <v>0</v>
      </c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5">
      <c r="A103" s="211"/>
      <c r="B103" s="218"/>
      <c r="C103" s="264" t="s">
        <v>233</v>
      </c>
      <c r="D103" s="222"/>
      <c r="E103" s="227">
        <v>0.28000000000000003</v>
      </c>
      <c r="F103" s="231"/>
      <c r="G103" s="231"/>
      <c r="H103" s="231"/>
      <c r="I103" s="231"/>
      <c r="J103" s="231"/>
      <c r="K103" s="231"/>
      <c r="L103" s="231"/>
      <c r="M103" s="231"/>
      <c r="N103" s="220"/>
      <c r="O103" s="220"/>
      <c r="P103" s="220"/>
      <c r="Q103" s="220"/>
      <c r="R103" s="220"/>
      <c r="S103" s="220"/>
      <c r="T103" s="221"/>
      <c r="U103" s="22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 t="s">
        <v>117</v>
      </c>
      <c r="AF103" s="210">
        <v>0</v>
      </c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5">
      <c r="A104" s="211">
        <v>34</v>
      </c>
      <c r="B104" s="218" t="s">
        <v>234</v>
      </c>
      <c r="C104" s="263" t="s">
        <v>235</v>
      </c>
      <c r="D104" s="220" t="s">
        <v>223</v>
      </c>
      <c r="E104" s="226">
        <v>13.2</v>
      </c>
      <c r="F104" s="230">
        <f>H104+J104</f>
        <v>0</v>
      </c>
      <c r="G104" s="231">
        <f>ROUND(E104*F104,2)</f>
        <v>0</v>
      </c>
      <c r="H104" s="231"/>
      <c r="I104" s="231">
        <f>ROUND(E104*H104,2)</f>
        <v>0</v>
      </c>
      <c r="J104" s="231"/>
      <c r="K104" s="231">
        <f>ROUND(E104*J104,2)</f>
        <v>0</v>
      </c>
      <c r="L104" s="231">
        <v>21</v>
      </c>
      <c r="M104" s="231">
        <f>G104*(1+L104/100)</f>
        <v>0</v>
      </c>
      <c r="N104" s="220">
        <v>0</v>
      </c>
      <c r="O104" s="220">
        <f>ROUND(E104*N104,5)</f>
        <v>0</v>
      </c>
      <c r="P104" s="220">
        <v>0</v>
      </c>
      <c r="Q104" s="220">
        <f>ROUND(E104*P104,5)</f>
        <v>0</v>
      </c>
      <c r="R104" s="220"/>
      <c r="S104" s="220"/>
      <c r="T104" s="221">
        <v>0</v>
      </c>
      <c r="U104" s="220">
        <f>ROUND(E104*T104,2)</f>
        <v>0</v>
      </c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 t="s">
        <v>115</v>
      </c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5">
      <c r="A105" s="211"/>
      <c r="B105" s="218"/>
      <c r="C105" s="264" t="s">
        <v>236</v>
      </c>
      <c r="D105" s="222"/>
      <c r="E105" s="227">
        <v>13.2</v>
      </c>
      <c r="F105" s="231"/>
      <c r="G105" s="231"/>
      <c r="H105" s="231"/>
      <c r="I105" s="231"/>
      <c r="J105" s="231"/>
      <c r="K105" s="231"/>
      <c r="L105" s="231"/>
      <c r="M105" s="231"/>
      <c r="N105" s="220"/>
      <c r="O105" s="220"/>
      <c r="P105" s="220"/>
      <c r="Q105" s="220"/>
      <c r="R105" s="220"/>
      <c r="S105" s="220"/>
      <c r="T105" s="221"/>
      <c r="U105" s="22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 t="s">
        <v>117</v>
      </c>
      <c r="AF105" s="210">
        <v>0</v>
      </c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x14ac:dyDescent="0.25">
      <c r="A106" s="212" t="s">
        <v>110</v>
      </c>
      <c r="B106" s="219" t="s">
        <v>53</v>
      </c>
      <c r="C106" s="265" t="s">
        <v>54</v>
      </c>
      <c r="D106" s="223"/>
      <c r="E106" s="228"/>
      <c r="F106" s="232"/>
      <c r="G106" s="232">
        <f>SUMIF(AE107:AE118,"&lt;&gt;NOR",G107:G118)</f>
        <v>0</v>
      </c>
      <c r="H106" s="232"/>
      <c r="I106" s="232">
        <f>SUM(I107:I118)</f>
        <v>0</v>
      </c>
      <c r="J106" s="232"/>
      <c r="K106" s="232">
        <f>SUM(K107:K118)</f>
        <v>0</v>
      </c>
      <c r="L106" s="232"/>
      <c r="M106" s="232">
        <f>SUM(M107:M118)</f>
        <v>0</v>
      </c>
      <c r="N106" s="223"/>
      <c r="O106" s="223">
        <f>SUM(O107:O118)</f>
        <v>6.3600000000000002E-3</v>
      </c>
      <c r="P106" s="223"/>
      <c r="Q106" s="223">
        <f>SUM(Q107:Q118)</f>
        <v>0</v>
      </c>
      <c r="R106" s="223"/>
      <c r="S106" s="223"/>
      <c r="T106" s="224"/>
      <c r="U106" s="223">
        <f>SUM(U107:U118)</f>
        <v>54.269999999999996</v>
      </c>
      <c r="AE106" t="s">
        <v>111</v>
      </c>
    </row>
    <row r="107" spans="1:60" outlineLevel="1" x14ac:dyDescent="0.25">
      <c r="A107" s="211">
        <v>35</v>
      </c>
      <c r="B107" s="218" t="s">
        <v>237</v>
      </c>
      <c r="C107" s="263" t="s">
        <v>238</v>
      </c>
      <c r="D107" s="220" t="s">
        <v>114</v>
      </c>
      <c r="E107" s="226">
        <v>21.2</v>
      </c>
      <c r="F107" s="230">
        <f>H107+J107</f>
        <v>0</v>
      </c>
      <c r="G107" s="231">
        <f>ROUND(E107*F107,2)</f>
        <v>0</v>
      </c>
      <c r="H107" s="231"/>
      <c r="I107" s="231">
        <f>ROUND(E107*H107,2)</f>
        <v>0</v>
      </c>
      <c r="J107" s="231"/>
      <c r="K107" s="231">
        <f>ROUND(E107*J107,2)</f>
        <v>0</v>
      </c>
      <c r="L107" s="231">
        <v>21</v>
      </c>
      <c r="M107" s="231">
        <f>G107*(1+L107/100)</f>
        <v>0</v>
      </c>
      <c r="N107" s="220">
        <v>0</v>
      </c>
      <c r="O107" s="220">
        <f>ROUND(E107*N107,5)</f>
        <v>0</v>
      </c>
      <c r="P107" s="220">
        <v>0</v>
      </c>
      <c r="Q107" s="220">
        <f>ROUND(E107*P107,5)</f>
        <v>0</v>
      </c>
      <c r="R107" s="220"/>
      <c r="S107" s="220"/>
      <c r="T107" s="221">
        <v>0</v>
      </c>
      <c r="U107" s="220">
        <f>ROUND(E107*T107,2)</f>
        <v>0</v>
      </c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 t="s">
        <v>115</v>
      </c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5">
      <c r="A108" s="211"/>
      <c r="B108" s="218"/>
      <c r="C108" s="264" t="s">
        <v>239</v>
      </c>
      <c r="D108" s="222"/>
      <c r="E108" s="227">
        <v>21.2</v>
      </c>
      <c r="F108" s="231"/>
      <c r="G108" s="231"/>
      <c r="H108" s="231"/>
      <c r="I108" s="231"/>
      <c r="J108" s="231"/>
      <c r="K108" s="231"/>
      <c r="L108" s="231"/>
      <c r="M108" s="231"/>
      <c r="N108" s="220"/>
      <c r="O108" s="220"/>
      <c r="P108" s="220"/>
      <c r="Q108" s="220"/>
      <c r="R108" s="220"/>
      <c r="S108" s="220"/>
      <c r="T108" s="221"/>
      <c r="U108" s="22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 t="s">
        <v>117</v>
      </c>
      <c r="AF108" s="210">
        <v>0</v>
      </c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5">
      <c r="A109" s="211">
        <v>36</v>
      </c>
      <c r="B109" s="218" t="s">
        <v>240</v>
      </c>
      <c r="C109" s="263" t="s">
        <v>241</v>
      </c>
      <c r="D109" s="220" t="s">
        <v>114</v>
      </c>
      <c r="E109" s="226">
        <v>21.2</v>
      </c>
      <c r="F109" s="230">
        <f>H109+J109</f>
        <v>0</v>
      </c>
      <c r="G109" s="231">
        <f>ROUND(E109*F109,2)</f>
        <v>0</v>
      </c>
      <c r="H109" s="231"/>
      <c r="I109" s="231">
        <f>ROUND(E109*H109,2)</f>
        <v>0</v>
      </c>
      <c r="J109" s="231"/>
      <c r="K109" s="231">
        <f>ROUND(E109*J109,2)</f>
        <v>0</v>
      </c>
      <c r="L109" s="231">
        <v>21</v>
      </c>
      <c r="M109" s="231">
        <f>G109*(1+L109/100)</f>
        <v>0</v>
      </c>
      <c r="N109" s="220">
        <v>0</v>
      </c>
      <c r="O109" s="220">
        <f>ROUND(E109*N109,5)</f>
        <v>0</v>
      </c>
      <c r="P109" s="220">
        <v>0</v>
      </c>
      <c r="Q109" s="220">
        <f>ROUND(E109*P109,5)</f>
        <v>0</v>
      </c>
      <c r="R109" s="220"/>
      <c r="S109" s="220"/>
      <c r="T109" s="221">
        <v>0.65</v>
      </c>
      <c r="U109" s="220">
        <f>ROUND(E109*T109,2)</f>
        <v>13.78</v>
      </c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 t="s">
        <v>115</v>
      </c>
      <c r="AF109" s="210"/>
      <c r="AG109" s="210"/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5">
      <c r="A110" s="211"/>
      <c r="B110" s="218"/>
      <c r="C110" s="264" t="s">
        <v>239</v>
      </c>
      <c r="D110" s="222"/>
      <c r="E110" s="227">
        <v>21.2</v>
      </c>
      <c r="F110" s="231"/>
      <c r="G110" s="231"/>
      <c r="H110" s="231"/>
      <c r="I110" s="231"/>
      <c r="J110" s="231"/>
      <c r="K110" s="231"/>
      <c r="L110" s="231"/>
      <c r="M110" s="231"/>
      <c r="N110" s="220"/>
      <c r="O110" s="220"/>
      <c r="P110" s="220"/>
      <c r="Q110" s="220"/>
      <c r="R110" s="220"/>
      <c r="S110" s="220"/>
      <c r="T110" s="221"/>
      <c r="U110" s="22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 t="s">
        <v>117</v>
      </c>
      <c r="AF110" s="210">
        <v>0</v>
      </c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5">
      <c r="A111" s="211">
        <v>37</v>
      </c>
      <c r="B111" s="218" t="s">
        <v>167</v>
      </c>
      <c r="C111" s="263" t="s">
        <v>168</v>
      </c>
      <c r="D111" s="220" t="s">
        <v>114</v>
      </c>
      <c r="E111" s="226">
        <v>21.2</v>
      </c>
      <c r="F111" s="230">
        <f>H111+J111</f>
        <v>0</v>
      </c>
      <c r="G111" s="231">
        <f>ROUND(E111*F111,2)</f>
        <v>0</v>
      </c>
      <c r="H111" s="231"/>
      <c r="I111" s="231">
        <f>ROUND(E111*H111,2)</f>
        <v>0</v>
      </c>
      <c r="J111" s="231"/>
      <c r="K111" s="231">
        <f>ROUND(E111*J111,2)</f>
        <v>0</v>
      </c>
      <c r="L111" s="231">
        <v>21</v>
      </c>
      <c r="M111" s="231">
        <f>G111*(1+L111/100)</f>
        <v>0</v>
      </c>
      <c r="N111" s="220">
        <v>0</v>
      </c>
      <c r="O111" s="220">
        <f>ROUND(E111*N111,5)</f>
        <v>0</v>
      </c>
      <c r="P111" s="220">
        <v>0</v>
      </c>
      <c r="Q111" s="220">
        <f>ROUND(E111*P111,5)</f>
        <v>0</v>
      </c>
      <c r="R111" s="220"/>
      <c r="S111" s="220"/>
      <c r="T111" s="221">
        <v>0.01</v>
      </c>
      <c r="U111" s="220">
        <f>ROUND(E111*T111,2)</f>
        <v>0.21</v>
      </c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 t="s">
        <v>115</v>
      </c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5">
      <c r="A112" s="211"/>
      <c r="B112" s="218"/>
      <c r="C112" s="264" t="s">
        <v>239</v>
      </c>
      <c r="D112" s="222"/>
      <c r="E112" s="227">
        <v>21.2</v>
      </c>
      <c r="F112" s="231"/>
      <c r="G112" s="231"/>
      <c r="H112" s="231"/>
      <c r="I112" s="231"/>
      <c r="J112" s="231"/>
      <c r="K112" s="231"/>
      <c r="L112" s="231"/>
      <c r="M112" s="231"/>
      <c r="N112" s="220"/>
      <c r="O112" s="220"/>
      <c r="P112" s="220"/>
      <c r="Q112" s="220"/>
      <c r="R112" s="220"/>
      <c r="S112" s="220"/>
      <c r="T112" s="221"/>
      <c r="U112" s="22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 t="s">
        <v>117</v>
      </c>
      <c r="AF112" s="210">
        <v>0</v>
      </c>
      <c r="AG112" s="210"/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5">
      <c r="A113" s="211">
        <v>38</v>
      </c>
      <c r="B113" s="218" t="s">
        <v>242</v>
      </c>
      <c r="C113" s="263" t="s">
        <v>243</v>
      </c>
      <c r="D113" s="220" t="s">
        <v>156</v>
      </c>
      <c r="E113" s="226">
        <v>212</v>
      </c>
      <c r="F113" s="230">
        <f>H113+J113</f>
        <v>0</v>
      </c>
      <c r="G113" s="231">
        <f>ROUND(E113*F113,2)</f>
        <v>0</v>
      </c>
      <c r="H113" s="231"/>
      <c r="I113" s="231">
        <f>ROUND(E113*H113,2)</f>
        <v>0</v>
      </c>
      <c r="J113" s="231"/>
      <c r="K113" s="231">
        <f>ROUND(E113*J113,2)</f>
        <v>0</v>
      </c>
      <c r="L113" s="231">
        <v>21</v>
      </c>
      <c r="M113" s="231">
        <f>G113*(1+L113/100)</f>
        <v>0</v>
      </c>
      <c r="N113" s="220">
        <v>0</v>
      </c>
      <c r="O113" s="220">
        <f>ROUND(E113*N113,5)</f>
        <v>0</v>
      </c>
      <c r="P113" s="220">
        <v>0</v>
      </c>
      <c r="Q113" s="220">
        <f>ROUND(E113*P113,5)</f>
        <v>0</v>
      </c>
      <c r="R113" s="220"/>
      <c r="S113" s="220"/>
      <c r="T113" s="221">
        <v>0.13</v>
      </c>
      <c r="U113" s="220">
        <f>ROUND(E113*T113,2)</f>
        <v>27.56</v>
      </c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 t="s">
        <v>115</v>
      </c>
      <c r="AF113" s="210"/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5">
      <c r="A114" s="211"/>
      <c r="B114" s="218"/>
      <c r="C114" s="264" t="s">
        <v>244</v>
      </c>
      <c r="D114" s="222"/>
      <c r="E114" s="227">
        <v>212</v>
      </c>
      <c r="F114" s="231"/>
      <c r="G114" s="231"/>
      <c r="H114" s="231"/>
      <c r="I114" s="231"/>
      <c r="J114" s="231"/>
      <c r="K114" s="231"/>
      <c r="L114" s="231"/>
      <c r="M114" s="231"/>
      <c r="N114" s="220"/>
      <c r="O114" s="220"/>
      <c r="P114" s="220"/>
      <c r="Q114" s="220"/>
      <c r="R114" s="220"/>
      <c r="S114" s="220"/>
      <c r="T114" s="221"/>
      <c r="U114" s="22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 t="s">
        <v>117</v>
      </c>
      <c r="AF114" s="210">
        <v>0</v>
      </c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5">
      <c r="A115" s="211">
        <v>39</v>
      </c>
      <c r="B115" s="218" t="s">
        <v>245</v>
      </c>
      <c r="C115" s="263" t="s">
        <v>246</v>
      </c>
      <c r="D115" s="220" t="s">
        <v>156</v>
      </c>
      <c r="E115" s="226">
        <v>212</v>
      </c>
      <c r="F115" s="230">
        <f>H115+J115</f>
        <v>0</v>
      </c>
      <c r="G115" s="231">
        <f>ROUND(E115*F115,2)</f>
        <v>0</v>
      </c>
      <c r="H115" s="231"/>
      <c r="I115" s="231">
        <f>ROUND(E115*H115,2)</f>
        <v>0</v>
      </c>
      <c r="J115" s="231"/>
      <c r="K115" s="231">
        <f>ROUND(E115*J115,2)</f>
        <v>0</v>
      </c>
      <c r="L115" s="231">
        <v>21</v>
      </c>
      <c r="M115" s="231">
        <f>G115*(1+L115/100)</f>
        <v>0</v>
      </c>
      <c r="N115" s="220">
        <v>0</v>
      </c>
      <c r="O115" s="220">
        <f>ROUND(E115*N115,5)</f>
        <v>0</v>
      </c>
      <c r="P115" s="220">
        <v>0</v>
      </c>
      <c r="Q115" s="220">
        <f>ROUND(E115*P115,5)</f>
        <v>0</v>
      </c>
      <c r="R115" s="220"/>
      <c r="S115" s="220"/>
      <c r="T115" s="221">
        <v>0.06</v>
      </c>
      <c r="U115" s="220">
        <f>ROUND(E115*T115,2)</f>
        <v>12.72</v>
      </c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 t="s">
        <v>115</v>
      </c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5">
      <c r="A116" s="211"/>
      <c r="B116" s="218"/>
      <c r="C116" s="264" t="s">
        <v>244</v>
      </c>
      <c r="D116" s="222"/>
      <c r="E116" s="227">
        <v>212</v>
      </c>
      <c r="F116" s="231"/>
      <c r="G116" s="231"/>
      <c r="H116" s="231"/>
      <c r="I116" s="231"/>
      <c r="J116" s="231"/>
      <c r="K116" s="231"/>
      <c r="L116" s="231"/>
      <c r="M116" s="231"/>
      <c r="N116" s="220"/>
      <c r="O116" s="220"/>
      <c r="P116" s="220"/>
      <c r="Q116" s="220"/>
      <c r="R116" s="220"/>
      <c r="S116" s="220"/>
      <c r="T116" s="221"/>
      <c r="U116" s="22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 t="s">
        <v>117</v>
      </c>
      <c r="AF116" s="210">
        <v>0</v>
      </c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5">
      <c r="A117" s="211">
        <v>40</v>
      </c>
      <c r="B117" s="218" t="s">
        <v>247</v>
      </c>
      <c r="C117" s="263" t="s">
        <v>248</v>
      </c>
      <c r="D117" s="220" t="s">
        <v>249</v>
      </c>
      <c r="E117" s="226">
        <v>6.36</v>
      </c>
      <c r="F117" s="230">
        <f>H117+J117</f>
        <v>0</v>
      </c>
      <c r="G117" s="231">
        <f>ROUND(E117*F117,2)</f>
        <v>0</v>
      </c>
      <c r="H117" s="231"/>
      <c r="I117" s="231">
        <f>ROUND(E117*H117,2)</f>
        <v>0</v>
      </c>
      <c r="J117" s="231"/>
      <c r="K117" s="231">
        <f>ROUND(E117*J117,2)</f>
        <v>0</v>
      </c>
      <c r="L117" s="231">
        <v>21</v>
      </c>
      <c r="M117" s="231">
        <f>G117*(1+L117/100)</f>
        <v>0</v>
      </c>
      <c r="N117" s="220">
        <v>1E-3</v>
      </c>
      <c r="O117" s="220">
        <f>ROUND(E117*N117,5)</f>
        <v>6.3600000000000002E-3</v>
      </c>
      <c r="P117" s="220">
        <v>0</v>
      </c>
      <c r="Q117" s="220">
        <f>ROUND(E117*P117,5)</f>
        <v>0</v>
      </c>
      <c r="R117" s="220"/>
      <c r="S117" s="220"/>
      <c r="T117" s="221">
        <v>0</v>
      </c>
      <c r="U117" s="220">
        <f>ROUND(E117*T117,2)</f>
        <v>0</v>
      </c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 t="s">
        <v>250</v>
      </c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5">
      <c r="A118" s="211"/>
      <c r="B118" s="218"/>
      <c r="C118" s="264" t="s">
        <v>251</v>
      </c>
      <c r="D118" s="222"/>
      <c r="E118" s="227">
        <v>6.36</v>
      </c>
      <c r="F118" s="231"/>
      <c r="G118" s="231"/>
      <c r="H118" s="231"/>
      <c r="I118" s="231"/>
      <c r="J118" s="231"/>
      <c r="K118" s="231"/>
      <c r="L118" s="231"/>
      <c r="M118" s="231"/>
      <c r="N118" s="220"/>
      <c r="O118" s="220"/>
      <c r="P118" s="220"/>
      <c r="Q118" s="220"/>
      <c r="R118" s="220"/>
      <c r="S118" s="220"/>
      <c r="T118" s="221"/>
      <c r="U118" s="22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 t="s">
        <v>117</v>
      </c>
      <c r="AF118" s="210">
        <v>0</v>
      </c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x14ac:dyDescent="0.25">
      <c r="A119" s="212" t="s">
        <v>110</v>
      </c>
      <c r="B119" s="219" t="s">
        <v>55</v>
      </c>
      <c r="C119" s="265" t="s">
        <v>56</v>
      </c>
      <c r="D119" s="223"/>
      <c r="E119" s="228"/>
      <c r="F119" s="232"/>
      <c r="G119" s="232">
        <f>SUMIF(AE120:AE159,"&lt;&gt;NOR",G120:G159)</f>
        <v>0</v>
      </c>
      <c r="H119" s="232"/>
      <c r="I119" s="232">
        <f>SUM(I120:I159)</f>
        <v>0</v>
      </c>
      <c r="J119" s="232"/>
      <c r="K119" s="232">
        <f>SUM(K120:K159)</f>
        <v>0</v>
      </c>
      <c r="L119" s="232"/>
      <c r="M119" s="232">
        <f>SUM(M120:M159)</f>
        <v>0</v>
      </c>
      <c r="N119" s="223"/>
      <c r="O119" s="223">
        <f>SUM(O120:O159)</f>
        <v>177.16130999999999</v>
      </c>
      <c r="P119" s="223"/>
      <c r="Q119" s="223">
        <f>SUM(Q120:Q159)</f>
        <v>0</v>
      </c>
      <c r="R119" s="223"/>
      <c r="S119" s="223"/>
      <c r="T119" s="224"/>
      <c r="U119" s="223">
        <f>SUM(U120:U159)</f>
        <v>268.61</v>
      </c>
      <c r="AE119" t="s">
        <v>111</v>
      </c>
    </row>
    <row r="120" spans="1:60" outlineLevel="1" x14ac:dyDescent="0.25">
      <c r="A120" s="211">
        <v>41</v>
      </c>
      <c r="B120" s="218" t="s">
        <v>252</v>
      </c>
      <c r="C120" s="263" t="s">
        <v>253</v>
      </c>
      <c r="D120" s="220" t="s">
        <v>114</v>
      </c>
      <c r="E120" s="226">
        <v>6.6955</v>
      </c>
      <c r="F120" s="230">
        <f>H120+J120</f>
        <v>0</v>
      </c>
      <c r="G120" s="231">
        <f>ROUND(E120*F120,2)</f>
        <v>0</v>
      </c>
      <c r="H120" s="231"/>
      <c r="I120" s="231">
        <f>ROUND(E120*H120,2)</f>
        <v>0</v>
      </c>
      <c r="J120" s="231"/>
      <c r="K120" s="231">
        <f>ROUND(E120*J120,2)</f>
        <v>0</v>
      </c>
      <c r="L120" s="231">
        <v>21</v>
      </c>
      <c r="M120" s="231">
        <f>G120*(1+L120/100)</f>
        <v>0</v>
      </c>
      <c r="N120" s="220">
        <v>2.1</v>
      </c>
      <c r="O120" s="220">
        <f>ROUND(E120*N120,5)</f>
        <v>14.060549999999999</v>
      </c>
      <c r="P120" s="220">
        <v>0</v>
      </c>
      <c r="Q120" s="220">
        <f>ROUND(E120*P120,5)</f>
        <v>0</v>
      </c>
      <c r="R120" s="220"/>
      <c r="S120" s="220"/>
      <c r="T120" s="221">
        <v>0.97</v>
      </c>
      <c r="U120" s="220">
        <f>ROUND(E120*T120,2)</f>
        <v>6.49</v>
      </c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 t="s">
        <v>115</v>
      </c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5">
      <c r="A121" s="211"/>
      <c r="B121" s="218"/>
      <c r="C121" s="264" t="s">
        <v>254</v>
      </c>
      <c r="D121" s="222"/>
      <c r="E121" s="227">
        <v>0.93600000000000005</v>
      </c>
      <c r="F121" s="231"/>
      <c r="G121" s="231"/>
      <c r="H121" s="231"/>
      <c r="I121" s="231"/>
      <c r="J121" s="231"/>
      <c r="K121" s="231"/>
      <c r="L121" s="231"/>
      <c r="M121" s="231"/>
      <c r="N121" s="220"/>
      <c r="O121" s="220"/>
      <c r="P121" s="220"/>
      <c r="Q121" s="220"/>
      <c r="R121" s="220"/>
      <c r="S121" s="220"/>
      <c r="T121" s="221"/>
      <c r="U121" s="22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 t="s">
        <v>117</v>
      </c>
      <c r="AF121" s="210">
        <v>0</v>
      </c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5">
      <c r="A122" s="211"/>
      <c r="B122" s="218"/>
      <c r="C122" s="264" t="s">
        <v>255</v>
      </c>
      <c r="D122" s="222"/>
      <c r="E122" s="227">
        <v>0.189</v>
      </c>
      <c r="F122" s="231"/>
      <c r="G122" s="231"/>
      <c r="H122" s="231"/>
      <c r="I122" s="231"/>
      <c r="J122" s="231"/>
      <c r="K122" s="231"/>
      <c r="L122" s="231"/>
      <c r="M122" s="231"/>
      <c r="N122" s="220"/>
      <c r="O122" s="220"/>
      <c r="P122" s="220"/>
      <c r="Q122" s="220"/>
      <c r="R122" s="220"/>
      <c r="S122" s="220"/>
      <c r="T122" s="221"/>
      <c r="U122" s="22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 t="s">
        <v>117</v>
      </c>
      <c r="AF122" s="210">
        <v>0</v>
      </c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5">
      <c r="A123" s="211"/>
      <c r="B123" s="218"/>
      <c r="C123" s="264" t="s">
        <v>256</v>
      </c>
      <c r="D123" s="222"/>
      <c r="E123" s="227">
        <v>0.15</v>
      </c>
      <c r="F123" s="231"/>
      <c r="G123" s="231"/>
      <c r="H123" s="231"/>
      <c r="I123" s="231"/>
      <c r="J123" s="231"/>
      <c r="K123" s="231"/>
      <c r="L123" s="231"/>
      <c r="M123" s="231"/>
      <c r="N123" s="220"/>
      <c r="O123" s="220"/>
      <c r="P123" s="220"/>
      <c r="Q123" s="220"/>
      <c r="R123" s="220"/>
      <c r="S123" s="220"/>
      <c r="T123" s="221"/>
      <c r="U123" s="22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 t="s">
        <v>117</v>
      </c>
      <c r="AF123" s="210">
        <v>0</v>
      </c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5">
      <c r="A124" s="211"/>
      <c r="B124" s="218"/>
      <c r="C124" s="264" t="s">
        <v>257</v>
      </c>
      <c r="D124" s="222"/>
      <c r="E124" s="227">
        <v>0.25600000000000001</v>
      </c>
      <c r="F124" s="231"/>
      <c r="G124" s="231"/>
      <c r="H124" s="231"/>
      <c r="I124" s="231"/>
      <c r="J124" s="231"/>
      <c r="K124" s="231"/>
      <c r="L124" s="231"/>
      <c r="M124" s="231"/>
      <c r="N124" s="220"/>
      <c r="O124" s="220"/>
      <c r="P124" s="220"/>
      <c r="Q124" s="220"/>
      <c r="R124" s="220"/>
      <c r="S124" s="220"/>
      <c r="T124" s="221"/>
      <c r="U124" s="22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 t="s">
        <v>117</v>
      </c>
      <c r="AF124" s="210">
        <v>0</v>
      </c>
      <c r="AG124" s="210"/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5">
      <c r="A125" s="211"/>
      <c r="B125" s="218"/>
      <c r="C125" s="264" t="s">
        <v>258</v>
      </c>
      <c r="D125" s="222"/>
      <c r="E125" s="227">
        <v>5.1645000000000003</v>
      </c>
      <c r="F125" s="231"/>
      <c r="G125" s="231"/>
      <c r="H125" s="231"/>
      <c r="I125" s="231"/>
      <c r="J125" s="231"/>
      <c r="K125" s="231"/>
      <c r="L125" s="231"/>
      <c r="M125" s="231"/>
      <c r="N125" s="220"/>
      <c r="O125" s="220"/>
      <c r="P125" s="220"/>
      <c r="Q125" s="220"/>
      <c r="R125" s="220"/>
      <c r="S125" s="220"/>
      <c r="T125" s="221"/>
      <c r="U125" s="22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 t="s">
        <v>117</v>
      </c>
      <c r="AF125" s="210">
        <v>0</v>
      </c>
      <c r="AG125" s="210"/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5">
      <c r="A126" s="211">
        <v>42</v>
      </c>
      <c r="B126" s="218" t="s">
        <v>259</v>
      </c>
      <c r="C126" s="263" t="s">
        <v>260</v>
      </c>
      <c r="D126" s="220" t="s">
        <v>261</v>
      </c>
      <c r="E126" s="226">
        <v>67</v>
      </c>
      <c r="F126" s="230">
        <f>H126+J126</f>
        <v>0</v>
      </c>
      <c r="G126" s="231">
        <f>ROUND(E126*F126,2)</f>
        <v>0</v>
      </c>
      <c r="H126" s="231"/>
      <c r="I126" s="231">
        <f>ROUND(E126*H126,2)</f>
        <v>0</v>
      </c>
      <c r="J126" s="231"/>
      <c r="K126" s="231">
        <f>ROUND(E126*J126,2)</f>
        <v>0</v>
      </c>
      <c r="L126" s="231">
        <v>21</v>
      </c>
      <c r="M126" s="231">
        <f>G126*(1+L126/100)</f>
        <v>0</v>
      </c>
      <c r="N126" s="220">
        <v>5.9100000000000003E-3</v>
      </c>
      <c r="O126" s="220">
        <f>ROUND(E126*N126,5)</f>
        <v>0.39596999999999999</v>
      </c>
      <c r="P126" s="220">
        <v>0</v>
      </c>
      <c r="Q126" s="220">
        <f>ROUND(E126*P126,5)</f>
        <v>0</v>
      </c>
      <c r="R126" s="220"/>
      <c r="S126" s="220"/>
      <c r="T126" s="221">
        <v>0.81</v>
      </c>
      <c r="U126" s="220">
        <f>ROUND(E126*T126,2)</f>
        <v>54.27</v>
      </c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 t="s">
        <v>115</v>
      </c>
      <c r="AF126" s="210"/>
      <c r="AG126" s="210"/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5">
      <c r="A127" s="211"/>
      <c r="B127" s="218"/>
      <c r="C127" s="266" t="s">
        <v>262</v>
      </c>
      <c r="D127" s="225"/>
      <c r="E127" s="229"/>
      <c r="F127" s="233"/>
      <c r="G127" s="234"/>
      <c r="H127" s="231"/>
      <c r="I127" s="231"/>
      <c r="J127" s="231"/>
      <c r="K127" s="231"/>
      <c r="L127" s="231"/>
      <c r="M127" s="231"/>
      <c r="N127" s="220"/>
      <c r="O127" s="220"/>
      <c r="P127" s="220"/>
      <c r="Q127" s="220"/>
      <c r="R127" s="220"/>
      <c r="S127" s="220"/>
      <c r="T127" s="221"/>
      <c r="U127" s="22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 t="s">
        <v>190</v>
      </c>
      <c r="AF127" s="210"/>
      <c r="AG127" s="210"/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3" t="str">
        <f>C127</f>
        <v>Např. PVC DN 100-250 mm</v>
      </c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5">
      <c r="A128" s="211"/>
      <c r="B128" s="218"/>
      <c r="C128" s="264" t="s">
        <v>263</v>
      </c>
      <c r="D128" s="222"/>
      <c r="E128" s="227">
        <v>36</v>
      </c>
      <c r="F128" s="231"/>
      <c r="G128" s="231"/>
      <c r="H128" s="231"/>
      <c r="I128" s="231"/>
      <c r="J128" s="231"/>
      <c r="K128" s="231"/>
      <c r="L128" s="231"/>
      <c r="M128" s="231"/>
      <c r="N128" s="220"/>
      <c r="O128" s="220"/>
      <c r="P128" s="220"/>
      <c r="Q128" s="220"/>
      <c r="R128" s="220"/>
      <c r="S128" s="220"/>
      <c r="T128" s="221"/>
      <c r="U128" s="22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 t="s">
        <v>117</v>
      </c>
      <c r="AF128" s="210">
        <v>0</v>
      </c>
      <c r="AG128" s="210"/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5">
      <c r="A129" s="211"/>
      <c r="B129" s="218"/>
      <c r="C129" s="264" t="s">
        <v>264</v>
      </c>
      <c r="D129" s="222"/>
      <c r="E129" s="227">
        <v>21</v>
      </c>
      <c r="F129" s="231"/>
      <c r="G129" s="231"/>
      <c r="H129" s="231"/>
      <c r="I129" s="231"/>
      <c r="J129" s="231"/>
      <c r="K129" s="231"/>
      <c r="L129" s="231"/>
      <c r="M129" s="231"/>
      <c r="N129" s="220"/>
      <c r="O129" s="220"/>
      <c r="P129" s="220"/>
      <c r="Q129" s="220"/>
      <c r="R129" s="220"/>
      <c r="S129" s="220"/>
      <c r="T129" s="221"/>
      <c r="U129" s="22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 t="s">
        <v>117</v>
      </c>
      <c r="AF129" s="210">
        <v>0</v>
      </c>
      <c r="AG129" s="210"/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5">
      <c r="A130" s="211"/>
      <c r="B130" s="218"/>
      <c r="C130" s="264" t="s">
        <v>265</v>
      </c>
      <c r="D130" s="222"/>
      <c r="E130" s="227">
        <v>6</v>
      </c>
      <c r="F130" s="231"/>
      <c r="G130" s="231"/>
      <c r="H130" s="231"/>
      <c r="I130" s="231"/>
      <c r="J130" s="231"/>
      <c r="K130" s="231"/>
      <c r="L130" s="231"/>
      <c r="M130" s="231"/>
      <c r="N130" s="220"/>
      <c r="O130" s="220"/>
      <c r="P130" s="220"/>
      <c r="Q130" s="220"/>
      <c r="R130" s="220"/>
      <c r="S130" s="220"/>
      <c r="T130" s="221"/>
      <c r="U130" s="22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 t="s">
        <v>117</v>
      </c>
      <c r="AF130" s="210">
        <v>0</v>
      </c>
      <c r="AG130" s="210"/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5">
      <c r="A131" s="211"/>
      <c r="B131" s="218"/>
      <c r="C131" s="264" t="s">
        <v>266</v>
      </c>
      <c r="D131" s="222"/>
      <c r="E131" s="227">
        <v>4</v>
      </c>
      <c r="F131" s="231"/>
      <c r="G131" s="231"/>
      <c r="H131" s="231"/>
      <c r="I131" s="231"/>
      <c r="J131" s="231"/>
      <c r="K131" s="231"/>
      <c r="L131" s="231"/>
      <c r="M131" s="231"/>
      <c r="N131" s="220"/>
      <c r="O131" s="220"/>
      <c r="P131" s="220"/>
      <c r="Q131" s="220"/>
      <c r="R131" s="220"/>
      <c r="S131" s="220"/>
      <c r="T131" s="221"/>
      <c r="U131" s="22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 t="s">
        <v>117</v>
      </c>
      <c r="AF131" s="210">
        <v>0</v>
      </c>
      <c r="AG131" s="210"/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5">
      <c r="A132" s="211">
        <v>43</v>
      </c>
      <c r="B132" s="218" t="s">
        <v>267</v>
      </c>
      <c r="C132" s="263" t="s">
        <v>268</v>
      </c>
      <c r="D132" s="220" t="s">
        <v>114</v>
      </c>
      <c r="E132" s="226">
        <v>15.63073</v>
      </c>
      <c r="F132" s="230">
        <f>H132+J132</f>
        <v>0</v>
      </c>
      <c r="G132" s="231">
        <f>ROUND(E132*F132,2)</f>
        <v>0</v>
      </c>
      <c r="H132" s="231"/>
      <c r="I132" s="231">
        <f>ROUND(E132*H132,2)</f>
        <v>0</v>
      </c>
      <c r="J132" s="231"/>
      <c r="K132" s="231">
        <f>ROUND(E132*J132,2)</f>
        <v>0</v>
      </c>
      <c r="L132" s="231">
        <v>21</v>
      </c>
      <c r="M132" s="231">
        <f>G132*(1+L132/100)</f>
        <v>0</v>
      </c>
      <c r="N132" s="220">
        <v>2.5249999999999999</v>
      </c>
      <c r="O132" s="220">
        <f>ROUND(E132*N132,5)</f>
        <v>39.467590000000001</v>
      </c>
      <c r="P132" s="220">
        <v>0</v>
      </c>
      <c r="Q132" s="220">
        <f>ROUND(E132*P132,5)</f>
        <v>0</v>
      </c>
      <c r="R132" s="220"/>
      <c r="S132" s="220"/>
      <c r="T132" s="221">
        <v>0.48</v>
      </c>
      <c r="U132" s="220">
        <f>ROUND(E132*T132,2)</f>
        <v>7.5</v>
      </c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 t="s">
        <v>115</v>
      </c>
      <c r="AF132" s="210"/>
      <c r="AG132" s="210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5">
      <c r="A133" s="211"/>
      <c r="B133" s="218"/>
      <c r="C133" s="264" t="s">
        <v>269</v>
      </c>
      <c r="D133" s="222"/>
      <c r="E133" s="227">
        <v>10.295999999999999</v>
      </c>
      <c r="F133" s="231"/>
      <c r="G133" s="231"/>
      <c r="H133" s="231"/>
      <c r="I133" s="231"/>
      <c r="J133" s="231"/>
      <c r="K133" s="231"/>
      <c r="L133" s="231"/>
      <c r="M133" s="231"/>
      <c r="N133" s="220"/>
      <c r="O133" s="220"/>
      <c r="P133" s="220"/>
      <c r="Q133" s="220"/>
      <c r="R133" s="220"/>
      <c r="S133" s="220"/>
      <c r="T133" s="221"/>
      <c r="U133" s="22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 t="s">
        <v>117</v>
      </c>
      <c r="AF133" s="210">
        <v>0</v>
      </c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5">
      <c r="A134" s="211"/>
      <c r="B134" s="218"/>
      <c r="C134" s="264" t="s">
        <v>270</v>
      </c>
      <c r="D134" s="222"/>
      <c r="E134" s="227">
        <v>1.2474000000000001</v>
      </c>
      <c r="F134" s="231"/>
      <c r="G134" s="231"/>
      <c r="H134" s="231"/>
      <c r="I134" s="231"/>
      <c r="J134" s="231"/>
      <c r="K134" s="231"/>
      <c r="L134" s="231"/>
      <c r="M134" s="231"/>
      <c r="N134" s="220"/>
      <c r="O134" s="220"/>
      <c r="P134" s="220"/>
      <c r="Q134" s="220"/>
      <c r="R134" s="220"/>
      <c r="S134" s="220"/>
      <c r="T134" s="221"/>
      <c r="U134" s="22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 t="s">
        <v>117</v>
      </c>
      <c r="AF134" s="210">
        <v>0</v>
      </c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5">
      <c r="A135" s="211"/>
      <c r="B135" s="218"/>
      <c r="C135" s="264" t="s">
        <v>271</v>
      </c>
      <c r="D135" s="222"/>
      <c r="E135" s="227">
        <v>1.0725</v>
      </c>
      <c r="F135" s="231"/>
      <c r="G135" s="231"/>
      <c r="H135" s="231"/>
      <c r="I135" s="231"/>
      <c r="J135" s="231"/>
      <c r="K135" s="231"/>
      <c r="L135" s="231"/>
      <c r="M135" s="231"/>
      <c r="N135" s="220"/>
      <c r="O135" s="220"/>
      <c r="P135" s="220"/>
      <c r="Q135" s="220"/>
      <c r="R135" s="220"/>
      <c r="S135" s="220"/>
      <c r="T135" s="221"/>
      <c r="U135" s="22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 t="s">
        <v>117</v>
      </c>
      <c r="AF135" s="210">
        <v>0</v>
      </c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5">
      <c r="A136" s="211"/>
      <c r="B136" s="218"/>
      <c r="C136" s="264" t="s">
        <v>272</v>
      </c>
      <c r="D136" s="222"/>
      <c r="E136" s="227">
        <v>2.8159999999999998</v>
      </c>
      <c r="F136" s="231"/>
      <c r="G136" s="231"/>
      <c r="H136" s="231"/>
      <c r="I136" s="231"/>
      <c r="J136" s="231"/>
      <c r="K136" s="231"/>
      <c r="L136" s="231"/>
      <c r="M136" s="231"/>
      <c r="N136" s="220"/>
      <c r="O136" s="220"/>
      <c r="P136" s="220"/>
      <c r="Q136" s="220"/>
      <c r="R136" s="220"/>
      <c r="S136" s="220"/>
      <c r="T136" s="221"/>
      <c r="U136" s="22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 t="s">
        <v>117</v>
      </c>
      <c r="AF136" s="210">
        <v>0</v>
      </c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5">
      <c r="A137" s="211"/>
      <c r="B137" s="218"/>
      <c r="C137" s="264" t="s">
        <v>273</v>
      </c>
      <c r="D137" s="222"/>
      <c r="E137" s="227">
        <v>8.7999999999999995E-2</v>
      </c>
      <c r="F137" s="231"/>
      <c r="G137" s="231"/>
      <c r="H137" s="231"/>
      <c r="I137" s="231"/>
      <c r="J137" s="231"/>
      <c r="K137" s="231"/>
      <c r="L137" s="231"/>
      <c r="M137" s="231"/>
      <c r="N137" s="220"/>
      <c r="O137" s="220"/>
      <c r="P137" s="220"/>
      <c r="Q137" s="220"/>
      <c r="R137" s="220"/>
      <c r="S137" s="220"/>
      <c r="T137" s="221"/>
      <c r="U137" s="22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 t="s">
        <v>117</v>
      </c>
      <c r="AF137" s="210">
        <v>0</v>
      </c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5">
      <c r="A138" s="211"/>
      <c r="B138" s="218"/>
      <c r="C138" s="264" t="s">
        <v>274</v>
      </c>
      <c r="D138" s="222"/>
      <c r="E138" s="227">
        <v>6.6830000000000001E-2</v>
      </c>
      <c r="F138" s="231"/>
      <c r="G138" s="231"/>
      <c r="H138" s="231"/>
      <c r="I138" s="231"/>
      <c r="J138" s="231"/>
      <c r="K138" s="231"/>
      <c r="L138" s="231"/>
      <c r="M138" s="231"/>
      <c r="N138" s="220"/>
      <c r="O138" s="220"/>
      <c r="P138" s="220"/>
      <c r="Q138" s="220"/>
      <c r="R138" s="220"/>
      <c r="S138" s="220"/>
      <c r="T138" s="221"/>
      <c r="U138" s="22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 t="s">
        <v>117</v>
      </c>
      <c r="AF138" s="210">
        <v>0</v>
      </c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5">
      <c r="A139" s="211"/>
      <c r="B139" s="218"/>
      <c r="C139" s="264" t="s">
        <v>275</v>
      </c>
      <c r="D139" s="222"/>
      <c r="E139" s="227">
        <v>4.3999999999999997E-2</v>
      </c>
      <c r="F139" s="231"/>
      <c r="G139" s="231"/>
      <c r="H139" s="231"/>
      <c r="I139" s="231"/>
      <c r="J139" s="231"/>
      <c r="K139" s="231"/>
      <c r="L139" s="231"/>
      <c r="M139" s="231"/>
      <c r="N139" s="220"/>
      <c r="O139" s="220"/>
      <c r="P139" s="220"/>
      <c r="Q139" s="220"/>
      <c r="R139" s="220"/>
      <c r="S139" s="220"/>
      <c r="T139" s="221"/>
      <c r="U139" s="22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 t="s">
        <v>117</v>
      </c>
      <c r="AF139" s="210">
        <v>0</v>
      </c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5">
      <c r="A140" s="211">
        <v>44</v>
      </c>
      <c r="B140" s="218" t="s">
        <v>276</v>
      </c>
      <c r="C140" s="263" t="s">
        <v>277</v>
      </c>
      <c r="D140" s="220" t="s">
        <v>156</v>
      </c>
      <c r="E140" s="226">
        <v>33.72</v>
      </c>
      <c r="F140" s="230">
        <f>H140+J140</f>
        <v>0</v>
      </c>
      <c r="G140" s="231">
        <f>ROUND(E140*F140,2)</f>
        <v>0</v>
      </c>
      <c r="H140" s="231"/>
      <c r="I140" s="231">
        <f>ROUND(E140*H140,2)</f>
        <v>0</v>
      </c>
      <c r="J140" s="231"/>
      <c r="K140" s="231">
        <f>ROUND(E140*J140,2)</f>
        <v>0</v>
      </c>
      <c r="L140" s="231">
        <v>21</v>
      </c>
      <c r="M140" s="231">
        <f>G140*(1+L140/100)</f>
        <v>0</v>
      </c>
      <c r="N140" s="220">
        <v>3.9199999999999999E-2</v>
      </c>
      <c r="O140" s="220">
        <f>ROUND(E140*N140,5)</f>
        <v>1.32182</v>
      </c>
      <c r="P140" s="220">
        <v>0</v>
      </c>
      <c r="Q140" s="220">
        <f>ROUND(E140*P140,5)</f>
        <v>0</v>
      </c>
      <c r="R140" s="220"/>
      <c r="S140" s="220"/>
      <c r="T140" s="221">
        <v>1.05</v>
      </c>
      <c r="U140" s="220">
        <f>ROUND(E140*T140,2)</f>
        <v>35.409999999999997</v>
      </c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 t="s">
        <v>115</v>
      </c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5">
      <c r="A141" s="211"/>
      <c r="B141" s="218"/>
      <c r="C141" s="264" t="s">
        <v>278</v>
      </c>
      <c r="D141" s="222"/>
      <c r="E141" s="227">
        <v>18.72</v>
      </c>
      <c r="F141" s="231"/>
      <c r="G141" s="231"/>
      <c r="H141" s="231"/>
      <c r="I141" s="231"/>
      <c r="J141" s="231"/>
      <c r="K141" s="231"/>
      <c r="L141" s="231"/>
      <c r="M141" s="231"/>
      <c r="N141" s="220"/>
      <c r="O141" s="220"/>
      <c r="P141" s="220"/>
      <c r="Q141" s="220"/>
      <c r="R141" s="220"/>
      <c r="S141" s="220"/>
      <c r="T141" s="221"/>
      <c r="U141" s="22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 t="s">
        <v>117</v>
      </c>
      <c r="AF141" s="210">
        <v>0</v>
      </c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5">
      <c r="A142" s="211"/>
      <c r="B142" s="218"/>
      <c r="C142" s="264" t="s">
        <v>279</v>
      </c>
      <c r="D142" s="222"/>
      <c r="E142" s="227">
        <v>7.56</v>
      </c>
      <c r="F142" s="231"/>
      <c r="G142" s="231"/>
      <c r="H142" s="231"/>
      <c r="I142" s="231"/>
      <c r="J142" s="231"/>
      <c r="K142" s="231"/>
      <c r="L142" s="231"/>
      <c r="M142" s="231"/>
      <c r="N142" s="220"/>
      <c r="O142" s="220"/>
      <c r="P142" s="220"/>
      <c r="Q142" s="220"/>
      <c r="R142" s="220"/>
      <c r="S142" s="220"/>
      <c r="T142" s="221"/>
      <c r="U142" s="22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 t="s">
        <v>117</v>
      </c>
      <c r="AF142" s="210">
        <v>0</v>
      </c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5">
      <c r="A143" s="211"/>
      <c r="B143" s="218"/>
      <c r="C143" s="264" t="s">
        <v>280</v>
      </c>
      <c r="D143" s="222"/>
      <c r="E143" s="227">
        <v>3.6</v>
      </c>
      <c r="F143" s="231"/>
      <c r="G143" s="231"/>
      <c r="H143" s="231"/>
      <c r="I143" s="231"/>
      <c r="J143" s="231"/>
      <c r="K143" s="231"/>
      <c r="L143" s="231"/>
      <c r="M143" s="231"/>
      <c r="N143" s="220"/>
      <c r="O143" s="220"/>
      <c r="P143" s="220"/>
      <c r="Q143" s="220"/>
      <c r="R143" s="220"/>
      <c r="S143" s="220"/>
      <c r="T143" s="221"/>
      <c r="U143" s="22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 t="s">
        <v>117</v>
      </c>
      <c r="AF143" s="210">
        <v>0</v>
      </c>
      <c r="AG143" s="210"/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5">
      <c r="A144" s="211"/>
      <c r="B144" s="218"/>
      <c r="C144" s="264" t="s">
        <v>281</v>
      </c>
      <c r="D144" s="222"/>
      <c r="E144" s="227">
        <v>3.84</v>
      </c>
      <c r="F144" s="231"/>
      <c r="G144" s="231"/>
      <c r="H144" s="231"/>
      <c r="I144" s="231"/>
      <c r="J144" s="231"/>
      <c r="K144" s="231"/>
      <c r="L144" s="231"/>
      <c r="M144" s="231"/>
      <c r="N144" s="220"/>
      <c r="O144" s="220"/>
      <c r="P144" s="220"/>
      <c r="Q144" s="220"/>
      <c r="R144" s="220"/>
      <c r="S144" s="220"/>
      <c r="T144" s="221"/>
      <c r="U144" s="22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 t="s">
        <v>117</v>
      </c>
      <c r="AF144" s="210">
        <v>0</v>
      </c>
      <c r="AG144" s="210"/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5">
      <c r="A145" s="211">
        <v>45</v>
      </c>
      <c r="B145" s="218" t="s">
        <v>282</v>
      </c>
      <c r="C145" s="263" t="s">
        <v>283</v>
      </c>
      <c r="D145" s="220" t="s">
        <v>156</v>
      </c>
      <c r="E145" s="226">
        <v>33.72</v>
      </c>
      <c r="F145" s="230">
        <f>H145+J145</f>
        <v>0</v>
      </c>
      <c r="G145" s="231">
        <f>ROUND(E145*F145,2)</f>
        <v>0</v>
      </c>
      <c r="H145" s="231"/>
      <c r="I145" s="231">
        <f>ROUND(E145*H145,2)</f>
        <v>0</v>
      </c>
      <c r="J145" s="231"/>
      <c r="K145" s="231">
        <f>ROUND(E145*J145,2)</f>
        <v>0</v>
      </c>
      <c r="L145" s="231">
        <v>21</v>
      </c>
      <c r="M145" s="231">
        <f>G145*(1+L145/100)</f>
        <v>0</v>
      </c>
      <c r="N145" s="220">
        <v>0</v>
      </c>
      <c r="O145" s="220">
        <f>ROUND(E145*N145,5)</f>
        <v>0</v>
      </c>
      <c r="P145" s="220">
        <v>0</v>
      </c>
      <c r="Q145" s="220">
        <f>ROUND(E145*P145,5)</f>
        <v>0</v>
      </c>
      <c r="R145" s="220"/>
      <c r="S145" s="220"/>
      <c r="T145" s="221">
        <v>0.32</v>
      </c>
      <c r="U145" s="220">
        <f>ROUND(E145*T145,2)</f>
        <v>10.79</v>
      </c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 t="s">
        <v>115</v>
      </c>
      <c r="AF145" s="210"/>
      <c r="AG145" s="210"/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5">
      <c r="A146" s="211"/>
      <c r="B146" s="218"/>
      <c r="C146" s="264" t="s">
        <v>278</v>
      </c>
      <c r="D146" s="222"/>
      <c r="E146" s="227">
        <v>18.72</v>
      </c>
      <c r="F146" s="231"/>
      <c r="G146" s="231"/>
      <c r="H146" s="231"/>
      <c r="I146" s="231"/>
      <c r="J146" s="231"/>
      <c r="K146" s="231"/>
      <c r="L146" s="231"/>
      <c r="M146" s="231"/>
      <c r="N146" s="220"/>
      <c r="O146" s="220"/>
      <c r="P146" s="220"/>
      <c r="Q146" s="220"/>
      <c r="R146" s="220"/>
      <c r="S146" s="220"/>
      <c r="T146" s="221"/>
      <c r="U146" s="22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 t="s">
        <v>117</v>
      </c>
      <c r="AF146" s="210">
        <v>0</v>
      </c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5">
      <c r="A147" s="211"/>
      <c r="B147" s="218"/>
      <c r="C147" s="264" t="s">
        <v>279</v>
      </c>
      <c r="D147" s="222"/>
      <c r="E147" s="227">
        <v>7.56</v>
      </c>
      <c r="F147" s="231"/>
      <c r="G147" s="231"/>
      <c r="H147" s="231"/>
      <c r="I147" s="231"/>
      <c r="J147" s="231"/>
      <c r="K147" s="231"/>
      <c r="L147" s="231"/>
      <c r="M147" s="231"/>
      <c r="N147" s="220"/>
      <c r="O147" s="220"/>
      <c r="P147" s="220"/>
      <c r="Q147" s="220"/>
      <c r="R147" s="220"/>
      <c r="S147" s="220"/>
      <c r="T147" s="221"/>
      <c r="U147" s="22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 t="s">
        <v>117</v>
      </c>
      <c r="AF147" s="210">
        <v>0</v>
      </c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5">
      <c r="A148" s="211"/>
      <c r="B148" s="218"/>
      <c r="C148" s="264" t="s">
        <v>280</v>
      </c>
      <c r="D148" s="222"/>
      <c r="E148" s="227">
        <v>3.6</v>
      </c>
      <c r="F148" s="231"/>
      <c r="G148" s="231"/>
      <c r="H148" s="231"/>
      <c r="I148" s="231"/>
      <c r="J148" s="231"/>
      <c r="K148" s="231"/>
      <c r="L148" s="231"/>
      <c r="M148" s="231"/>
      <c r="N148" s="220"/>
      <c r="O148" s="220"/>
      <c r="P148" s="220"/>
      <c r="Q148" s="220"/>
      <c r="R148" s="220"/>
      <c r="S148" s="220"/>
      <c r="T148" s="221"/>
      <c r="U148" s="22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 t="s">
        <v>117</v>
      </c>
      <c r="AF148" s="210">
        <v>0</v>
      </c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5">
      <c r="A149" s="211"/>
      <c r="B149" s="218"/>
      <c r="C149" s="264" t="s">
        <v>281</v>
      </c>
      <c r="D149" s="222"/>
      <c r="E149" s="227">
        <v>3.84</v>
      </c>
      <c r="F149" s="231"/>
      <c r="G149" s="231"/>
      <c r="H149" s="231"/>
      <c r="I149" s="231"/>
      <c r="J149" s="231"/>
      <c r="K149" s="231"/>
      <c r="L149" s="231"/>
      <c r="M149" s="231"/>
      <c r="N149" s="220"/>
      <c r="O149" s="220"/>
      <c r="P149" s="220"/>
      <c r="Q149" s="220"/>
      <c r="R149" s="220"/>
      <c r="S149" s="220"/>
      <c r="T149" s="221"/>
      <c r="U149" s="22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 t="s">
        <v>117</v>
      </c>
      <c r="AF149" s="210">
        <v>0</v>
      </c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ht="20.399999999999999" outlineLevel="1" x14ac:dyDescent="0.25">
      <c r="A150" s="211">
        <v>46</v>
      </c>
      <c r="B150" s="218" t="s">
        <v>284</v>
      </c>
      <c r="C150" s="263" t="s">
        <v>285</v>
      </c>
      <c r="D150" s="220" t="s">
        <v>223</v>
      </c>
      <c r="E150" s="226">
        <v>8.9599999999999999E-2</v>
      </c>
      <c r="F150" s="230">
        <f>H150+J150</f>
        <v>0</v>
      </c>
      <c r="G150" s="231">
        <f>ROUND(E150*F150,2)</f>
        <v>0</v>
      </c>
      <c r="H150" s="231"/>
      <c r="I150" s="231">
        <f>ROUND(E150*H150,2)</f>
        <v>0</v>
      </c>
      <c r="J150" s="231"/>
      <c r="K150" s="231">
        <f>ROUND(E150*J150,2)</f>
        <v>0</v>
      </c>
      <c r="L150" s="231">
        <v>21</v>
      </c>
      <c r="M150" s="231">
        <f>G150*(1+L150/100)</f>
        <v>0</v>
      </c>
      <c r="N150" s="220">
        <v>1.04548</v>
      </c>
      <c r="O150" s="220">
        <f>ROUND(E150*N150,5)</f>
        <v>9.3679999999999999E-2</v>
      </c>
      <c r="P150" s="220">
        <v>0</v>
      </c>
      <c r="Q150" s="220">
        <f>ROUND(E150*P150,5)</f>
        <v>0</v>
      </c>
      <c r="R150" s="220"/>
      <c r="S150" s="220"/>
      <c r="T150" s="221">
        <v>15.23</v>
      </c>
      <c r="U150" s="220">
        <f>ROUND(E150*T150,2)</f>
        <v>1.36</v>
      </c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 t="s">
        <v>115</v>
      </c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5">
      <c r="A151" s="211"/>
      <c r="B151" s="218"/>
      <c r="C151" s="264" t="s">
        <v>286</v>
      </c>
      <c r="D151" s="222"/>
      <c r="E151" s="227">
        <v>8.9599999999999999E-2</v>
      </c>
      <c r="F151" s="231"/>
      <c r="G151" s="231"/>
      <c r="H151" s="231"/>
      <c r="I151" s="231"/>
      <c r="J151" s="231"/>
      <c r="K151" s="231"/>
      <c r="L151" s="231"/>
      <c r="M151" s="231"/>
      <c r="N151" s="220"/>
      <c r="O151" s="220"/>
      <c r="P151" s="220"/>
      <c r="Q151" s="220"/>
      <c r="R151" s="220"/>
      <c r="S151" s="220"/>
      <c r="T151" s="221"/>
      <c r="U151" s="22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 t="s">
        <v>117</v>
      </c>
      <c r="AF151" s="210">
        <v>0</v>
      </c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5">
      <c r="A152" s="211">
        <v>47</v>
      </c>
      <c r="B152" s="218" t="s">
        <v>287</v>
      </c>
      <c r="C152" s="263" t="s">
        <v>288</v>
      </c>
      <c r="D152" s="220" t="s">
        <v>114</v>
      </c>
      <c r="E152" s="226">
        <v>46.480499999999999</v>
      </c>
      <c r="F152" s="230">
        <f>H152+J152</f>
        <v>0</v>
      </c>
      <c r="G152" s="231">
        <f>ROUND(E152*F152,2)</f>
        <v>0</v>
      </c>
      <c r="H152" s="231"/>
      <c r="I152" s="231">
        <f>ROUND(E152*H152,2)</f>
        <v>0</v>
      </c>
      <c r="J152" s="231"/>
      <c r="K152" s="231">
        <f>ROUND(E152*J152,2)</f>
        <v>0</v>
      </c>
      <c r="L152" s="231">
        <v>21</v>
      </c>
      <c r="M152" s="231">
        <f>G152*(1+L152/100)</f>
        <v>0</v>
      </c>
      <c r="N152" s="220">
        <v>2.5249999999999999</v>
      </c>
      <c r="O152" s="220">
        <f>ROUND(E152*N152,5)</f>
        <v>117.36326</v>
      </c>
      <c r="P152" s="220">
        <v>0</v>
      </c>
      <c r="Q152" s="220">
        <f>ROUND(E152*P152,5)</f>
        <v>0</v>
      </c>
      <c r="R152" s="220"/>
      <c r="S152" s="220"/>
      <c r="T152" s="221">
        <v>0.48</v>
      </c>
      <c r="U152" s="220">
        <f>ROUND(E152*T152,2)</f>
        <v>22.31</v>
      </c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 t="s">
        <v>115</v>
      </c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5">
      <c r="A153" s="211"/>
      <c r="B153" s="218"/>
      <c r="C153" s="264" t="s">
        <v>289</v>
      </c>
      <c r="D153" s="222"/>
      <c r="E153" s="227">
        <v>46.480499999999999</v>
      </c>
      <c r="F153" s="231"/>
      <c r="G153" s="231"/>
      <c r="H153" s="231"/>
      <c r="I153" s="231"/>
      <c r="J153" s="231"/>
      <c r="K153" s="231"/>
      <c r="L153" s="231"/>
      <c r="M153" s="231"/>
      <c r="N153" s="220"/>
      <c r="O153" s="220"/>
      <c r="P153" s="220"/>
      <c r="Q153" s="220"/>
      <c r="R153" s="220"/>
      <c r="S153" s="220"/>
      <c r="T153" s="221"/>
      <c r="U153" s="22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 t="s">
        <v>117</v>
      </c>
      <c r="AF153" s="210">
        <v>0</v>
      </c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5">
      <c r="A154" s="211">
        <v>48</v>
      </c>
      <c r="B154" s="218" t="s">
        <v>290</v>
      </c>
      <c r="C154" s="263" t="s">
        <v>291</v>
      </c>
      <c r="D154" s="220" t="s">
        <v>156</v>
      </c>
      <c r="E154" s="226">
        <v>59.31</v>
      </c>
      <c r="F154" s="230">
        <f>H154+J154</f>
        <v>0</v>
      </c>
      <c r="G154" s="231">
        <f>ROUND(E154*F154,2)</f>
        <v>0</v>
      </c>
      <c r="H154" s="231"/>
      <c r="I154" s="231">
        <f>ROUND(E154*H154,2)</f>
        <v>0</v>
      </c>
      <c r="J154" s="231"/>
      <c r="K154" s="231">
        <f>ROUND(E154*J154,2)</f>
        <v>0</v>
      </c>
      <c r="L154" s="231">
        <v>21</v>
      </c>
      <c r="M154" s="231">
        <f>G154*(1+L154/100)</f>
        <v>0</v>
      </c>
      <c r="N154" s="220">
        <v>3.916E-2</v>
      </c>
      <c r="O154" s="220">
        <f>ROUND(E154*N154,5)</f>
        <v>2.3225799999999999</v>
      </c>
      <c r="P154" s="220">
        <v>0</v>
      </c>
      <c r="Q154" s="220">
        <f>ROUND(E154*P154,5)</f>
        <v>0</v>
      </c>
      <c r="R154" s="220"/>
      <c r="S154" s="220"/>
      <c r="T154" s="221">
        <v>1.05</v>
      </c>
      <c r="U154" s="220">
        <f>ROUND(E154*T154,2)</f>
        <v>62.28</v>
      </c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 t="s">
        <v>115</v>
      </c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5">
      <c r="A155" s="211"/>
      <c r="B155" s="218"/>
      <c r="C155" s="264" t="s">
        <v>292</v>
      </c>
      <c r="D155" s="222"/>
      <c r="E155" s="227">
        <v>59.31</v>
      </c>
      <c r="F155" s="231"/>
      <c r="G155" s="231"/>
      <c r="H155" s="231"/>
      <c r="I155" s="231"/>
      <c r="J155" s="231"/>
      <c r="K155" s="231"/>
      <c r="L155" s="231"/>
      <c r="M155" s="231"/>
      <c r="N155" s="220"/>
      <c r="O155" s="220"/>
      <c r="P155" s="220"/>
      <c r="Q155" s="220"/>
      <c r="R155" s="220"/>
      <c r="S155" s="220"/>
      <c r="T155" s="221"/>
      <c r="U155" s="22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 t="s">
        <v>117</v>
      </c>
      <c r="AF155" s="210">
        <v>0</v>
      </c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5">
      <c r="A156" s="211">
        <v>49</v>
      </c>
      <c r="B156" s="218" t="s">
        <v>293</v>
      </c>
      <c r="C156" s="263" t="s">
        <v>294</v>
      </c>
      <c r="D156" s="220" t="s">
        <v>156</v>
      </c>
      <c r="E156" s="226">
        <v>59.31</v>
      </c>
      <c r="F156" s="230">
        <f>H156+J156</f>
        <v>0</v>
      </c>
      <c r="G156" s="231">
        <f>ROUND(E156*F156,2)</f>
        <v>0</v>
      </c>
      <c r="H156" s="231"/>
      <c r="I156" s="231">
        <f>ROUND(E156*H156,2)</f>
        <v>0</v>
      </c>
      <c r="J156" s="231"/>
      <c r="K156" s="231">
        <f>ROUND(E156*J156,2)</f>
        <v>0</v>
      </c>
      <c r="L156" s="231">
        <v>21</v>
      </c>
      <c r="M156" s="231">
        <f>G156*(1+L156/100)</f>
        <v>0</v>
      </c>
      <c r="N156" s="220">
        <v>0</v>
      </c>
      <c r="O156" s="220">
        <f>ROUND(E156*N156,5)</f>
        <v>0</v>
      </c>
      <c r="P156" s="220">
        <v>0</v>
      </c>
      <c r="Q156" s="220">
        <f>ROUND(E156*P156,5)</f>
        <v>0</v>
      </c>
      <c r="R156" s="220"/>
      <c r="S156" s="220"/>
      <c r="T156" s="221">
        <v>0.32</v>
      </c>
      <c r="U156" s="220">
        <f>ROUND(E156*T156,2)</f>
        <v>18.98</v>
      </c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 t="s">
        <v>115</v>
      </c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5">
      <c r="A157" s="211"/>
      <c r="B157" s="218"/>
      <c r="C157" s="264" t="s">
        <v>292</v>
      </c>
      <c r="D157" s="222"/>
      <c r="E157" s="227">
        <v>59.31</v>
      </c>
      <c r="F157" s="231"/>
      <c r="G157" s="231"/>
      <c r="H157" s="231"/>
      <c r="I157" s="231"/>
      <c r="J157" s="231"/>
      <c r="K157" s="231"/>
      <c r="L157" s="231"/>
      <c r="M157" s="231"/>
      <c r="N157" s="220"/>
      <c r="O157" s="220"/>
      <c r="P157" s="220"/>
      <c r="Q157" s="220"/>
      <c r="R157" s="220"/>
      <c r="S157" s="220"/>
      <c r="T157" s="221"/>
      <c r="U157" s="22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 t="s">
        <v>117</v>
      </c>
      <c r="AF157" s="210">
        <v>0</v>
      </c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5">
      <c r="A158" s="211">
        <v>50</v>
      </c>
      <c r="B158" s="218" t="s">
        <v>295</v>
      </c>
      <c r="C158" s="263" t="s">
        <v>296</v>
      </c>
      <c r="D158" s="220" t="s">
        <v>223</v>
      </c>
      <c r="E158" s="226">
        <v>2.0916000000000001</v>
      </c>
      <c r="F158" s="230">
        <f>H158+J158</f>
        <v>0</v>
      </c>
      <c r="G158" s="231">
        <f>ROUND(E158*F158,2)</f>
        <v>0</v>
      </c>
      <c r="H158" s="231"/>
      <c r="I158" s="231">
        <f>ROUND(E158*H158,2)</f>
        <v>0</v>
      </c>
      <c r="J158" s="231"/>
      <c r="K158" s="231">
        <f>ROUND(E158*J158,2)</f>
        <v>0</v>
      </c>
      <c r="L158" s="231">
        <v>21</v>
      </c>
      <c r="M158" s="231">
        <f>G158*(1+L158/100)</f>
        <v>0</v>
      </c>
      <c r="N158" s="220">
        <v>1.0211600000000001</v>
      </c>
      <c r="O158" s="220">
        <f>ROUND(E158*N158,5)</f>
        <v>2.1358600000000001</v>
      </c>
      <c r="P158" s="220">
        <v>0</v>
      </c>
      <c r="Q158" s="220">
        <f>ROUND(E158*P158,5)</f>
        <v>0</v>
      </c>
      <c r="R158" s="220"/>
      <c r="S158" s="220"/>
      <c r="T158" s="221">
        <v>23.53</v>
      </c>
      <c r="U158" s="220">
        <f>ROUND(E158*T158,2)</f>
        <v>49.22</v>
      </c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 t="s">
        <v>115</v>
      </c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5">
      <c r="A159" s="211"/>
      <c r="B159" s="218"/>
      <c r="C159" s="264" t="s">
        <v>297</v>
      </c>
      <c r="D159" s="222"/>
      <c r="E159" s="227">
        <v>2.0916000000000001</v>
      </c>
      <c r="F159" s="231"/>
      <c r="G159" s="231"/>
      <c r="H159" s="231"/>
      <c r="I159" s="231"/>
      <c r="J159" s="231"/>
      <c r="K159" s="231"/>
      <c r="L159" s="231"/>
      <c r="M159" s="231"/>
      <c r="N159" s="220"/>
      <c r="O159" s="220"/>
      <c r="P159" s="220"/>
      <c r="Q159" s="220"/>
      <c r="R159" s="220"/>
      <c r="S159" s="220"/>
      <c r="T159" s="221"/>
      <c r="U159" s="22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 t="s">
        <v>117</v>
      </c>
      <c r="AF159" s="210">
        <v>0</v>
      </c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x14ac:dyDescent="0.25">
      <c r="A160" s="212" t="s">
        <v>110</v>
      </c>
      <c r="B160" s="219" t="s">
        <v>57</v>
      </c>
      <c r="C160" s="265" t="s">
        <v>58</v>
      </c>
      <c r="D160" s="223"/>
      <c r="E160" s="228"/>
      <c r="F160" s="232"/>
      <c r="G160" s="232">
        <f>SUMIF(AE161:AE202,"&lt;&gt;NOR",G161:G202)</f>
        <v>0</v>
      </c>
      <c r="H160" s="232"/>
      <c r="I160" s="232">
        <f>SUM(I161:I202)</f>
        <v>0</v>
      </c>
      <c r="J160" s="232"/>
      <c r="K160" s="232">
        <f>SUM(K161:K202)</f>
        <v>0</v>
      </c>
      <c r="L160" s="232"/>
      <c r="M160" s="232">
        <f>SUM(M161:M202)</f>
        <v>0</v>
      </c>
      <c r="N160" s="223"/>
      <c r="O160" s="223">
        <f>SUM(O161:O202)</f>
        <v>49.522710000000004</v>
      </c>
      <c r="P160" s="223"/>
      <c r="Q160" s="223">
        <f>SUM(Q161:Q202)</f>
        <v>0.52561999999999998</v>
      </c>
      <c r="R160" s="223"/>
      <c r="S160" s="223"/>
      <c r="T160" s="224"/>
      <c r="U160" s="223">
        <f>SUM(U161:U202)</f>
        <v>197.86</v>
      </c>
      <c r="AE160" t="s">
        <v>111</v>
      </c>
    </row>
    <row r="161" spans="1:60" outlineLevel="1" x14ac:dyDescent="0.25">
      <c r="A161" s="211">
        <v>51</v>
      </c>
      <c r="B161" s="218" t="s">
        <v>298</v>
      </c>
      <c r="C161" s="263" t="s">
        <v>299</v>
      </c>
      <c r="D161" s="220" t="s">
        <v>261</v>
      </c>
      <c r="E161" s="226">
        <v>36</v>
      </c>
      <c r="F161" s="230">
        <f>H161+J161</f>
        <v>0</v>
      </c>
      <c r="G161" s="231">
        <f>ROUND(E161*F161,2)</f>
        <v>0</v>
      </c>
      <c r="H161" s="231"/>
      <c r="I161" s="231">
        <f>ROUND(E161*H161,2)</f>
        <v>0</v>
      </c>
      <c r="J161" s="231"/>
      <c r="K161" s="231">
        <f>ROUND(E161*J161,2)</f>
        <v>0</v>
      </c>
      <c r="L161" s="231">
        <v>21</v>
      </c>
      <c r="M161" s="231">
        <f>G161*(1+L161/100)</f>
        <v>0</v>
      </c>
      <c r="N161" s="220">
        <v>7.0000000000000001E-3</v>
      </c>
      <c r="O161" s="220">
        <f>ROUND(E161*N161,5)</f>
        <v>0.252</v>
      </c>
      <c r="P161" s="220">
        <v>0</v>
      </c>
      <c r="Q161" s="220">
        <f>ROUND(E161*P161,5)</f>
        <v>0</v>
      </c>
      <c r="R161" s="220"/>
      <c r="S161" s="220"/>
      <c r="T161" s="221">
        <v>0</v>
      </c>
      <c r="U161" s="220">
        <f>ROUND(E161*T161,2)</f>
        <v>0</v>
      </c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 t="s">
        <v>115</v>
      </c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5">
      <c r="A162" s="211"/>
      <c r="B162" s="218"/>
      <c r="C162" s="264" t="s">
        <v>300</v>
      </c>
      <c r="D162" s="222"/>
      <c r="E162" s="227">
        <v>36</v>
      </c>
      <c r="F162" s="231"/>
      <c r="G162" s="231"/>
      <c r="H162" s="231"/>
      <c r="I162" s="231"/>
      <c r="J162" s="231"/>
      <c r="K162" s="231"/>
      <c r="L162" s="231"/>
      <c r="M162" s="231"/>
      <c r="N162" s="220"/>
      <c r="O162" s="220"/>
      <c r="P162" s="220"/>
      <c r="Q162" s="220"/>
      <c r="R162" s="220"/>
      <c r="S162" s="220"/>
      <c r="T162" s="221"/>
      <c r="U162" s="22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 t="s">
        <v>117</v>
      </c>
      <c r="AF162" s="210">
        <v>0</v>
      </c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5">
      <c r="A163" s="211">
        <v>52</v>
      </c>
      <c r="B163" s="218" t="s">
        <v>301</v>
      </c>
      <c r="C163" s="263" t="s">
        <v>302</v>
      </c>
      <c r="D163" s="220" t="s">
        <v>261</v>
      </c>
      <c r="E163" s="226">
        <v>21</v>
      </c>
      <c r="F163" s="230">
        <f>H163+J163</f>
        <v>0</v>
      </c>
      <c r="G163" s="231">
        <f>ROUND(E163*F163,2)</f>
        <v>0</v>
      </c>
      <c r="H163" s="231"/>
      <c r="I163" s="231">
        <f>ROUND(E163*H163,2)</f>
        <v>0</v>
      </c>
      <c r="J163" s="231"/>
      <c r="K163" s="231">
        <f>ROUND(E163*J163,2)</f>
        <v>0</v>
      </c>
      <c r="L163" s="231">
        <v>21</v>
      </c>
      <c r="M163" s="231">
        <f>G163*(1+L163/100)</f>
        <v>0</v>
      </c>
      <c r="N163" s="220">
        <v>4.6800000000000001E-3</v>
      </c>
      <c r="O163" s="220">
        <f>ROUND(E163*N163,5)</f>
        <v>9.8280000000000006E-2</v>
      </c>
      <c r="P163" s="220">
        <v>0</v>
      </c>
      <c r="Q163" s="220">
        <f>ROUND(E163*P163,5)</f>
        <v>0</v>
      </c>
      <c r="R163" s="220"/>
      <c r="S163" s="220"/>
      <c r="T163" s="221">
        <v>0.44</v>
      </c>
      <c r="U163" s="220">
        <f>ROUND(E163*T163,2)</f>
        <v>9.24</v>
      </c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 t="s">
        <v>115</v>
      </c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5">
      <c r="A164" s="211"/>
      <c r="B164" s="218"/>
      <c r="C164" s="264" t="s">
        <v>199</v>
      </c>
      <c r="D164" s="222"/>
      <c r="E164" s="227">
        <v>21</v>
      </c>
      <c r="F164" s="231"/>
      <c r="G164" s="231"/>
      <c r="H164" s="231"/>
      <c r="I164" s="231"/>
      <c r="J164" s="231"/>
      <c r="K164" s="231"/>
      <c r="L164" s="231"/>
      <c r="M164" s="231"/>
      <c r="N164" s="220"/>
      <c r="O164" s="220"/>
      <c r="P164" s="220"/>
      <c r="Q164" s="220"/>
      <c r="R164" s="220"/>
      <c r="S164" s="220"/>
      <c r="T164" s="221"/>
      <c r="U164" s="22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 t="s">
        <v>117</v>
      </c>
      <c r="AF164" s="210">
        <v>0</v>
      </c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ht="20.399999999999999" outlineLevel="1" x14ac:dyDescent="0.25">
      <c r="A165" s="211">
        <v>53</v>
      </c>
      <c r="B165" s="218" t="s">
        <v>303</v>
      </c>
      <c r="C165" s="263" t="s">
        <v>304</v>
      </c>
      <c r="D165" s="220" t="s">
        <v>261</v>
      </c>
      <c r="E165" s="226">
        <v>4</v>
      </c>
      <c r="F165" s="230">
        <f>H165+J165</f>
        <v>0</v>
      </c>
      <c r="G165" s="231">
        <f>ROUND(E165*F165,2)</f>
        <v>0</v>
      </c>
      <c r="H165" s="231"/>
      <c r="I165" s="231">
        <f>ROUND(E165*H165,2)</f>
        <v>0</v>
      </c>
      <c r="J165" s="231"/>
      <c r="K165" s="231">
        <f>ROUND(E165*J165,2)</f>
        <v>0</v>
      </c>
      <c r="L165" s="231">
        <v>21</v>
      </c>
      <c r="M165" s="231">
        <f>G165*(1+L165/100)</f>
        <v>0</v>
      </c>
      <c r="N165" s="220">
        <v>5.4000000000000003E-3</v>
      </c>
      <c r="O165" s="220">
        <f>ROUND(E165*N165,5)</f>
        <v>2.1600000000000001E-2</v>
      </c>
      <c r="P165" s="220">
        <v>0</v>
      </c>
      <c r="Q165" s="220">
        <f>ROUND(E165*P165,5)</f>
        <v>0</v>
      </c>
      <c r="R165" s="220"/>
      <c r="S165" s="220"/>
      <c r="T165" s="221">
        <v>0</v>
      </c>
      <c r="U165" s="220">
        <f>ROUND(E165*T165,2)</f>
        <v>0</v>
      </c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 t="s">
        <v>115</v>
      </c>
      <c r="AF165" s="210"/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5">
      <c r="A166" s="211"/>
      <c r="B166" s="218"/>
      <c r="C166" s="266" t="s">
        <v>305</v>
      </c>
      <c r="D166" s="225"/>
      <c r="E166" s="229"/>
      <c r="F166" s="233"/>
      <c r="G166" s="234"/>
      <c r="H166" s="231"/>
      <c r="I166" s="231"/>
      <c r="J166" s="231"/>
      <c r="K166" s="231"/>
      <c r="L166" s="231"/>
      <c r="M166" s="231"/>
      <c r="N166" s="220"/>
      <c r="O166" s="220"/>
      <c r="P166" s="220"/>
      <c r="Q166" s="220"/>
      <c r="R166" s="220"/>
      <c r="S166" s="220"/>
      <c r="T166" s="221"/>
      <c r="U166" s="22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 t="s">
        <v>190</v>
      </c>
      <c r="AF166" s="210"/>
      <c r="AG166" s="210"/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3" t="str">
        <f>C166</f>
        <v>Včetně horního zaslepení, uchycení pro lanka a mantinely.</v>
      </c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5">
      <c r="A167" s="211"/>
      <c r="B167" s="218"/>
      <c r="C167" s="264" t="s">
        <v>306</v>
      </c>
      <c r="D167" s="222"/>
      <c r="E167" s="227">
        <v>4</v>
      </c>
      <c r="F167" s="231"/>
      <c r="G167" s="231"/>
      <c r="H167" s="231"/>
      <c r="I167" s="231"/>
      <c r="J167" s="231"/>
      <c r="K167" s="231"/>
      <c r="L167" s="231"/>
      <c r="M167" s="231"/>
      <c r="N167" s="220"/>
      <c r="O167" s="220"/>
      <c r="P167" s="220"/>
      <c r="Q167" s="220"/>
      <c r="R167" s="220"/>
      <c r="S167" s="220"/>
      <c r="T167" s="221"/>
      <c r="U167" s="22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 t="s">
        <v>117</v>
      </c>
      <c r="AF167" s="210">
        <v>0</v>
      </c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ht="20.399999999999999" outlineLevel="1" x14ac:dyDescent="0.25">
      <c r="A168" s="211">
        <v>54</v>
      </c>
      <c r="B168" s="218" t="s">
        <v>307</v>
      </c>
      <c r="C168" s="263" t="s">
        <v>308</v>
      </c>
      <c r="D168" s="220" t="s">
        <v>261</v>
      </c>
      <c r="E168" s="226">
        <v>4</v>
      </c>
      <c r="F168" s="230">
        <f>H168+J168</f>
        <v>0</v>
      </c>
      <c r="G168" s="231">
        <f>ROUND(E168*F168,2)</f>
        <v>0</v>
      </c>
      <c r="H168" s="231"/>
      <c r="I168" s="231">
        <f>ROUND(E168*H168,2)</f>
        <v>0</v>
      </c>
      <c r="J168" s="231"/>
      <c r="K168" s="231">
        <f>ROUND(E168*J168,2)</f>
        <v>0</v>
      </c>
      <c r="L168" s="231">
        <v>21</v>
      </c>
      <c r="M168" s="231">
        <f>G168*(1+L168/100)</f>
        <v>0</v>
      </c>
      <c r="N168" s="220">
        <v>5.4000000000000003E-3</v>
      </c>
      <c r="O168" s="220">
        <f>ROUND(E168*N168,5)</f>
        <v>2.1600000000000001E-2</v>
      </c>
      <c r="P168" s="220">
        <v>0</v>
      </c>
      <c r="Q168" s="220">
        <f>ROUND(E168*P168,5)</f>
        <v>0</v>
      </c>
      <c r="R168" s="220"/>
      <c r="S168" s="220"/>
      <c r="T168" s="221">
        <v>0</v>
      </c>
      <c r="U168" s="220">
        <f>ROUND(E168*T168,2)</f>
        <v>0</v>
      </c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 t="s">
        <v>115</v>
      </c>
      <c r="AF168" s="210"/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5">
      <c r="A169" s="211"/>
      <c r="B169" s="218"/>
      <c r="C169" s="266" t="s">
        <v>305</v>
      </c>
      <c r="D169" s="225"/>
      <c r="E169" s="229"/>
      <c r="F169" s="233"/>
      <c r="G169" s="234"/>
      <c r="H169" s="231"/>
      <c r="I169" s="231"/>
      <c r="J169" s="231"/>
      <c r="K169" s="231"/>
      <c r="L169" s="231"/>
      <c r="M169" s="231"/>
      <c r="N169" s="220"/>
      <c r="O169" s="220"/>
      <c r="P169" s="220"/>
      <c r="Q169" s="220"/>
      <c r="R169" s="220"/>
      <c r="S169" s="220"/>
      <c r="T169" s="221"/>
      <c r="U169" s="22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 t="s">
        <v>190</v>
      </c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3" t="str">
        <f>C169</f>
        <v>Včetně horního zaslepení, uchycení pro lanka a mantinely.</v>
      </c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5">
      <c r="A170" s="211"/>
      <c r="B170" s="218"/>
      <c r="C170" s="264" t="s">
        <v>306</v>
      </c>
      <c r="D170" s="222"/>
      <c r="E170" s="227">
        <v>4</v>
      </c>
      <c r="F170" s="231"/>
      <c r="G170" s="231"/>
      <c r="H170" s="231"/>
      <c r="I170" s="231"/>
      <c r="J170" s="231"/>
      <c r="K170" s="231"/>
      <c r="L170" s="231"/>
      <c r="M170" s="231"/>
      <c r="N170" s="220"/>
      <c r="O170" s="220"/>
      <c r="P170" s="220"/>
      <c r="Q170" s="220"/>
      <c r="R170" s="220"/>
      <c r="S170" s="220"/>
      <c r="T170" s="221"/>
      <c r="U170" s="22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 t="s">
        <v>117</v>
      </c>
      <c r="AF170" s="210">
        <v>0</v>
      </c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ht="20.399999999999999" outlineLevel="1" x14ac:dyDescent="0.25">
      <c r="A171" s="211">
        <v>55</v>
      </c>
      <c r="B171" s="218" t="s">
        <v>309</v>
      </c>
      <c r="C171" s="263" t="s">
        <v>310</v>
      </c>
      <c r="D171" s="220" t="s">
        <v>261</v>
      </c>
      <c r="E171" s="226">
        <v>22</v>
      </c>
      <c r="F171" s="230">
        <f>H171+J171</f>
        <v>0</v>
      </c>
      <c r="G171" s="231">
        <f>ROUND(E171*F171,2)</f>
        <v>0</v>
      </c>
      <c r="H171" s="231"/>
      <c r="I171" s="231">
        <f>ROUND(E171*H171,2)</f>
        <v>0</v>
      </c>
      <c r="J171" s="231"/>
      <c r="K171" s="231">
        <f>ROUND(E171*J171,2)</f>
        <v>0</v>
      </c>
      <c r="L171" s="231">
        <v>21</v>
      </c>
      <c r="M171" s="231">
        <f>G171*(1+L171/100)</f>
        <v>0</v>
      </c>
      <c r="N171" s="220">
        <v>5.4000000000000003E-3</v>
      </c>
      <c r="O171" s="220">
        <f>ROUND(E171*N171,5)</f>
        <v>0.1188</v>
      </c>
      <c r="P171" s="220">
        <v>0</v>
      </c>
      <c r="Q171" s="220">
        <f>ROUND(E171*P171,5)</f>
        <v>0</v>
      </c>
      <c r="R171" s="220"/>
      <c r="S171" s="220"/>
      <c r="T171" s="221">
        <v>0</v>
      </c>
      <c r="U171" s="220">
        <f>ROUND(E171*T171,2)</f>
        <v>0</v>
      </c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 t="s">
        <v>115</v>
      </c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5">
      <c r="A172" s="211"/>
      <c r="B172" s="218"/>
      <c r="C172" s="266" t="s">
        <v>305</v>
      </c>
      <c r="D172" s="225"/>
      <c r="E172" s="229"/>
      <c r="F172" s="233"/>
      <c r="G172" s="234"/>
      <c r="H172" s="231"/>
      <c r="I172" s="231"/>
      <c r="J172" s="231"/>
      <c r="K172" s="231"/>
      <c r="L172" s="231"/>
      <c r="M172" s="231"/>
      <c r="N172" s="220"/>
      <c r="O172" s="220"/>
      <c r="P172" s="220"/>
      <c r="Q172" s="220"/>
      <c r="R172" s="220"/>
      <c r="S172" s="220"/>
      <c r="T172" s="221"/>
      <c r="U172" s="22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 t="s">
        <v>190</v>
      </c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3" t="str">
        <f>C172</f>
        <v>Včetně horního zaslepení, uchycení pro lanka a mantinely.</v>
      </c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5">
      <c r="A173" s="211"/>
      <c r="B173" s="218"/>
      <c r="C173" s="264" t="s">
        <v>311</v>
      </c>
      <c r="D173" s="222"/>
      <c r="E173" s="227">
        <v>22</v>
      </c>
      <c r="F173" s="231"/>
      <c r="G173" s="231"/>
      <c r="H173" s="231"/>
      <c r="I173" s="231"/>
      <c r="J173" s="231"/>
      <c r="K173" s="231"/>
      <c r="L173" s="231"/>
      <c r="M173" s="231"/>
      <c r="N173" s="220"/>
      <c r="O173" s="220"/>
      <c r="P173" s="220"/>
      <c r="Q173" s="220"/>
      <c r="R173" s="220"/>
      <c r="S173" s="220"/>
      <c r="T173" s="221"/>
      <c r="U173" s="22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 t="s">
        <v>117</v>
      </c>
      <c r="AF173" s="210">
        <v>0</v>
      </c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ht="20.399999999999999" outlineLevel="1" x14ac:dyDescent="0.25">
      <c r="A174" s="211">
        <v>56</v>
      </c>
      <c r="B174" s="218" t="s">
        <v>312</v>
      </c>
      <c r="C174" s="263" t="s">
        <v>313</v>
      </c>
      <c r="D174" s="220" t="s">
        <v>261</v>
      </c>
      <c r="E174" s="226">
        <v>6</v>
      </c>
      <c r="F174" s="230">
        <f>H174+J174</f>
        <v>0</v>
      </c>
      <c r="G174" s="231">
        <f>ROUND(E174*F174,2)</f>
        <v>0</v>
      </c>
      <c r="H174" s="231"/>
      <c r="I174" s="231">
        <f>ROUND(E174*H174,2)</f>
        <v>0</v>
      </c>
      <c r="J174" s="231"/>
      <c r="K174" s="231">
        <f>ROUND(E174*J174,2)</f>
        <v>0</v>
      </c>
      <c r="L174" s="231">
        <v>21</v>
      </c>
      <c r="M174" s="231">
        <f>G174*(1+L174/100)</f>
        <v>0</v>
      </c>
      <c r="N174" s="220">
        <v>5.4000000000000003E-3</v>
      </c>
      <c r="O174" s="220">
        <f>ROUND(E174*N174,5)</f>
        <v>3.2399999999999998E-2</v>
      </c>
      <c r="P174" s="220">
        <v>0</v>
      </c>
      <c r="Q174" s="220">
        <f>ROUND(E174*P174,5)</f>
        <v>0</v>
      </c>
      <c r="R174" s="220"/>
      <c r="S174" s="220"/>
      <c r="T174" s="221">
        <v>0</v>
      </c>
      <c r="U174" s="220">
        <f>ROUND(E174*T174,2)</f>
        <v>0</v>
      </c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 t="s">
        <v>115</v>
      </c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5">
      <c r="A175" s="211"/>
      <c r="B175" s="218"/>
      <c r="C175" s="266" t="s">
        <v>305</v>
      </c>
      <c r="D175" s="225"/>
      <c r="E175" s="229"/>
      <c r="F175" s="233"/>
      <c r="G175" s="234"/>
      <c r="H175" s="231"/>
      <c r="I175" s="231"/>
      <c r="J175" s="231"/>
      <c r="K175" s="231"/>
      <c r="L175" s="231"/>
      <c r="M175" s="231"/>
      <c r="N175" s="220"/>
      <c r="O175" s="220"/>
      <c r="P175" s="220"/>
      <c r="Q175" s="220"/>
      <c r="R175" s="220"/>
      <c r="S175" s="220"/>
      <c r="T175" s="221"/>
      <c r="U175" s="22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 t="s">
        <v>190</v>
      </c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3" t="str">
        <f>C175</f>
        <v>Včetně horního zaslepení, uchycení pro lanka a mantinely.</v>
      </c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5">
      <c r="A176" s="211"/>
      <c r="B176" s="218"/>
      <c r="C176" s="264" t="s">
        <v>314</v>
      </c>
      <c r="D176" s="222"/>
      <c r="E176" s="227">
        <v>6</v>
      </c>
      <c r="F176" s="231"/>
      <c r="G176" s="231"/>
      <c r="H176" s="231"/>
      <c r="I176" s="231"/>
      <c r="J176" s="231"/>
      <c r="K176" s="231"/>
      <c r="L176" s="231"/>
      <c r="M176" s="231"/>
      <c r="N176" s="220"/>
      <c r="O176" s="220"/>
      <c r="P176" s="220"/>
      <c r="Q176" s="220"/>
      <c r="R176" s="220"/>
      <c r="S176" s="220"/>
      <c r="T176" s="221"/>
      <c r="U176" s="22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 t="s">
        <v>117</v>
      </c>
      <c r="AF176" s="210">
        <v>0</v>
      </c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ht="20.399999999999999" outlineLevel="1" x14ac:dyDescent="0.25">
      <c r="A177" s="211">
        <v>57</v>
      </c>
      <c r="B177" s="218" t="s">
        <v>315</v>
      </c>
      <c r="C177" s="263" t="s">
        <v>316</v>
      </c>
      <c r="D177" s="220" t="s">
        <v>261</v>
      </c>
      <c r="E177" s="226">
        <v>21</v>
      </c>
      <c r="F177" s="230">
        <f>H177+J177</f>
        <v>0</v>
      </c>
      <c r="G177" s="231">
        <f>ROUND(E177*F177,2)</f>
        <v>0</v>
      </c>
      <c r="H177" s="231"/>
      <c r="I177" s="231">
        <f>ROUND(E177*H177,2)</f>
        <v>0</v>
      </c>
      <c r="J177" s="231"/>
      <c r="K177" s="231">
        <f>ROUND(E177*J177,2)</f>
        <v>0</v>
      </c>
      <c r="L177" s="231">
        <v>21</v>
      </c>
      <c r="M177" s="231">
        <f>G177*(1+L177/100)</f>
        <v>0</v>
      </c>
      <c r="N177" s="220">
        <v>5.4000000000000003E-3</v>
      </c>
      <c r="O177" s="220">
        <f>ROUND(E177*N177,5)</f>
        <v>0.1134</v>
      </c>
      <c r="P177" s="220">
        <v>0</v>
      </c>
      <c r="Q177" s="220">
        <f>ROUND(E177*P177,5)</f>
        <v>0</v>
      </c>
      <c r="R177" s="220"/>
      <c r="S177" s="220"/>
      <c r="T177" s="221">
        <v>0</v>
      </c>
      <c r="U177" s="220">
        <f>ROUND(E177*T177,2)</f>
        <v>0</v>
      </c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 t="s">
        <v>115</v>
      </c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5">
      <c r="A178" s="211"/>
      <c r="B178" s="218"/>
      <c r="C178" s="266" t="s">
        <v>317</v>
      </c>
      <c r="D178" s="225"/>
      <c r="E178" s="229"/>
      <c r="F178" s="233"/>
      <c r="G178" s="234"/>
      <c r="H178" s="231"/>
      <c r="I178" s="231"/>
      <c r="J178" s="231"/>
      <c r="K178" s="231"/>
      <c r="L178" s="231"/>
      <c r="M178" s="231"/>
      <c r="N178" s="220"/>
      <c r="O178" s="220"/>
      <c r="P178" s="220"/>
      <c r="Q178" s="220"/>
      <c r="R178" s="220"/>
      <c r="S178" s="220"/>
      <c r="T178" s="221"/>
      <c r="U178" s="22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 t="s">
        <v>190</v>
      </c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3" t="str">
        <f>C178</f>
        <v>Včetně horního zaslepení, uchycení pro mantinely.</v>
      </c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5">
      <c r="A179" s="211"/>
      <c r="B179" s="218"/>
      <c r="C179" s="264" t="s">
        <v>199</v>
      </c>
      <c r="D179" s="222"/>
      <c r="E179" s="227">
        <v>21</v>
      </c>
      <c r="F179" s="231"/>
      <c r="G179" s="231"/>
      <c r="H179" s="231"/>
      <c r="I179" s="231"/>
      <c r="J179" s="231"/>
      <c r="K179" s="231"/>
      <c r="L179" s="231"/>
      <c r="M179" s="231"/>
      <c r="N179" s="220"/>
      <c r="O179" s="220"/>
      <c r="P179" s="220"/>
      <c r="Q179" s="220"/>
      <c r="R179" s="220"/>
      <c r="S179" s="220"/>
      <c r="T179" s="221"/>
      <c r="U179" s="22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 t="s">
        <v>117</v>
      </c>
      <c r="AF179" s="210">
        <v>0</v>
      </c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5">
      <c r="A180" s="211">
        <v>58</v>
      </c>
      <c r="B180" s="218" t="s">
        <v>318</v>
      </c>
      <c r="C180" s="263" t="s">
        <v>319</v>
      </c>
      <c r="D180" s="220" t="s">
        <v>249</v>
      </c>
      <c r="E180" s="226">
        <v>575.29</v>
      </c>
      <c r="F180" s="230">
        <f>H180+J180</f>
        <v>0</v>
      </c>
      <c r="G180" s="231">
        <f>ROUND(E180*F180,2)</f>
        <v>0</v>
      </c>
      <c r="H180" s="231"/>
      <c r="I180" s="231">
        <f>ROUND(E180*H180,2)</f>
        <v>0</v>
      </c>
      <c r="J180" s="231"/>
      <c r="K180" s="231">
        <f>ROUND(E180*J180,2)</f>
        <v>0</v>
      </c>
      <c r="L180" s="231">
        <v>21</v>
      </c>
      <c r="M180" s="231">
        <f>G180*(1+L180/100)</f>
        <v>0</v>
      </c>
      <c r="N180" s="220">
        <v>5.0000000000000002E-5</v>
      </c>
      <c r="O180" s="220">
        <f>ROUND(E180*N180,5)</f>
        <v>2.8760000000000001E-2</v>
      </c>
      <c r="P180" s="220">
        <v>0</v>
      </c>
      <c r="Q180" s="220">
        <f>ROUND(E180*P180,5)</f>
        <v>0</v>
      </c>
      <c r="R180" s="220"/>
      <c r="S180" s="220"/>
      <c r="T180" s="221">
        <v>0.1</v>
      </c>
      <c r="U180" s="220">
        <f>ROUND(E180*T180,2)</f>
        <v>57.53</v>
      </c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 t="s">
        <v>115</v>
      </c>
      <c r="AF180" s="210"/>
      <c r="AG180" s="210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5">
      <c r="A181" s="211"/>
      <c r="B181" s="218"/>
      <c r="C181" s="264" t="s">
        <v>320</v>
      </c>
      <c r="D181" s="222"/>
      <c r="E181" s="227">
        <v>466.77800000000002</v>
      </c>
      <c r="F181" s="231"/>
      <c r="G181" s="231"/>
      <c r="H181" s="231"/>
      <c r="I181" s="231"/>
      <c r="J181" s="231"/>
      <c r="K181" s="231"/>
      <c r="L181" s="231"/>
      <c r="M181" s="231"/>
      <c r="N181" s="220"/>
      <c r="O181" s="220"/>
      <c r="P181" s="220"/>
      <c r="Q181" s="220"/>
      <c r="R181" s="220"/>
      <c r="S181" s="220"/>
      <c r="T181" s="221"/>
      <c r="U181" s="22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 t="s">
        <v>117</v>
      </c>
      <c r="AF181" s="210">
        <v>0</v>
      </c>
      <c r="AG181" s="210"/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5">
      <c r="A182" s="211"/>
      <c r="B182" s="218"/>
      <c r="C182" s="264" t="s">
        <v>321</v>
      </c>
      <c r="D182" s="222"/>
      <c r="E182" s="227">
        <v>108.512</v>
      </c>
      <c r="F182" s="231"/>
      <c r="G182" s="231"/>
      <c r="H182" s="231"/>
      <c r="I182" s="231"/>
      <c r="J182" s="231"/>
      <c r="K182" s="231"/>
      <c r="L182" s="231"/>
      <c r="M182" s="231"/>
      <c r="N182" s="220"/>
      <c r="O182" s="220"/>
      <c r="P182" s="220"/>
      <c r="Q182" s="220"/>
      <c r="R182" s="220"/>
      <c r="S182" s="220"/>
      <c r="T182" s="221"/>
      <c r="U182" s="22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 t="s">
        <v>117</v>
      </c>
      <c r="AF182" s="210">
        <v>0</v>
      </c>
      <c r="AG182" s="210"/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1" x14ac:dyDescent="0.25">
      <c r="A183" s="211">
        <v>59</v>
      </c>
      <c r="B183" s="218" t="s">
        <v>322</v>
      </c>
      <c r="C183" s="263" t="s">
        <v>323</v>
      </c>
      <c r="D183" s="220" t="s">
        <v>197</v>
      </c>
      <c r="E183" s="226">
        <v>84.5</v>
      </c>
      <c r="F183" s="230">
        <f>H183+J183</f>
        <v>0</v>
      </c>
      <c r="G183" s="231">
        <f>ROUND(E183*F183,2)</f>
        <v>0</v>
      </c>
      <c r="H183" s="231"/>
      <c r="I183" s="231">
        <f>ROUND(E183*H183,2)</f>
        <v>0</v>
      </c>
      <c r="J183" s="231"/>
      <c r="K183" s="231">
        <f>ROUND(E183*J183,2)</f>
        <v>0</v>
      </c>
      <c r="L183" s="231">
        <v>21</v>
      </c>
      <c r="M183" s="231">
        <f>G183*(1+L183/100)</f>
        <v>0</v>
      </c>
      <c r="N183" s="220">
        <v>0</v>
      </c>
      <c r="O183" s="220">
        <f>ROUND(E183*N183,5)</f>
        <v>0</v>
      </c>
      <c r="P183" s="220">
        <v>5.2300000000000003E-3</v>
      </c>
      <c r="Q183" s="220">
        <f>ROUND(E183*P183,5)</f>
        <v>0.44194</v>
      </c>
      <c r="R183" s="220"/>
      <c r="S183" s="220"/>
      <c r="T183" s="221">
        <v>0</v>
      </c>
      <c r="U183" s="220">
        <f>ROUND(E183*T183,2)</f>
        <v>0</v>
      </c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 t="s">
        <v>250</v>
      </c>
      <c r="AF183" s="210"/>
      <c r="AG183" s="210"/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5">
      <c r="A184" s="211"/>
      <c r="B184" s="218"/>
      <c r="C184" s="264" t="s">
        <v>324</v>
      </c>
      <c r="D184" s="222"/>
      <c r="E184" s="227">
        <v>84.5</v>
      </c>
      <c r="F184" s="231"/>
      <c r="G184" s="231"/>
      <c r="H184" s="231"/>
      <c r="I184" s="231"/>
      <c r="J184" s="231"/>
      <c r="K184" s="231"/>
      <c r="L184" s="231"/>
      <c r="M184" s="231"/>
      <c r="N184" s="220"/>
      <c r="O184" s="220"/>
      <c r="P184" s="220"/>
      <c r="Q184" s="220"/>
      <c r="R184" s="220"/>
      <c r="S184" s="220"/>
      <c r="T184" s="221"/>
      <c r="U184" s="22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 t="s">
        <v>117</v>
      </c>
      <c r="AF184" s="210">
        <v>0</v>
      </c>
      <c r="AG184" s="210"/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5">
      <c r="A185" s="211">
        <v>60</v>
      </c>
      <c r="B185" s="218" t="s">
        <v>325</v>
      </c>
      <c r="C185" s="263" t="s">
        <v>326</v>
      </c>
      <c r="D185" s="220" t="s">
        <v>197</v>
      </c>
      <c r="E185" s="226">
        <v>16</v>
      </c>
      <c r="F185" s="230">
        <f>H185+J185</f>
        <v>0</v>
      </c>
      <c r="G185" s="231">
        <f>ROUND(E185*F185,2)</f>
        <v>0</v>
      </c>
      <c r="H185" s="231"/>
      <c r="I185" s="231">
        <f>ROUND(E185*H185,2)</f>
        <v>0</v>
      </c>
      <c r="J185" s="231"/>
      <c r="K185" s="231">
        <f>ROUND(E185*J185,2)</f>
        <v>0</v>
      </c>
      <c r="L185" s="231">
        <v>21</v>
      </c>
      <c r="M185" s="231">
        <f>G185*(1+L185/100)</f>
        <v>0</v>
      </c>
      <c r="N185" s="220">
        <v>0</v>
      </c>
      <c r="O185" s="220">
        <f>ROUND(E185*N185,5)</f>
        <v>0</v>
      </c>
      <c r="P185" s="220">
        <v>5.2300000000000003E-3</v>
      </c>
      <c r="Q185" s="220">
        <f>ROUND(E185*P185,5)</f>
        <v>8.3680000000000004E-2</v>
      </c>
      <c r="R185" s="220"/>
      <c r="S185" s="220"/>
      <c r="T185" s="221">
        <v>0</v>
      </c>
      <c r="U185" s="220">
        <f>ROUND(E185*T185,2)</f>
        <v>0</v>
      </c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 t="s">
        <v>250</v>
      </c>
      <c r="AF185" s="210"/>
      <c r="AG185" s="210"/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5">
      <c r="A186" s="211"/>
      <c r="B186" s="218"/>
      <c r="C186" s="264" t="s">
        <v>327</v>
      </c>
      <c r="D186" s="222"/>
      <c r="E186" s="227">
        <v>16</v>
      </c>
      <c r="F186" s="231"/>
      <c r="G186" s="231"/>
      <c r="H186" s="231"/>
      <c r="I186" s="231"/>
      <c r="J186" s="231"/>
      <c r="K186" s="231"/>
      <c r="L186" s="231"/>
      <c r="M186" s="231"/>
      <c r="N186" s="220"/>
      <c r="O186" s="220"/>
      <c r="P186" s="220"/>
      <c r="Q186" s="220"/>
      <c r="R186" s="220"/>
      <c r="S186" s="220"/>
      <c r="T186" s="221"/>
      <c r="U186" s="22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 t="s">
        <v>117</v>
      </c>
      <c r="AF186" s="210">
        <v>0</v>
      </c>
      <c r="AG186" s="210"/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5">
      <c r="A187" s="211">
        <v>61</v>
      </c>
      <c r="B187" s="218" t="s">
        <v>328</v>
      </c>
      <c r="C187" s="263" t="s">
        <v>329</v>
      </c>
      <c r="D187" s="220" t="s">
        <v>156</v>
      </c>
      <c r="E187" s="226">
        <v>334.64</v>
      </c>
      <c r="F187" s="230">
        <f>H187+J187</f>
        <v>0</v>
      </c>
      <c r="G187" s="231">
        <f>ROUND(E187*F187,2)</f>
        <v>0</v>
      </c>
      <c r="H187" s="231"/>
      <c r="I187" s="231">
        <f>ROUND(E187*H187,2)</f>
        <v>0</v>
      </c>
      <c r="J187" s="231"/>
      <c r="K187" s="231">
        <f>ROUND(E187*J187,2)</f>
        <v>0</v>
      </c>
      <c r="L187" s="231">
        <v>21</v>
      </c>
      <c r="M187" s="231">
        <f>G187*(1+L187/100)</f>
        <v>0</v>
      </c>
      <c r="N187" s="220">
        <v>0</v>
      </c>
      <c r="O187" s="220">
        <f>ROUND(E187*N187,5)</f>
        <v>0</v>
      </c>
      <c r="P187" s="220">
        <v>0</v>
      </c>
      <c r="Q187" s="220">
        <f>ROUND(E187*P187,5)</f>
        <v>0</v>
      </c>
      <c r="R187" s="220"/>
      <c r="S187" s="220"/>
      <c r="T187" s="221">
        <v>0</v>
      </c>
      <c r="U187" s="220">
        <f>ROUND(E187*T187,2)</f>
        <v>0</v>
      </c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 t="s">
        <v>250</v>
      </c>
      <c r="AF187" s="210"/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 x14ac:dyDescent="0.25">
      <c r="A188" s="211"/>
      <c r="B188" s="218"/>
      <c r="C188" s="266" t="s">
        <v>330</v>
      </c>
      <c r="D188" s="225"/>
      <c r="E188" s="229"/>
      <c r="F188" s="233"/>
      <c r="G188" s="234"/>
      <c r="H188" s="231"/>
      <c r="I188" s="231"/>
      <c r="J188" s="231"/>
      <c r="K188" s="231"/>
      <c r="L188" s="231"/>
      <c r="M188" s="231"/>
      <c r="N188" s="220"/>
      <c r="O188" s="220"/>
      <c r="P188" s="220"/>
      <c r="Q188" s="220"/>
      <c r="R188" s="220"/>
      <c r="S188" s="220"/>
      <c r="T188" s="221"/>
      <c r="U188" s="22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 t="s">
        <v>190</v>
      </c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3" t="str">
        <f>C188</f>
        <v>Včetně ocelového lanka, napínáků a karabinek.</v>
      </c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5">
      <c r="A189" s="211"/>
      <c r="B189" s="218"/>
      <c r="C189" s="264" t="s">
        <v>331</v>
      </c>
      <c r="D189" s="222"/>
      <c r="E189" s="227">
        <v>215.36</v>
      </c>
      <c r="F189" s="231"/>
      <c r="G189" s="231"/>
      <c r="H189" s="231"/>
      <c r="I189" s="231"/>
      <c r="J189" s="231"/>
      <c r="K189" s="231"/>
      <c r="L189" s="231"/>
      <c r="M189" s="231"/>
      <c r="N189" s="220"/>
      <c r="O189" s="220"/>
      <c r="P189" s="220"/>
      <c r="Q189" s="220"/>
      <c r="R189" s="220"/>
      <c r="S189" s="220"/>
      <c r="T189" s="221"/>
      <c r="U189" s="22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 t="s">
        <v>117</v>
      </c>
      <c r="AF189" s="210">
        <v>0</v>
      </c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5">
      <c r="A190" s="211"/>
      <c r="B190" s="218"/>
      <c r="C190" s="264" t="s">
        <v>332</v>
      </c>
      <c r="D190" s="222"/>
      <c r="E190" s="227">
        <v>119.28</v>
      </c>
      <c r="F190" s="231"/>
      <c r="G190" s="231"/>
      <c r="H190" s="231"/>
      <c r="I190" s="231"/>
      <c r="J190" s="231"/>
      <c r="K190" s="231"/>
      <c r="L190" s="231"/>
      <c r="M190" s="231"/>
      <c r="N190" s="220"/>
      <c r="O190" s="220"/>
      <c r="P190" s="220"/>
      <c r="Q190" s="220"/>
      <c r="R190" s="220"/>
      <c r="S190" s="220"/>
      <c r="T190" s="221"/>
      <c r="U190" s="22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 t="s">
        <v>117</v>
      </c>
      <c r="AF190" s="210">
        <v>0</v>
      </c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5">
      <c r="A191" s="211">
        <v>62</v>
      </c>
      <c r="B191" s="218" t="s">
        <v>333</v>
      </c>
      <c r="C191" s="263" t="s">
        <v>334</v>
      </c>
      <c r="D191" s="220" t="s">
        <v>261</v>
      </c>
      <c r="E191" s="226">
        <v>2</v>
      </c>
      <c r="F191" s="230">
        <f>H191+J191</f>
        <v>0</v>
      </c>
      <c r="G191" s="231">
        <f>ROUND(E191*F191,2)</f>
        <v>0</v>
      </c>
      <c r="H191" s="231"/>
      <c r="I191" s="231">
        <f>ROUND(E191*H191,2)</f>
        <v>0</v>
      </c>
      <c r="J191" s="231"/>
      <c r="K191" s="231">
        <f>ROUND(E191*J191,2)</f>
        <v>0</v>
      </c>
      <c r="L191" s="231">
        <v>21</v>
      </c>
      <c r="M191" s="231">
        <f>G191*(1+L191/100)</f>
        <v>0</v>
      </c>
      <c r="N191" s="220">
        <v>0</v>
      </c>
      <c r="O191" s="220">
        <f>ROUND(E191*N191,5)</f>
        <v>0</v>
      </c>
      <c r="P191" s="220">
        <v>0</v>
      </c>
      <c r="Q191" s="220">
        <f>ROUND(E191*P191,5)</f>
        <v>0</v>
      </c>
      <c r="R191" s="220"/>
      <c r="S191" s="220"/>
      <c r="T191" s="221">
        <v>3.36</v>
      </c>
      <c r="U191" s="220">
        <f>ROUND(E191*T191,2)</f>
        <v>6.72</v>
      </c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 t="s">
        <v>115</v>
      </c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5">
      <c r="A192" s="211"/>
      <c r="B192" s="218"/>
      <c r="C192" s="264" t="s">
        <v>55</v>
      </c>
      <c r="D192" s="222"/>
      <c r="E192" s="227">
        <v>2</v>
      </c>
      <c r="F192" s="231"/>
      <c r="G192" s="231"/>
      <c r="H192" s="231"/>
      <c r="I192" s="231"/>
      <c r="J192" s="231"/>
      <c r="K192" s="231"/>
      <c r="L192" s="231"/>
      <c r="M192" s="231"/>
      <c r="N192" s="220"/>
      <c r="O192" s="220"/>
      <c r="P192" s="220"/>
      <c r="Q192" s="220"/>
      <c r="R192" s="220"/>
      <c r="S192" s="220"/>
      <c r="T192" s="221"/>
      <c r="U192" s="22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 t="s">
        <v>117</v>
      </c>
      <c r="AF192" s="210">
        <v>0</v>
      </c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5">
      <c r="A193" s="211">
        <v>63</v>
      </c>
      <c r="B193" s="218" t="s">
        <v>335</v>
      </c>
      <c r="C193" s="263" t="s">
        <v>336</v>
      </c>
      <c r="D193" s="220" t="s">
        <v>261</v>
      </c>
      <c r="E193" s="226">
        <v>2</v>
      </c>
      <c r="F193" s="230">
        <f>H193+J193</f>
        <v>0</v>
      </c>
      <c r="G193" s="231">
        <f>ROUND(E193*F193,2)</f>
        <v>0</v>
      </c>
      <c r="H193" s="231"/>
      <c r="I193" s="231">
        <f>ROUND(E193*H193,2)</f>
        <v>0</v>
      </c>
      <c r="J193" s="231"/>
      <c r="K193" s="231">
        <f>ROUND(E193*J193,2)</f>
        <v>0</v>
      </c>
      <c r="L193" s="231">
        <v>21</v>
      </c>
      <c r="M193" s="231">
        <f>G193*(1+L193/100)</f>
        <v>0</v>
      </c>
      <c r="N193" s="220">
        <v>0.13500000000000001</v>
      </c>
      <c r="O193" s="220">
        <f>ROUND(E193*N193,5)</f>
        <v>0.27</v>
      </c>
      <c r="P193" s="220">
        <v>0</v>
      </c>
      <c r="Q193" s="220">
        <f>ROUND(E193*P193,5)</f>
        <v>0</v>
      </c>
      <c r="R193" s="220"/>
      <c r="S193" s="220"/>
      <c r="T193" s="221">
        <v>0</v>
      </c>
      <c r="U193" s="220">
        <f>ROUND(E193*T193,2)</f>
        <v>0</v>
      </c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 t="s">
        <v>250</v>
      </c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5">
      <c r="A194" s="211"/>
      <c r="B194" s="218"/>
      <c r="C194" s="264" t="s">
        <v>55</v>
      </c>
      <c r="D194" s="222"/>
      <c r="E194" s="227">
        <v>2</v>
      </c>
      <c r="F194" s="231"/>
      <c r="G194" s="231"/>
      <c r="H194" s="231"/>
      <c r="I194" s="231"/>
      <c r="J194" s="231"/>
      <c r="K194" s="231"/>
      <c r="L194" s="231"/>
      <c r="M194" s="231"/>
      <c r="N194" s="220"/>
      <c r="O194" s="220"/>
      <c r="P194" s="220"/>
      <c r="Q194" s="220"/>
      <c r="R194" s="220"/>
      <c r="S194" s="220"/>
      <c r="T194" s="221"/>
      <c r="U194" s="22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 t="s">
        <v>117</v>
      </c>
      <c r="AF194" s="210">
        <v>0</v>
      </c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5">
      <c r="A195" s="211">
        <v>64</v>
      </c>
      <c r="B195" s="218" t="s">
        <v>337</v>
      </c>
      <c r="C195" s="263" t="s">
        <v>338</v>
      </c>
      <c r="D195" s="220" t="s">
        <v>114</v>
      </c>
      <c r="E195" s="226">
        <v>17.215</v>
      </c>
      <c r="F195" s="230">
        <f>H195+J195</f>
        <v>0</v>
      </c>
      <c r="G195" s="231">
        <f>ROUND(E195*F195,2)</f>
        <v>0</v>
      </c>
      <c r="H195" s="231"/>
      <c r="I195" s="231">
        <f>ROUND(E195*H195,2)</f>
        <v>0</v>
      </c>
      <c r="J195" s="231"/>
      <c r="K195" s="231">
        <f>ROUND(E195*J195,2)</f>
        <v>0</v>
      </c>
      <c r="L195" s="231">
        <v>21</v>
      </c>
      <c r="M195" s="231">
        <f>G195*(1+L195/100)</f>
        <v>0</v>
      </c>
      <c r="N195" s="220">
        <v>2.5301300000000002</v>
      </c>
      <c r="O195" s="220">
        <f>ROUND(E195*N195,5)</f>
        <v>43.556190000000001</v>
      </c>
      <c r="P195" s="220">
        <v>0</v>
      </c>
      <c r="Q195" s="220">
        <f>ROUND(E195*P195,5)</f>
        <v>0</v>
      </c>
      <c r="R195" s="220"/>
      <c r="S195" s="220"/>
      <c r="T195" s="221">
        <v>1.21</v>
      </c>
      <c r="U195" s="220">
        <f>ROUND(E195*T195,2)</f>
        <v>20.83</v>
      </c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 t="s">
        <v>115</v>
      </c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5">
      <c r="A196" s="211"/>
      <c r="B196" s="218"/>
      <c r="C196" s="264" t="s">
        <v>339</v>
      </c>
      <c r="D196" s="222"/>
      <c r="E196" s="227">
        <v>17.215</v>
      </c>
      <c r="F196" s="231"/>
      <c r="G196" s="231"/>
      <c r="H196" s="231"/>
      <c r="I196" s="231"/>
      <c r="J196" s="231"/>
      <c r="K196" s="231"/>
      <c r="L196" s="231"/>
      <c r="M196" s="231"/>
      <c r="N196" s="220"/>
      <c r="O196" s="220"/>
      <c r="P196" s="220"/>
      <c r="Q196" s="220"/>
      <c r="R196" s="220"/>
      <c r="S196" s="220"/>
      <c r="T196" s="221"/>
      <c r="U196" s="22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 t="s">
        <v>117</v>
      </c>
      <c r="AF196" s="210">
        <v>0</v>
      </c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1" x14ac:dyDescent="0.25">
      <c r="A197" s="211">
        <v>65</v>
      </c>
      <c r="B197" s="218" t="s">
        <v>340</v>
      </c>
      <c r="C197" s="263" t="s">
        <v>341</v>
      </c>
      <c r="D197" s="220" t="s">
        <v>156</v>
      </c>
      <c r="E197" s="226">
        <v>69.959999999999994</v>
      </c>
      <c r="F197" s="230">
        <f>H197+J197</f>
        <v>0</v>
      </c>
      <c r="G197" s="231">
        <f>ROUND(E197*F197,2)</f>
        <v>0</v>
      </c>
      <c r="H197" s="231"/>
      <c r="I197" s="231">
        <f>ROUND(E197*H197,2)</f>
        <v>0</v>
      </c>
      <c r="J197" s="231"/>
      <c r="K197" s="231">
        <f>ROUND(E197*J197,2)</f>
        <v>0</v>
      </c>
      <c r="L197" s="231">
        <v>21</v>
      </c>
      <c r="M197" s="231">
        <f>G197*(1+L197/100)</f>
        <v>0</v>
      </c>
      <c r="N197" s="220">
        <v>6.0310000000000002E-2</v>
      </c>
      <c r="O197" s="220">
        <f>ROUND(E197*N197,5)</f>
        <v>4.21929</v>
      </c>
      <c r="P197" s="220">
        <v>0</v>
      </c>
      <c r="Q197" s="220">
        <f>ROUND(E197*P197,5)</f>
        <v>0</v>
      </c>
      <c r="R197" s="220"/>
      <c r="S197" s="220"/>
      <c r="T197" s="221">
        <v>0.85</v>
      </c>
      <c r="U197" s="220">
        <f>ROUND(E197*T197,2)</f>
        <v>59.47</v>
      </c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 t="s">
        <v>115</v>
      </c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5">
      <c r="A198" s="211"/>
      <c r="B198" s="218"/>
      <c r="C198" s="264" t="s">
        <v>342</v>
      </c>
      <c r="D198" s="222"/>
      <c r="E198" s="227">
        <v>69.959999999999994</v>
      </c>
      <c r="F198" s="231"/>
      <c r="G198" s="231"/>
      <c r="H198" s="231"/>
      <c r="I198" s="231"/>
      <c r="J198" s="231"/>
      <c r="K198" s="231"/>
      <c r="L198" s="231"/>
      <c r="M198" s="231"/>
      <c r="N198" s="220"/>
      <c r="O198" s="220"/>
      <c r="P198" s="220"/>
      <c r="Q198" s="220"/>
      <c r="R198" s="220"/>
      <c r="S198" s="220"/>
      <c r="T198" s="221"/>
      <c r="U198" s="22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 t="s">
        <v>117</v>
      </c>
      <c r="AF198" s="210">
        <v>0</v>
      </c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1" x14ac:dyDescent="0.25">
      <c r="A199" s="211">
        <v>66</v>
      </c>
      <c r="B199" s="218" t="s">
        <v>343</v>
      </c>
      <c r="C199" s="263" t="s">
        <v>344</v>
      </c>
      <c r="D199" s="220" t="s">
        <v>156</v>
      </c>
      <c r="E199" s="226">
        <v>69.959999999999994</v>
      </c>
      <c r="F199" s="230">
        <f>H199+J199</f>
        <v>0</v>
      </c>
      <c r="G199" s="231">
        <f>ROUND(E199*F199,2)</f>
        <v>0</v>
      </c>
      <c r="H199" s="231"/>
      <c r="I199" s="231">
        <f>ROUND(E199*H199,2)</f>
        <v>0</v>
      </c>
      <c r="J199" s="231"/>
      <c r="K199" s="231">
        <f>ROUND(E199*J199,2)</f>
        <v>0</v>
      </c>
      <c r="L199" s="231">
        <v>21</v>
      </c>
      <c r="M199" s="231">
        <f>G199*(1+L199/100)</f>
        <v>0</v>
      </c>
      <c r="N199" s="220">
        <v>0</v>
      </c>
      <c r="O199" s="220">
        <f>ROUND(E199*N199,5)</f>
        <v>0</v>
      </c>
      <c r="P199" s="220">
        <v>0</v>
      </c>
      <c r="Q199" s="220">
        <f>ROUND(E199*P199,5)</f>
        <v>0</v>
      </c>
      <c r="R199" s="220"/>
      <c r="S199" s="220"/>
      <c r="T199" s="221">
        <v>0.35</v>
      </c>
      <c r="U199" s="220">
        <f>ROUND(E199*T199,2)</f>
        <v>24.49</v>
      </c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 t="s">
        <v>115</v>
      </c>
      <c r="AF199" s="210"/>
      <c r="AG199" s="210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1" x14ac:dyDescent="0.25">
      <c r="A200" s="211"/>
      <c r="B200" s="218"/>
      <c r="C200" s="264" t="s">
        <v>342</v>
      </c>
      <c r="D200" s="222"/>
      <c r="E200" s="227">
        <v>69.959999999999994</v>
      </c>
      <c r="F200" s="231"/>
      <c r="G200" s="231"/>
      <c r="H200" s="231"/>
      <c r="I200" s="231"/>
      <c r="J200" s="231"/>
      <c r="K200" s="231"/>
      <c r="L200" s="231"/>
      <c r="M200" s="231"/>
      <c r="N200" s="220"/>
      <c r="O200" s="220"/>
      <c r="P200" s="220"/>
      <c r="Q200" s="220"/>
      <c r="R200" s="220"/>
      <c r="S200" s="220"/>
      <c r="T200" s="221"/>
      <c r="U200" s="22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 t="s">
        <v>117</v>
      </c>
      <c r="AF200" s="210">
        <v>0</v>
      </c>
      <c r="AG200" s="210"/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5">
      <c r="A201" s="211">
        <v>67</v>
      </c>
      <c r="B201" s="218" t="s">
        <v>345</v>
      </c>
      <c r="C201" s="263" t="s">
        <v>346</v>
      </c>
      <c r="D201" s="220" t="s">
        <v>223</v>
      </c>
      <c r="E201" s="226">
        <v>0.774675</v>
      </c>
      <c r="F201" s="230">
        <f>H201+J201</f>
        <v>0</v>
      </c>
      <c r="G201" s="231">
        <f>ROUND(E201*F201,2)</f>
        <v>0</v>
      </c>
      <c r="H201" s="231"/>
      <c r="I201" s="231">
        <f>ROUND(E201*H201,2)</f>
        <v>0</v>
      </c>
      <c r="J201" s="231"/>
      <c r="K201" s="231">
        <f>ROUND(E201*J201,2)</f>
        <v>0</v>
      </c>
      <c r="L201" s="231">
        <v>21</v>
      </c>
      <c r="M201" s="231">
        <f>G201*(1+L201/100)</f>
        <v>0</v>
      </c>
      <c r="N201" s="220">
        <v>1.0202899999999999</v>
      </c>
      <c r="O201" s="220">
        <f>ROUND(E201*N201,5)</f>
        <v>0.79039000000000004</v>
      </c>
      <c r="P201" s="220">
        <v>0</v>
      </c>
      <c r="Q201" s="220">
        <f>ROUND(E201*P201,5)</f>
        <v>0</v>
      </c>
      <c r="R201" s="220"/>
      <c r="S201" s="220"/>
      <c r="T201" s="221">
        <v>25.27</v>
      </c>
      <c r="U201" s="220">
        <f>ROUND(E201*T201,2)</f>
        <v>19.579999999999998</v>
      </c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 t="s">
        <v>115</v>
      </c>
      <c r="AF201" s="210"/>
      <c r="AG201" s="210"/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5">
      <c r="A202" s="211"/>
      <c r="B202" s="218"/>
      <c r="C202" s="264" t="s">
        <v>347</v>
      </c>
      <c r="D202" s="222"/>
      <c r="E202" s="227">
        <v>0.774675</v>
      </c>
      <c r="F202" s="231"/>
      <c r="G202" s="231"/>
      <c r="H202" s="231"/>
      <c r="I202" s="231"/>
      <c r="J202" s="231"/>
      <c r="K202" s="231"/>
      <c r="L202" s="231"/>
      <c r="M202" s="231"/>
      <c r="N202" s="220"/>
      <c r="O202" s="220"/>
      <c r="P202" s="220"/>
      <c r="Q202" s="220"/>
      <c r="R202" s="220"/>
      <c r="S202" s="220"/>
      <c r="T202" s="221"/>
      <c r="U202" s="22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 t="s">
        <v>117</v>
      </c>
      <c r="AF202" s="210">
        <v>0</v>
      </c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x14ac:dyDescent="0.25">
      <c r="A203" s="212" t="s">
        <v>110</v>
      </c>
      <c r="B203" s="219" t="s">
        <v>59</v>
      </c>
      <c r="C203" s="265" t="s">
        <v>60</v>
      </c>
      <c r="D203" s="223"/>
      <c r="E203" s="228"/>
      <c r="F203" s="232"/>
      <c r="G203" s="232">
        <f>SUMIF(AE204:AE229,"&lt;&gt;NOR",G204:G229)</f>
        <v>0</v>
      </c>
      <c r="H203" s="232"/>
      <c r="I203" s="232">
        <f>SUM(I204:I229)</f>
        <v>0</v>
      </c>
      <c r="J203" s="232"/>
      <c r="K203" s="232">
        <f>SUM(K204:K229)</f>
        <v>0</v>
      </c>
      <c r="L203" s="232"/>
      <c r="M203" s="232">
        <f>SUM(M204:M229)</f>
        <v>0</v>
      </c>
      <c r="N203" s="223"/>
      <c r="O203" s="223">
        <f>SUM(O204:O229)</f>
        <v>464.14257000000009</v>
      </c>
      <c r="P203" s="223"/>
      <c r="Q203" s="223">
        <f>SUM(Q204:Q229)</f>
        <v>0</v>
      </c>
      <c r="R203" s="223"/>
      <c r="S203" s="223"/>
      <c r="T203" s="224"/>
      <c r="U203" s="223">
        <f>SUM(U204:U229)</f>
        <v>150.53000000000003</v>
      </c>
      <c r="AE203" t="s">
        <v>111</v>
      </c>
    </row>
    <row r="204" spans="1:60" ht="20.399999999999999" outlineLevel="1" x14ac:dyDescent="0.25">
      <c r="A204" s="211">
        <v>68</v>
      </c>
      <c r="B204" s="218" t="s">
        <v>348</v>
      </c>
      <c r="C204" s="263" t="s">
        <v>349</v>
      </c>
      <c r="D204" s="220" t="s">
        <v>156</v>
      </c>
      <c r="E204" s="226">
        <v>565</v>
      </c>
      <c r="F204" s="230">
        <f>H204+J204</f>
        <v>0</v>
      </c>
      <c r="G204" s="231">
        <f>ROUND(E204*F204,2)</f>
        <v>0</v>
      </c>
      <c r="H204" s="231"/>
      <c r="I204" s="231">
        <f>ROUND(E204*H204,2)</f>
        <v>0</v>
      </c>
      <c r="J204" s="231"/>
      <c r="K204" s="231">
        <f>ROUND(E204*J204,2)</f>
        <v>0</v>
      </c>
      <c r="L204" s="231">
        <v>21</v>
      </c>
      <c r="M204" s="231">
        <f>G204*(1+L204/100)</f>
        <v>0</v>
      </c>
      <c r="N204" s="220">
        <v>6.7849999999999994E-2</v>
      </c>
      <c r="O204" s="220">
        <f>ROUND(E204*N204,5)</f>
        <v>38.335250000000002</v>
      </c>
      <c r="P204" s="220">
        <v>0</v>
      </c>
      <c r="Q204" s="220">
        <f>ROUND(E204*P204,5)</f>
        <v>0</v>
      </c>
      <c r="R204" s="220"/>
      <c r="S204" s="220"/>
      <c r="T204" s="221">
        <v>0.03</v>
      </c>
      <c r="U204" s="220">
        <f>ROUND(E204*T204,2)</f>
        <v>16.95</v>
      </c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 t="s">
        <v>115</v>
      </c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 x14ac:dyDescent="0.25">
      <c r="A205" s="211"/>
      <c r="B205" s="218"/>
      <c r="C205" s="264" t="s">
        <v>350</v>
      </c>
      <c r="D205" s="222"/>
      <c r="E205" s="227">
        <v>565</v>
      </c>
      <c r="F205" s="231"/>
      <c r="G205" s="231"/>
      <c r="H205" s="231"/>
      <c r="I205" s="231"/>
      <c r="J205" s="231"/>
      <c r="K205" s="231"/>
      <c r="L205" s="231"/>
      <c r="M205" s="231"/>
      <c r="N205" s="220"/>
      <c r="O205" s="220"/>
      <c r="P205" s="220"/>
      <c r="Q205" s="220"/>
      <c r="R205" s="220"/>
      <c r="S205" s="220"/>
      <c r="T205" s="221"/>
      <c r="U205" s="22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 t="s">
        <v>117</v>
      </c>
      <c r="AF205" s="210">
        <v>0</v>
      </c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ht="20.399999999999999" outlineLevel="1" x14ac:dyDescent="0.25">
      <c r="A206" s="211">
        <v>69</v>
      </c>
      <c r="B206" s="218" t="s">
        <v>351</v>
      </c>
      <c r="C206" s="263" t="s">
        <v>352</v>
      </c>
      <c r="D206" s="220" t="s">
        <v>156</v>
      </c>
      <c r="E206" s="226">
        <v>565</v>
      </c>
      <c r="F206" s="230">
        <f>H206+J206</f>
        <v>0</v>
      </c>
      <c r="G206" s="231">
        <f>ROUND(E206*F206,2)</f>
        <v>0</v>
      </c>
      <c r="H206" s="231"/>
      <c r="I206" s="231">
        <f>ROUND(E206*H206,2)</f>
        <v>0</v>
      </c>
      <c r="J206" s="231"/>
      <c r="K206" s="231">
        <f>ROUND(E206*J206,2)</f>
        <v>0</v>
      </c>
      <c r="L206" s="231">
        <v>21</v>
      </c>
      <c r="M206" s="231">
        <f>G206*(1+L206/100)</f>
        <v>0</v>
      </c>
      <c r="N206" s="220">
        <v>6.7849999999999994E-2</v>
      </c>
      <c r="O206" s="220">
        <f>ROUND(E206*N206,5)</f>
        <v>38.335250000000002</v>
      </c>
      <c r="P206" s="220">
        <v>0</v>
      </c>
      <c r="Q206" s="220">
        <f>ROUND(E206*P206,5)</f>
        <v>0</v>
      </c>
      <c r="R206" s="220"/>
      <c r="S206" s="220"/>
      <c r="T206" s="221">
        <v>0.03</v>
      </c>
      <c r="U206" s="220">
        <f>ROUND(E206*T206,2)</f>
        <v>16.95</v>
      </c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 t="s">
        <v>115</v>
      </c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5">
      <c r="A207" s="211"/>
      <c r="B207" s="218"/>
      <c r="C207" s="264" t="s">
        <v>350</v>
      </c>
      <c r="D207" s="222"/>
      <c r="E207" s="227">
        <v>565</v>
      </c>
      <c r="F207" s="231"/>
      <c r="G207" s="231"/>
      <c r="H207" s="231"/>
      <c r="I207" s="231"/>
      <c r="J207" s="231"/>
      <c r="K207" s="231"/>
      <c r="L207" s="231"/>
      <c r="M207" s="231"/>
      <c r="N207" s="220"/>
      <c r="O207" s="220"/>
      <c r="P207" s="220"/>
      <c r="Q207" s="220"/>
      <c r="R207" s="220"/>
      <c r="S207" s="220"/>
      <c r="T207" s="221"/>
      <c r="U207" s="22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 t="s">
        <v>117</v>
      </c>
      <c r="AF207" s="210">
        <v>0</v>
      </c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ht="20.399999999999999" outlineLevel="1" x14ac:dyDescent="0.25">
      <c r="A208" s="211">
        <v>70</v>
      </c>
      <c r="B208" s="218" t="s">
        <v>353</v>
      </c>
      <c r="C208" s="263" t="s">
        <v>354</v>
      </c>
      <c r="D208" s="220" t="s">
        <v>156</v>
      </c>
      <c r="E208" s="226">
        <v>565</v>
      </c>
      <c r="F208" s="230">
        <f>H208+J208</f>
        <v>0</v>
      </c>
      <c r="G208" s="231">
        <f>ROUND(E208*F208,2)</f>
        <v>0</v>
      </c>
      <c r="H208" s="231"/>
      <c r="I208" s="231">
        <f>ROUND(E208*H208,2)</f>
        <v>0</v>
      </c>
      <c r="J208" s="231"/>
      <c r="K208" s="231">
        <f>ROUND(E208*J208,2)</f>
        <v>0</v>
      </c>
      <c r="L208" s="231">
        <v>21</v>
      </c>
      <c r="M208" s="231">
        <f>G208*(1+L208/100)</f>
        <v>0</v>
      </c>
      <c r="N208" s="220">
        <v>6.7849999999999994E-2</v>
      </c>
      <c r="O208" s="220">
        <f>ROUND(E208*N208,5)</f>
        <v>38.335250000000002</v>
      </c>
      <c r="P208" s="220">
        <v>0</v>
      </c>
      <c r="Q208" s="220">
        <f>ROUND(E208*P208,5)</f>
        <v>0</v>
      </c>
      <c r="R208" s="220"/>
      <c r="S208" s="220"/>
      <c r="T208" s="221">
        <v>0.03</v>
      </c>
      <c r="U208" s="220">
        <f>ROUND(E208*T208,2)</f>
        <v>16.95</v>
      </c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 t="s">
        <v>115</v>
      </c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1" x14ac:dyDescent="0.25">
      <c r="A209" s="211"/>
      <c r="B209" s="218"/>
      <c r="C209" s="264" t="s">
        <v>350</v>
      </c>
      <c r="D209" s="222"/>
      <c r="E209" s="227">
        <v>565</v>
      </c>
      <c r="F209" s="231"/>
      <c r="G209" s="231"/>
      <c r="H209" s="231"/>
      <c r="I209" s="231"/>
      <c r="J209" s="231"/>
      <c r="K209" s="231"/>
      <c r="L209" s="231"/>
      <c r="M209" s="231"/>
      <c r="N209" s="220"/>
      <c r="O209" s="220"/>
      <c r="P209" s="220"/>
      <c r="Q209" s="220"/>
      <c r="R209" s="220"/>
      <c r="S209" s="220"/>
      <c r="T209" s="221"/>
      <c r="U209" s="22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 t="s">
        <v>117</v>
      </c>
      <c r="AF209" s="210">
        <v>0</v>
      </c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ht="20.399999999999999" outlineLevel="1" x14ac:dyDescent="0.25">
      <c r="A210" s="211">
        <v>71</v>
      </c>
      <c r="B210" s="218" t="s">
        <v>355</v>
      </c>
      <c r="C210" s="263" t="s">
        <v>356</v>
      </c>
      <c r="D210" s="220" t="s">
        <v>156</v>
      </c>
      <c r="E210" s="226">
        <v>565</v>
      </c>
      <c r="F210" s="230">
        <f>H210+J210</f>
        <v>0</v>
      </c>
      <c r="G210" s="231">
        <f>ROUND(E210*F210,2)</f>
        <v>0</v>
      </c>
      <c r="H210" s="231"/>
      <c r="I210" s="231">
        <f>ROUND(E210*H210,2)</f>
        <v>0</v>
      </c>
      <c r="J210" s="231"/>
      <c r="K210" s="231">
        <f>ROUND(E210*J210,2)</f>
        <v>0</v>
      </c>
      <c r="L210" s="231">
        <v>21</v>
      </c>
      <c r="M210" s="231">
        <f>G210*(1+L210/100)</f>
        <v>0</v>
      </c>
      <c r="N210" s="220">
        <v>0.12837000000000001</v>
      </c>
      <c r="O210" s="220">
        <f>ROUND(E210*N210,5)</f>
        <v>72.529049999999998</v>
      </c>
      <c r="P210" s="220">
        <v>0</v>
      </c>
      <c r="Q210" s="220">
        <f>ROUND(E210*P210,5)</f>
        <v>0</v>
      </c>
      <c r="R210" s="220"/>
      <c r="S210" s="220"/>
      <c r="T210" s="221">
        <v>0.02</v>
      </c>
      <c r="U210" s="220">
        <f>ROUND(E210*T210,2)</f>
        <v>11.3</v>
      </c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 t="s">
        <v>115</v>
      </c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5">
      <c r="A211" s="211"/>
      <c r="B211" s="218"/>
      <c r="C211" s="264" t="s">
        <v>350</v>
      </c>
      <c r="D211" s="222"/>
      <c r="E211" s="227">
        <v>565</v>
      </c>
      <c r="F211" s="231"/>
      <c r="G211" s="231"/>
      <c r="H211" s="231"/>
      <c r="I211" s="231"/>
      <c r="J211" s="231"/>
      <c r="K211" s="231"/>
      <c r="L211" s="231"/>
      <c r="M211" s="231"/>
      <c r="N211" s="220"/>
      <c r="O211" s="220"/>
      <c r="P211" s="220"/>
      <c r="Q211" s="220"/>
      <c r="R211" s="220"/>
      <c r="S211" s="220"/>
      <c r="T211" s="221"/>
      <c r="U211" s="22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 t="s">
        <v>117</v>
      </c>
      <c r="AF211" s="210">
        <v>0</v>
      </c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ht="20.399999999999999" outlineLevel="1" x14ac:dyDescent="0.25">
      <c r="A212" s="211">
        <v>72</v>
      </c>
      <c r="B212" s="218" t="s">
        <v>357</v>
      </c>
      <c r="C212" s="263" t="s">
        <v>358</v>
      </c>
      <c r="D212" s="220" t="s">
        <v>156</v>
      </c>
      <c r="E212" s="226">
        <v>565</v>
      </c>
      <c r="F212" s="230">
        <f>H212+J212</f>
        <v>0</v>
      </c>
      <c r="G212" s="231">
        <f>ROUND(E212*F212,2)</f>
        <v>0</v>
      </c>
      <c r="H212" s="231"/>
      <c r="I212" s="231">
        <f>ROUND(E212*H212,2)</f>
        <v>0</v>
      </c>
      <c r="J212" s="231"/>
      <c r="K212" s="231">
        <f>ROUND(E212*J212,2)</f>
        <v>0</v>
      </c>
      <c r="L212" s="231">
        <v>21</v>
      </c>
      <c r="M212" s="231">
        <f>G212*(1+L212/100)</f>
        <v>0</v>
      </c>
      <c r="N212" s="220">
        <v>0.19350000000000001</v>
      </c>
      <c r="O212" s="220">
        <f>ROUND(E212*N212,5)</f>
        <v>109.3275</v>
      </c>
      <c r="P212" s="220">
        <v>0</v>
      </c>
      <c r="Q212" s="220">
        <f>ROUND(E212*P212,5)</f>
        <v>0</v>
      </c>
      <c r="R212" s="220"/>
      <c r="S212" s="220"/>
      <c r="T212" s="221">
        <v>0.03</v>
      </c>
      <c r="U212" s="220">
        <f>ROUND(E212*T212,2)</f>
        <v>16.95</v>
      </c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 t="s">
        <v>115</v>
      </c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5">
      <c r="A213" s="211"/>
      <c r="B213" s="218"/>
      <c r="C213" s="264" t="s">
        <v>350</v>
      </c>
      <c r="D213" s="222"/>
      <c r="E213" s="227">
        <v>565</v>
      </c>
      <c r="F213" s="231"/>
      <c r="G213" s="231"/>
      <c r="H213" s="231"/>
      <c r="I213" s="231"/>
      <c r="J213" s="231"/>
      <c r="K213" s="231"/>
      <c r="L213" s="231"/>
      <c r="M213" s="231"/>
      <c r="N213" s="220"/>
      <c r="O213" s="220"/>
      <c r="P213" s="220"/>
      <c r="Q213" s="220"/>
      <c r="R213" s="220"/>
      <c r="S213" s="220"/>
      <c r="T213" s="221"/>
      <c r="U213" s="22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 t="s">
        <v>117</v>
      </c>
      <c r="AF213" s="210">
        <v>0</v>
      </c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ht="20.399999999999999" outlineLevel="1" x14ac:dyDescent="0.25">
      <c r="A214" s="211">
        <v>73</v>
      </c>
      <c r="B214" s="218" t="s">
        <v>359</v>
      </c>
      <c r="C214" s="263" t="s">
        <v>360</v>
      </c>
      <c r="D214" s="220" t="s">
        <v>156</v>
      </c>
      <c r="E214" s="226">
        <v>565</v>
      </c>
      <c r="F214" s="230">
        <f>H214+J214</f>
        <v>0</v>
      </c>
      <c r="G214" s="231">
        <f>ROUND(E214*F214,2)</f>
        <v>0</v>
      </c>
      <c r="H214" s="231"/>
      <c r="I214" s="231">
        <f>ROUND(E214*H214,2)</f>
        <v>0</v>
      </c>
      <c r="J214" s="231"/>
      <c r="K214" s="231">
        <f>ROUND(E214*J214,2)</f>
        <v>0</v>
      </c>
      <c r="L214" s="231">
        <v>21</v>
      </c>
      <c r="M214" s="231">
        <f>G214*(1+L214/100)</f>
        <v>0</v>
      </c>
      <c r="N214" s="220">
        <v>0.2268</v>
      </c>
      <c r="O214" s="220">
        <f>ROUND(E214*N214,5)</f>
        <v>128.142</v>
      </c>
      <c r="P214" s="220">
        <v>0</v>
      </c>
      <c r="Q214" s="220">
        <f>ROUND(E214*P214,5)</f>
        <v>0</v>
      </c>
      <c r="R214" s="220"/>
      <c r="S214" s="220"/>
      <c r="T214" s="221">
        <v>0.02</v>
      </c>
      <c r="U214" s="220">
        <f>ROUND(E214*T214,2)</f>
        <v>11.3</v>
      </c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 t="s">
        <v>115</v>
      </c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1" x14ac:dyDescent="0.25">
      <c r="A215" s="211"/>
      <c r="B215" s="218"/>
      <c r="C215" s="264" t="s">
        <v>350</v>
      </c>
      <c r="D215" s="222"/>
      <c r="E215" s="227">
        <v>565</v>
      </c>
      <c r="F215" s="231"/>
      <c r="G215" s="231"/>
      <c r="H215" s="231"/>
      <c r="I215" s="231"/>
      <c r="J215" s="231"/>
      <c r="K215" s="231"/>
      <c r="L215" s="231"/>
      <c r="M215" s="231"/>
      <c r="N215" s="220"/>
      <c r="O215" s="220"/>
      <c r="P215" s="220"/>
      <c r="Q215" s="220"/>
      <c r="R215" s="220"/>
      <c r="S215" s="220"/>
      <c r="T215" s="221"/>
      <c r="U215" s="22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 t="s">
        <v>117</v>
      </c>
      <c r="AF215" s="210">
        <v>0</v>
      </c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 x14ac:dyDescent="0.25">
      <c r="A216" s="211">
        <v>74</v>
      </c>
      <c r="B216" s="218" t="s">
        <v>361</v>
      </c>
      <c r="C216" s="263" t="s">
        <v>362</v>
      </c>
      <c r="D216" s="220" t="s">
        <v>156</v>
      </c>
      <c r="E216" s="226">
        <v>565</v>
      </c>
      <c r="F216" s="230">
        <f>H216+J216</f>
        <v>0</v>
      </c>
      <c r="G216" s="231">
        <f>ROUND(E216*F216,2)</f>
        <v>0</v>
      </c>
      <c r="H216" s="231"/>
      <c r="I216" s="231">
        <f>ROUND(E216*H216,2)</f>
        <v>0</v>
      </c>
      <c r="J216" s="231"/>
      <c r="K216" s="231">
        <f>ROUND(E216*J216,2)</f>
        <v>0</v>
      </c>
      <c r="L216" s="231">
        <v>21</v>
      </c>
      <c r="M216" s="231">
        <f>G216*(1+L216/100)</f>
        <v>0</v>
      </c>
      <c r="N216" s="220">
        <v>0</v>
      </c>
      <c r="O216" s="220">
        <f>ROUND(E216*N216,5)</f>
        <v>0</v>
      </c>
      <c r="P216" s="220">
        <v>0</v>
      </c>
      <c r="Q216" s="220">
        <f>ROUND(E216*P216,5)</f>
        <v>0</v>
      </c>
      <c r="R216" s="220"/>
      <c r="S216" s="220"/>
      <c r="T216" s="221">
        <v>0.09</v>
      </c>
      <c r="U216" s="220">
        <f>ROUND(E216*T216,2)</f>
        <v>50.85</v>
      </c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 t="s">
        <v>115</v>
      </c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 x14ac:dyDescent="0.25">
      <c r="A217" s="211"/>
      <c r="B217" s="218"/>
      <c r="C217" s="264" t="s">
        <v>350</v>
      </c>
      <c r="D217" s="222"/>
      <c r="E217" s="227">
        <v>565</v>
      </c>
      <c r="F217" s="231"/>
      <c r="G217" s="231"/>
      <c r="H217" s="231"/>
      <c r="I217" s="231"/>
      <c r="J217" s="231"/>
      <c r="K217" s="231"/>
      <c r="L217" s="231"/>
      <c r="M217" s="231"/>
      <c r="N217" s="220"/>
      <c r="O217" s="220"/>
      <c r="P217" s="220"/>
      <c r="Q217" s="220"/>
      <c r="R217" s="220"/>
      <c r="S217" s="220"/>
      <c r="T217" s="221"/>
      <c r="U217" s="22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 t="s">
        <v>117</v>
      </c>
      <c r="AF217" s="210">
        <v>0</v>
      </c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5">
      <c r="A218" s="211">
        <v>75</v>
      </c>
      <c r="B218" s="218" t="s">
        <v>363</v>
      </c>
      <c r="C218" s="263" t="s">
        <v>364</v>
      </c>
      <c r="D218" s="220" t="s">
        <v>156</v>
      </c>
      <c r="E218" s="226">
        <v>678</v>
      </c>
      <c r="F218" s="230">
        <f>H218+J218</f>
        <v>0</v>
      </c>
      <c r="G218" s="231">
        <f>ROUND(E218*F218,2)</f>
        <v>0</v>
      </c>
      <c r="H218" s="231"/>
      <c r="I218" s="231">
        <f>ROUND(E218*H218,2)</f>
        <v>0</v>
      </c>
      <c r="J218" s="231"/>
      <c r="K218" s="231">
        <f>ROUND(E218*J218,2)</f>
        <v>0</v>
      </c>
      <c r="L218" s="231">
        <v>21</v>
      </c>
      <c r="M218" s="231">
        <f>G218*(1+L218/100)</f>
        <v>0</v>
      </c>
      <c r="N218" s="220">
        <v>4.0000000000000002E-4</v>
      </c>
      <c r="O218" s="220">
        <f>ROUND(E218*N218,5)</f>
        <v>0.2712</v>
      </c>
      <c r="P218" s="220">
        <v>0</v>
      </c>
      <c r="Q218" s="220">
        <f>ROUND(E218*P218,5)</f>
        <v>0</v>
      </c>
      <c r="R218" s="220"/>
      <c r="S218" s="220"/>
      <c r="T218" s="221">
        <v>0</v>
      </c>
      <c r="U218" s="220">
        <f>ROUND(E218*T218,2)</f>
        <v>0</v>
      </c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 t="s">
        <v>250</v>
      </c>
      <c r="AF218" s="210"/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5">
      <c r="A219" s="211"/>
      <c r="B219" s="218"/>
      <c r="C219" s="264" t="s">
        <v>365</v>
      </c>
      <c r="D219" s="222"/>
      <c r="E219" s="227">
        <v>678</v>
      </c>
      <c r="F219" s="231"/>
      <c r="G219" s="231"/>
      <c r="H219" s="231"/>
      <c r="I219" s="231"/>
      <c r="J219" s="231"/>
      <c r="K219" s="231"/>
      <c r="L219" s="231"/>
      <c r="M219" s="231"/>
      <c r="N219" s="220"/>
      <c r="O219" s="220"/>
      <c r="P219" s="220"/>
      <c r="Q219" s="220"/>
      <c r="R219" s="220"/>
      <c r="S219" s="220"/>
      <c r="T219" s="221"/>
      <c r="U219" s="22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 t="s">
        <v>117</v>
      </c>
      <c r="AF219" s="210">
        <v>0</v>
      </c>
      <c r="AG219" s="210"/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5">
      <c r="A220" s="211">
        <v>76</v>
      </c>
      <c r="B220" s="218" t="s">
        <v>366</v>
      </c>
      <c r="C220" s="263" t="s">
        <v>367</v>
      </c>
      <c r="D220" s="220" t="s">
        <v>156</v>
      </c>
      <c r="E220" s="226">
        <v>22.75</v>
      </c>
      <c r="F220" s="230">
        <f>H220+J220</f>
        <v>0</v>
      </c>
      <c r="G220" s="231">
        <f>ROUND(E220*F220,2)</f>
        <v>0</v>
      </c>
      <c r="H220" s="231"/>
      <c r="I220" s="231">
        <f>ROUND(E220*H220,2)</f>
        <v>0</v>
      </c>
      <c r="J220" s="231"/>
      <c r="K220" s="231">
        <f>ROUND(E220*J220,2)</f>
        <v>0</v>
      </c>
      <c r="L220" s="231">
        <v>21</v>
      </c>
      <c r="M220" s="231">
        <f>G220*(1+L220/100)</f>
        <v>0</v>
      </c>
      <c r="N220" s="220">
        <v>0.441</v>
      </c>
      <c r="O220" s="220">
        <f>ROUND(E220*N220,5)</f>
        <v>10.03275</v>
      </c>
      <c r="P220" s="220">
        <v>0</v>
      </c>
      <c r="Q220" s="220">
        <f>ROUND(E220*P220,5)</f>
        <v>0</v>
      </c>
      <c r="R220" s="220"/>
      <c r="S220" s="220"/>
      <c r="T220" s="221">
        <v>0.03</v>
      </c>
      <c r="U220" s="220">
        <f>ROUND(E220*T220,2)</f>
        <v>0.68</v>
      </c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 t="s">
        <v>115</v>
      </c>
      <c r="AF220" s="210"/>
      <c r="AG220" s="210"/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1" x14ac:dyDescent="0.25">
      <c r="A221" s="211"/>
      <c r="B221" s="218"/>
      <c r="C221" s="264" t="s">
        <v>368</v>
      </c>
      <c r="D221" s="222"/>
      <c r="E221" s="227">
        <v>22.75</v>
      </c>
      <c r="F221" s="231"/>
      <c r="G221" s="231"/>
      <c r="H221" s="231"/>
      <c r="I221" s="231"/>
      <c r="J221" s="231"/>
      <c r="K221" s="231"/>
      <c r="L221" s="231"/>
      <c r="M221" s="231"/>
      <c r="N221" s="220"/>
      <c r="O221" s="220"/>
      <c r="P221" s="220"/>
      <c r="Q221" s="220"/>
      <c r="R221" s="220"/>
      <c r="S221" s="220"/>
      <c r="T221" s="221"/>
      <c r="U221" s="22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 t="s">
        <v>117</v>
      </c>
      <c r="AF221" s="210">
        <v>0</v>
      </c>
      <c r="AG221" s="210"/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5">
      <c r="A222" s="211">
        <v>77</v>
      </c>
      <c r="B222" s="218" t="s">
        <v>361</v>
      </c>
      <c r="C222" s="263" t="s">
        <v>362</v>
      </c>
      <c r="D222" s="220" t="s">
        <v>156</v>
      </c>
      <c r="E222" s="226">
        <v>18</v>
      </c>
      <c r="F222" s="230">
        <f>H222+J222</f>
        <v>0</v>
      </c>
      <c r="G222" s="231">
        <f>ROUND(E222*F222,2)</f>
        <v>0</v>
      </c>
      <c r="H222" s="231"/>
      <c r="I222" s="231">
        <f>ROUND(E222*H222,2)</f>
        <v>0</v>
      </c>
      <c r="J222" s="231"/>
      <c r="K222" s="231">
        <f>ROUND(E222*J222,2)</f>
        <v>0</v>
      </c>
      <c r="L222" s="231">
        <v>21</v>
      </c>
      <c r="M222" s="231">
        <f>G222*(1+L222/100)</f>
        <v>0</v>
      </c>
      <c r="N222" s="220">
        <v>0</v>
      </c>
      <c r="O222" s="220">
        <f>ROUND(E222*N222,5)</f>
        <v>0</v>
      </c>
      <c r="P222" s="220">
        <v>0</v>
      </c>
      <c r="Q222" s="220">
        <f>ROUND(E222*P222,5)</f>
        <v>0</v>
      </c>
      <c r="R222" s="220"/>
      <c r="S222" s="220"/>
      <c r="T222" s="221">
        <v>0.09</v>
      </c>
      <c r="U222" s="220">
        <f>ROUND(E222*T222,2)</f>
        <v>1.62</v>
      </c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 t="s">
        <v>115</v>
      </c>
      <c r="AF222" s="210"/>
      <c r="AG222" s="210"/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 x14ac:dyDescent="0.25">
      <c r="A223" s="211"/>
      <c r="B223" s="218"/>
      <c r="C223" s="264" t="s">
        <v>369</v>
      </c>
      <c r="D223" s="222"/>
      <c r="E223" s="227">
        <v>18</v>
      </c>
      <c r="F223" s="231"/>
      <c r="G223" s="231"/>
      <c r="H223" s="231"/>
      <c r="I223" s="231"/>
      <c r="J223" s="231"/>
      <c r="K223" s="231"/>
      <c r="L223" s="231"/>
      <c r="M223" s="231"/>
      <c r="N223" s="220"/>
      <c r="O223" s="220"/>
      <c r="P223" s="220"/>
      <c r="Q223" s="220"/>
      <c r="R223" s="220"/>
      <c r="S223" s="220"/>
      <c r="T223" s="221"/>
      <c r="U223" s="22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 t="s">
        <v>117</v>
      </c>
      <c r="AF223" s="210">
        <v>0</v>
      </c>
      <c r="AG223" s="210"/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1" x14ac:dyDescent="0.25">
      <c r="A224" s="211">
        <v>78</v>
      </c>
      <c r="B224" s="218" t="s">
        <v>370</v>
      </c>
      <c r="C224" s="263" t="s">
        <v>371</v>
      </c>
      <c r="D224" s="220" t="s">
        <v>156</v>
      </c>
      <c r="E224" s="226">
        <v>21.6</v>
      </c>
      <c r="F224" s="230">
        <f>H224+J224</f>
        <v>0</v>
      </c>
      <c r="G224" s="231">
        <f>ROUND(E224*F224,2)</f>
        <v>0</v>
      </c>
      <c r="H224" s="231"/>
      <c r="I224" s="231">
        <f>ROUND(E224*H224,2)</f>
        <v>0</v>
      </c>
      <c r="J224" s="231"/>
      <c r="K224" s="231">
        <f>ROUND(E224*J224,2)</f>
        <v>0</v>
      </c>
      <c r="L224" s="231">
        <v>21</v>
      </c>
      <c r="M224" s="231">
        <f>G224*(1+L224/100)</f>
        <v>0</v>
      </c>
      <c r="N224" s="220">
        <v>2.0000000000000001E-4</v>
      </c>
      <c r="O224" s="220">
        <f>ROUND(E224*N224,5)</f>
        <v>4.3200000000000001E-3</v>
      </c>
      <c r="P224" s="220">
        <v>0</v>
      </c>
      <c r="Q224" s="220">
        <f>ROUND(E224*P224,5)</f>
        <v>0</v>
      </c>
      <c r="R224" s="220"/>
      <c r="S224" s="220"/>
      <c r="T224" s="221">
        <v>0</v>
      </c>
      <c r="U224" s="220">
        <f>ROUND(E224*T224,2)</f>
        <v>0</v>
      </c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 t="s">
        <v>250</v>
      </c>
      <c r="AF224" s="210"/>
      <c r="AG224" s="210"/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5">
      <c r="A225" s="211"/>
      <c r="B225" s="218"/>
      <c r="C225" s="264" t="s">
        <v>372</v>
      </c>
      <c r="D225" s="222"/>
      <c r="E225" s="227">
        <v>21.6</v>
      </c>
      <c r="F225" s="231"/>
      <c r="G225" s="231"/>
      <c r="H225" s="231"/>
      <c r="I225" s="231"/>
      <c r="J225" s="231"/>
      <c r="K225" s="231"/>
      <c r="L225" s="231"/>
      <c r="M225" s="231"/>
      <c r="N225" s="220"/>
      <c r="O225" s="220"/>
      <c r="P225" s="220"/>
      <c r="Q225" s="220"/>
      <c r="R225" s="220"/>
      <c r="S225" s="220"/>
      <c r="T225" s="221"/>
      <c r="U225" s="22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 t="s">
        <v>117</v>
      </c>
      <c r="AF225" s="210">
        <v>0</v>
      </c>
      <c r="AG225" s="210"/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ht="20.399999999999999" outlineLevel="1" x14ac:dyDescent="0.25">
      <c r="A226" s="211">
        <v>79</v>
      </c>
      <c r="B226" s="218" t="s">
        <v>373</v>
      </c>
      <c r="C226" s="263" t="s">
        <v>374</v>
      </c>
      <c r="D226" s="220" t="s">
        <v>156</v>
      </c>
      <c r="E226" s="226">
        <v>24</v>
      </c>
      <c r="F226" s="230">
        <f>H226+J226</f>
        <v>0</v>
      </c>
      <c r="G226" s="231">
        <f>ROUND(E226*F226,2)</f>
        <v>0</v>
      </c>
      <c r="H226" s="231"/>
      <c r="I226" s="231">
        <f>ROUND(E226*H226,2)</f>
        <v>0</v>
      </c>
      <c r="J226" s="231"/>
      <c r="K226" s="231">
        <f>ROUND(E226*J226,2)</f>
        <v>0</v>
      </c>
      <c r="L226" s="231">
        <v>21</v>
      </c>
      <c r="M226" s="231">
        <f>G226*(1+L226/100)</f>
        <v>0</v>
      </c>
      <c r="N226" s="220">
        <v>0.55125000000000002</v>
      </c>
      <c r="O226" s="220">
        <f>ROUND(E226*N226,5)</f>
        <v>13.23</v>
      </c>
      <c r="P226" s="220">
        <v>0</v>
      </c>
      <c r="Q226" s="220">
        <f>ROUND(E226*P226,5)</f>
        <v>0</v>
      </c>
      <c r="R226" s="220"/>
      <c r="S226" s="220"/>
      <c r="T226" s="221">
        <v>2.7E-2</v>
      </c>
      <c r="U226" s="220">
        <f>ROUND(E226*T226,2)</f>
        <v>0.65</v>
      </c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 t="s">
        <v>115</v>
      </c>
      <c r="AF226" s="210"/>
      <c r="AG226" s="210"/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5">
      <c r="A227" s="211"/>
      <c r="B227" s="218"/>
      <c r="C227" s="264" t="s">
        <v>202</v>
      </c>
      <c r="D227" s="222"/>
      <c r="E227" s="227">
        <v>24</v>
      </c>
      <c r="F227" s="231"/>
      <c r="G227" s="231"/>
      <c r="H227" s="231"/>
      <c r="I227" s="231"/>
      <c r="J227" s="231"/>
      <c r="K227" s="231"/>
      <c r="L227" s="231"/>
      <c r="M227" s="231"/>
      <c r="N227" s="220"/>
      <c r="O227" s="220"/>
      <c r="P227" s="220"/>
      <c r="Q227" s="220"/>
      <c r="R227" s="220"/>
      <c r="S227" s="220"/>
      <c r="T227" s="221"/>
      <c r="U227" s="22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 t="s">
        <v>117</v>
      </c>
      <c r="AF227" s="210">
        <v>0</v>
      </c>
      <c r="AG227" s="210"/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5">
      <c r="A228" s="211">
        <v>80</v>
      </c>
      <c r="B228" s="218" t="s">
        <v>375</v>
      </c>
      <c r="C228" s="263" t="s">
        <v>376</v>
      </c>
      <c r="D228" s="220" t="s">
        <v>223</v>
      </c>
      <c r="E228" s="226">
        <v>15.6</v>
      </c>
      <c r="F228" s="230">
        <f>H228+J228</f>
        <v>0</v>
      </c>
      <c r="G228" s="231">
        <f>ROUND(E228*F228,2)</f>
        <v>0</v>
      </c>
      <c r="H228" s="231"/>
      <c r="I228" s="231">
        <f>ROUND(E228*H228,2)</f>
        <v>0</v>
      </c>
      <c r="J228" s="231"/>
      <c r="K228" s="231">
        <f>ROUND(E228*J228,2)</f>
        <v>0</v>
      </c>
      <c r="L228" s="231">
        <v>21</v>
      </c>
      <c r="M228" s="231">
        <f>G228*(1+L228/100)</f>
        <v>0</v>
      </c>
      <c r="N228" s="220">
        <v>1</v>
      </c>
      <c r="O228" s="220">
        <f>ROUND(E228*N228,5)</f>
        <v>15.6</v>
      </c>
      <c r="P228" s="220">
        <v>0</v>
      </c>
      <c r="Q228" s="220">
        <f>ROUND(E228*P228,5)</f>
        <v>0</v>
      </c>
      <c r="R228" s="220"/>
      <c r="S228" s="220"/>
      <c r="T228" s="221">
        <v>0.40600000000000003</v>
      </c>
      <c r="U228" s="220">
        <f>ROUND(E228*T228,2)</f>
        <v>6.33</v>
      </c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 t="s">
        <v>115</v>
      </c>
      <c r="AF228" s="210"/>
      <c r="AG228" s="210"/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outlineLevel="1" x14ac:dyDescent="0.25">
      <c r="A229" s="211"/>
      <c r="B229" s="218"/>
      <c r="C229" s="264" t="s">
        <v>377</v>
      </c>
      <c r="D229" s="222"/>
      <c r="E229" s="227">
        <v>15.6</v>
      </c>
      <c r="F229" s="231"/>
      <c r="G229" s="231"/>
      <c r="H229" s="231"/>
      <c r="I229" s="231"/>
      <c r="J229" s="231"/>
      <c r="K229" s="231"/>
      <c r="L229" s="231"/>
      <c r="M229" s="231"/>
      <c r="N229" s="220"/>
      <c r="O229" s="220"/>
      <c r="P229" s="220"/>
      <c r="Q229" s="220"/>
      <c r="R229" s="220"/>
      <c r="S229" s="220"/>
      <c r="T229" s="221"/>
      <c r="U229" s="22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 t="s">
        <v>117</v>
      </c>
      <c r="AF229" s="210">
        <v>0</v>
      </c>
      <c r="AG229" s="210"/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x14ac:dyDescent="0.25">
      <c r="A230" s="212" t="s">
        <v>110</v>
      </c>
      <c r="B230" s="219" t="s">
        <v>61</v>
      </c>
      <c r="C230" s="265" t="s">
        <v>62</v>
      </c>
      <c r="D230" s="223"/>
      <c r="E230" s="228"/>
      <c r="F230" s="232"/>
      <c r="G230" s="232">
        <f>SUMIF(AE231:AE244,"&lt;&gt;NOR",G231:G244)</f>
        <v>0</v>
      </c>
      <c r="H230" s="232"/>
      <c r="I230" s="232">
        <f>SUM(I231:I244)</f>
        <v>0</v>
      </c>
      <c r="J230" s="232"/>
      <c r="K230" s="232">
        <f>SUM(K231:K244)</f>
        <v>0</v>
      </c>
      <c r="L230" s="232"/>
      <c r="M230" s="232">
        <f>SUM(M231:M244)</f>
        <v>0</v>
      </c>
      <c r="N230" s="223"/>
      <c r="O230" s="223">
        <f>SUM(O231:O244)</f>
        <v>88.534490000000005</v>
      </c>
      <c r="P230" s="223"/>
      <c r="Q230" s="223">
        <f>SUM(Q231:Q244)</f>
        <v>5.4</v>
      </c>
      <c r="R230" s="223"/>
      <c r="S230" s="223"/>
      <c r="T230" s="224"/>
      <c r="U230" s="223">
        <f>SUM(U231:U244)</f>
        <v>152.78</v>
      </c>
      <c r="AE230" t="s">
        <v>111</v>
      </c>
    </row>
    <row r="231" spans="1:60" ht="20.399999999999999" outlineLevel="1" x14ac:dyDescent="0.25">
      <c r="A231" s="211">
        <v>81</v>
      </c>
      <c r="B231" s="218" t="s">
        <v>378</v>
      </c>
      <c r="C231" s="263" t="s">
        <v>379</v>
      </c>
      <c r="D231" s="220" t="s">
        <v>156</v>
      </c>
      <c r="E231" s="226">
        <v>157</v>
      </c>
      <c r="F231" s="230">
        <f>H231+J231</f>
        <v>0</v>
      </c>
      <c r="G231" s="231">
        <f>ROUND(E231*F231,2)</f>
        <v>0</v>
      </c>
      <c r="H231" s="231"/>
      <c r="I231" s="231">
        <f>ROUND(E231*H231,2)</f>
        <v>0</v>
      </c>
      <c r="J231" s="231"/>
      <c r="K231" s="231">
        <f>ROUND(E231*J231,2)</f>
        <v>0</v>
      </c>
      <c r="L231" s="231">
        <v>21</v>
      </c>
      <c r="M231" s="231">
        <f>G231*(1+L231/100)</f>
        <v>0</v>
      </c>
      <c r="N231" s="220">
        <v>0.27994000000000002</v>
      </c>
      <c r="O231" s="220">
        <f>ROUND(E231*N231,5)</f>
        <v>43.950580000000002</v>
      </c>
      <c r="P231" s="220">
        <v>0</v>
      </c>
      <c r="Q231" s="220">
        <f>ROUND(E231*P231,5)</f>
        <v>0</v>
      </c>
      <c r="R231" s="220"/>
      <c r="S231" s="220"/>
      <c r="T231" s="221">
        <v>0.03</v>
      </c>
      <c r="U231" s="220">
        <f>ROUND(E231*T231,2)</f>
        <v>4.71</v>
      </c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 t="s">
        <v>115</v>
      </c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1" x14ac:dyDescent="0.25">
      <c r="A232" s="211"/>
      <c r="B232" s="218"/>
      <c r="C232" s="264" t="s">
        <v>380</v>
      </c>
      <c r="D232" s="222"/>
      <c r="E232" s="227">
        <v>157</v>
      </c>
      <c r="F232" s="231"/>
      <c r="G232" s="231"/>
      <c r="H232" s="231"/>
      <c r="I232" s="231"/>
      <c r="J232" s="231"/>
      <c r="K232" s="231"/>
      <c r="L232" s="231"/>
      <c r="M232" s="231"/>
      <c r="N232" s="220"/>
      <c r="O232" s="220"/>
      <c r="P232" s="220"/>
      <c r="Q232" s="220"/>
      <c r="R232" s="220"/>
      <c r="S232" s="220"/>
      <c r="T232" s="221"/>
      <c r="U232" s="22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 t="s">
        <v>117</v>
      </c>
      <c r="AF232" s="210">
        <v>0</v>
      </c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outlineLevel="1" x14ac:dyDescent="0.25">
      <c r="A233" s="211">
        <v>82</v>
      </c>
      <c r="B233" s="218" t="s">
        <v>381</v>
      </c>
      <c r="C233" s="263" t="s">
        <v>382</v>
      </c>
      <c r="D233" s="220" t="s">
        <v>156</v>
      </c>
      <c r="E233" s="226">
        <v>157</v>
      </c>
      <c r="F233" s="230">
        <f>H233+J233</f>
        <v>0</v>
      </c>
      <c r="G233" s="231">
        <f>ROUND(E233*F233,2)</f>
        <v>0</v>
      </c>
      <c r="H233" s="231"/>
      <c r="I233" s="231">
        <f>ROUND(E233*H233,2)</f>
        <v>0</v>
      </c>
      <c r="J233" s="231"/>
      <c r="K233" s="231">
        <f>ROUND(E233*J233,2)</f>
        <v>0</v>
      </c>
      <c r="L233" s="231">
        <v>21</v>
      </c>
      <c r="M233" s="231">
        <f>G233*(1+L233/100)</f>
        <v>0</v>
      </c>
      <c r="N233" s="220">
        <v>5.5449999999999999E-2</v>
      </c>
      <c r="O233" s="220">
        <f>ROUND(E233*N233,5)</f>
        <v>8.7056500000000003</v>
      </c>
      <c r="P233" s="220">
        <v>0</v>
      </c>
      <c r="Q233" s="220">
        <f>ROUND(E233*P233,5)</f>
        <v>0</v>
      </c>
      <c r="R233" s="220"/>
      <c r="S233" s="220"/>
      <c r="T233" s="221">
        <v>0.44</v>
      </c>
      <c r="U233" s="220">
        <f>ROUND(E233*T233,2)</f>
        <v>69.08</v>
      </c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 t="s">
        <v>115</v>
      </c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1" x14ac:dyDescent="0.25">
      <c r="A234" s="211"/>
      <c r="B234" s="218"/>
      <c r="C234" s="264" t="s">
        <v>380</v>
      </c>
      <c r="D234" s="222"/>
      <c r="E234" s="227">
        <v>157</v>
      </c>
      <c r="F234" s="231"/>
      <c r="G234" s="231"/>
      <c r="H234" s="231"/>
      <c r="I234" s="231"/>
      <c r="J234" s="231"/>
      <c r="K234" s="231"/>
      <c r="L234" s="231"/>
      <c r="M234" s="231"/>
      <c r="N234" s="220"/>
      <c r="O234" s="220"/>
      <c r="P234" s="220"/>
      <c r="Q234" s="220"/>
      <c r="R234" s="220"/>
      <c r="S234" s="220"/>
      <c r="T234" s="221"/>
      <c r="U234" s="22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 t="s">
        <v>117</v>
      </c>
      <c r="AF234" s="210">
        <v>0</v>
      </c>
      <c r="AG234" s="210"/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1" x14ac:dyDescent="0.25">
      <c r="A235" s="211">
        <v>83</v>
      </c>
      <c r="B235" s="218" t="s">
        <v>383</v>
      </c>
      <c r="C235" s="263" t="s">
        <v>384</v>
      </c>
      <c r="D235" s="220" t="s">
        <v>156</v>
      </c>
      <c r="E235" s="226">
        <v>164.85</v>
      </c>
      <c r="F235" s="230">
        <f>H235+J235</f>
        <v>0</v>
      </c>
      <c r="G235" s="231">
        <f>ROUND(E235*F235,2)</f>
        <v>0</v>
      </c>
      <c r="H235" s="231"/>
      <c r="I235" s="231">
        <f>ROUND(E235*H235,2)</f>
        <v>0</v>
      </c>
      <c r="J235" s="231"/>
      <c r="K235" s="231">
        <f>ROUND(E235*J235,2)</f>
        <v>0</v>
      </c>
      <c r="L235" s="231">
        <v>21</v>
      </c>
      <c r="M235" s="231">
        <f>G235*(1+L235/100)</f>
        <v>0</v>
      </c>
      <c r="N235" s="220">
        <v>0.129</v>
      </c>
      <c r="O235" s="220">
        <f>ROUND(E235*N235,5)</f>
        <v>21.265650000000001</v>
      </c>
      <c r="P235" s="220">
        <v>0</v>
      </c>
      <c r="Q235" s="220">
        <f>ROUND(E235*P235,5)</f>
        <v>0</v>
      </c>
      <c r="R235" s="220"/>
      <c r="S235" s="220"/>
      <c r="T235" s="221">
        <v>0</v>
      </c>
      <c r="U235" s="220">
        <f>ROUND(E235*T235,2)</f>
        <v>0</v>
      </c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 t="s">
        <v>250</v>
      </c>
      <c r="AF235" s="210"/>
      <c r="AG235" s="210"/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1" x14ac:dyDescent="0.25">
      <c r="A236" s="211"/>
      <c r="B236" s="218"/>
      <c r="C236" s="264" t="s">
        <v>385</v>
      </c>
      <c r="D236" s="222"/>
      <c r="E236" s="227">
        <v>164.85</v>
      </c>
      <c r="F236" s="231"/>
      <c r="G236" s="231"/>
      <c r="H236" s="231"/>
      <c r="I236" s="231"/>
      <c r="J236" s="231"/>
      <c r="K236" s="231"/>
      <c r="L236" s="231"/>
      <c r="M236" s="231"/>
      <c r="N236" s="220"/>
      <c r="O236" s="220"/>
      <c r="P236" s="220"/>
      <c r="Q236" s="220"/>
      <c r="R236" s="220"/>
      <c r="S236" s="220"/>
      <c r="T236" s="221"/>
      <c r="U236" s="22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 t="s">
        <v>117</v>
      </c>
      <c r="AF236" s="210">
        <v>0</v>
      </c>
      <c r="AG236" s="210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1" x14ac:dyDescent="0.25">
      <c r="A237" s="211">
        <v>84</v>
      </c>
      <c r="B237" s="218" t="s">
        <v>386</v>
      </c>
      <c r="C237" s="263" t="s">
        <v>387</v>
      </c>
      <c r="D237" s="220" t="s">
        <v>197</v>
      </c>
      <c r="E237" s="226">
        <v>157</v>
      </c>
      <c r="F237" s="230">
        <f>H237+J237</f>
        <v>0</v>
      </c>
      <c r="G237" s="231">
        <f>ROUND(E237*F237,2)</f>
        <v>0</v>
      </c>
      <c r="H237" s="231"/>
      <c r="I237" s="231">
        <f>ROUND(E237*H237,2)</f>
        <v>0</v>
      </c>
      <c r="J237" s="231"/>
      <c r="K237" s="231">
        <f>ROUND(E237*J237,2)</f>
        <v>0</v>
      </c>
      <c r="L237" s="231">
        <v>21</v>
      </c>
      <c r="M237" s="231">
        <f>G237*(1+L237/100)</f>
        <v>0</v>
      </c>
      <c r="N237" s="220">
        <v>3.3E-4</v>
      </c>
      <c r="O237" s="220">
        <f>ROUND(E237*N237,5)</f>
        <v>5.1810000000000002E-2</v>
      </c>
      <c r="P237" s="220">
        <v>0</v>
      </c>
      <c r="Q237" s="220">
        <f>ROUND(E237*P237,5)</f>
        <v>0</v>
      </c>
      <c r="R237" s="220"/>
      <c r="S237" s="220"/>
      <c r="T237" s="221">
        <v>0.41</v>
      </c>
      <c r="U237" s="220">
        <f>ROUND(E237*T237,2)</f>
        <v>64.37</v>
      </c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 t="s">
        <v>115</v>
      </c>
      <c r="AF237" s="210"/>
      <c r="AG237" s="210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1" x14ac:dyDescent="0.25">
      <c r="A238" s="211"/>
      <c r="B238" s="218"/>
      <c r="C238" s="264" t="s">
        <v>388</v>
      </c>
      <c r="D238" s="222"/>
      <c r="E238" s="227">
        <v>157</v>
      </c>
      <c r="F238" s="231"/>
      <c r="G238" s="231"/>
      <c r="H238" s="231"/>
      <c r="I238" s="231"/>
      <c r="J238" s="231"/>
      <c r="K238" s="231"/>
      <c r="L238" s="231"/>
      <c r="M238" s="231"/>
      <c r="N238" s="220"/>
      <c r="O238" s="220"/>
      <c r="P238" s="220"/>
      <c r="Q238" s="220"/>
      <c r="R238" s="220"/>
      <c r="S238" s="220"/>
      <c r="T238" s="221"/>
      <c r="U238" s="22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 t="s">
        <v>117</v>
      </c>
      <c r="AF238" s="210">
        <v>0</v>
      </c>
      <c r="AG238" s="210"/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1" x14ac:dyDescent="0.25">
      <c r="A239" s="211">
        <v>85</v>
      </c>
      <c r="B239" s="218" t="s">
        <v>389</v>
      </c>
      <c r="C239" s="263" t="s">
        <v>390</v>
      </c>
      <c r="D239" s="220" t="s">
        <v>156</v>
      </c>
      <c r="E239" s="226">
        <v>24</v>
      </c>
      <c r="F239" s="230">
        <f>H239+J239</f>
        <v>0</v>
      </c>
      <c r="G239" s="231">
        <f>ROUND(E239*F239,2)</f>
        <v>0</v>
      </c>
      <c r="H239" s="231"/>
      <c r="I239" s="231">
        <f>ROUND(E239*H239,2)</f>
        <v>0</v>
      </c>
      <c r="J239" s="231"/>
      <c r="K239" s="231">
        <f>ROUND(E239*J239,2)</f>
        <v>0</v>
      </c>
      <c r="L239" s="231">
        <v>21</v>
      </c>
      <c r="M239" s="231">
        <f>G239*(1+L239/100)</f>
        <v>0</v>
      </c>
      <c r="N239" s="220">
        <v>0</v>
      </c>
      <c r="O239" s="220">
        <f>ROUND(E239*N239,5)</f>
        <v>0</v>
      </c>
      <c r="P239" s="220">
        <v>0.22500000000000001</v>
      </c>
      <c r="Q239" s="220">
        <f>ROUND(E239*P239,5)</f>
        <v>5.4</v>
      </c>
      <c r="R239" s="220"/>
      <c r="S239" s="220"/>
      <c r="T239" s="221">
        <v>0.14199999999999999</v>
      </c>
      <c r="U239" s="220">
        <f>ROUND(E239*T239,2)</f>
        <v>3.41</v>
      </c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 t="s">
        <v>115</v>
      </c>
      <c r="AF239" s="210"/>
      <c r="AG239" s="210"/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1" x14ac:dyDescent="0.25">
      <c r="A240" s="211"/>
      <c r="B240" s="218"/>
      <c r="C240" s="264" t="s">
        <v>391</v>
      </c>
      <c r="D240" s="222"/>
      <c r="E240" s="227">
        <v>24</v>
      </c>
      <c r="F240" s="231"/>
      <c r="G240" s="231"/>
      <c r="H240" s="231"/>
      <c r="I240" s="231"/>
      <c r="J240" s="231"/>
      <c r="K240" s="231"/>
      <c r="L240" s="231"/>
      <c r="M240" s="231"/>
      <c r="N240" s="220"/>
      <c r="O240" s="220"/>
      <c r="P240" s="220"/>
      <c r="Q240" s="220"/>
      <c r="R240" s="220"/>
      <c r="S240" s="220"/>
      <c r="T240" s="221"/>
      <c r="U240" s="22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 t="s">
        <v>117</v>
      </c>
      <c r="AF240" s="210">
        <v>0</v>
      </c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1" x14ac:dyDescent="0.25">
      <c r="A241" s="211">
        <v>86</v>
      </c>
      <c r="B241" s="218" t="s">
        <v>381</v>
      </c>
      <c r="C241" s="263" t="s">
        <v>382</v>
      </c>
      <c r="D241" s="220" t="s">
        <v>156</v>
      </c>
      <c r="E241" s="226">
        <v>24</v>
      </c>
      <c r="F241" s="230">
        <f>H241+J241</f>
        <v>0</v>
      </c>
      <c r="G241" s="231">
        <f>ROUND(E241*F241,2)</f>
        <v>0</v>
      </c>
      <c r="H241" s="231"/>
      <c r="I241" s="231">
        <f>ROUND(E241*H241,2)</f>
        <v>0</v>
      </c>
      <c r="J241" s="231"/>
      <c r="K241" s="231">
        <f>ROUND(E241*J241,2)</f>
        <v>0</v>
      </c>
      <c r="L241" s="231">
        <v>21</v>
      </c>
      <c r="M241" s="231">
        <f>G241*(1+L241/100)</f>
        <v>0</v>
      </c>
      <c r="N241" s="220">
        <v>5.5449999999999999E-2</v>
      </c>
      <c r="O241" s="220">
        <f>ROUND(E241*N241,5)</f>
        <v>1.3308</v>
      </c>
      <c r="P241" s="220">
        <v>0</v>
      </c>
      <c r="Q241" s="220">
        <f>ROUND(E241*P241,5)</f>
        <v>0</v>
      </c>
      <c r="R241" s="220"/>
      <c r="S241" s="220"/>
      <c r="T241" s="221">
        <v>0.44</v>
      </c>
      <c r="U241" s="220">
        <f>ROUND(E241*T241,2)</f>
        <v>10.56</v>
      </c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 t="s">
        <v>115</v>
      </c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1" x14ac:dyDescent="0.25">
      <c r="A242" s="211"/>
      <c r="B242" s="218"/>
      <c r="C242" s="264" t="s">
        <v>391</v>
      </c>
      <c r="D242" s="222"/>
      <c r="E242" s="227">
        <v>24</v>
      </c>
      <c r="F242" s="231"/>
      <c r="G242" s="231"/>
      <c r="H242" s="231"/>
      <c r="I242" s="231"/>
      <c r="J242" s="231"/>
      <c r="K242" s="231"/>
      <c r="L242" s="231"/>
      <c r="M242" s="231"/>
      <c r="N242" s="220"/>
      <c r="O242" s="220"/>
      <c r="P242" s="220"/>
      <c r="Q242" s="220"/>
      <c r="R242" s="220"/>
      <c r="S242" s="220"/>
      <c r="T242" s="221"/>
      <c r="U242" s="22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 t="s">
        <v>117</v>
      </c>
      <c r="AF242" s="210">
        <v>0</v>
      </c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ht="20.399999999999999" outlineLevel="1" x14ac:dyDescent="0.25">
      <c r="A243" s="211">
        <v>87</v>
      </c>
      <c r="B243" s="218" t="s">
        <v>373</v>
      </c>
      <c r="C243" s="263" t="s">
        <v>374</v>
      </c>
      <c r="D243" s="220" t="s">
        <v>156</v>
      </c>
      <c r="E243" s="226">
        <v>24</v>
      </c>
      <c r="F243" s="230">
        <f>H243+J243</f>
        <v>0</v>
      </c>
      <c r="G243" s="231">
        <f>ROUND(E243*F243,2)</f>
        <v>0</v>
      </c>
      <c r="H243" s="231"/>
      <c r="I243" s="231">
        <f>ROUND(E243*H243,2)</f>
        <v>0</v>
      </c>
      <c r="J243" s="231"/>
      <c r="K243" s="231">
        <f>ROUND(E243*J243,2)</f>
        <v>0</v>
      </c>
      <c r="L243" s="231">
        <v>21</v>
      </c>
      <c r="M243" s="231">
        <f>G243*(1+L243/100)</f>
        <v>0</v>
      </c>
      <c r="N243" s="220">
        <v>0.55125000000000002</v>
      </c>
      <c r="O243" s="220">
        <f>ROUND(E243*N243,5)</f>
        <v>13.23</v>
      </c>
      <c r="P243" s="220">
        <v>0</v>
      </c>
      <c r="Q243" s="220">
        <f>ROUND(E243*P243,5)</f>
        <v>0</v>
      </c>
      <c r="R243" s="220"/>
      <c r="S243" s="220"/>
      <c r="T243" s="221">
        <v>2.7E-2</v>
      </c>
      <c r="U243" s="220">
        <f>ROUND(E243*T243,2)</f>
        <v>0.65</v>
      </c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 t="s">
        <v>115</v>
      </c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 x14ac:dyDescent="0.25">
      <c r="A244" s="211"/>
      <c r="B244" s="218"/>
      <c r="C244" s="264" t="s">
        <v>391</v>
      </c>
      <c r="D244" s="222"/>
      <c r="E244" s="227">
        <v>24</v>
      </c>
      <c r="F244" s="231"/>
      <c r="G244" s="231"/>
      <c r="H244" s="231"/>
      <c r="I244" s="231"/>
      <c r="J244" s="231"/>
      <c r="K244" s="231"/>
      <c r="L244" s="231"/>
      <c r="M244" s="231"/>
      <c r="N244" s="220"/>
      <c r="O244" s="220"/>
      <c r="P244" s="220"/>
      <c r="Q244" s="220"/>
      <c r="R244" s="220"/>
      <c r="S244" s="220"/>
      <c r="T244" s="221"/>
      <c r="U244" s="22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 t="s">
        <v>117</v>
      </c>
      <c r="AF244" s="210">
        <v>0</v>
      </c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x14ac:dyDescent="0.25">
      <c r="A245" s="212" t="s">
        <v>110</v>
      </c>
      <c r="B245" s="219" t="s">
        <v>63</v>
      </c>
      <c r="C245" s="265" t="s">
        <v>64</v>
      </c>
      <c r="D245" s="223"/>
      <c r="E245" s="228"/>
      <c r="F245" s="232"/>
      <c r="G245" s="232">
        <f>SUMIF(AE246:AE257,"&lt;&gt;NOR",G246:G257)</f>
        <v>0</v>
      </c>
      <c r="H245" s="232"/>
      <c r="I245" s="232">
        <f>SUM(I246:I257)</f>
        <v>0</v>
      </c>
      <c r="J245" s="232"/>
      <c r="K245" s="232">
        <f>SUM(K246:K257)</f>
        <v>0</v>
      </c>
      <c r="L245" s="232"/>
      <c r="M245" s="232">
        <f>SUM(M246:M257)</f>
        <v>0</v>
      </c>
      <c r="N245" s="223"/>
      <c r="O245" s="223">
        <f>SUM(O246:O257)</f>
        <v>29.575700000000001</v>
      </c>
      <c r="P245" s="223"/>
      <c r="Q245" s="223">
        <f>SUM(Q246:Q257)</f>
        <v>0</v>
      </c>
      <c r="R245" s="223"/>
      <c r="S245" s="223"/>
      <c r="T245" s="224"/>
      <c r="U245" s="223">
        <f>SUM(U246:U257)</f>
        <v>0</v>
      </c>
      <c r="AE245" t="s">
        <v>111</v>
      </c>
    </row>
    <row r="246" spans="1:60" outlineLevel="1" x14ac:dyDescent="0.25">
      <c r="A246" s="211">
        <v>88</v>
      </c>
      <c r="B246" s="218" t="s">
        <v>392</v>
      </c>
      <c r="C246" s="263" t="s">
        <v>393</v>
      </c>
      <c r="D246" s="220" t="s">
        <v>156</v>
      </c>
      <c r="E246" s="226">
        <v>565</v>
      </c>
      <c r="F246" s="230">
        <f>H246+J246</f>
        <v>0</v>
      </c>
      <c r="G246" s="231">
        <f>ROUND(E246*F246,2)</f>
        <v>0</v>
      </c>
      <c r="H246" s="231"/>
      <c r="I246" s="231">
        <f>ROUND(E246*H246,2)</f>
        <v>0</v>
      </c>
      <c r="J246" s="231"/>
      <c r="K246" s="231">
        <f>ROUND(E246*J246,2)</f>
        <v>0</v>
      </c>
      <c r="L246" s="231">
        <v>21</v>
      </c>
      <c r="M246" s="231">
        <f>G246*(1+L246/100)</f>
        <v>0</v>
      </c>
      <c r="N246" s="220">
        <v>2.5000000000000001E-2</v>
      </c>
      <c r="O246" s="220">
        <f>ROUND(E246*N246,5)</f>
        <v>14.125</v>
      </c>
      <c r="P246" s="220">
        <v>0</v>
      </c>
      <c r="Q246" s="220">
        <f>ROUND(E246*P246,5)</f>
        <v>0</v>
      </c>
      <c r="R246" s="220"/>
      <c r="S246" s="220"/>
      <c r="T246" s="221">
        <v>0</v>
      </c>
      <c r="U246" s="220">
        <f>ROUND(E246*T246,2)</f>
        <v>0</v>
      </c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 t="s">
        <v>250</v>
      </c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1" x14ac:dyDescent="0.25">
      <c r="A247" s="211"/>
      <c r="B247" s="218"/>
      <c r="C247" s="266" t="s">
        <v>394</v>
      </c>
      <c r="D247" s="225"/>
      <c r="E247" s="229"/>
      <c r="F247" s="233"/>
      <c r="G247" s="234"/>
      <c r="H247" s="231"/>
      <c r="I247" s="231"/>
      <c r="J247" s="231"/>
      <c r="K247" s="231"/>
      <c r="L247" s="231"/>
      <c r="M247" s="231"/>
      <c r="N247" s="220"/>
      <c r="O247" s="220"/>
      <c r="P247" s="220"/>
      <c r="Q247" s="220"/>
      <c r="R247" s="220"/>
      <c r="S247" s="220"/>
      <c r="T247" s="221"/>
      <c r="U247" s="22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 t="s">
        <v>190</v>
      </c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3" t="str">
        <f>C247</f>
        <v>Směs z celoprobarveného EPDM granulátu a PUR pojiva s filtračním průtokem min. 150 mm/h.</v>
      </c>
      <c r="BB247" s="210"/>
      <c r="BC247" s="210"/>
      <c r="BD247" s="210"/>
      <c r="BE247" s="210"/>
      <c r="BF247" s="210"/>
      <c r="BG247" s="210"/>
      <c r="BH247" s="210"/>
    </row>
    <row r="248" spans="1:60" outlineLevel="1" x14ac:dyDescent="0.25">
      <c r="A248" s="211"/>
      <c r="B248" s="218"/>
      <c r="C248" s="264" t="s">
        <v>350</v>
      </c>
      <c r="D248" s="222"/>
      <c r="E248" s="227">
        <v>565</v>
      </c>
      <c r="F248" s="231"/>
      <c r="G248" s="231"/>
      <c r="H248" s="231"/>
      <c r="I248" s="231"/>
      <c r="J248" s="231"/>
      <c r="K248" s="231"/>
      <c r="L248" s="231"/>
      <c r="M248" s="231"/>
      <c r="N248" s="220"/>
      <c r="O248" s="220"/>
      <c r="P248" s="220"/>
      <c r="Q248" s="220"/>
      <c r="R248" s="220"/>
      <c r="S248" s="220"/>
      <c r="T248" s="221"/>
      <c r="U248" s="22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 t="s">
        <v>117</v>
      </c>
      <c r="AF248" s="210">
        <v>0</v>
      </c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1" x14ac:dyDescent="0.25">
      <c r="A249" s="211">
        <v>89</v>
      </c>
      <c r="B249" s="218" t="s">
        <v>395</v>
      </c>
      <c r="C249" s="263" t="s">
        <v>396</v>
      </c>
      <c r="D249" s="220" t="s">
        <v>156</v>
      </c>
      <c r="E249" s="226">
        <v>565</v>
      </c>
      <c r="F249" s="230">
        <f>H249+J249</f>
        <v>0</v>
      </c>
      <c r="G249" s="231">
        <f>ROUND(E249*F249,2)</f>
        <v>0</v>
      </c>
      <c r="H249" s="231"/>
      <c r="I249" s="231">
        <f>ROUND(E249*H249,2)</f>
        <v>0</v>
      </c>
      <c r="J249" s="231"/>
      <c r="K249" s="231">
        <f>ROUND(E249*J249,2)</f>
        <v>0</v>
      </c>
      <c r="L249" s="231">
        <v>21</v>
      </c>
      <c r="M249" s="231">
        <f>G249*(1+L249/100)</f>
        <v>0</v>
      </c>
      <c r="N249" s="220">
        <v>0</v>
      </c>
      <c r="O249" s="220">
        <f>ROUND(E249*N249,5)</f>
        <v>0</v>
      </c>
      <c r="P249" s="220">
        <v>0</v>
      </c>
      <c r="Q249" s="220">
        <f>ROUND(E249*P249,5)</f>
        <v>0</v>
      </c>
      <c r="R249" s="220"/>
      <c r="S249" s="220"/>
      <c r="T249" s="221">
        <v>0</v>
      </c>
      <c r="U249" s="220">
        <f>ROUND(E249*T249,2)</f>
        <v>0</v>
      </c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 t="s">
        <v>115</v>
      </c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ht="21" outlineLevel="1" x14ac:dyDescent="0.25">
      <c r="A250" s="211"/>
      <c r="B250" s="218"/>
      <c r="C250" s="266" t="s">
        <v>397</v>
      </c>
      <c r="D250" s="225"/>
      <c r="E250" s="229"/>
      <c r="F250" s="233"/>
      <c r="G250" s="234"/>
      <c r="H250" s="231"/>
      <c r="I250" s="231"/>
      <c r="J250" s="231"/>
      <c r="K250" s="231"/>
      <c r="L250" s="231"/>
      <c r="M250" s="231"/>
      <c r="N250" s="220"/>
      <c r="O250" s="220"/>
      <c r="P250" s="220"/>
      <c r="Q250" s="220"/>
      <c r="R250" s="220"/>
      <c r="S250" s="220"/>
      <c r="T250" s="221"/>
      <c r="U250" s="22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 t="s">
        <v>190</v>
      </c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3" t="str">
        <f>C250</f>
        <v>Směs kameniva fr. 3-8 mm, SBR pryžového granulátu fr. 2-4 mm a PUR pojiva s příčnou pevností v tahu větší než 0,2 MPa a filtračním průtokem větším než 1 cm/s.</v>
      </c>
      <c r="BB250" s="210"/>
      <c r="BC250" s="210"/>
      <c r="BD250" s="210"/>
      <c r="BE250" s="210"/>
      <c r="BF250" s="210"/>
      <c r="BG250" s="210"/>
      <c r="BH250" s="210"/>
    </row>
    <row r="251" spans="1:60" outlineLevel="1" x14ac:dyDescent="0.25">
      <c r="A251" s="211"/>
      <c r="B251" s="218"/>
      <c r="C251" s="264" t="s">
        <v>350</v>
      </c>
      <c r="D251" s="222"/>
      <c r="E251" s="227">
        <v>565</v>
      </c>
      <c r="F251" s="231"/>
      <c r="G251" s="231"/>
      <c r="H251" s="231"/>
      <c r="I251" s="231"/>
      <c r="J251" s="231"/>
      <c r="K251" s="231"/>
      <c r="L251" s="231"/>
      <c r="M251" s="231"/>
      <c r="N251" s="220"/>
      <c r="O251" s="220"/>
      <c r="P251" s="220"/>
      <c r="Q251" s="220"/>
      <c r="R251" s="220"/>
      <c r="S251" s="220"/>
      <c r="T251" s="221"/>
      <c r="U251" s="22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 t="s">
        <v>117</v>
      </c>
      <c r="AF251" s="210">
        <v>0</v>
      </c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1" x14ac:dyDescent="0.25">
      <c r="A252" s="211">
        <v>90</v>
      </c>
      <c r="B252" s="218" t="s">
        <v>398</v>
      </c>
      <c r="C252" s="263" t="s">
        <v>399</v>
      </c>
      <c r="D252" s="220" t="s">
        <v>156</v>
      </c>
      <c r="E252" s="226">
        <v>565</v>
      </c>
      <c r="F252" s="230">
        <f>H252+J252</f>
        <v>0</v>
      </c>
      <c r="G252" s="231">
        <f>ROUND(E252*F252,2)</f>
        <v>0</v>
      </c>
      <c r="H252" s="231"/>
      <c r="I252" s="231">
        <f>ROUND(E252*H252,2)</f>
        <v>0</v>
      </c>
      <c r="J252" s="231"/>
      <c r="K252" s="231">
        <f>ROUND(E252*J252,2)</f>
        <v>0</v>
      </c>
      <c r="L252" s="231">
        <v>21</v>
      </c>
      <c r="M252" s="231">
        <f>G252*(1+L252/100)</f>
        <v>0</v>
      </c>
      <c r="N252" s="220">
        <v>2.5000000000000001E-2</v>
      </c>
      <c r="O252" s="220">
        <f>ROUND(E252*N252,5)</f>
        <v>14.125</v>
      </c>
      <c r="P252" s="220">
        <v>0</v>
      </c>
      <c r="Q252" s="220">
        <f>ROUND(E252*P252,5)</f>
        <v>0</v>
      </c>
      <c r="R252" s="220"/>
      <c r="S252" s="220"/>
      <c r="T252" s="221">
        <v>0</v>
      </c>
      <c r="U252" s="220">
        <f>ROUND(E252*T252,2)</f>
        <v>0</v>
      </c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 t="s">
        <v>115</v>
      </c>
      <c r="AF252" s="210"/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1" x14ac:dyDescent="0.25">
      <c r="A253" s="211"/>
      <c r="B253" s="218"/>
      <c r="C253" s="264" t="s">
        <v>350</v>
      </c>
      <c r="D253" s="222"/>
      <c r="E253" s="227">
        <v>565</v>
      </c>
      <c r="F253" s="231"/>
      <c r="G253" s="231"/>
      <c r="H253" s="231"/>
      <c r="I253" s="231"/>
      <c r="J253" s="231"/>
      <c r="K253" s="231"/>
      <c r="L253" s="231"/>
      <c r="M253" s="231"/>
      <c r="N253" s="220"/>
      <c r="O253" s="220"/>
      <c r="P253" s="220"/>
      <c r="Q253" s="220"/>
      <c r="R253" s="220"/>
      <c r="S253" s="220"/>
      <c r="T253" s="221"/>
      <c r="U253" s="22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 t="s">
        <v>117</v>
      </c>
      <c r="AF253" s="210">
        <v>0</v>
      </c>
      <c r="AG253" s="210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1" x14ac:dyDescent="0.25">
      <c r="A254" s="211">
        <v>91</v>
      </c>
      <c r="B254" s="218" t="s">
        <v>400</v>
      </c>
      <c r="C254" s="263" t="s">
        <v>401</v>
      </c>
      <c r="D254" s="220" t="s">
        <v>197</v>
      </c>
      <c r="E254" s="226">
        <v>441.9</v>
      </c>
      <c r="F254" s="230">
        <f>H254+J254</f>
        <v>0</v>
      </c>
      <c r="G254" s="231">
        <f>ROUND(E254*F254,2)</f>
        <v>0</v>
      </c>
      <c r="H254" s="231"/>
      <c r="I254" s="231">
        <f>ROUND(E254*H254,2)</f>
        <v>0</v>
      </c>
      <c r="J254" s="231"/>
      <c r="K254" s="231">
        <f>ROUND(E254*J254,2)</f>
        <v>0</v>
      </c>
      <c r="L254" s="231">
        <v>21</v>
      </c>
      <c r="M254" s="231">
        <f>G254*(1+L254/100)</f>
        <v>0</v>
      </c>
      <c r="N254" s="220">
        <v>3.0000000000000001E-3</v>
      </c>
      <c r="O254" s="220">
        <f>ROUND(E254*N254,5)</f>
        <v>1.3257000000000001</v>
      </c>
      <c r="P254" s="220">
        <v>0</v>
      </c>
      <c r="Q254" s="220">
        <f>ROUND(E254*P254,5)</f>
        <v>0</v>
      </c>
      <c r="R254" s="220"/>
      <c r="S254" s="220"/>
      <c r="T254" s="221">
        <v>0</v>
      </c>
      <c r="U254" s="220">
        <f>ROUND(E254*T254,2)</f>
        <v>0</v>
      </c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 t="s">
        <v>250</v>
      </c>
      <c r="AF254" s="210"/>
      <c r="AG254" s="210"/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1" x14ac:dyDescent="0.25">
      <c r="A255" s="211"/>
      <c r="B255" s="218"/>
      <c r="C255" s="264" t="s">
        <v>402</v>
      </c>
      <c r="D255" s="222"/>
      <c r="E255" s="227">
        <v>119.8</v>
      </c>
      <c r="F255" s="231"/>
      <c r="G255" s="231"/>
      <c r="H255" s="231"/>
      <c r="I255" s="231"/>
      <c r="J255" s="231"/>
      <c r="K255" s="231"/>
      <c r="L255" s="231"/>
      <c r="M255" s="231"/>
      <c r="N255" s="220"/>
      <c r="O255" s="220"/>
      <c r="P255" s="220"/>
      <c r="Q255" s="220"/>
      <c r="R255" s="220"/>
      <c r="S255" s="220"/>
      <c r="T255" s="221"/>
      <c r="U255" s="22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 t="s">
        <v>117</v>
      </c>
      <c r="AF255" s="210">
        <v>0</v>
      </c>
      <c r="AG255" s="210"/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1" x14ac:dyDescent="0.25">
      <c r="A256" s="211"/>
      <c r="B256" s="218"/>
      <c r="C256" s="264" t="s">
        <v>403</v>
      </c>
      <c r="D256" s="222"/>
      <c r="E256" s="227">
        <v>287.60000000000002</v>
      </c>
      <c r="F256" s="231"/>
      <c r="G256" s="231"/>
      <c r="H256" s="231"/>
      <c r="I256" s="231"/>
      <c r="J256" s="231"/>
      <c r="K256" s="231"/>
      <c r="L256" s="231"/>
      <c r="M256" s="231"/>
      <c r="N256" s="220"/>
      <c r="O256" s="220"/>
      <c r="P256" s="220"/>
      <c r="Q256" s="220"/>
      <c r="R256" s="220"/>
      <c r="S256" s="220"/>
      <c r="T256" s="221"/>
      <c r="U256" s="22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 t="s">
        <v>117</v>
      </c>
      <c r="AF256" s="210">
        <v>0</v>
      </c>
      <c r="AG256" s="210"/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1" x14ac:dyDescent="0.25">
      <c r="A257" s="211"/>
      <c r="B257" s="218"/>
      <c r="C257" s="264" t="s">
        <v>404</v>
      </c>
      <c r="D257" s="222"/>
      <c r="E257" s="227">
        <v>34.5</v>
      </c>
      <c r="F257" s="231"/>
      <c r="G257" s="231"/>
      <c r="H257" s="231"/>
      <c r="I257" s="231"/>
      <c r="J257" s="231"/>
      <c r="K257" s="231"/>
      <c r="L257" s="231"/>
      <c r="M257" s="231"/>
      <c r="N257" s="220"/>
      <c r="O257" s="220"/>
      <c r="P257" s="220"/>
      <c r="Q257" s="220"/>
      <c r="R257" s="220"/>
      <c r="S257" s="220"/>
      <c r="T257" s="221"/>
      <c r="U257" s="22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 t="s">
        <v>117</v>
      </c>
      <c r="AF257" s="210">
        <v>0</v>
      </c>
      <c r="AG257" s="210"/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x14ac:dyDescent="0.25">
      <c r="A258" s="212" t="s">
        <v>110</v>
      </c>
      <c r="B258" s="219" t="s">
        <v>65</v>
      </c>
      <c r="C258" s="265" t="s">
        <v>66</v>
      </c>
      <c r="D258" s="223"/>
      <c r="E258" s="228"/>
      <c r="F258" s="232"/>
      <c r="G258" s="232">
        <f>SUMIF(AE259:AE269,"&lt;&gt;NOR",G259:G269)</f>
        <v>0</v>
      </c>
      <c r="H258" s="232"/>
      <c r="I258" s="232">
        <f>SUM(I259:I269)</f>
        <v>0</v>
      </c>
      <c r="J258" s="232"/>
      <c r="K258" s="232">
        <f>SUM(K259:K269)</f>
        <v>0</v>
      </c>
      <c r="L258" s="232"/>
      <c r="M258" s="232">
        <f>SUM(M259:M269)</f>
        <v>0</v>
      </c>
      <c r="N258" s="223"/>
      <c r="O258" s="223">
        <f>SUM(O259:O269)</f>
        <v>1.4999999999999999E-2</v>
      </c>
      <c r="P258" s="223"/>
      <c r="Q258" s="223">
        <f>SUM(Q259:Q269)</f>
        <v>0</v>
      </c>
      <c r="R258" s="223"/>
      <c r="S258" s="223"/>
      <c r="T258" s="224"/>
      <c r="U258" s="223">
        <f>SUM(U259:U269)</f>
        <v>0</v>
      </c>
      <c r="AE258" t="s">
        <v>111</v>
      </c>
    </row>
    <row r="259" spans="1:60" ht="20.399999999999999" outlineLevel="1" x14ac:dyDescent="0.25">
      <c r="A259" s="211">
        <v>92</v>
      </c>
      <c r="B259" s="218" t="s">
        <v>405</v>
      </c>
      <c r="C259" s="263" t="s">
        <v>406</v>
      </c>
      <c r="D259" s="220" t="s">
        <v>407</v>
      </c>
      <c r="E259" s="226">
        <v>1</v>
      </c>
      <c r="F259" s="230">
        <f>H259+J259</f>
        <v>0</v>
      </c>
      <c r="G259" s="231">
        <f>ROUND(E259*F259,2)</f>
        <v>0</v>
      </c>
      <c r="H259" s="231"/>
      <c r="I259" s="231">
        <f>ROUND(E259*H259,2)</f>
        <v>0</v>
      </c>
      <c r="J259" s="231"/>
      <c r="K259" s="231">
        <f>ROUND(E259*J259,2)</f>
        <v>0</v>
      </c>
      <c r="L259" s="231">
        <v>21</v>
      </c>
      <c r="M259" s="231">
        <f>G259*(1+L259/100)</f>
        <v>0</v>
      </c>
      <c r="N259" s="220">
        <v>1.4999999999999999E-2</v>
      </c>
      <c r="O259" s="220">
        <f>ROUND(E259*N259,5)</f>
        <v>1.4999999999999999E-2</v>
      </c>
      <c r="P259" s="220">
        <v>0</v>
      </c>
      <c r="Q259" s="220">
        <f>ROUND(E259*P259,5)</f>
        <v>0</v>
      </c>
      <c r="R259" s="220"/>
      <c r="S259" s="220"/>
      <c r="T259" s="221">
        <v>0</v>
      </c>
      <c r="U259" s="220">
        <f>ROUND(E259*T259,2)</f>
        <v>0</v>
      </c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 t="s">
        <v>115</v>
      </c>
      <c r="AF259" s="210"/>
      <c r="AG259" s="210"/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ht="20.399999999999999" outlineLevel="1" x14ac:dyDescent="0.25">
      <c r="A260" s="211">
        <v>93</v>
      </c>
      <c r="B260" s="218" t="s">
        <v>408</v>
      </c>
      <c r="C260" s="263" t="s">
        <v>409</v>
      </c>
      <c r="D260" s="220" t="s">
        <v>261</v>
      </c>
      <c r="E260" s="226">
        <v>2</v>
      </c>
      <c r="F260" s="230">
        <f>H260+J260</f>
        <v>0</v>
      </c>
      <c r="G260" s="231">
        <f>ROUND(E260*F260,2)</f>
        <v>0</v>
      </c>
      <c r="H260" s="231"/>
      <c r="I260" s="231">
        <f>ROUND(E260*H260,2)</f>
        <v>0</v>
      </c>
      <c r="J260" s="231"/>
      <c r="K260" s="231">
        <f>ROUND(E260*J260,2)</f>
        <v>0</v>
      </c>
      <c r="L260" s="231">
        <v>21</v>
      </c>
      <c r="M260" s="231">
        <f>G260*(1+L260/100)</f>
        <v>0</v>
      </c>
      <c r="N260" s="220">
        <v>0</v>
      </c>
      <c r="O260" s="220">
        <f>ROUND(E260*N260,5)</f>
        <v>0</v>
      </c>
      <c r="P260" s="220">
        <v>0</v>
      </c>
      <c r="Q260" s="220">
        <f>ROUND(E260*P260,5)</f>
        <v>0</v>
      </c>
      <c r="R260" s="220"/>
      <c r="S260" s="220"/>
      <c r="T260" s="221">
        <v>0</v>
      </c>
      <c r="U260" s="220">
        <f>ROUND(E260*T260,2)</f>
        <v>0</v>
      </c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 t="s">
        <v>115</v>
      </c>
      <c r="AF260" s="210"/>
      <c r="AG260" s="210"/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ht="20.399999999999999" outlineLevel="1" x14ac:dyDescent="0.25">
      <c r="A261" s="211">
        <v>94</v>
      </c>
      <c r="B261" s="218" t="s">
        <v>410</v>
      </c>
      <c r="C261" s="263" t="s">
        <v>411</v>
      </c>
      <c r="D261" s="220" t="s">
        <v>261</v>
      </c>
      <c r="E261" s="226">
        <v>4</v>
      </c>
      <c r="F261" s="230">
        <f>H261+J261</f>
        <v>0</v>
      </c>
      <c r="G261" s="231">
        <f>ROUND(E261*F261,2)</f>
        <v>0</v>
      </c>
      <c r="H261" s="231"/>
      <c r="I261" s="231">
        <f>ROUND(E261*H261,2)</f>
        <v>0</v>
      </c>
      <c r="J261" s="231"/>
      <c r="K261" s="231">
        <f>ROUND(E261*J261,2)</f>
        <v>0</v>
      </c>
      <c r="L261" s="231">
        <v>21</v>
      </c>
      <c r="M261" s="231">
        <f>G261*(1+L261/100)</f>
        <v>0</v>
      </c>
      <c r="N261" s="220">
        <v>0</v>
      </c>
      <c r="O261" s="220">
        <f>ROUND(E261*N261,5)</f>
        <v>0</v>
      </c>
      <c r="P261" s="220">
        <v>0</v>
      </c>
      <c r="Q261" s="220">
        <f>ROUND(E261*P261,5)</f>
        <v>0</v>
      </c>
      <c r="R261" s="220"/>
      <c r="S261" s="220"/>
      <c r="T261" s="221">
        <v>0</v>
      </c>
      <c r="U261" s="220">
        <f>ROUND(E261*T261,2)</f>
        <v>0</v>
      </c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 t="s">
        <v>115</v>
      </c>
      <c r="AF261" s="210"/>
      <c r="AG261" s="210"/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1" x14ac:dyDescent="0.25">
      <c r="A262" s="211">
        <v>95</v>
      </c>
      <c r="B262" s="218" t="s">
        <v>410</v>
      </c>
      <c r="C262" s="263" t="s">
        <v>412</v>
      </c>
      <c r="D262" s="220" t="s">
        <v>261</v>
      </c>
      <c r="E262" s="226">
        <v>2</v>
      </c>
      <c r="F262" s="230">
        <f>H262+J262</f>
        <v>0</v>
      </c>
      <c r="G262" s="231">
        <f>ROUND(E262*F262,2)</f>
        <v>0</v>
      </c>
      <c r="H262" s="231"/>
      <c r="I262" s="231">
        <f>ROUND(E262*H262,2)</f>
        <v>0</v>
      </c>
      <c r="J262" s="231"/>
      <c r="K262" s="231">
        <f>ROUND(E262*J262,2)</f>
        <v>0</v>
      </c>
      <c r="L262" s="231">
        <v>21</v>
      </c>
      <c r="M262" s="231">
        <f>G262*(1+L262/100)</f>
        <v>0</v>
      </c>
      <c r="N262" s="220">
        <v>0</v>
      </c>
      <c r="O262" s="220">
        <f>ROUND(E262*N262,5)</f>
        <v>0</v>
      </c>
      <c r="P262" s="220">
        <v>0</v>
      </c>
      <c r="Q262" s="220">
        <f>ROUND(E262*P262,5)</f>
        <v>0</v>
      </c>
      <c r="R262" s="220"/>
      <c r="S262" s="220"/>
      <c r="T262" s="221">
        <v>0</v>
      </c>
      <c r="U262" s="220">
        <f>ROUND(E262*T262,2)</f>
        <v>0</v>
      </c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 t="s">
        <v>115</v>
      </c>
      <c r="AF262" s="210"/>
      <c r="AG262" s="210"/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ht="20.399999999999999" outlineLevel="1" x14ac:dyDescent="0.25">
      <c r="A263" s="211">
        <v>96</v>
      </c>
      <c r="B263" s="218" t="s">
        <v>413</v>
      </c>
      <c r="C263" s="263" t="s">
        <v>414</v>
      </c>
      <c r="D263" s="220" t="s">
        <v>261</v>
      </c>
      <c r="E263" s="226">
        <v>1</v>
      </c>
      <c r="F263" s="230">
        <f>H263+J263</f>
        <v>0</v>
      </c>
      <c r="G263" s="231">
        <f>ROUND(E263*F263,2)</f>
        <v>0</v>
      </c>
      <c r="H263" s="231"/>
      <c r="I263" s="231">
        <f>ROUND(E263*H263,2)</f>
        <v>0</v>
      </c>
      <c r="J263" s="231"/>
      <c r="K263" s="231">
        <f>ROUND(E263*J263,2)</f>
        <v>0</v>
      </c>
      <c r="L263" s="231">
        <v>21</v>
      </c>
      <c r="M263" s="231">
        <f>G263*(1+L263/100)</f>
        <v>0</v>
      </c>
      <c r="N263" s="220">
        <v>0</v>
      </c>
      <c r="O263" s="220">
        <f>ROUND(E263*N263,5)</f>
        <v>0</v>
      </c>
      <c r="P263" s="220">
        <v>0</v>
      </c>
      <c r="Q263" s="220">
        <f>ROUND(E263*P263,5)</f>
        <v>0</v>
      </c>
      <c r="R263" s="220"/>
      <c r="S263" s="220"/>
      <c r="T263" s="221">
        <v>0</v>
      </c>
      <c r="U263" s="220">
        <f>ROUND(E263*T263,2)</f>
        <v>0</v>
      </c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 t="s">
        <v>250</v>
      </c>
      <c r="AF263" s="210"/>
      <c r="AG263" s="210"/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outlineLevel="1" x14ac:dyDescent="0.25">
      <c r="A264" s="211"/>
      <c r="B264" s="218"/>
      <c r="C264" s="266" t="s">
        <v>415</v>
      </c>
      <c r="D264" s="225"/>
      <c r="E264" s="229"/>
      <c r="F264" s="233"/>
      <c r="G264" s="234"/>
      <c r="H264" s="231"/>
      <c r="I264" s="231"/>
      <c r="J264" s="231"/>
      <c r="K264" s="231"/>
      <c r="L264" s="231"/>
      <c r="M264" s="231"/>
      <c r="N264" s="220"/>
      <c r="O264" s="220"/>
      <c r="P264" s="220"/>
      <c r="Q264" s="220"/>
      <c r="R264" s="220"/>
      <c r="S264" s="220"/>
      <c r="T264" s="221"/>
      <c r="U264" s="22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 t="s">
        <v>190</v>
      </c>
      <c r="AF264" s="210"/>
      <c r="AG264" s="210"/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3" t="str">
        <f>C264</f>
        <v>Dodávka a montáž</v>
      </c>
      <c r="BB264" s="210"/>
      <c r="BC264" s="210"/>
      <c r="BD264" s="210"/>
      <c r="BE264" s="210"/>
      <c r="BF264" s="210"/>
      <c r="BG264" s="210"/>
      <c r="BH264" s="210"/>
    </row>
    <row r="265" spans="1:60" ht="20.399999999999999" outlineLevel="1" x14ac:dyDescent="0.25">
      <c r="A265" s="211">
        <v>97</v>
      </c>
      <c r="B265" s="218" t="s">
        <v>416</v>
      </c>
      <c r="C265" s="263" t="s">
        <v>417</v>
      </c>
      <c r="D265" s="220" t="s">
        <v>261</v>
      </c>
      <c r="E265" s="226">
        <v>1</v>
      </c>
      <c r="F265" s="230">
        <f>H265+J265</f>
        <v>0</v>
      </c>
      <c r="G265" s="231">
        <f>ROUND(E265*F265,2)</f>
        <v>0</v>
      </c>
      <c r="H265" s="231"/>
      <c r="I265" s="231">
        <f>ROUND(E265*H265,2)</f>
        <v>0</v>
      </c>
      <c r="J265" s="231"/>
      <c r="K265" s="231">
        <f>ROUND(E265*J265,2)</f>
        <v>0</v>
      </c>
      <c r="L265" s="231">
        <v>21</v>
      </c>
      <c r="M265" s="231">
        <f>G265*(1+L265/100)</f>
        <v>0</v>
      </c>
      <c r="N265" s="220">
        <v>0</v>
      </c>
      <c r="O265" s="220">
        <f>ROUND(E265*N265,5)</f>
        <v>0</v>
      </c>
      <c r="P265" s="220">
        <v>0</v>
      </c>
      <c r="Q265" s="220">
        <f>ROUND(E265*P265,5)</f>
        <v>0</v>
      </c>
      <c r="R265" s="220"/>
      <c r="S265" s="220"/>
      <c r="T265" s="221">
        <v>0</v>
      </c>
      <c r="U265" s="220">
        <f>ROUND(E265*T265,2)</f>
        <v>0</v>
      </c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 t="s">
        <v>250</v>
      </c>
      <c r="AF265" s="210"/>
      <c r="AG265" s="210"/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1" x14ac:dyDescent="0.25">
      <c r="A266" s="211">
        <v>98</v>
      </c>
      <c r="B266" s="218" t="s">
        <v>418</v>
      </c>
      <c r="C266" s="263" t="s">
        <v>419</v>
      </c>
      <c r="D266" s="220" t="s">
        <v>261</v>
      </c>
      <c r="E266" s="226">
        <v>2</v>
      </c>
      <c r="F266" s="230">
        <f>H266+J266</f>
        <v>0</v>
      </c>
      <c r="G266" s="231">
        <f>ROUND(E266*F266,2)</f>
        <v>0</v>
      </c>
      <c r="H266" s="231"/>
      <c r="I266" s="231">
        <f>ROUND(E266*H266,2)</f>
        <v>0</v>
      </c>
      <c r="J266" s="231"/>
      <c r="K266" s="231">
        <f>ROUND(E266*J266,2)</f>
        <v>0</v>
      </c>
      <c r="L266" s="231">
        <v>21</v>
      </c>
      <c r="M266" s="231">
        <f>G266*(1+L266/100)</f>
        <v>0</v>
      </c>
      <c r="N266" s="220">
        <v>0</v>
      </c>
      <c r="O266" s="220">
        <f>ROUND(E266*N266,5)</f>
        <v>0</v>
      </c>
      <c r="P266" s="220">
        <v>0</v>
      </c>
      <c r="Q266" s="220">
        <f>ROUND(E266*P266,5)</f>
        <v>0</v>
      </c>
      <c r="R266" s="220"/>
      <c r="S266" s="220"/>
      <c r="T266" s="221">
        <v>0</v>
      </c>
      <c r="U266" s="220">
        <f>ROUND(E266*T266,2)</f>
        <v>0</v>
      </c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 t="s">
        <v>115</v>
      </c>
      <c r="AF266" s="210"/>
      <c r="AG266" s="210"/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1" x14ac:dyDescent="0.25">
      <c r="A267" s="211">
        <v>99</v>
      </c>
      <c r="B267" s="218" t="s">
        <v>420</v>
      </c>
      <c r="C267" s="263" t="s">
        <v>421</v>
      </c>
      <c r="D267" s="220" t="s">
        <v>261</v>
      </c>
      <c r="E267" s="226">
        <v>2</v>
      </c>
      <c r="F267" s="230">
        <f>H267+J267</f>
        <v>0</v>
      </c>
      <c r="G267" s="231">
        <f>ROUND(E267*F267,2)</f>
        <v>0</v>
      </c>
      <c r="H267" s="231"/>
      <c r="I267" s="231">
        <f>ROUND(E267*H267,2)</f>
        <v>0</v>
      </c>
      <c r="J267" s="231"/>
      <c r="K267" s="231">
        <f>ROUND(E267*J267,2)</f>
        <v>0</v>
      </c>
      <c r="L267" s="231">
        <v>21</v>
      </c>
      <c r="M267" s="231">
        <f>G267*(1+L267/100)</f>
        <v>0</v>
      </c>
      <c r="N267" s="220">
        <v>0</v>
      </c>
      <c r="O267" s="220">
        <f>ROUND(E267*N267,5)</f>
        <v>0</v>
      </c>
      <c r="P267" s="220">
        <v>0</v>
      </c>
      <c r="Q267" s="220">
        <f>ROUND(E267*P267,5)</f>
        <v>0</v>
      </c>
      <c r="R267" s="220"/>
      <c r="S267" s="220"/>
      <c r="T267" s="221">
        <v>0</v>
      </c>
      <c r="U267" s="220">
        <f>ROUND(E267*T267,2)</f>
        <v>0</v>
      </c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 t="s">
        <v>115</v>
      </c>
      <c r="AF267" s="210"/>
      <c r="AG267" s="210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1" x14ac:dyDescent="0.25">
      <c r="A268" s="211">
        <v>100</v>
      </c>
      <c r="B268" s="218" t="s">
        <v>422</v>
      </c>
      <c r="C268" s="263" t="s">
        <v>423</v>
      </c>
      <c r="D268" s="220" t="s">
        <v>261</v>
      </c>
      <c r="E268" s="226">
        <v>1</v>
      </c>
      <c r="F268" s="230">
        <f>H268+J268</f>
        <v>0</v>
      </c>
      <c r="G268" s="231">
        <f>ROUND(E268*F268,2)</f>
        <v>0</v>
      </c>
      <c r="H268" s="231"/>
      <c r="I268" s="231">
        <f>ROUND(E268*H268,2)</f>
        <v>0</v>
      </c>
      <c r="J268" s="231"/>
      <c r="K268" s="231">
        <f>ROUND(E268*J268,2)</f>
        <v>0</v>
      </c>
      <c r="L268" s="231">
        <v>21</v>
      </c>
      <c r="M268" s="231">
        <f>G268*(1+L268/100)</f>
        <v>0</v>
      </c>
      <c r="N268" s="220">
        <v>0</v>
      </c>
      <c r="O268" s="220">
        <f>ROUND(E268*N268,5)</f>
        <v>0</v>
      </c>
      <c r="P268" s="220">
        <v>0</v>
      </c>
      <c r="Q268" s="220">
        <f>ROUND(E268*P268,5)</f>
        <v>0</v>
      </c>
      <c r="R268" s="220"/>
      <c r="S268" s="220"/>
      <c r="T268" s="221">
        <v>0</v>
      </c>
      <c r="U268" s="220">
        <f>ROUND(E268*T268,2)</f>
        <v>0</v>
      </c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 t="s">
        <v>115</v>
      </c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1" x14ac:dyDescent="0.25">
      <c r="A269" s="211"/>
      <c r="B269" s="218"/>
      <c r="C269" s="266" t="s">
        <v>424</v>
      </c>
      <c r="D269" s="225"/>
      <c r="E269" s="229"/>
      <c r="F269" s="233"/>
      <c r="G269" s="234"/>
      <c r="H269" s="231"/>
      <c r="I269" s="231"/>
      <c r="J269" s="231"/>
      <c r="K269" s="231"/>
      <c r="L269" s="231"/>
      <c r="M269" s="231"/>
      <c r="N269" s="220"/>
      <c r="O269" s="220"/>
      <c r="P269" s="220"/>
      <c r="Q269" s="220"/>
      <c r="R269" s="220"/>
      <c r="S269" s="220"/>
      <c r="T269" s="221"/>
      <c r="U269" s="22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 t="s">
        <v>190</v>
      </c>
      <c r="AF269" s="210"/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3" t="str">
        <f>C269</f>
        <v>S uzamykatelným prostorem na míče a sítě vč. držáků síťových sloupků.</v>
      </c>
      <c r="BB269" s="210"/>
      <c r="BC269" s="210"/>
      <c r="BD269" s="210"/>
      <c r="BE269" s="210"/>
      <c r="BF269" s="210"/>
      <c r="BG269" s="210"/>
      <c r="BH269" s="210"/>
    </row>
    <row r="270" spans="1:60" x14ac:dyDescent="0.25">
      <c r="A270" s="212" t="s">
        <v>110</v>
      </c>
      <c r="B270" s="219" t="s">
        <v>67</v>
      </c>
      <c r="C270" s="265" t="s">
        <v>68</v>
      </c>
      <c r="D270" s="223"/>
      <c r="E270" s="228"/>
      <c r="F270" s="232"/>
      <c r="G270" s="232">
        <f>SUMIF(AE271:AE280,"&lt;&gt;NOR",G271:G280)</f>
        <v>0</v>
      </c>
      <c r="H270" s="232"/>
      <c r="I270" s="232">
        <f>SUM(I271:I280)</f>
        <v>0</v>
      </c>
      <c r="J270" s="232"/>
      <c r="K270" s="232">
        <f>SUM(K271:K280)</f>
        <v>0</v>
      </c>
      <c r="L270" s="232"/>
      <c r="M270" s="232">
        <f>SUM(M271:M280)</f>
        <v>0</v>
      </c>
      <c r="N270" s="223"/>
      <c r="O270" s="223">
        <f>SUM(O271:O280)</f>
        <v>7.0423399999999994</v>
      </c>
      <c r="P270" s="223"/>
      <c r="Q270" s="223">
        <f>SUM(Q271:Q280)</f>
        <v>0</v>
      </c>
      <c r="R270" s="223"/>
      <c r="S270" s="223"/>
      <c r="T270" s="224"/>
      <c r="U270" s="223">
        <f>SUM(U271:U280)</f>
        <v>3.1700000000000004</v>
      </c>
      <c r="AE270" t="s">
        <v>111</v>
      </c>
    </row>
    <row r="271" spans="1:60" outlineLevel="1" x14ac:dyDescent="0.25">
      <c r="A271" s="211">
        <v>101</v>
      </c>
      <c r="B271" s="218" t="s">
        <v>425</v>
      </c>
      <c r="C271" s="263" t="s">
        <v>426</v>
      </c>
      <c r="D271" s="220" t="s">
        <v>114</v>
      </c>
      <c r="E271" s="226">
        <v>0.33</v>
      </c>
      <c r="F271" s="230">
        <f>H271+J271</f>
        <v>0</v>
      </c>
      <c r="G271" s="231">
        <f>ROUND(E271*F271,2)</f>
        <v>0</v>
      </c>
      <c r="H271" s="231"/>
      <c r="I271" s="231">
        <f>ROUND(E271*H271,2)</f>
        <v>0</v>
      </c>
      <c r="J271" s="231"/>
      <c r="K271" s="231">
        <f>ROUND(E271*J271,2)</f>
        <v>0</v>
      </c>
      <c r="L271" s="231">
        <v>21</v>
      </c>
      <c r="M271" s="231">
        <f>G271*(1+L271/100)</f>
        <v>0</v>
      </c>
      <c r="N271" s="220">
        <v>1.8907700000000001</v>
      </c>
      <c r="O271" s="220">
        <f>ROUND(E271*N271,5)</f>
        <v>0.62395</v>
      </c>
      <c r="P271" s="220">
        <v>0</v>
      </c>
      <c r="Q271" s="220">
        <f>ROUND(E271*P271,5)</f>
        <v>0</v>
      </c>
      <c r="R271" s="220"/>
      <c r="S271" s="220"/>
      <c r="T271" s="221">
        <v>1.7</v>
      </c>
      <c r="U271" s="220">
        <f>ROUND(E271*T271,2)</f>
        <v>0.56000000000000005</v>
      </c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 t="s">
        <v>115</v>
      </c>
      <c r="AF271" s="210"/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1" x14ac:dyDescent="0.25">
      <c r="A272" s="211"/>
      <c r="B272" s="218"/>
      <c r="C272" s="264" t="s">
        <v>427</v>
      </c>
      <c r="D272" s="222"/>
      <c r="E272" s="227">
        <v>0.33</v>
      </c>
      <c r="F272" s="231"/>
      <c r="G272" s="231"/>
      <c r="H272" s="231"/>
      <c r="I272" s="231"/>
      <c r="J272" s="231"/>
      <c r="K272" s="231"/>
      <c r="L272" s="231"/>
      <c r="M272" s="231"/>
      <c r="N272" s="220"/>
      <c r="O272" s="220"/>
      <c r="P272" s="220"/>
      <c r="Q272" s="220"/>
      <c r="R272" s="220"/>
      <c r="S272" s="220"/>
      <c r="T272" s="221"/>
      <c r="U272" s="22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 t="s">
        <v>117</v>
      </c>
      <c r="AF272" s="210">
        <v>0</v>
      </c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5">
      <c r="A273" s="211">
        <v>102</v>
      </c>
      <c r="B273" s="218" t="s">
        <v>428</v>
      </c>
      <c r="C273" s="263" t="s">
        <v>429</v>
      </c>
      <c r="D273" s="220" t="s">
        <v>197</v>
      </c>
      <c r="E273" s="226">
        <v>2</v>
      </c>
      <c r="F273" s="230">
        <f>H273+J273</f>
        <v>0</v>
      </c>
      <c r="G273" s="231">
        <f>ROUND(E273*F273,2)</f>
        <v>0</v>
      </c>
      <c r="H273" s="231"/>
      <c r="I273" s="231">
        <f>ROUND(E273*H273,2)</f>
        <v>0</v>
      </c>
      <c r="J273" s="231"/>
      <c r="K273" s="231">
        <f>ROUND(E273*J273,2)</f>
        <v>0</v>
      </c>
      <c r="L273" s="231">
        <v>21</v>
      </c>
      <c r="M273" s="231">
        <f>G273*(1+L273/100)</f>
        <v>0</v>
      </c>
      <c r="N273" s="220">
        <v>1.0000000000000001E-5</v>
      </c>
      <c r="O273" s="220">
        <f>ROUND(E273*N273,5)</f>
        <v>2.0000000000000002E-5</v>
      </c>
      <c r="P273" s="220">
        <v>0</v>
      </c>
      <c r="Q273" s="220">
        <f>ROUND(E273*P273,5)</f>
        <v>0</v>
      </c>
      <c r="R273" s="220"/>
      <c r="S273" s="220"/>
      <c r="T273" s="221">
        <v>0.08</v>
      </c>
      <c r="U273" s="220">
        <f>ROUND(E273*T273,2)</f>
        <v>0.16</v>
      </c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 t="s">
        <v>115</v>
      </c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1" x14ac:dyDescent="0.25">
      <c r="A274" s="211"/>
      <c r="B274" s="218"/>
      <c r="C274" s="264" t="s">
        <v>430</v>
      </c>
      <c r="D274" s="222"/>
      <c r="E274" s="227">
        <v>2</v>
      </c>
      <c r="F274" s="231"/>
      <c r="G274" s="231"/>
      <c r="H274" s="231"/>
      <c r="I274" s="231"/>
      <c r="J274" s="231"/>
      <c r="K274" s="231"/>
      <c r="L274" s="231"/>
      <c r="M274" s="231"/>
      <c r="N274" s="220"/>
      <c r="O274" s="220"/>
      <c r="P274" s="220"/>
      <c r="Q274" s="220"/>
      <c r="R274" s="220"/>
      <c r="S274" s="220"/>
      <c r="T274" s="221"/>
      <c r="U274" s="22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 t="s">
        <v>117</v>
      </c>
      <c r="AF274" s="210">
        <v>0</v>
      </c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outlineLevel="1" x14ac:dyDescent="0.25">
      <c r="A275" s="211">
        <v>103</v>
      </c>
      <c r="B275" s="218" t="s">
        <v>431</v>
      </c>
      <c r="C275" s="263" t="s">
        <v>432</v>
      </c>
      <c r="D275" s="220" t="s">
        <v>261</v>
      </c>
      <c r="E275" s="226">
        <v>2.04</v>
      </c>
      <c r="F275" s="230">
        <f>H275+J275</f>
        <v>0</v>
      </c>
      <c r="G275" s="231">
        <f>ROUND(E275*F275,2)</f>
        <v>0</v>
      </c>
      <c r="H275" s="231"/>
      <c r="I275" s="231">
        <f>ROUND(E275*H275,2)</f>
        <v>0</v>
      </c>
      <c r="J275" s="231"/>
      <c r="K275" s="231">
        <f>ROUND(E275*J275,2)</f>
        <v>0</v>
      </c>
      <c r="L275" s="231">
        <v>21</v>
      </c>
      <c r="M275" s="231">
        <f>G275*(1+L275/100)</f>
        <v>0</v>
      </c>
      <c r="N275" s="220">
        <v>4.1000000000000003E-3</v>
      </c>
      <c r="O275" s="220">
        <f>ROUND(E275*N275,5)</f>
        <v>8.3599999999999994E-3</v>
      </c>
      <c r="P275" s="220">
        <v>0</v>
      </c>
      <c r="Q275" s="220">
        <f>ROUND(E275*P275,5)</f>
        <v>0</v>
      </c>
      <c r="R275" s="220"/>
      <c r="S275" s="220"/>
      <c r="T275" s="221">
        <v>0</v>
      </c>
      <c r="U275" s="220">
        <f>ROUND(E275*T275,2)</f>
        <v>0</v>
      </c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 t="s">
        <v>250</v>
      </c>
      <c r="AF275" s="210"/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1" x14ac:dyDescent="0.25">
      <c r="A276" s="211"/>
      <c r="B276" s="218"/>
      <c r="C276" s="264" t="s">
        <v>433</v>
      </c>
      <c r="D276" s="222"/>
      <c r="E276" s="227">
        <v>2.04</v>
      </c>
      <c r="F276" s="231"/>
      <c r="G276" s="231"/>
      <c r="H276" s="231"/>
      <c r="I276" s="231"/>
      <c r="J276" s="231"/>
      <c r="K276" s="231"/>
      <c r="L276" s="231"/>
      <c r="M276" s="231"/>
      <c r="N276" s="220"/>
      <c r="O276" s="220"/>
      <c r="P276" s="220"/>
      <c r="Q276" s="220"/>
      <c r="R276" s="220"/>
      <c r="S276" s="220"/>
      <c r="T276" s="221"/>
      <c r="U276" s="22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 t="s">
        <v>117</v>
      </c>
      <c r="AF276" s="210">
        <v>0</v>
      </c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ht="20.399999999999999" outlineLevel="1" x14ac:dyDescent="0.25">
      <c r="A277" s="211">
        <v>104</v>
      </c>
      <c r="B277" s="218" t="s">
        <v>434</v>
      </c>
      <c r="C277" s="263" t="s">
        <v>435</v>
      </c>
      <c r="D277" s="220" t="s">
        <v>114</v>
      </c>
      <c r="E277" s="226">
        <v>1.54</v>
      </c>
      <c r="F277" s="230">
        <f>H277+J277</f>
        <v>0</v>
      </c>
      <c r="G277" s="231">
        <f>ROUND(E277*F277,2)</f>
        <v>0</v>
      </c>
      <c r="H277" s="231"/>
      <c r="I277" s="231">
        <f>ROUND(E277*H277,2)</f>
        <v>0</v>
      </c>
      <c r="J277" s="231"/>
      <c r="K277" s="231">
        <f>ROUND(E277*J277,2)</f>
        <v>0</v>
      </c>
      <c r="L277" s="231">
        <v>21</v>
      </c>
      <c r="M277" s="231">
        <f>G277*(1+L277/100)</f>
        <v>0</v>
      </c>
      <c r="N277" s="220">
        <v>1.7</v>
      </c>
      <c r="O277" s="220">
        <f>ROUND(E277*N277,5)</f>
        <v>2.6179999999999999</v>
      </c>
      <c r="P277" s="220">
        <v>0</v>
      </c>
      <c r="Q277" s="220">
        <f>ROUND(E277*P277,5)</f>
        <v>0</v>
      </c>
      <c r="R277" s="220"/>
      <c r="S277" s="220"/>
      <c r="T277" s="221">
        <v>1.59</v>
      </c>
      <c r="U277" s="220">
        <f>ROUND(E277*T277,2)</f>
        <v>2.4500000000000002</v>
      </c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 t="s">
        <v>115</v>
      </c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1" x14ac:dyDescent="0.25">
      <c r="A278" s="211"/>
      <c r="B278" s="218"/>
      <c r="C278" s="264" t="s">
        <v>436</v>
      </c>
      <c r="D278" s="222"/>
      <c r="E278" s="227">
        <v>1.54</v>
      </c>
      <c r="F278" s="231"/>
      <c r="G278" s="231"/>
      <c r="H278" s="231"/>
      <c r="I278" s="231"/>
      <c r="J278" s="231"/>
      <c r="K278" s="231"/>
      <c r="L278" s="231"/>
      <c r="M278" s="231"/>
      <c r="N278" s="220"/>
      <c r="O278" s="220"/>
      <c r="P278" s="220"/>
      <c r="Q278" s="220"/>
      <c r="R278" s="220"/>
      <c r="S278" s="220"/>
      <c r="T278" s="221"/>
      <c r="U278" s="22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 t="s">
        <v>117</v>
      </c>
      <c r="AF278" s="210">
        <v>0</v>
      </c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ht="20.399999999999999" outlineLevel="1" x14ac:dyDescent="0.25">
      <c r="A279" s="211">
        <v>105</v>
      </c>
      <c r="B279" s="218" t="s">
        <v>437</v>
      </c>
      <c r="C279" s="263" t="s">
        <v>438</v>
      </c>
      <c r="D279" s="220" t="s">
        <v>261</v>
      </c>
      <c r="E279" s="226">
        <v>1</v>
      </c>
      <c r="F279" s="230">
        <f>H279+J279</f>
        <v>0</v>
      </c>
      <c r="G279" s="231">
        <f>ROUND(E279*F279,2)</f>
        <v>0</v>
      </c>
      <c r="H279" s="231"/>
      <c r="I279" s="231">
        <f>ROUND(E279*H279,2)</f>
        <v>0</v>
      </c>
      <c r="J279" s="231"/>
      <c r="K279" s="231">
        <f>ROUND(E279*J279,2)</f>
        <v>0</v>
      </c>
      <c r="L279" s="231">
        <v>21</v>
      </c>
      <c r="M279" s="231">
        <f>G279*(1+L279/100)</f>
        <v>0</v>
      </c>
      <c r="N279" s="220">
        <v>3.7920099999999999</v>
      </c>
      <c r="O279" s="220">
        <f>ROUND(E279*N279,5)</f>
        <v>3.7920099999999999</v>
      </c>
      <c r="P279" s="220">
        <v>0</v>
      </c>
      <c r="Q279" s="220">
        <f>ROUND(E279*P279,5)</f>
        <v>0</v>
      </c>
      <c r="R279" s="220"/>
      <c r="S279" s="220"/>
      <c r="T279" s="221">
        <v>0</v>
      </c>
      <c r="U279" s="220">
        <f>ROUND(E279*T279,2)</f>
        <v>0</v>
      </c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 t="s">
        <v>115</v>
      </c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1" x14ac:dyDescent="0.25">
      <c r="A280" s="211"/>
      <c r="B280" s="218"/>
      <c r="C280" s="264" t="s">
        <v>49</v>
      </c>
      <c r="D280" s="222"/>
      <c r="E280" s="227">
        <v>1</v>
      </c>
      <c r="F280" s="231"/>
      <c r="G280" s="231"/>
      <c r="H280" s="231"/>
      <c r="I280" s="231"/>
      <c r="J280" s="231"/>
      <c r="K280" s="231"/>
      <c r="L280" s="231"/>
      <c r="M280" s="231"/>
      <c r="N280" s="220"/>
      <c r="O280" s="220"/>
      <c r="P280" s="220"/>
      <c r="Q280" s="220"/>
      <c r="R280" s="220"/>
      <c r="S280" s="220"/>
      <c r="T280" s="221"/>
      <c r="U280" s="22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 t="s">
        <v>117</v>
      </c>
      <c r="AF280" s="210">
        <v>0</v>
      </c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x14ac:dyDescent="0.25">
      <c r="A281" s="212" t="s">
        <v>110</v>
      </c>
      <c r="B281" s="219" t="s">
        <v>69</v>
      </c>
      <c r="C281" s="265" t="s">
        <v>70</v>
      </c>
      <c r="D281" s="223"/>
      <c r="E281" s="228"/>
      <c r="F281" s="232"/>
      <c r="G281" s="232">
        <f>SUMIF(AE282:AE310,"&lt;&gt;NOR",G282:G310)</f>
        <v>0</v>
      </c>
      <c r="H281" s="232"/>
      <c r="I281" s="232">
        <f>SUM(I282:I310)</f>
        <v>0</v>
      </c>
      <c r="J281" s="232"/>
      <c r="K281" s="232">
        <f>SUM(K282:K310)</f>
        <v>0</v>
      </c>
      <c r="L281" s="232"/>
      <c r="M281" s="232">
        <f>SUM(M282:M310)</f>
        <v>0</v>
      </c>
      <c r="N281" s="223"/>
      <c r="O281" s="223">
        <f>SUM(O282:O310)</f>
        <v>91.904309999999995</v>
      </c>
      <c r="P281" s="223"/>
      <c r="Q281" s="223">
        <f>SUM(Q282:Q310)</f>
        <v>0</v>
      </c>
      <c r="R281" s="223"/>
      <c r="S281" s="223"/>
      <c r="T281" s="224"/>
      <c r="U281" s="223">
        <f>SUM(U282:U310)</f>
        <v>95.039999999999992</v>
      </c>
      <c r="AE281" t="s">
        <v>111</v>
      </c>
    </row>
    <row r="282" spans="1:60" outlineLevel="1" x14ac:dyDescent="0.25">
      <c r="A282" s="211">
        <v>106</v>
      </c>
      <c r="B282" s="218" t="s">
        <v>439</v>
      </c>
      <c r="C282" s="263" t="s">
        <v>440</v>
      </c>
      <c r="D282" s="220" t="s">
        <v>197</v>
      </c>
      <c r="E282" s="226">
        <v>223</v>
      </c>
      <c r="F282" s="230">
        <f>H282+J282</f>
        <v>0</v>
      </c>
      <c r="G282" s="231">
        <f>ROUND(E282*F282,2)</f>
        <v>0</v>
      </c>
      <c r="H282" s="231"/>
      <c r="I282" s="231">
        <f>ROUND(E282*H282,2)</f>
        <v>0</v>
      </c>
      <c r="J282" s="231"/>
      <c r="K282" s="231">
        <f>ROUND(E282*J282,2)</f>
        <v>0</v>
      </c>
      <c r="L282" s="231">
        <v>21</v>
      </c>
      <c r="M282" s="231">
        <f>G282*(1+L282/100)</f>
        <v>0</v>
      </c>
      <c r="N282" s="220">
        <v>0</v>
      </c>
      <c r="O282" s="220">
        <f>ROUND(E282*N282,5)</f>
        <v>0</v>
      </c>
      <c r="P282" s="220">
        <v>0</v>
      </c>
      <c r="Q282" s="220">
        <f>ROUND(E282*P282,5)</f>
        <v>0</v>
      </c>
      <c r="R282" s="220"/>
      <c r="S282" s="220"/>
      <c r="T282" s="221">
        <v>0.05</v>
      </c>
      <c r="U282" s="220">
        <f>ROUND(E282*T282,2)</f>
        <v>11.15</v>
      </c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 t="s">
        <v>115</v>
      </c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outlineLevel="1" x14ac:dyDescent="0.25">
      <c r="A283" s="211"/>
      <c r="B283" s="218"/>
      <c r="C283" s="264" t="s">
        <v>441</v>
      </c>
      <c r="D283" s="222"/>
      <c r="E283" s="227">
        <v>187</v>
      </c>
      <c r="F283" s="231"/>
      <c r="G283" s="231"/>
      <c r="H283" s="231"/>
      <c r="I283" s="231"/>
      <c r="J283" s="231"/>
      <c r="K283" s="231"/>
      <c r="L283" s="231"/>
      <c r="M283" s="231"/>
      <c r="N283" s="220"/>
      <c r="O283" s="220"/>
      <c r="P283" s="220"/>
      <c r="Q283" s="220"/>
      <c r="R283" s="220"/>
      <c r="S283" s="220"/>
      <c r="T283" s="221"/>
      <c r="U283" s="22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 t="s">
        <v>117</v>
      </c>
      <c r="AF283" s="210">
        <v>0</v>
      </c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1" x14ac:dyDescent="0.25">
      <c r="A284" s="211"/>
      <c r="B284" s="218"/>
      <c r="C284" s="264" t="s">
        <v>442</v>
      </c>
      <c r="D284" s="222"/>
      <c r="E284" s="227">
        <v>36</v>
      </c>
      <c r="F284" s="231"/>
      <c r="G284" s="231"/>
      <c r="H284" s="231"/>
      <c r="I284" s="231"/>
      <c r="J284" s="231"/>
      <c r="K284" s="231"/>
      <c r="L284" s="231"/>
      <c r="M284" s="231"/>
      <c r="N284" s="220"/>
      <c r="O284" s="220"/>
      <c r="P284" s="220"/>
      <c r="Q284" s="220"/>
      <c r="R284" s="220"/>
      <c r="S284" s="220"/>
      <c r="T284" s="221"/>
      <c r="U284" s="22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 t="s">
        <v>117</v>
      </c>
      <c r="AF284" s="210">
        <v>0</v>
      </c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outlineLevel="1" x14ac:dyDescent="0.25">
      <c r="A285" s="211">
        <v>107</v>
      </c>
      <c r="B285" s="218" t="s">
        <v>443</v>
      </c>
      <c r="C285" s="263" t="s">
        <v>444</v>
      </c>
      <c r="D285" s="220" t="s">
        <v>197</v>
      </c>
      <c r="E285" s="226">
        <v>190.74</v>
      </c>
      <c r="F285" s="230">
        <f>H285+J285</f>
        <v>0</v>
      </c>
      <c r="G285" s="231">
        <f>ROUND(E285*F285,2)</f>
        <v>0</v>
      </c>
      <c r="H285" s="231"/>
      <c r="I285" s="231">
        <f>ROUND(E285*H285,2)</f>
        <v>0</v>
      </c>
      <c r="J285" s="231"/>
      <c r="K285" s="231">
        <f>ROUND(E285*J285,2)</f>
        <v>0</v>
      </c>
      <c r="L285" s="231">
        <v>21</v>
      </c>
      <c r="M285" s="231">
        <f>G285*(1+L285/100)</f>
        <v>0</v>
      </c>
      <c r="N285" s="220">
        <v>4.8000000000000001E-4</v>
      </c>
      <c r="O285" s="220">
        <f>ROUND(E285*N285,5)</f>
        <v>9.1560000000000002E-2</v>
      </c>
      <c r="P285" s="220">
        <v>0</v>
      </c>
      <c r="Q285" s="220">
        <f>ROUND(E285*P285,5)</f>
        <v>0</v>
      </c>
      <c r="R285" s="220"/>
      <c r="S285" s="220"/>
      <c r="T285" s="221">
        <v>0</v>
      </c>
      <c r="U285" s="220">
        <f>ROUND(E285*T285,2)</f>
        <v>0</v>
      </c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 t="s">
        <v>250</v>
      </c>
      <c r="AF285" s="210"/>
      <c r="AG285" s="210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1" x14ac:dyDescent="0.25">
      <c r="A286" s="211"/>
      <c r="B286" s="218"/>
      <c r="C286" s="264" t="s">
        <v>445</v>
      </c>
      <c r="D286" s="222"/>
      <c r="E286" s="227">
        <v>190.74</v>
      </c>
      <c r="F286" s="231"/>
      <c r="G286" s="231"/>
      <c r="H286" s="231"/>
      <c r="I286" s="231"/>
      <c r="J286" s="231"/>
      <c r="K286" s="231"/>
      <c r="L286" s="231"/>
      <c r="M286" s="231"/>
      <c r="N286" s="220"/>
      <c r="O286" s="220"/>
      <c r="P286" s="220"/>
      <c r="Q286" s="220"/>
      <c r="R286" s="220"/>
      <c r="S286" s="220"/>
      <c r="T286" s="221"/>
      <c r="U286" s="22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 t="s">
        <v>117</v>
      </c>
      <c r="AF286" s="210">
        <v>0</v>
      </c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1" x14ac:dyDescent="0.25">
      <c r="A287" s="211">
        <v>108</v>
      </c>
      <c r="B287" s="218" t="s">
        <v>446</v>
      </c>
      <c r="C287" s="263" t="s">
        <v>447</v>
      </c>
      <c r="D287" s="220" t="s">
        <v>197</v>
      </c>
      <c r="E287" s="226">
        <v>36.72</v>
      </c>
      <c r="F287" s="230">
        <f>H287+J287</f>
        <v>0</v>
      </c>
      <c r="G287" s="231">
        <f>ROUND(E287*F287,2)</f>
        <v>0</v>
      </c>
      <c r="H287" s="231"/>
      <c r="I287" s="231">
        <f>ROUND(E287*H287,2)</f>
        <v>0</v>
      </c>
      <c r="J287" s="231"/>
      <c r="K287" s="231">
        <f>ROUND(E287*J287,2)</f>
        <v>0</v>
      </c>
      <c r="L287" s="231">
        <v>21</v>
      </c>
      <c r="M287" s="231">
        <f>G287*(1+L287/100)</f>
        <v>0</v>
      </c>
      <c r="N287" s="220">
        <v>8.0000000000000004E-4</v>
      </c>
      <c r="O287" s="220">
        <f>ROUND(E287*N287,5)</f>
        <v>2.938E-2</v>
      </c>
      <c r="P287" s="220">
        <v>0</v>
      </c>
      <c r="Q287" s="220">
        <f>ROUND(E287*P287,5)</f>
        <v>0</v>
      </c>
      <c r="R287" s="220"/>
      <c r="S287" s="220"/>
      <c r="T287" s="221">
        <v>0</v>
      </c>
      <c r="U287" s="220">
        <f>ROUND(E287*T287,2)</f>
        <v>0</v>
      </c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 t="s">
        <v>250</v>
      </c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1" x14ac:dyDescent="0.25">
      <c r="A288" s="211"/>
      <c r="B288" s="218"/>
      <c r="C288" s="264" t="s">
        <v>448</v>
      </c>
      <c r="D288" s="222"/>
      <c r="E288" s="227">
        <v>36.72</v>
      </c>
      <c r="F288" s="231"/>
      <c r="G288" s="231"/>
      <c r="H288" s="231"/>
      <c r="I288" s="231"/>
      <c r="J288" s="231"/>
      <c r="K288" s="231"/>
      <c r="L288" s="231"/>
      <c r="M288" s="231"/>
      <c r="N288" s="220"/>
      <c r="O288" s="220"/>
      <c r="P288" s="220"/>
      <c r="Q288" s="220"/>
      <c r="R288" s="220"/>
      <c r="S288" s="220"/>
      <c r="T288" s="221"/>
      <c r="U288" s="22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 t="s">
        <v>117</v>
      </c>
      <c r="AF288" s="210">
        <v>0</v>
      </c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1" x14ac:dyDescent="0.25">
      <c r="A289" s="211">
        <v>109</v>
      </c>
      <c r="B289" s="218" t="s">
        <v>449</v>
      </c>
      <c r="C289" s="263" t="s">
        <v>450</v>
      </c>
      <c r="D289" s="220" t="s">
        <v>114</v>
      </c>
      <c r="E289" s="226">
        <v>12.734999999999999</v>
      </c>
      <c r="F289" s="230">
        <f>H289+J289</f>
        <v>0</v>
      </c>
      <c r="G289" s="231">
        <f>ROUND(E289*F289,2)</f>
        <v>0</v>
      </c>
      <c r="H289" s="231"/>
      <c r="I289" s="231">
        <f>ROUND(E289*H289,2)</f>
        <v>0</v>
      </c>
      <c r="J289" s="231"/>
      <c r="K289" s="231">
        <f>ROUND(E289*J289,2)</f>
        <v>0</v>
      </c>
      <c r="L289" s="231">
        <v>21</v>
      </c>
      <c r="M289" s="231">
        <f>G289*(1+L289/100)</f>
        <v>0</v>
      </c>
      <c r="N289" s="220">
        <v>1.665</v>
      </c>
      <c r="O289" s="220">
        <f>ROUND(E289*N289,5)</f>
        <v>21.203779999999998</v>
      </c>
      <c r="P289" s="220">
        <v>0</v>
      </c>
      <c r="Q289" s="220">
        <f>ROUND(E289*P289,5)</f>
        <v>0</v>
      </c>
      <c r="R289" s="220"/>
      <c r="S289" s="220"/>
      <c r="T289" s="221">
        <v>0.92</v>
      </c>
      <c r="U289" s="220">
        <f>ROUND(E289*T289,2)</f>
        <v>11.72</v>
      </c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 t="s">
        <v>115</v>
      </c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1" x14ac:dyDescent="0.25">
      <c r="A290" s="211"/>
      <c r="B290" s="218"/>
      <c r="C290" s="266" t="s">
        <v>451</v>
      </c>
      <c r="D290" s="225"/>
      <c r="E290" s="229"/>
      <c r="F290" s="233"/>
      <c r="G290" s="234"/>
      <c r="H290" s="231"/>
      <c r="I290" s="231"/>
      <c r="J290" s="231"/>
      <c r="K290" s="231"/>
      <c r="L290" s="231"/>
      <c r="M290" s="231"/>
      <c r="N290" s="220"/>
      <c r="O290" s="220"/>
      <c r="P290" s="220"/>
      <c r="Q290" s="220"/>
      <c r="R290" s="220"/>
      <c r="S290" s="220"/>
      <c r="T290" s="221"/>
      <c r="U290" s="22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 t="s">
        <v>190</v>
      </c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3" t="str">
        <f>C290</f>
        <v>Frakce 8-16 mm.</v>
      </c>
      <c r="BB290" s="210"/>
      <c r="BC290" s="210"/>
      <c r="BD290" s="210"/>
      <c r="BE290" s="210"/>
      <c r="BF290" s="210"/>
      <c r="BG290" s="210"/>
      <c r="BH290" s="210"/>
    </row>
    <row r="291" spans="1:60" outlineLevel="1" x14ac:dyDescent="0.25">
      <c r="A291" s="211"/>
      <c r="B291" s="218"/>
      <c r="C291" s="264" t="s">
        <v>452</v>
      </c>
      <c r="D291" s="222"/>
      <c r="E291" s="227">
        <v>8.4149999999999991</v>
      </c>
      <c r="F291" s="231"/>
      <c r="G291" s="231"/>
      <c r="H291" s="231"/>
      <c r="I291" s="231"/>
      <c r="J291" s="231"/>
      <c r="K291" s="231"/>
      <c r="L291" s="231"/>
      <c r="M291" s="231"/>
      <c r="N291" s="220"/>
      <c r="O291" s="220"/>
      <c r="P291" s="220"/>
      <c r="Q291" s="220"/>
      <c r="R291" s="220"/>
      <c r="S291" s="220"/>
      <c r="T291" s="221"/>
      <c r="U291" s="22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 t="s">
        <v>117</v>
      </c>
      <c r="AF291" s="210">
        <v>0</v>
      </c>
      <c r="AG291" s="210"/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1" x14ac:dyDescent="0.25">
      <c r="A292" s="211"/>
      <c r="B292" s="218"/>
      <c r="C292" s="264" t="s">
        <v>453</v>
      </c>
      <c r="D292" s="222"/>
      <c r="E292" s="227">
        <v>4.32</v>
      </c>
      <c r="F292" s="231"/>
      <c r="G292" s="231"/>
      <c r="H292" s="231"/>
      <c r="I292" s="231"/>
      <c r="J292" s="231"/>
      <c r="K292" s="231"/>
      <c r="L292" s="231"/>
      <c r="M292" s="231"/>
      <c r="N292" s="220"/>
      <c r="O292" s="220"/>
      <c r="P292" s="220"/>
      <c r="Q292" s="220"/>
      <c r="R292" s="220"/>
      <c r="S292" s="220"/>
      <c r="T292" s="221"/>
      <c r="U292" s="22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 t="s">
        <v>117</v>
      </c>
      <c r="AF292" s="210">
        <v>0</v>
      </c>
      <c r="AG292" s="210"/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outlineLevel="1" x14ac:dyDescent="0.25">
      <c r="A293" s="211">
        <v>110</v>
      </c>
      <c r="B293" s="218" t="s">
        <v>449</v>
      </c>
      <c r="C293" s="263" t="s">
        <v>450</v>
      </c>
      <c r="D293" s="220" t="s">
        <v>114</v>
      </c>
      <c r="E293" s="226">
        <v>18.344999999999999</v>
      </c>
      <c r="F293" s="230">
        <f>H293+J293</f>
        <v>0</v>
      </c>
      <c r="G293" s="231">
        <f>ROUND(E293*F293,2)</f>
        <v>0</v>
      </c>
      <c r="H293" s="231"/>
      <c r="I293" s="231">
        <f>ROUND(E293*H293,2)</f>
        <v>0</v>
      </c>
      <c r="J293" s="231"/>
      <c r="K293" s="231">
        <f>ROUND(E293*J293,2)</f>
        <v>0</v>
      </c>
      <c r="L293" s="231">
        <v>21</v>
      </c>
      <c r="M293" s="231">
        <f>G293*(1+L293/100)</f>
        <v>0</v>
      </c>
      <c r="N293" s="220">
        <v>1.665</v>
      </c>
      <c r="O293" s="220">
        <f>ROUND(E293*N293,5)</f>
        <v>30.544429999999998</v>
      </c>
      <c r="P293" s="220">
        <v>0</v>
      </c>
      <c r="Q293" s="220">
        <f>ROUND(E293*P293,5)</f>
        <v>0</v>
      </c>
      <c r="R293" s="220"/>
      <c r="S293" s="220"/>
      <c r="T293" s="221">
        <v>0.92</v>
      </c>
      <c r="U293" s="220">
        <f>ROUND(E293*T293,2)</f>
        <v>16.88</v>
      </c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 t="s">
        <v>115</v>
      </c>
      <c r="AF293" s="210"/>
      <c r="AG293" s="210"/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outlineLevel="1" x14ac:dyDescent="0.25">
      <c r="A294" s="211"/>
      <c r="B294" s="218"/>
      <c r="C294" s="266" t="s">
        <v>454</v>
      </c>
      <c r="D294" s="225"/>
      <c r="E294" s="229"/>
      <c r="F294" s="233"/>
      <c r="G294" s="234"/>
      <c r="H294" s="231"/>
      <c r="I294" s="231"/>
      <c r="J294" s="231"/>
      <c r="K294" s="231"/>
      <c r="L294" s="231"/>
      <c r="M294" s="231"/>
      <c r="N294" s="220"/>
      <c r="O294" s="220"/>
      <c r="P294" s="220"/>
      <c r="Q294" s="220"/>
      <c r="R294" s="220"/>
      <c r="S294" s="220"/>
      <c r="T294" s="221"/>
      <c r="U294" s="22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 t="s">
        <v>190</v>
      </c>
      <c r="AF294" s="210"/>
      <c r="AG294" s="210"/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3" t="str">
        <f>C294</f>
        <v>Změna frakce na 4-8 mm.</v>
      </c>
      <c r="BB294" s="210"/>
      <c r="BC294" s="210"/>
      <c r="BD294" s="210"/>
      <c r="BE294" s="210"/>
      <c r="BF294" s="210"/>
      <c r="BG294" s="210"/>
      <c r="BH294" s="210"/>
    </row>
    <row r="295" spans="1:60" outlineLevel="1" x14ac:dyDescent="0.25">
      <c r="A295" s="211"/>
      <c r="B295" s="218"/>
      <c r="C295" s="264" t="s">
        <v>455</v>
      </c>
      <c r="D295" s="222"/>
      <c r="E295" s="227">
        <v>14.025</v>
      </c>
      <c r="F295" s="231"/>
      <c r="G295" s="231"/>
      <c r="H295" s="231"/>
      <c r="I295" s="231"/>
      <c r="J295" s="231"/>
      <c r="K295" s="231"/>
      <c r="L295" s="231"/>
      <c r="M295" s="231"/>
      <c r="N295" s="220"/>
      <c r="O295" s="220"/>
      <c r="P295" s="220"/>
      <c r="Q295" s="220"/>
      <c r="R295" s="220"/>
      <c r="S295" s="220"/>
      <c r="T295" s="221"/>
      <c r="U295" s="22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 t="s">
        <v>117</v>
      </c>
      <c r="AF295" s="210">
        <v>0</v>
      </c>
      <c r="AG295" s="210"/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1" x14ac:dyDescent="0.25">
      <c r="A296" s="211"/>
      <c r="B296" s="218"/>
      <c r="C296" s="264" t="s">
        <v>453</v>
      </c>
      <c r="D296" s="222"/>
      <c r="E296" s="227">
        <v>4.32</v>
      </c>
      <c r="F296" s="231"/>
      <c r="G296" s="231"/>
      <c r="H296" s="231"/>
      <c r="I296" s="231"/>
      <c r="J296" s="231"/>
      <c r="K296" s="231"/>
      <c r="L296" s="231"/>
      <c r="M296" s="231"/>
      <c r="N296" s="220"/>
      <c r="O296" s="220"/>
      <c r="P296" s="220"/>
      <c r="Q296" s="220"/>
      <c r="R296" s="220"/>
      <c r="S296" s="220"/>
      <c r="T296" s="221"/>
      <c r="U296" s="22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 t="s">
        <v>117</v>
      </c>
      <c r="AF296" s="210">
        <v>0</v>
      </c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outlineLevel="1" x14ac:dyDescent="0.25">
      <c r="A297" s="211">
        <v>111</v>
      </c>
      <c r="B297" s="218" t="s">
        <v>449</v>
      </c>
      <c r="C297" s="263" t="s">
        <v>450</v>
      </c>
      <c r="D297" s="220" t="s">
        <v>114</v>
      </c>
      <c r="E297" s="226">
        <v>23.944500000000001</v>
      </c>
      <c r="F297" s="230">
        <f>H297+J297</f>
        <v>0</v>
      </c>
      <c r="G297" s="231">
        <f>ROUND(E297*F297,2)</f>
        <v>0</v>
      </c>
      <c r="H297" s="231"/>
      <c r="I297" s="231">
        <f>ROUND(E297*H297,2)</f>
        <v>0</v>
      </c>
      <c r="J297" s="231"/>
      <c r="K297" s="231">
        <f>ROUND(E297*J297,2)</f>
        <v>0</v>
      </c>
      <c r="L297" s="231">
        <v>21</v>
      </c>
      <c r="M297" s="231">
        <f>G297*(1+L297/100)</f>
        <v>0</v>
      </c>
      <c r="N297" s="220">
        <v>1.665</v>
      </c>
      <c r="O297" s="220">
        <f>ROUND(E297*N297,5)</f>
        <v>39.86759</v>
      </c>
      <c r="P297" s="220">
        <v>0</v>
      </c>
      <c r="Q297" s="220">
        <f>ROUND(E297*P297,5)</f>
        <v>0</v>
      </c>
      <c r="R297" s="220"/>
      <c r="S297" s="220"/>
      <c r="T297" s="221">
        <v>0.92</v>
      </c>
      <c r="U297" s="220">
        <f>ROUND(E297*T297,2)</f>
        <v>22.03</v>
      </c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 t="s">
        <v>115</v>
      </c>
      <c r="AF297" s="210"/>
      <c r="AG297" s="210"/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1" x14ac:dyDescent="0.25">
      <c r="A298" s="211"/>
      <c r="B298" s="218"/>
      <c r="C298" s="266" t="s">
        <v>451</v>
      </c>
      <c r="D298" s="225"/>
      <c r="E298" s="229"/>
      <c r="F298" s="233"/>
      <c r="G298" s="234"/>
      <c r="H298" s="231"/>
      <c r="I298" s="231"/>
      <c r="J298" s="231"/>
      <c r="K298" s="231"/>
      <c r="L298" s="231"/>
      <c r="M298" s="231"/>
      <c r="N298" s="220"/>
      <c r="O298" s="220"/>
      <c r="P298" s="220"/>
      <c r="Q298" s="220"/>
      <c r="R298" s="220"/>
      <c r="S298" s="220"/>
      <c r="T298" s="221"/>
      <c r="U298" s="22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 t="s">
        <v>190</v>
      </c>
      <c r="AF298" s="210"/>
      <c r="AG298" s="210"/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3" t="str">
        <f>C298</f>
        <v>Frakce 8-16 mm.</v>
      </c>
      <c r="BB298" s="210"/>
      <c r="BC298" s="210"/>
      <c r="BD298" s="210"/>
      <c r="BE298" s="210"/>
      <c r="BF298" s="210"/>
      <c r="BG298" s="210"/>
      <c r="BH298" s="210"/>
    </row>
    <row r="299" spans="1:60" outlineLevel="1" x14ac:dyDescent="0.25">
      <c r="A299" s="211"/>
      <c r="B299" s="218"/>
      <c r="C299" s="264" t="s">
        <v>456</v>
      </c>
      <c r="D299" s="222"/>
      <c r="E299" s="227">
        <v>8.4510000000000005</v>
      </c>
      <c r="F299" s="231"/>
      <c r="G299" s="231"/>
      <c r="H299" s="231"/>
      <c r="I299" s="231"/>
      <c r="J299" s="231"/>
      <c r="K299" s="231"/>
      <c r="L299" s="231"/>
      <c r="M299" s="231"/>
      <c r="N299" s="220"/>
      <c r="O299" s="220"/>
      <c r="P299" s="220"/>
      <c r="Q299" s="220"/>
      <c r="R299" s="220"/>
      <c r="S299" s="220"/>
      <c r="T299" s="221"/>
      <c r="U299" s="22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 t="s">
        <v>117</v>
      </c>
      <c r="AF299" s="210">
        <v>0</v>
      </c>
      <c r="AG299" s="210"/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1" x14ac:dyDescent="0.25">
      <c r="A300" s="211"/>
      <c r="B300" s="218"/>
      <c r="C300" s="264" t="s">
        <v>457</v>
      </c>
      <c r="D300" s="222"/>
      <c r="E300" s="227">
        <v>15.493499999999999</v>
      </c>
      <c r="F300" s="231"/>
      <c r="G300" s="231"/>
      <c r="H300" s="231"/>
      <c r="I300" s="231"/>
      <c r="J300" s="231"/>
      <c r="K300" s="231"/>
      <c r="L300" s="231"/>
      <c r="M300" s="231"/>
      <c r="N300" s="220"/>
      <c r="O300" s="220"/>
      <c r="P300" s="220"/>
      <c r="Q300" s="220"/>
      <c r="R300" s="220"/>
      <c r="S300" s="220"/>
      <c r="T300" s="221"/>
      <c r="U300" s="22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 t="s">
        <v>117</v>
      </c>
      <c r="AF300" s="210">
        <v>0</v>
      </c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1" x14ac:dyDescent="0.25">
      <c r="A301" s="211">
        <v>112</v>
      </c>
      <c r="B301" s="218" t="s">
        <v>458</v>
      </c>
      <c r="C301" s="263" t="s">
        <v>459</v>
      </c>
      <c r="D301" s="220" t="s">
        <v>156</v>
      </c>
      <c r="E301" s="226">
        <v>389.9</v>
      </c>
      <c r="F301" s="230">
        <f>H301+J301</f>
        <v>0</v>
      </c>
      <c r="G301" s="231">
        <f>ROUND(E301*F301,2)</f>
        <v>0</v>
      </c>
      <c r="H301" s="231"/>
      <c r="I301" s="231">
        <f>ROUND(E301*H301,2)</f>
        <v>0</v>
      </c>
      <c r="J301" s="231"/>
      <c r="K301" s="231">
        <f>ROUND(E301*J301,2)</f>
        <v>0</v>
      </c>
      <c r="L301" s="231">
        <v>21</v>
      </c>
      <c r="M301" s="231">
        <f>G301*(1+L301/100)</f>
        <v>0</v>
      </c>
      <c r="N301" s="220">
        <v>1.8000000000000001E-4</v>
      </c>
      <c r="O301" s="220">
        <f>ROUND(E301*N301,5)</f>
        <v>7.0180000000000006E-2</v>
      </c>
      <c r="P301" s="220">
        <v>0</v>
      </c>
      <c r="Q301" s="220">
        <f>ROUND(E301*P301,5)</f>
        <v>0</v>
      </c>
      <c r="R301" s="220"/>
      <c r="S301" s="220"/>
      <c r="T301" s="221">
        <v>0.08</v>
      </c>
      <c r="U301" s="220">
        <f>ROUND(E301*T301,2)</f>
        <v>31.19</v>
      </c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 t="s">
        <v>115</v>
      </c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1" x14ac:dyDescent="0.25">
      <c r="A302" s="211"/>
      <c r="B302" s="218"/>
      <c r="C302" s="264" t="s">
        <v>460</v>
      </c>
      <c r="D302" s="222"/>
      <c r="E302" s="227">
        <v>317.89999999999998</v>
      </c>
      <c r="F302" s="231"/>
      <c r="G302" s="231"/>
      <c r="H302" s="231"/>
      <c r="I302" s="231"/>
      <c r="J302" s="231"/>
      <c r="K302" s="231"/>
      <c r="L302" s="231"/>
      <c r="M302" s="231"/>
      <c r="N302" s="220"/>
      <c r="O302" s="220"/>
      <c r="P302" s="220"/>
      <c r="Q302" s="220"/>
      <c r="R302" s="220"/>
      <c r="S302" s="220"/>
      <c r="T302" s="221"/>
      <c r="U302" s="22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 t="s">
        <v>117</v>
      </c>
      <c r="AF302" s="210">
        <v>0</v>
      </c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outlineLevel="1" x14ac:dyDescent="0.25">
      <c r="A303" s="211"/>
      <c r="B303" s="218"/>
      <c r="C303" s="264" t="s">
        <v>461</v>
      </c>
      <c r="D303" s="222"/>
      <c r="E303" s="227">
        <v>72</v>
      </c>
      <c r="F303" s="231"/>
      <c r="G303" s="231"/>
      <c r="H303" s="231"/>
      <c r="I303" s="231"/>
      <c r="J303" s="231"/>
      <c r="K303" s="231"/>
      <c r="L303" s="231"/>
      <c r="M303" s="231"/>
      <c r="N303" s="220"/>
      <c r="O303" s="220"/>
      <c r="P303" s="220"/>
      <c r="Q303" s="220"/>
      <c r="R303" s="220"/>
      <c r="S303" s="220"/>
      <c r="T303" s="221"/>
      <c r="U303" s="22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 t="s">
        <v>117</v>
      </c>
      <c r="AF303" s="210">
        <v>0</v>
      </c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1" x14ac:dyDescent="0.25">
      <c r="A304" s="211">
        <v>113</v>
      </c>
      <c r="B304" s="218" t="s">
        <v>462</v>
      </c>
      <c r="C304" s="263" t="s">
        <v>463</v>
      </c>
      <c r="D304" s="220" t="s">
        <v>156</v>
      </c>
      <c r="E304" s="226">
        <v>448.38499999999999</v>
      </c>
      <c r="F304" s="230">
        <f>H304+J304</f>
        <v>0</v>
      </c>
      <c r="G304" s="231">
        <f>ROUND(E304*F304,2)</f>
        <v>0</v>
      </c>
      <c r="H304" s="231"/>
      <c r="I304" s="231">
        <f>ROUND(E304*H304,2)</f>
        <v>0</v>
      </c>
      <c r="J304" s="231"/>
      <c r="K304" s="231">
        <f>ROUND(E304*J304,2)</f>
        <v>0</v>
      </c>
      <c r="L304" s="231">
        <v>21</v>
      </c>
      <c r="M304" s="231">
        <f>G304*(1+L304/100)</f>
        <v>0</v>
      </c>
      <c r="N304" s="220">
        <v>2.0000000000000001E-4</v>
      </c>
      <c r="O304" s="220">
        <f>ROUND(E304*N304,5)</f>
        <v>8.9679999999999996E-2</v>
      </c>
      <c r="P304" s="220">
        <v>0</v>
      </c>
      <c r="Q304" s="220">
        <f>ROUND(E304*P304,5)</f>
        <v>0</v>
      </c>
      <c r="R304" s="220"/>
      <c r="S304" s="220"/>
      <c r="T304" s="221">
        <v>0</v>
      </c>
      <c r="U304" s="220">
        <f>ROUND(E304*T304,2)</f>
        <v>0</v>
      </c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 t="s">
        <v>250</v>
      </c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outlineLevel="1" x14ac:dyDescent="0.25">
      <c r="A305" s="211"/>
      <c r="B305" s="218"/>
      <c r="C305" s="264" t="s">
        <v>464</v>
      </c>
      <c r="D305" s="222"/>
      <c r="E305" s="227">
        <v>365.58499999999998</v>
      </c>
      <c r="F305" s="231"/>
      <c r="G305" s="231"/>
      <c r="H305" s="231"/>
      <c r="I305" s="231"/>
      <c r="J305" s="231"/>
      <c r="K305" s="231"/>
      <c r="L305" s="231"/>
      <c r="M305" s="231"/>
      <c r="N305" s="220"/>
      <c r="O305" s="220"/>
      <c r="P305" s="220"/>
      <c r="Q305" s="220"/>
      <c r="R305" s="220"/>
      <c r="S305" s="220"/>
      <c r="T305" s="221"/>
      <c r="U305" s="22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 t="s">
        <v>117</v>
      </c>
      <c r="AF305" s="210">
        <v>0</v>
      </c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outlineLevel="1" x14ac:dyDescent="0.25">
      <c r="A306" s="211"/>
      <c r="B306" s="218"/>
      <c r="C306" s="264" t="s">
        <v>465</v>
      </c>
      <c r="D306" s="222"/>
      <c r="E306" s="227">
        <v>82.8</v>
      </c>
      <c r="F306" s="231"/>
      <c r="G306" s="231"/>
      <c r="H306" s="231"/>
      <c r="I306" s="231"/>
      <c r="J306" s="231"/>
      <c r="K306" s="231"/>
      <c r="L306" s="231"/>
      <c r="M306" s="231"/>
      <c r="N306" s="220"/>
      <c r="O306" s="220"/>
      <c r="P306" s="220"/>
      <c r="Q306" s="220"/>
      <c r="R306" s="220"/>
      <c r="S306" s="220"/>
      <c r="T306" s="221"/>
      <c r="U306" s="22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 t="s">
        <v>117</v>
      </c>
      <c r="AF306" s="210">
        <v>0</v>
      </c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ht="20.399999999999999" outlineLevel="1" x14ac:dyDescent="0.25">
      <c r="A307" s="211">
        <v>114</v>
      </c>
      <c r="B307" s="218" t="s">
        <v>466</v>
      </c>
      <c r="C307" s="263" t="s">
        <v>467</v>
      </c>
      <c r="D307" s="220" t="s">
        <v>261</v>
      </c>
      <c r="E307" s="226">
        <v>4</v>
      </c>
      <c r="F307" s="230">
        <f>H307+J307</f>
        <v>0</v>
      </c>
      <c r="G307" s="231">
        <f>ROUND(E307*F307,2)</f>
        <v>0</v>
      </c>
      <c r="H307" s="231"/>
      <c r="I307" s="231">
        <f>ROUND(E307*H307,2)</f>
        <v>0</v>
      </c>
      <c r="J307" s="231"/>
      <c r="K307" s="231">
        <f>ROUND(E307*J307,2)</f>
        <v>0</v>
      </c>
      <c r="L307" s="231">
        <v>21</v>
      </c>
      <c r="M307" s="231">
        <f>G307*(1+L307/100)</f>
        <v>0</v>
      </c>
      <c r="N307" s="220">
        <v>1.2800000000000001E-3</v>
      </c>
      <c r="O307" s="220">
        <f>ROUND(E307*N307,5)</f>
        <v>5.1200000000000004E-3</v>
      </c>
      <c r="P307" s="220">
        <v>0</v>
      </c>
      <c r="Q307" s="220">
        <f>ROUND(E307*P307,5)</f>
        <v>0</v>
      </c>
      <c r="R307" s="220"/>
      <c r="S307" s="220"/>
      <c r="T307" s="221">
        <v>0.33</v>
      </c>
      <c r="U307" s="220">
        <f>ROUND(E307*T307,2)</f>
        <v>1.32</v>
      </c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 t="s">
        <v>115</v>
      </c>
      <c r="AF307" s="210"/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ht="20.399999999999999" outlineLevel="1" x14ac:dyDescent="0.25">
      <c r="A308" s="211">
        <v>115</v>
      </c>
      <c r="B308" s="218" t="s">
        <v>468</v>
      </c>
      <c r="C308" s="263" t="s">
        <v>469</v>
      </c>
      <c r="D308" s="220" t="s">
        <v>261</v>
      </c>
      <c r="E308" s="226">
        <v>1</v>
      </c>
      <c r="F308" s="230">
        <f>H308+J308</f>
        <v>0</v>
      </c>
      <c r="G308" s="231">
        <f>ROUND(E308*F308,2)</f>
        <v>0</v>
      </c>
      <c r="H308" s="231"/>
      <c r="I308" s="231">
        <f>ROUND(E308*H308,2)</f>
        <v>0</v>
      </c>
      <c r="J308" s="231"/>
      <c r="K308" s="231">
        <f>ROUND(E308*J308,2)</f>
        <v>0</v>
      </c>
      <c r="L308" s="231">
        <v>21</v>
      </c>
      <c r="M308" s="231">
        <f>G308*(1+L308/100)</f>
        <v>0</v>
      </c>
      <c r="N308" s="220">
        <v>1.7099999999999999E-3</v>
      </c>
      <c r="O308" s="220">
        <f>ROUND(E308*N308,5)</f>
        <v>1.7099999999999999E-3</v>
      </c>
      <c r="P308" s="220">
        <v>0</v>
      </c>
      <c r="Q308" s="220">
        <f>ROUND(E308*P308,5)</f>
        <v>0</v>
      </c>
      <c r="R308" s="220"/>
      <c r="S308" s="220"/>
      <c r="T308" s="221">
        <v>0.33</v>
      </c>
      <c r="U308" s="220">
        <f>ROUND(E308*T308,2)</f>
        <v>0.33</v>
      </c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 t="s">
        <v>115</v>
      </c>
      <c r="AF308" s="210"/>
      <c r="AG308" s="210"/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1" x14ac:dyDescent="0.25">
      <c r="A309" s="211">
        <v>116</v>
      </c>
      <c r="B309" s="218" t="s">
        <v>470</v>
      </c>
      <c r="C309" s="263" t="s">
        <v>471</v>
      </c>
      <c r="D309" s="220" t="s">
        <v>261</v>
      </c>
      <c r="E309" s="226">
        <v>2</v>
      </c>
      <c r="F309" s="230">
        <f>H309+J309</f>
        <v>0</v>
      </c>
      <c r="G309" s="231">
        <f>ROUND(E309*F309,2)</f>
        <v>0</v>
      </c>
      <c r="H309" s="231"/>
      <c r="I309" s="231">
        <f>ROUND(E309*H309,2)</f>
        <v>0</v>
      </c>
      <c r="J309" s="231"/>
      <c r="K309" s="231">
        <f>ROUND(E309*J309,2)</f>
        <v>0</v>
      </c>
      <c r="L309" s="231">
        <v>21</v>
      </c>
      <c r="M309" s="231">
        <f>G309*(1+L309/100)</f>
        <v>0</v>
      </c>
      <c r="N309" s="220">
        <v>2.0000000000000002E-5</v>
      </c>
      <c r="O309" s="220">
        <f>ROUND(E309*N309,5)</f>
        <v>4.0000000000000003E-5</v>
      </c>
      <c r="P309" s="220">
        <v>0</v>
      </c>
      <c r="Q309" s="220">
        <f>ROUND(E309*P309,5)</f>
        <v>0</v>
      </c>
      <c r="R309" s="220"/>
      <c r="S309" s="220"/>
      <c r="T309" s="221">
        <v>0.21</v>
      </c>
      <c r="U309" s="220">
        <f>ROUND(E309*T309,2)</f>
        <v>0.42</v>
      </c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 t="s">
        <v>115</v>
      </c>
      <c r="AF309" s="210"/>
      <c r="AG309" s="210"/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outlineLevel="1" x14ac:dyDescent="0.25">
      <c r="A310" s="211">
        <v>117</v>
      </c>
      <c r="B310" s="218" t="s">
        <v>472</v>
      </c>
      <c r="C310" s="263" t="s">
        <v>473</v>
      </c>
      <c r="D310" s="220" t="s">
        <v>261</v>
      </c>
      <c r="E310" s="226">
        <v>2</v>
      </c>
      <c r="F310" s="230">
        <f>H310+J310</f>
        <v>0</v>
      </c>
      <c r="G310" s="231">
        <f>ROUND(E310*F310,2)</f>
        <v>0</v>
      </c>
      <c r="H310" s="231"/>
      <c r="I310" s="231">
        <f>ROUND(E310*H310,2)</f>
        <v>0</v>
      </c>
      <c r="J310" s="231"/>
      <c r="K310" s="231">
        <f>ROUND(E310*J310,2)</f>
        <v>0</v>
      </c>
      <c r="L310" s="231">
        <v>21</v>
      </c>
      <c r="M310" s="231">
        <f>G310*(1+L310/100)</f>
        <v>0</v>
      </c>
      <c r="N310" s="220">
        <v>4.2000000000000002E-4</v>
      </c>
      <c r="O310" s="220">
        <f>ROUND(E310*N310,5)</f>
        <v>8.4000000000000003E-4</v>
      </c>
      <c r="P310" s="220">
        <v>0</v>
      </c>
      <c r="Q310" s="220">
        <f>ROUND(E310*P310,5)</f>
        <v>0</v>
      </c>
      <c r="R310" s="220"/>
      <c r="S310" s="220"/>
      <c r="T310" s="221">
        <v>0</v>
      </c>
      <c r="U310" s="220">
        <f>ROUND(E310*T310,2)</f>
        <v>0</v>
      </c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 t="s">
        <v>250</v>
      </c>
      <c r="AF310" s="210"/>
      <c r="AG310" s="210"/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x14ac:dyDescent="0.25">
      <c r="A311" s="212" t="s">
        <v>110</v>
      </c>
      <c r="B311" s="219" t="s">
        <v>71</v>
      </c>
      <c r="C311" s="265" t="s">
        <v>72</v>
      </c>
      <c r="D311" s="223"/>
      <c r="E311" s="228"/>
      <c r="F311" s="232"/>
      <c r="G311" s="232">
        <f>SUMIF(AE312:AE332,"&lt;&gt;NOR",G312:G332)</f>
        <v>0</v>
      </c>
      <c r="H311" s="232"/>
      <c r="I311" s="232">
        <f>SUM(I312:I332)</f>
        <v>0</v>
      </c>
      <c r="J311" s="232"/>
      <c r="K311" s="232">
        <f>SUM(K312:K332)</f>
        <v>0</v>
      </c>
      <c r="L311" s="232"/>
      <c r="M311" s="232">
        <f>SUM(M312:M332)</f>
        <v>0</v>
      </c>
      <c r="N311" s="223"/>
      <c r="O311" s="223">
        <f>SUM(O312:O332)</f>
        <v>36.463270000000001</v>
      </c>
      <c r="P311" s="223"/>
      <c r="Q311" s="223">
        <f>SUM(Q312:Q332)</f>
        <v>0</v>
      </c>
      <c r="R311" s="223"/>
      <c r="S311" s="223"/>
      <c r="T311" s="224"/>
      <c r="U311" s="223">
        <f>SUM(U312:U332)</f>
        <v>34.71</v>
      </c>
      <c r="AE311" t="s">
        <v>111</v>
      </c>
    </row>
    <row r="312" spans="1:60" outlineLevel="1" x14ac:dyDescent="0.25">
      <c r="A312" s="211">
        <v>118</v>
      </c>
      <c r="B312" s="218" t="s">
        <v>474</v>
      </c>
      <c r="C312" s="263" t="s">
        <v>475</v>
      </c>
      <c r="D312" s="220" t="s">
        <v>156</v>
      </c>
      <c r="E312" s="226">
        <v>16</v>
      </c>
      <c r="F312" s="230">
        <f>H312+J312</f>
        <v>0</v>
      </c>
      <c r="G312" s="231">
        <f>ROUND(E312*F312,2)</f>
        <v>0</v>
      </c>
      <c r="H312" s="231"/>
      <c r="I312" s="231">
        <f>ROUND(E312*H312,2)</f>
        <v>0</v>
      </c>
      <c r="J312" s="231"/>
      <c r="K312" s="231">
        <f>ROUND(E312*J312,2)</f>
        <v>0</v>
      </c>
      <c r="L312" s="231">
        <v>21</v>
      </c>
      <c r="M312" s="231">
        <f>G312*(1+L312/100)</f>
        <v>0</v>
      </c>
      <c r="N312" s="220">
        <v>0.40481</v>
      </c>
      <c r="O312" s="220">
        <f>ROUND(E312*N312,5)</f>
        <v>6.4769600000000001</v>
      </c>
      <c r="P312" s="220">
        <v>0</v>
      </c>
      <c r="Q312" s="220">
        <f>ROUND(E312*P312,5)</f>
        <v>0</v>
      </c>
      <c r="R312" s="220"/>
      <c r="S312" s="220"/>
      <c r="T312" s="221">
        <v>0.02</v>
      </c>
      <c r="U312" s="220">
        <f>ROUND(E312*T312,2)</f>
        <v>0.32</v>
      </c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 t="s">
        <v>115</v>
      </c>
      <c r="AF312" s="210"/>
      <c r="AG312" s="210"/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1" x14ac:dyDescent="0.25">
      <c r="A313" s="211"/>
      <c r="B313" s="218"/>
      <c r="C313" s="264" t="s">
        <v>476</v>
      </c>
      <c r="D313" s="222"/>
      <c r="E313" s="227">
        <v>16</v>
      </c>
      <c r="F313" s="231"/>
      <c r="G313" s="231"/>
      <c r="H313" s="231"/>
      <c r="I313" s="231"/>
      <c r="J313" s="231"/>
      <c r="K313" s="231"/>
      <c r="L313" s="231"/>
      <c r="M313" s="231"/>
      <c r="N313" s="220"/>
      <c r="O313" s="220"/>
      <c r="P313" s="220"/>
      <c r="Q313" s="220"/>
      <c r="R313" s="220"/>
      <c r="S313" s="220"/>
      <c r="T313" s="221"/>
      <c r="U313" s="22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 t="s">
        <v>117</v>
      </c>
      <c r="AF313" s="210">
        <v>0</v>
      </c>
      <c r="AG313" s="210"/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outlineLevel="1" x14ac:dyDescent="0.25">
      <c r="A314" s="211">
        <v>119</v>
      </c>
      <c r="B314" s="218" t="s">
        <v>449</v>
      </c>
      <c r="C314" s="263" t="s">
        <v>450</v>
      </c>
      <c r="D314" s="220" t="s">
        <v>114</v>
      </c>
      <c r="E314" s="226">
        <v>17.55</v>
      </c>
      <c r="F314" s="230">
        <f>H314+J314</f>
        <v>0</v>
      </c>
      <c r="G314" s="231">
        <f>ROUND(E314*F314,2)</f>
        <v>0</v>
      </c>
      <c r="H314" s="231"/>
      <c r="I314" s="231">
        <f>ROUND(E314*H314,2)</f>
        <v>0</v>
      </c>
      <c r="J314" s="231"/>
      <c r="K314" s="231">
        <f>ROUND(E314*J314,2)</f>
        <v>0</v>
      </c>
      <c r="L314" s="231">
        <v>21</v>
      </c>
      <c r="M314" s="231">
        <f>G314*(1+L314/100)</f>
        <v>0</v>
      </c>
      <c r="N314" s="220">
        <v>1.665</v>
      </c>
      <c r="O314" s="220">
        <f>ROUND(E314*N314,5)</f>
        <v>29.220749999999999</v>
      </c>
      <c r="P314" s="220">
        <v>0</v>
      </c>
      <c r="Q314" s="220">
        <f>ROUND(E314*P314,5)</f>
        <v>0</v>
      </c>
      <c r="R314" s="220"/>
      <c r="S314" s="220"/>
      <c r="T314" s="221">
        <v>0.92</v>
      </c>
      <c r="U314" s="220">
        <f>ROUND(E314*T314,2)</f>
        <v>16.149999999999999</v>
      </c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 t="s">
        <v>115</v>
      </c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1" x14ac:dyDescent="0.25">
      <c r="A315" s="211"/>
      <c r="B315" s="218"/>
      <c r="C315" s="266" t="s">
        <v>451</v>
      </c>
      <c r="D315" s="225"/>
      <c r="E315" s="229"/>
      <c r="F315" s="233"/>
      <c r="G315" s="234"/>
      <c r="H315" s="231"/>
      <c r="I315" s="231"/>
      <c r="J315" s="231"/>
      <c r="K315" s="231"/>
      <c r="L315" s="231"/>
      <c r="M315" s="231"/>
      <c r="N315" s="220"/>
      <c r="O315" s="220"/>
      <c r="P315" s="220"/>
      <c r="Q315" s="220"/>
      <c r="R315" s="220"/>
      <c r="S315" s="220"/>
      <c r="T315" s="221"/>
      <c r="U315" s="22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 t="s">
        <v>190</v>
      </c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3" t="str">
        <f>C315</f>
        <v>Frakce 8-16 mm.</v>
      </c>
      <c r="BB315" s="210"/>
      <c r="BC315" s="210"/>
      <c r="BD315" s="210"/>
      <c r="BE315" s="210"/>
      <c r="BF315" s="210"/>
      <c r="BG315" s="210"/>
      <c r="BH315" s="210"/>
    </row>
    <row r="316" spans="1:60" outlineLevel="1" x14ac:dyDescent="0.25">
      <c r="A316" s="211"/>
      <c r="B316" s="218"/>
      <c r="C316" s="264" t="s">
        <v>477</v>
      </c>
      <c r="D316" s="222"/>
      <c r="E316" s="227">
        <v>17.55</v>
      </c>
      <c r="F316" s="231"/>
      <c r="G316" s="231"/>
      <c r="H316" s="231"/>
      <c r="I316" s="231"/>
      <c r="J316" s="231"/>
      <c r="K316" s="231"/>
      <c r="L316" s="231"/>
      <c r="M316" s="231"/>
      <c r="N316" s="220"/>
      <c r="O316" s="220"/>
      <c r="P316" s="220"/>
      <c r="Q316" s="220"/>
      <c r="R316" s="220"/>
      <c r="S316" s="220"/>
      <c r="T316" s="221"/>
      <c r="U316" s="22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 t="s">
        <v>117</v>
      </c>
      <c r="AF316" s="210">
        <v>0</v>
      </c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outlineLevel="1" x14ac:dyDescent="0.25">
      <c r="A317" s="211">
        <v>120</v>
      </c>
      <c r="B317" s="218" t="s">
        <v>478</v>
      </c>
      <c r="C317" s="263" t="s">
        <v>479</v>
      </c>
      <c r="D317" s="220" t="s">
        <v>261</v>
      </c>
      <c r="E317" s="226">
        <v>50</v>
      </c>
      <c r="F317" s="230">
        <f>H317+J317</f>
        <v>0</v>
      </c>
      <c r="G317" s="231">
        <f>ROUND(E317*F317,2)</f>
        <v>0</v>
      </c>
      <c r="H317" s="231"/>
      <c r="I317" s="231">
        <f>ROUND(E317*H317,2)</f>
        <v>0</v>
      </c>
      <c r="J317" s="231"/>
      <c r="K317" s="231">
        <f>ROUND(E317*J317,2)</f>
        <v>0</v>
      </c>
      <c r="L317" s="231">
        <v>21</v>
      </c>
      <c r="M317" s="231">
        <f>G317*(1+L317/100)</f>
        <v>0</v>
      </c>
      <c r="N317" s="220">
        <v>0</v>
      </c>
      <c r="O317" s="220">
        <f>ROUND(E317*N317,5)</f>
        <v>0</v>
      </c>
      <c r="P317" s="220">
        <v>0</v>
      </c>
      <c r="Q317" s="220">
        <f>ROUND(E317*P317,5)</f>
        <v>0</v>
      </c>
      <c r="R317" s="220"/>
      <c r="S317" s="220"/>
      <c r="T317" s="221">
        <v>0.27</v>
      </c>
      <c r="U317" s="220">
        <f>ROUND(E317*T317,2)</f>
        <v>13.5</v>
      </c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 t="s">
        <v>115</v>
      </c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1" x14ac:dyDescent="0.25">
      <c r="A318" s="211"/>
      <c r="B318" s="218"/>
      <c r="C318" s="264" t="s">
        <v>480</v>
      </c>
      <c r="D318" s="222"/>
      <c r="E318" s="227">
        <v>50</v>
      </c>
      <c r="F318" s="231"/>
      <c r="G318" s="231"/>
      <c r="H318" s="231"/>
      <c r="I318" s="231"/>
      <c r="J318" s="231"/>
      <c r="K318" s="231"/>
      <c r="L318" s="231"/>
      <c r="M318" s="231"/>
      <c r="N318" s="220"/>
      <c r="O318" s="220"/>
      <c r="P318" s="220"/>
      <c r="Q318" s="220"/>
      <c r="R318" s="220"/>
      <c r="S318" s="220"/>
      <c r="T318" s="221"/>
      <c r="U318" s="22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 t="s">
        <v>117</v>
      </c>
      <c r="AF318" s="210">
        <v>0</v>
      </c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1" x14ac:dyDescent="0.25">
      <c r="A319" s="211">
        <v>121</v>
      </c>
      <c r="B319" s="218" t="s">
        <v>481</v>
      </c>
      <c r="C319" s="263" t="s">
        <v>482</v>
      </c>
      <c r="D319" s="220" t="s">
        <v>261</v>
      </c>
      <c r="E319" s="226">
        <v>48</v>
      </c>
      <c r="F319" s="230">
        <f>H319+J319</f>
        <v>0</v>
      </c>
      <c r="G319" s="231">
        <f>ROUND(E319*F319,2)</f>
        <v>0</v>
      </c>
      <c r="H319" s="231"/>
      <c r="I319" s="231">
        <f>ROUND(E319*H319,2)</f>
        <v>0</v>
      </c>
      <c r="J319" s="231"/>
      <c r="K319" s="231">
        <f>ROUND(E319*J319,2)</f>
        <v>0</v>
      </c>
      <c r="L319" s="231">
        <v>21</v>
      </c>
      <c r="M319" s="231">
        <f>G319*(1+L319/100)</f>
        <v>0</v>
      </c>
      <c r="N319" s="220">
        <v>1.4999999999999999E-2</v>
      </c>
      <c r="O319" s="220">
        <f>ROUND(E319*N319,5)</f>
        <v>0.72</v>
      </c>
      <c r="P319" s="220">
        <v>0</v>
      </c>
      <c r="Q319" s="220">
        <f>ROUND(E319*P319,5)</f>
        <v>0</v>
      </c>
      <c r="R319" s="220"/>
      <c r="S319" s="220"/>
      <c r="T319" s="221">
        <v>0</v>
      </c>
      <c r="U319" s="220">
        <f>ROUND(E319*T319,2)</f>
        <v>0</v>
      </c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 t="s">
        <v>250</v>
      </c>
      <c r="AF319" s="210"/>
      <c r="AG319" s="210"/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outlineLevel="1" x14ac:dyDescent="0.25">
      <c r="A320" s="211"/>
      <c r="B320" s="218"/>
      <c r="C320" s="264" t="s">
        <v>483</v>
      </c>
      <c r="D320" s="222"/>
      <c r="E320" s="227">
        <v>48</v>
      </c>
      <c r="F320" s="231"/>
      <c r="G320" s="231"/>
      <c r="H320" s="231"/>
      <c r="I320" s="231"/>
      <c r="J320" s="231"/>
      <c r="K320" s="231"/>
      <c r="L320" s="231"/>
      <c r="M320" s="231"/>
      <c r="N320" s="220"/>
      <c r="O320" s="220"/>
      <c r="P320" s="220"/>
      <c r="Q320" s="220"/>
      <c r="R320" s="220"/>
      <c r="S320" s="220"/>
      <c r="T320" s="221"/>
      <c r="U320" s="22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 t="s">
        <v>117</v>
      </c>
      <c r="AF320" s="210">
        <v>0</v>
      </c>
      <c r="AG320" s="210"/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1" x14ac:dyDescent="0.25">
      <c r="A321" s="211">
        <v>122</v>
      </c>
      <c r="B321" s="218" t="s">
        <v>484</v>
      </c>
      <c r="C321" s="263" t="s">
        <v>485</v>
      </c>
      <c r="D321" s="220" t="s">
        <v>261</v>
      </c>
      <c r="E321" s="226">
        <v>1</v>
      </c>
      <c r="F321" s="230">
        <f>H321+J321</f>
        <v>0</v>
      </c>
      <c r="G321" s="231">
        <f>ROUND(E321*F321,2)</f>
        <v>0</v>
      </c>
      <c r="H321" s="231"/>
      <c r="I321" s="231">
        <f>ROUND(E321*H321,2)</f>
        <v>0</v>
      </c>
      <c r="J321" s="231"/>
      <c r="K321" s="231">
        <f>ROUND(E321*J321,2)</f>
        <v>0</v>
      </c>
      <c r="L321" s="231">
        <v>21</v>
      </c>
      <c r="M321" s="231">
        <f>G321*(1+L321/100)</f>
        <v>0</v>
      </c>
      <c r="N321" s="220">
        <v>1.4999999999999999E-2</v>
      </c>
      <c r="O321" s="220">
        <f>ROUND(E321*N321,5)</f>
        <v>1.4999999999999999E-2</v>
      </c>
      <c r="P321" s="220">
        <v>0</v>
      </c>
      <c r="Q321" s="220">
        <f>ROUND(E321*P321,5)</f>
        <v>0</v>
      </c>
      <c r="R321" s="220"/>
      <c r="S321" s="220"/>
      <c r="T321" s="221">
        <v>0</v>
      </c>
      <c r="U321" s="220">
        <f>ROUND(E321*T321,2)</f>
        <v>0</v>
      </c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 t="s">
        <v>250</v>
      </c>
      <c r="AF321" s="210"/>
      <c r="AG321" s="210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1" x14ac:dyDescent="0.25">
      <c r="A322" s="211"/>
      <c r="B322" s="218"/>
      <c r="C322" s="264" t="s">
        <v>486</v>
      </c>
      <c r="D322" s="222"/>
      <c r="E322" s="227">
        <v>1</v>
      </c>
      <c r="F322" s="231"/>
      <c r="G322" s="231"/>
      <c r="H322" s="231"/>
      <c r="I322" s="231"/>
      <c r="J322" s="231"/>
      <c r="K322" s="231"/>
      <c r="L322" s="231"/>
      <c r="M322" s="231"/>
      <c r="N322" s="220"/>
      <c r="O322" s="220"/>
      <c r="P322" s="220"/>
      <c r="Q322" s="220"/>
      <c r="R322" s="220"/>
      <c r="S322" s="220"/>
      <c r="T322" s="221"/>
      <c r="U322" s="22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 t="s">
        <v>117</v>
      </c>
      <c r="AF322" s="210">
        <v>0</v>
      </c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outlineLevel="1" x14ac:dyDescent="0.25">
      <c r="A323" s="211">
        <v>123</v>
      </c>
      <c r="B323" s="218" t="s">
        <v>487</v>
      </c>
      <c r="C323" s="263" t="s">
        <v>488</v>
      </c>
      <c r="D323" s="220" t="s">
        <v>261</v>
      </c>
      <c r="E323" s="226">
        <v>1</v>
      </c>
      <c r="F323" s="230">
        <f>H323+J323</f>
        <v>0</v>
      </c>
      <c r="G323" s="231">
        <f>ROUND(E323*F323,2)</f>
        <v>0</v>
      </c>
      <c r="H323" s="231"/>
      <c r="I323" s="231">
        <f>ROUND(E323*H323,2)</f>
        <v>0</v>
      </c>
      <c r="J323" s="231"/>
      <c r="K323" s="231">
        <f>ROUND(E323*J323,2)</f>
        <v>0</v>
      </c>
      <c r="L323" s="231">
        <v>21</v>
      </c>
      <c r="M323" s="231">
        <f>G323*(1+L323/100)</f>
        <v>0</v>
      </c>
      <c r="N323" s="220">
        <v>1.4999999999999999E-2</v>
      </c>
      <c r="O323" s="220">
        <f>ROUND(E323*N323,5)</f>
        <v>1.4999999999999999E-2</v>
      </c>
      <c r="P323" s="220">
        <v>0</v>
      </c>
      <c r="Q323" s="220">
        <f>ROUND(E323*P323,5)</f>
        <v>0</v>
      </c>
      <c r="R323" s="220"/>
      <c r="S323" s="220"/>
      <c r="T323" s="221">
        <v>0</v>
      </c>
      <c r="U323" s="220">
        <f>ROUND(E323*T323,2)</f>
        <v>0</v>
      </c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 t="s">
        <v>250</v>
      </c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1" x14ac:dyDescent="0.25">
      <c r="A324" s="211"/>
      <c r="B324" s="218"/>
      <c r="C324" s="266" t="s">
        <v>489</v>
      </c>
      <c r="D324" s="225"/>
      <c r="E324" s="229"/>
      <c r="F324" s="233"/>
      <c r="G324" s="234"/>
      <c r="H324" s="231"/>
      <c r="I324" s="231"/>
      <c r="J324" s="231"/>
      <c r="K324" s="231"/>
      <c r="L324" s="231"/>
      <c r="M324" s="231"/>
      <c r="N324" s="220"/>
      <c r="O324" s="220"/>
      <c r="P324" s="220"/>
      <c r="Q324" s="220"/>
      <c r="R324" s="220"/>
      <c r="S324" s="220"/>
      <c r="T324" s="221"/>
      <c r="U324" s="22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 t="s">
        <v>190</v>
      </c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3" t="str">
        <f>C324</f>
        <v>Jedná se o 4 komponenty na 1 box 600 x 600 x 600 mm.</v>
      </c>
      <c r="BB324" s="210"/>
      <c r="BC324" s="210"/>
      <c r="BD324" s="210"/>
      <c r="BE324" s="210"/>
      <c r="BF324" s="210"/>
      <c r="BG324" s="210"/>
      <c r="BH324" s="210"/>
    </row>
    <row r="325" spans="1:60" outlineLevel="1" x14ac:dyDescent="0.25">
      <c r="A325" s="211"/>
      <c r="B325" s="218"/>
      <c r="C325" s="264" t="s">
        <v>486</v>
      </c>
      <c r="D325" s="222"/>
      <c r="E325" s="227">
        <v>1</v>
      </c>
      <c r="F325" s="231"/>
      <c r="G325" s="231"/>
      <c r="H325" s="231"/>
      <c r="I325" s="231"/>
      <c r="J325" s="231"/>
      <c r="K325" s="231"/>
      <c r="L325" s="231"/>
      <c r="M325" s="231"/>
      <c r="N325" s="220"/>
      <c r="O325" s="220"/>
      <c r="P325" s="220"/>
      <c r="Q325" s="220"/>
      <c r="R325" s="220"/>
      <c r="S325" s="220"/>
      <c r="T325" s="221"/>
      <c r="U325" s="22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 t="s">
        <v>117</v>
      </c>
      <c r="AF325" s="210">
        <v>0</v>
      </c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outlineLevel="1" x14ac:dyDescent="0.25">
      <c r="A326" s="211">
        <v>124</v>
      </c>
      <c r="B326" s="218" t="s">
        <v>490</v>
      </c>
      <c r="C326" s="263" t="s">
        <v>491</v>
      </c>
      <c r="D326" s="220" t="s">
        <v>156</v>
      </c>
      <c r="E326" s="226">
        <v>32.4</v>
      </c>
      <c r="F326" s="230">
        <f>H326+J326</f>
        <v>0</v>
      </c>
      <c r="G326" s="231">
        <f>ROUND(E326*F326,2)</f>
        <v>0</v>
      </c>
      <c r="H326" s="231"/>
      <c r="I326" s="231">
        <f>ROUND(E326*H326,2)</f>
        <v>0</v>
      </c>
      <c r="J326" s="231"/>
      <c r="K326" s="231">
        <f>ROUND(E326*J326,2)</f>
        <v>0</v>
      </c>
      <c r="L326" s="231">
        <v>21</v>
      </c>
      <c r="M326" s="231">
        <f>G326*(1+L326/100)</f>
        <v>0</v>
      </c>
      <c r="N326" s="220">
        <v>4.0000000000000003E-5</v>
      </c>
      <c r="O326" s="220">
        <f>ROUND(E326*N326,5)</f>
        <v>1.2999999999999999E-3</v>
      </c>
      <c r="P326" s="220">
        <v>0</v>
      </c>
      <c r="Q326" s="220">
        <f>ROUND(E326*P326,5)</f>
        <v>0</v>
      </c>
      <c r="R326" s="220"/>
      <c r="S326" s="220"/>
      <c r="T326" s="221">
        <v>0.06</v>
      </c>
      <c r="U326" s="220">
        <f>ROUND(E326*T326,2)</f>
        <v>1.94</v>
      </c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 t="s">
        <v>115</v>
      </c>
      <c r="AF326" s="210"/>
      <c r="AG326" s="210"/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outlineLevel="1" x14ac:dyDescent="0.25">
      <c r="A327" s="211"/>
      <c r="B327" s="218"/>
      <c r="C327" s="264" t="s">
        <v>492</v>
      </c>
      <c r="D327" s="222"/>
      <c r="E327" s="227">
        <v>32.4</v>
      </c>
      <c r="F327" s="231"/>
      <c r="G327" s="231"/>
      <c r="H327" s="231"/>
      <c r="I327" s="231"/>
      <c r="J327" s="231"/>
      <c r="K327" s="231"/>
      <c r="L327" s="231"/>
      <c r="M327" s="231"/>
      <c r="N327" s="220"/>
      <c r="O327" s="220"/>
      <c r="P327" s="220"/>
      <c r="Q327" s="220"/>
      <c r="R327" s="220"/>
      <c r="S327" s="220"/>
      <c r="T327" s="221"/>
      <c r="U327" s="22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 t="s">
        <v>117</v>
      </c>
      <c r="AF327" s="210">
        <v>0</v>
      </c>
      <c r="AG327" s="210"/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1" x14ac:dyDescent="0.25">
      <c r="A328" s="211">
        <v>125</v>
      </c>
      <c r="B328" s="218" t="s">
        <v>462</v>
      </c>
      <c r="C328" s="263" t="s">
        <v>463</v>
      </c>
      <c r="D328" s="220" t="s">
        <v>156</v>
      </c>
      <c r="E328" s="226">
        <v>38.880000000000003</v>
      </c>
      <c r="F328" s="230">
        <f>H328+J328</f>
        <v>0</v>
      </c>
      <c r="G328" s="231">
        <f>ROUND(E328*F328,2)</f>
        <v>0</v>
      </c>
      <c r="H328" s="231"/>
      <c r="I328" s="231">
        <f>ROUND(E328*H328,2)</f>
        <v>0</v>
      </c>
      <c r="J328" s="231"/>
      <c r="K328" s="231">
        <f>ROUND(E328*J328,2)</f>
        <v>0</v>
      </c>
      <c r="L328" s="231">
        <v>21</v>
      </c>
      <c r="M328" s="231">
        <f>G328*(1+L328/100)</f>
        <v>0</v>
      </c>
      <c r="N328" s="220">
        <v>2.0000000000000001E-4</v>
      </c>
      <c r="O328" s="220">
        <f>ROUND(E328*N328,5)</f>
        <v>7.7799999999999996E-3</v>
      </c>
      <c r="P328" s="220">
        <v>0</v>
      </c>
      <c r="Q328" s="220">
        <f>ROUND(E328*P328,5)</f>
        <v>0</v>
      </c>
      <c r="R328" s="220"/>
      <c r="S328" s="220"/>
      <c r="T328" s="221">
        <v>0</v>
      </c>
      <c r="U328" s="220">
        <f>ROUND(E328*T328,2)</f>
        <v>0</v>
      </c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 t="s">
        <v>250</v>
      </c>
      <c r="AF328" s="210"/>
      <c r="AG328" s="210"/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outlineLevel="1" x14ac:dyDescent="0.25">
      <c r="A329" s="211"/>
      <c r="B329" s="218"/>
      <c r="C329" s="264" t="s">
        <v>493</v>
      </c>
      <c r="D329" s="222"/>
      <c r="E329" s="227">
        <v>38.880000000000003</v>
      </c>
      <c r="F329" s="231"/>
      <c r="G329" s="231"/>
      <c r="H329" s="231"/>
      <c r="I329" s="231"/>
      <c r="J329" s="231"/>
      <c r="K329" s="231"/>
      <c r="L329" s="231"/>
      <c r="M329" s="231"/>
      <c r="N329" s="220"/>
      <c r="O329" s="220"/>
      <c r="P329" s="220"/>
      <c r="Q329" s="220"/>
      <c r="R329" s="220"/>
      <c r="S329" s="220"/>
      <c r="T329" s="221"/>
      <c r="U329" s="22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 t="s">
        <v>117</v>
      </c>
      <c r="AF329" s="210">
        <v>0</v>
      </c>
      <c r="AG329" s="210"/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1" x14ac:dyDescent="0.25">
      <c r="A330" s="211">
        <v>126</v>
      </c>
      <c r="B330" s="218" t="s">
        <v>494</v>
      </c>
      <c r="C330" s="263" t="s">
        <v>495</v>
      </c>
      <c r="D330" s="220" t="s">
        <v>197</v>
      </c>
      <c r="E330" s="226">
        <v>3.5</v>
      </c>
      <c r="F330" s="230">
        <f>H330+J330</f>
        <v>0</v>
      </c>
      <c r="G330" s="231">
        <f>ROUND(E330*F330,2)</f>
        <v>0</v>
      </c>
      <c r="H330" s="231"/>
      <c r="I330" s="231">
        <f>ROUND(E330*H330,2)</f>
        <v>0</v>
      </c>
      <c r="J330" s="231"/>
      <c r="K330" s="231">
        <f>ROUND(E330*J330,2)</f>
        <v>0</v>
      </c>
      <c r="L330" s="231">
        <v>21</v>
      </c>
      <c r="M330" s="231">
        <f>G330*(1+L330/100)</f>
        <v>0</v>
      </c>
      <c r="N330" s="220">
        <v>1.8500000000000001E-3</v>
      </c>
      <c r="O330" s="220">
        <f>ROUND(E330*N330,5)</f>
        <v>6.4799999999999996E-3</v>
      </c>
      <c r="P330" s="220">
        <v>0</v>
      </c>
      <c r="Q330" s="220">
        <f>ROUND(E330*P330,5)</f>
        <v>0</v>
      </c>
      <c r="R330" s="220"/>
      <c r="S330" s="220"/>
      <c r="T330" s="221">
        <v>0.8</v>
      </c>
      <c r="U330" s="220">
        <f>ROUND(E330*T330,2)</f>
        <v>2.8</v>
      </c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 t="s">
        <v>115</v>
      </c>
      <c r="AF330" s="210"/>
      <c r="AG330" s="210"/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1" x14ac:dyDescent="0.25">
      <c r="A331" s="211"/>
      <c r="B331" s="218"/>
      <c r="C331" s="266" t="s">
        <v>496</v>
      </c>
      <c r="D331" s="225"/>
      <c r="E331" s="229"/>
      <c r="F331" s="233"/>
      <c r="G331" s="234"/>
      <c r="H331" s="231"/>
      <c r="I331" s="231"/>
      <c r="J331" s="231"/>
      <c r="K331" s="231"/>
      <c r="L331" s="231"/>
      <c r="M331" s="231"/>
      <c r="N331" s="220"/>
      <c r="O331" s="220"/>
      <c r="P331" s="220"/>
      <c r="Q331" s="220"/>
      <c r="R331" s="220"/>
      <c r="S331" s="220"/>
      <c r="T331" s="221"/>
      <c r="U331" s="22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 t="s">
        <v>190</v>
      </c>
      <c r="AF331" s="210"/>
      <c r="AG331" s="210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3" t="str">
        <f>C331</f>
        <v>Odvzdušnění vsakovací jímky zaústěno do bet. šachty.</v>
      </c>
      <c r="BB331" s="210"/>
      <c r="BC331" s="210"/>
      <c r="BD331" s="210"/>
      <c r="BE331" s="210"/>
      <c r="BF331" s="210"/>
      <c r="BG331" s="210"/>
      <c r="BH331" s="210"/>
    </row>
    <row r="332" spans="1:60" outlineLevel="1" x14ac:dyDescent="0.25">
      <c r="A332" s="211"/>
      <c r="B332" s="218"/>
      <c r="C332" s="264" t="s">
        <v>497</v>
      </c>
      <c r="D332" s="222"/>
      <c r="E332" s="227">
        <v>3.5</v>
      </c>
      <c r="F332" s="231"/>
      <c r="G332" s="231"/>
      <c r="H332" s="231"/>
      <c r="I332" s="231"/>
      <c r="J332" s="231"/>
      <c r="K332" s="231"/>
      <c r="L332" s="231"/>
      <c r="M332" s="231"/>
      <c r="N332" s="220"/>
      <c r="O332" s="220"/>
      <c r="P332" s="220"/>
      <c r="Q332" s="220"/>
      <c r="R332" s="220"/>
      <c r="S332" s="220"/>
      <c r="T332" s="221"/>
      <c r="U332" s="22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 t="s">
        <v>117</v>
      </c>
      <c r="AF332" s="210">
        <v>0</v>
      </c>
      <c r="AG332" s="210"/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x14ac:dyDescent="0.25">
      <c r="A333" s="212" t="s">
        <v>110</v>
      </c>
      <c r="B333" s="219" t="s">
        <v>73</v>
      </c>
      <c r="C333" s="265" t="s">
        <v>74</v>
      </c>
      <c r="D333" s="223"/>
      <c r="E333" s="228"/>
      <c r="F333" s="232"/>
      <c r="G333" s="232">
        <f>SUMIF(AE334:AE354,"&lt;&gt;NOR",G334:G354)</f>
        <v>0</v>
      </c>
      <c r="H333" s="232"/>
      <c r="I333" s="232">
        <f>SUM(I334:I354)</f>
        <v>0</v>
      </c>
      <c r="J333" s="232"/>
      <c r="K333" s="232">
        <f>SUM(K334:K354)</f>
        <v>0</v>
      </c>
      <c r="L333" s="232"/>
      <c r="M333" s="232">
        <f>SUM(M334:M354)</f>
        <v>0</v>
      </c>
      <c r="N333" s="223"/>
      <c r="O333" s="223">
        <f>SUM(O334:O354)</f>
        <v>46.688969999999998</v>
      </c>
      <c r="P333" s="223"/>
      <c r="Q333" s="223">
        <f>SUM(Q334:Q354)</f>
        <v>0</v>
      </c>
      <c r="R333" s="223"/>
      <c r="S333" s="223"/>
      <c r="T333" s="224"/>
      <c r="U333" s="223">
        <f>SUM(U334:U354)</f>
        <v>34.19</v>
      </c>
      <c r="AE333" t="s">
        <v>111</v>
      </c>
    </row>
    <row r="334" spans="1:60" outlineLevel="1" x14ac:dyDescent="0.25">
      <c r="A334" s="211">
        <v>127</v>
      </c>
      <c r="B334" s="218" t="s">
        <v>252</v>
      </c>
      <c r="C334" s="263" t="s">
        <v>253</v>
      </c>
      <c r="D334" s="220" t="s">
        <v>114</v>
      </c>
      <c r="E334" s="226">
        <v>4.68</v>
      </c>
      <c r="F334" s="230">
        <f>H334+J334</f>
        <v>0</v>
      </c>
      <c r="G334" s="231">
        <f>ROUND(E334*F334,2)</f>
        <v>0</v>
      </c>
      <c r="H334" s="231"/>
      <c r="I334" s="231">
        <f>ROUND(E334*H334,2)</f>
        <v>0</v>
      </c>
      <c r="J334" s="231"/>
      <c r="K334" s="231">
        <f>ROUND(E334*J334,2)</f>
        <v>0</v>
      </c>
      <c r="L334" s="231">
        <v>21</v>
      </c>
      <c r="M334" s="231">
        <f>G334*(1+L334/100)</f>
        <v>0</v>
      </c>
      <c r="N334" s="220">
        <v>2.1</v>
      </c>
      <c r="O334" s="220">
        <f>ROUND(E334*N334,5)</f>
        <v>9.8279999999999994</v>
      </c>
      <c r="P334" s="220">
        <v>0</v>
      </c>
      <c r="Q334" s="220">
        <f>ROUND(E334*P334,5)</f>
        <v>0</v>
      </c>
      <c r="R334" s="220"/>
      <c r="S334" s="220"/>
      <c r="T334" s="221">
        <v>0.97</v>
      </c>
      <c r="U334" s="220">
        <f>ROUND(E334*T334,2)</f>
        <v>4.54</v>
      </c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 t="s">
        <v>115</v>
      </c>
      <c r="AF334" s="210"/>
      <c r="AG334" s="210"/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outlineLevel="1" x14ac:dyDescent="0.25">
      <c r="A335" s="211"/>
      <c r="B335" s="218"/>
      <c r="C335" s="264" t="s">
        <v>498</v>
      </c>
      <c r="D335" s="222"/>
      <c r="E335" s="227">
        <v>4.68</v>
      </c>
      <c r="F335" s="231"/>
      <c r="G335" s="231"/>
      <c r="H335" s="231"/>
      <c r="I335" s="231"/>
      <c r="J335" s="231"/>
      <c r="K335" s="231"/>
      <c r="L335" s="231"/>
      <c r="M335" s="231"/>
      <c r="N335" s="220"/>
      <c r="O335" s="220"/>
      <c r="P335" s="220"/>
      <c r="Q335" s="220"/>
      <c r="R335" s="220"/>
      <c r="S335" s="220"/>
      <c r="T335" s="221"/>
      <c r="U335" s="22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 t="s">
        <v>117</v>
      </c>
      <c r="AF335" s="210">
        <v>0</v>
      </c>
      <c r="AG335" s="210"/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</row>
    <row r="336" spans="1:60" ht="20.399999999999999" outlineLevel="1" x14ac:dyDescent="0.25">
      <c r="A336" s="211">
        <v>128</v>
      </c>
      <c r="B336" s="218" t="s">
        <v>499</v>
      </c>
      <c r="C336" s="263" t="s">
        <v>500</v>
      </c>
      <c r="D336" s="220" t="s">
        <v>197</v>
      </c>
      <c r="E336" s="226">
        <v>139</v>
      </c>
      <c r="F336" s="230">
        <f>H336+J336</f>
        <v>0</v>
      </c>
      <c r="G336" s="231">
        <f>ROUND(E336*F336,2)</f>
        <v>0</v>
      </c>
      <c r="H336" s="231"/>
      <c r="I336" s="231">
        <f>ROUND(E336*H336,2)</f>
        <v>0</v>
      </c>
      <c r="J336" s="231"/>
      <c r="K336" s="231">
        <f>ROUND(E336*J336,2)</f>
        <v>0</v>
      </c>
      <c r="L336" s="231">
        <v>21</v>
      </c>
      <c r="M336" s="231">
        <f>G336*(1+L336/100)</f>
        <v>0</v>
      </c>
      <c r="N336" s="220">
        <v>0.15223999999999999</v>
      </c>
      <c r="O336" s="220">
        <f>ROUND(E336*N336,5)</f>
        <v>21.161359999999998</v>
      </c>
      <c r="P336" s="220">
        <v>0</v>
      </c>
      <c r="Q336" s="220">
        <f>ROUND(E336*P336,5)</f>
        <v>0</v>
      </c>
      <c r="R336" s="220"/>
      <c r="S336" s="220"/>
      <c r="T336" s="221">
        <v>0.14000000000000001</v>
      </c>
      <c r="U336" s="220">
        <f>ROUND(E336*T336,2)</f>
        <v>19.46</v>
      </c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 t="s">
        <v>115</v>
      </c>
      <c r="AF336" s="210"/>
      <c r="AG336" s="210"/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outlineLevel="1" x14ac:dyDescent="0.25">
      <c r="A337" s="211"/>
      <c r="B337" s="218"/>
      <c r="C337" s="264" t="s">
        <v>501</v>
      </c>
      <c r="D337" s="222"/>
      <c r="E337" s="227">
        <v>139</v>
      </c>
      <c r="F337" s="231"/>
      <c r="G337" s="231"/>
      <c r="H337" s="231"/>
      <c r="I337" s="231"/>
      <c r="J337" s="231"/>
      <c r="K337" s="231"/>
      <c r="L337" s="231"/>
      <c r="M337" s="231"/>
      <c r="N337" s="220"/>
      <c r="O337" s="220"/>
      <c r="P337" s="220"/>
      <c r="Q337" s="220"/>
      <c r="R337" s="220"/>
      <c r="S337" s="220"/>
      <c r="T337" s="221"/>
      <c r="U337" s="22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 t="s">
        <v>117</v>
      </c>
      <c r="AF337" s="210">
        <v>0</v>
      </c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ht="20.399999999999999" outlineLevel="1" x14ac:dyDescent="0.25">
      <c r="A338" s="211">
        <v>129</v>
      </c>
      <c r="B338" s="218" t="s">
        <v>502</v>
      </c>
      <c r="C338" s="263" t="s">
        <v>503</v>
      </c>
      <c r="D338" s="220" t="s">
        <v>197</v>
      </c>
      <c r="E338" s="226">
        <v>13</v>
      </c>
      <c r="F338" s="230">
        <f>H338+J338</f>
        <v>0</v>
      </c>
      <c r="G338" s="231">
        <f>ROUND(E338*F338,2)</f>
        <v>0</v>
      </c>
      <c r="H338" s="231"/>
      <c r="I338" s="231">
        <f>ROUND(E338*H338,2)</f>
        <v>0</v>
      </c>
      <c r="J338" s="231"/>
      <c r="K338" s="231">
        <f>ROUND(E338*J338,2)</f>
        <v>0</v>
      </c>
      <c r="L338" s="231">
        <v>21</v>
      </c>
      <c r="M338" s="231">
        <f>G338*(1+L338/100)</f>
        <v>0</v>
      </c>
      <c r="N338" s="220">
        <v>0.19520000000000001</v>
      </c>
      <c r="O338" s="220">
        <f>ROUND(E338*N338,5)</f>
        <v>2.5375999999999999</v>
      </c>
      <c r="P338" s="220">
        <v>0</v>
      </c>
      <c r="Q338" s="220">
        <f>ROUND(E338*P338,5)</f>
        <v>0</v>
      </c>
      <c r="R338" s="220"/>
      <c r="S338" s="220"/>
      <c r="T338" s="221">
        <v>0.27200000000000002</v>
      </c>
      <c r="U338" s="220">
        <f>ROUND(E338*T338,2)</f>
        <v>3.54</v>
      </c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 t="s">
        <v>115</v>
      </c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outlineLevel="1" x14ac:dyDescent="0.25">
      <c r="A339" s="211"/>
      <c r="B339" s="218"/>
      <c r="C339" s="264" t="s">
        <v>504</v>
      </c>
      <c r="D339" s="222"/>
      <c r="E339" s="227">
        <v>13</v>
      </c>
      <c r="F339" s="231"/>
      <c r="G339" s="231"/>
      <c r="H339" s="231"/>
      <c r="I339" s="231"/>
      <c r="J339" s="231"/>
      <c r="K339" s="231"/>
      <c r="L339" s="231"/>
      <c r="M339" s="231"/>
      <c r="N339" s="220"/>
      <c r="O339" s="220"/>
      <c r="P339" s="220"/>
      <c r="Q339" s="220"/>
      <c r="R339" s="220"/>
      <c r="S339" s="220"/>
      <c r="T339" s="221"/>
      <c r="U339" s="22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 t="s">
        <v>117</v>
      </c>
      <c r="AF339" s="210">
        <v>0</v>
      </c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ht="20.399999999999999" outlineLevel="1" x14ac:dyDescent="0.25">
      <c r="A340" s="211">
        <v>130</v>
      </c>
      <c r="B340" s="218" t="s">
        <v>505</v>
      </c>
      <c r="C340" s="263" t="s">
        <v>506</v>
      </c>
      <c r="D340" s="220" t="s">
        <v>197</v>
      </c>
      <c r="E340" s="226">
        <v>1</v>
      </c>
      <c r="F340" s="230">
        <f>H340+J340</f>
        <v>0</v>
      </c>
      <c r="G340" s="231">
        <f>ROUND(E340*F340,2)</f>
        <v>0</v>
      </c>
      <c r="H340" s="231"/>
      <c r="I340" s="231">
        <f>ROUND(E340*H340,2)</f>
        <v>0</v>
      </c>
      <c r="J340" s="231"/>
      <c r="K340" s="231">
        <f>ROUND(E340*J340,2)</f>
        <v>0</v>
      </c>
      <c r="L340" s="231">
        <v>21</v>
      </c>
      <c r="M340" s="231">
        <f>G340*(1+L340/100)</f>
        <v>0</v>
      </c>
      <c r="N340" s="220">
        <v>0.21115999999999999</v>
      </c>
      <c r="O340" s="220">
        <f>ROUND(E340*N340,5)</f>
        <v>0.21115999999999999</v>
      </c>
      <c r="P340" s="220">
        <v>0</v>
      </c>
      <c r="Q340" s="220">
        <f>ROUND(E340*P340,5)</f>
        <v>0</v>
      </c>
      <c r="R340" s="220"/>
      <c r="S340" s="220"/>
      <c r="T340" s="221">
        <v>0.27200000000000002</v>
      </c>
      <c r="U340" s="220">
        <f>ROUND(E340*T340,2)</f>
        <v>0.27</v>
      </c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 t="s">
        <v>115</v>
      </c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outlineLevel="1" x14ac:dyDescent="0.25">
      <c r="A341" s="211"/>
      <c r="B341" s="218"/>
      <c r="C341" s="264" t="s">
        <v>49</v>
      </c>
      <c r="D341" s="222"/>
      <c r="E341" s="227">
        <v>1</v>
      </c>
      <c r="F341" s="231"/>
      <c r="G341" s="231"/>
      <c r="H341" s="231"/>
      <c r="I341" s="231"/>
      <c r="J341" s="231"/>
      <c r="K341" s="231"/>
      <c r="L341" s="231"/>
      <c r="M341" s="231"/>
      <c r="N341" s="220"/>
      <c r="O341" s="220"/>
      <c r="P341" s="220"/>
      <c r="Q341" s="220"/>
      <c r="R341" s="220"/>
      <c r="S341" s="220"/>
      <c r="T341" s="221"/>
      <c r="U341" s="22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 t="s">
        <v>117</v>
      </c>
      <c r="AF341" s="210">
        <v>0</v>
      </c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outlineLevel="1" x14ac:dyDescent="0.25">
      <c r="A342" s="211">
        <v>131</v>
      </c>
      <c r="B342" s="218" t="s">
        <v>507</v>
      </c>
      <c r="C342" s="263" t="s">
        <v>508</v>
      </c>
      <c r="D342" s="220" t="s">
        <v>197</v>
      </c>
      <c r="E342" s="226">
        <v>18</v>
      </c>
      <c r="F342" s="230">
        <f>H342+J342</f>
        <v>0</v>
      </c>
      <c r="G342" s="231">
        <f>ROUND(E342*F342,2)</f>
        <v>0</v>
      </c>
      <c r="H342" s="231"/>
      <c r="I342" s="231">
        <f>ROUND(E342*H342,2)</f>
        <v>0</v>
      </c>
      <c r="J342" s="231"/>
      <c r="K342" s="231">
        <f>ROUND(E342*J342,2)</f>
        <v>0</v>
      </c>
      <c r="L342" s="231">
        <v>21</v>
      </c>
      <c r="M342" s="231">
        <f>G342*(1+L342/100)</f>
        <v>0</v>
      </c>
      <c r="N342" s="220">
        <v>0.15673999999999999</v>
      </c>
      <c r="O342" s="220">
        <f>ROUND(E342*N342,5)</f>
        <v>2.8213200000000001</v>
      </c>
      <c r="P342" s="220">
        <v>0</v>
      </c>
      <c r="Q342" s="220">
        <f>ROUND(E342*P342,5)</f>
        <v>0</v>
      </c>
      <c r="R342" s="220"/>
      <c r="S342" s="220"/>
      <c r="T342" s="221">
        <v>0.3</v>
      </c>
      <c r="U342" s="220">
        <f>ROUND(E342*T342,2)</f>
        <v>5.4</v>
      </c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 t="s">
        <v>115</v>
      </c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outlineLevel="1" x14ac:dyDescent="0.25">
      <c r="A343" s="211"/>
      <c r="B343" s="218"/>
      <c r="C343" s="264" t="s">
        <v>509</v>
      </c>
      <c r="D343" s="222"/>
      <c r="E343" s="227">
        <v>18</v>
      </c>
      <c r="F343" s="231"/>
      <c r="G343" s="231"/>
      <c r="H343" s="231"/>
      <c r="I343" s="231"/>
      <c r="J343" s="231"/>
      <c r="K343" s="231"/>
      <c r="L343" s="231"/>
      <c r="M343" s="231"/>
      <c r="N343" s="220"/>
      <c r="O343" s="220"/>
      <c r="P343" s="220"/>
      <c r="Q343" s="220"/>
      <c r="R343" s="220"/>
      <c r="S343" s="220"/>
      <c r="T343" s="221"/>
      <c r="U343" s="22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 t="s">
        <v>117</v>
      </c>
      <c r="AF343" s="210">
        <v>0</v>
      </c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1" x14ac:dyDescent="0.25">
      <c r="A344" s="211">
        <v>132</v>
      </c>
      <c r="B344" s="218" t="s">
        <v>510</v>
      </c>
      <c r="C344" s="263" t="s">
        <v>511</v>
      </c>
      <c r="D344" s="220" t="s">
        <v>197</v>
      </c>
      <c r="E344" s="226">
        <v>18.36</v>
      </c>
      <c r="F344" s="230">
        <f>H344+J344</f>
        <v>0</v>
      </c>
      <c r="G344" s="231">
        <f>ROUND(E344*F344,2)</f>
        <v>0</v>
      </c>
      <c r="H344" s="231"/>
      <c r="I344" s="231">
        <f>ROUND(E344*H344,2)</f>
        <v>0</v>
      </c>
      <c r="J344" s="231"/>
      <c r="K344" s="231">
        <f>ROUND(E344*J344,2)</f>
        <v>0</v>
      </c>
      <c r="L344" s="231">
        <v>21</v>
      </c>
      <c r="M344" s="231">
        <f>G344*(1+L344/100)</f>
        <v>0</v>
      </c>
      <c r="N344" s="220">
        <v>0</v>
      </c>
      <c r="O344" s="220">
        <f>ROUND(E344*N344,5)</f>
        <v>0</v>
      </c>
      <c r="P344" s="220">
        <v>0</v>
      </c>
      <c r="Q344" s="220">
        <f>ROUND(E344*P344,5)</f>
        <v>0</v>
      </c>
      <c r="R344" s="220"/>
      <c r="S344" s="220"/>
      <c r="T344" s="221">
        <v>0</v>
      </c>
      <c r="U344" s="220">
        <f>ROUND(E344*T344,2)</f>
        <v>0</v>
      </c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 t="s">
        <v>115</v>
      </c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1" x14ac:dyDescent="0.25">
      <c r="A345" s="211"/>
      <c r="B345" s="218"/>
      <c r="C345" s="264" t="s">
        <v>512</v>
      </c>
      <c r="D345" s="222"/>
      <c r="E345" s="227">
        <v>18.36</v>
      </c>
      <c r="F345" s="231"/>
      <c r="G345" s="231"/>
      <c r="H345" s="231"/>
      <c r="I345" s="231"/>
      <c r="J345" s="231"/>
      <c r="K345" s="231"/>
      <c r="L345" s="231"/>
      <c r="M345" s="231"/>
      <c r="N345" s="220"/>
      <c r="O345" s="220"/>
      <c r="P345" s="220"/>
      <c r="Q345" s="220"/>
      <c r="R345" s="220"/>
      <c r="S345" s="220"/>
      <c r="T345" s="221"/>
      <c r="U345" s="22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 t="s">
        <v>117</v>
      </c>
      <c r="AF345" s="210">
        <v>0</v>
      </c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outlineLevel="1" x14ac:dyDescent="0.25">
      <c r="A346" s="211">
        <v>133</v>
      </c>
      <c r="B346" s="218" t="s">
        <v>513</v>
      </c>
      <c r="C346" s="263" t="s">
        <v>514</v>
      </c>
      <c r="D346" s="220" t="s">
        <v>197</v>
      </c>
      <c r="E346" s="226">
        <v>18</v>
      </c>
      <c r="F346" s="230">
        <f>H346+J346</f>
        <v>0</v>
      </c>
      <c r="G346" s="231">
        <f>ROUND(E346*F346,2)</f>
        <v>0</v>
      </c>
      <c r="H346" s="231"/>
      <c r="I346" s="231">
        <f>ROUND(E346*H346,2)</f>
        <v>0</v>
      </c>
      <c r="J346" s="231"/>
      <c r="K346" s="231">
        <f>ROUND(E346*J346,2)</f>
        <v>0</v>
      </c>
      <c r="L346" s="231">
        <v>21</v>
      </c>
      <c r="M346" s="231">
        <f>G346*(1+L346/100)</f>
        <v>0</v>
      </c>
      <c r="N346" s="220">
        <v>0</v>
      </c>
      <c r="O346" s="220">
        <f>ROUND(E346*N346,5)</f>
        <v>0</v>
      </c>
      <c r="P346" s="220">
        <v>0</v>
      </c>
      <c r="Q346" s="220">
        <f>ROUND(E346*P346,5)</f>
        <v>0</v>
      </c>
      <c r="R346" s="220"/>
      <c r="S346" s="220"/>
      <c r="T346" s="221">
        <v>0</v>
      </c>
      <c r="U346" s="220">
        <f>ROUND(E346*T346,2)</f>
        <v>0</v>
      </c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 t="s">
        <v>115</v>
      </c>
      <c r="AF346" s="210"/>
      <c r="AG346" s="210"/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</row>
    <row r="347" spans="1:60" outlineLevel="1" x14ac:dyDescent="0.25">
      <c r="A347" s="211"/>
      <c r="B347" s="218"/>
      <c r="C347" s="264" t="s">
        <v>515</v>
      </c>
      <c r="D347" s="222"/>
      <c r="E347" s="227">
        <v>18</v>
      </c>
      <c r="F347" s="231"/>
      <c r="G347" s="231"/>
      <c r="H347" s="231"/>
      <c r="I347" s="231"/>
      <c r="J347" s="231"/>
      <c r="K347" s="231"/>
      <c r="L347" s="231"/>
      <c r="M347" s="231"/>
      <c r="N347" s="220"/>
      <c r="O347" s="220"/>
      <c r="P347" s="220"/>
      <c r="Q347" s="220"/>
      <c r="R347" s="220"/>
      <c r="S347" s="220"/>
      <c r="T347" s="221"/>
      <c r="U347" s="22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 t="s">
        <v>117</v>
      </c>
      <c r="AF347" s="210">
        <v>0</v>
      </c>
      <c r="AG347" s="210"/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</row>
    <row r="348" spans="1:60" outlineLevel="1" x14ac:dyDescent="0.25">
      <c r="A348" s="211">
        <v>134</v>
      </c>
      <c r="B348" s="218" t="s">
        <v>516</v>
      </c>
      <c r="C348" s="263" t="s">
        <v>517</v>
      </c>
      <c r="D348" s="220" t="s">
        <v>114</v>
      </c>
      <c r="E348" s="226">
        <v>5.4</v>
      </c>
      <c r="F348" s="230">
        <f>H348+J348</f>
        <v>0</v>
      </c>
      <c r="G348" s="231">
        <f>ROUND(E348*F348,2)</f>
        <v>0</v>
      </c>
      <c r="H348" s="231"/>
      <c r="I348" s="231">
        <f>ROUND(E348*H348,2)</f>
        <v>0</v>
      </c>
      <c r="J348" s="231"/>
      <c r="K348" s="231">
        <f>ROUND(E348*J348,2)</f>
        <v>0</v>
      </c>
      <c r="L348" s="231">
        <v>21</v>
      </c>
      <c r="M348" s="231">
        <f>G348*(1+L348/100)</f>
        <v>0</v>
      </c>
      <c r="N348" s="220">
        <v>0</v>
      </c>
      <c r="O348" s="220">
        <f>ROUND(E348*N348,5)</f>
        <v>0</v>
      </c>
      <c r="P348" s="220">
        <v>0</v>
      </c>
      <c r="Q348" s="220">
        <f>ROUND(E348*P348,5)</f>
        <v>0</v>
      </c>
      <c r="R348" s="220"/>
      <c r="S348" s="220"/>
      <c r="T348" s="221">
        <v>0.03</v>
      </c>
      <c r="U348" s="220">
        <f>ROUND(E348*T348,2)</f>
        <v>0.16</v>
      </c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 t="s">
        <v>115</v>
      </c>
      <c r="AF348" s="210"/>
      <c r="AG348" s="210"/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outlineLevel="1" x14ac:dyDescent="0.25">
      <c r="A349" s="211"/>
      <c r="B349" s="218"/>
      <c r="C349" s="264" t="s">
        <v>518</v>
      </c>
      <c r="D349" s="222"/>
      <c r="E349" s="227">
        <v>5.4</v>
      </c>
      <c r="F349" s="231"/>
      <c r="G349" s="231"/>
      <c r="H349" s="231"/>
      <c r="I349" s="231"/>
      <c r="J349" s="231"/>
      <c r="K349" s="231"/>
      <c r="L349" s="231"/>
      <c r="M349" s="231"/>
      <c r="N349" s="220"/>
      <c r="O349" s="220"/>
      <c r="P349" s="220"/>
      <c r="Q349" s="220"/>
      <c r="R349" s="220"/>
      <c r="S349" s="220"/>
      <c r="T349" s="221"/>
      <c r="U349" s="22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 t="s">
        <v>117</v>
      </c>
      <c r="AF349" s="210">
        <v>0</v>
      </c>
      <c r="AG349" s="210"/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</row>
    <row r="350" spans="1:60" outlineLevel="1" x14ac:dyDescent="0.25">
      <c r="A350" s="211">
        <v>135</v>
      </c>
      <c r="B350" s="218" t="s">
        <v>519</v>
      </c>
      <c r="C350" s="263" t="s">
        <v>520</v>
      </c>
      <c r="D350" s="220" t="s">
        <v>114</v>
      </c>
      <c r="E350" s="226">
        <v>5.508</v>
      </c>
      <c r="F350" s="230">
        <f>H350+J350</f>
        <v>0</v>
      </c>
      <c r="G350" s="231">
        <f>ROUND(E350*F350,2)</f>
        <v>0</v>
      </c>
      <c r="H350" s="231"/>
      <c r="I350" s="231">
        <f>ROUND(E350*H350,2)</f>
        <v>0</v>
      </c>
      <c r="J350" s="231"/>
      <c r="K350" s="231">
        <f>ROUND(E350*J350,2)</f>
        <v>0</v>
      </c>
      <c r="L350" s="231">
        <v>21</v>
      </c>
      <c r="M350" s="231">
        <f>G350*(1+L350/100)</f>
        <v>0</v>
      </c>
      <c r="N350" s="220">
        <v>1.67</v>
      </c>
      <c r="O350" s="220">
        <f>ROUND(E350*N350,5)</f>
        <v>9.1983599999999992</v>
      </c>
      <c r="P350" s="220">
        <v>0</v>
      </c>
      <c r="Q350" s="220">
        <f>ROUND(E350*P350,5)</f>
        <v>0</v>
      </c>
      <c r="R350" s="220"/>
      <c r="S350" s="220"/>
      <c r="T350" s="221">
        <v>0</v>
      </c>
      <c r="U350" s="220">
        <f>ROUND(E350*T350,2)</f>
        <v>0</v>
      </c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 t="s">
        <v>250</v>
      </c>
      <c r="AF350" s="210"/>
      <c r="AG350" s="210"/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ht="31.2" outlineLevel="1" x14ac:dyDescent="0.25">
      <c r="A351" s="211"/>
      <c r="B351" s="218"/>
      <c r="C351" s="266" t="s">
        <v>521</v>
      </c>
      <c r="D351" s="225"/>
      <c r="E351" s="229"/>
      <c r="F351" s="233"/>
      <c r="G351" s="234"/>
      <c r="H351" s="231"/>
      <c r="I351" s="231"/>
      <c r="J351" s="231"/>
      <c r="K351" s="231"/>
      <c r="L351" s="231"/>
      <c r="M351" s="231"/>
      <c r="N351" s="220"/>
      <c r="O351" s="220"/>
      <c r="P351" s="220"/>
      <c r="Q351" s="220"/>
      <c r="R351" s="220"/>
      <c r="S351" s="220"/>
      <c r="T351" s="221"/>
      <c r="U351" s="22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 t="s">
        <v>190</v>
      </c>
      <c r="AF351" s="210"/>
      <c r="AG351" s="210"/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3" t="str">
        <f>C351</f>
        <v>Čistý křemičitý (SiO2 min 96%) kulatozrnný (zrna zaoblená a zakulacená) písek bílý bez organických komponentů, maximální frakce 2 mm - z nichž max 5% hmotnostních je nižší než 0,2 mm - automaticky splňující Vyhl.č.238/2011 Sb.</v>
      </c>
      <c r="BB351" s="210"/>
      <c r="BC351" s="210"/>
      <c r="BD351" s="210"/>
      <c r="BE351" s="210"/>
      <c r="BF351" s="210"/>
      <c r="BG351" s="210"/>
      <c r="BH351" s="210"/>
    </row>
    <row r="352" spans="1:60" outlineLevel="1" x14ac:dyDescent="0.25">
      <c r="A352" s="211"/>
      <c r="B352" s="218"/>
      <c r="C352" s="264" t="s">
        <v>522</v>
      </c>
      <c r="D352" s="222"/>
      <c r="E352" s="227">
        <v>5.508</v>
      </c>
      <c r="F352" s="231"/>
      <c r="G352" s="231"/>
      <c r="H352" s="231"/>
      <c r="I352" s="231"/>
      <c r="J352" s="231"/>
      <c r="K352" s="231"/>
      <c r="L352" s="231"/>
      <c r="M352" s="231"/>
      <c r="N352" s="220"/>
      <c r="O352" s="220"/>
      <c r="P352" s="220"/>
      <c r="Q352" s="220"/>
      <c r="R352" s="220"/>
      <c r="S352" s="220"/>
      <c r="T352" s="221"/>
      <c r="U352" s="22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 t="s">
        <v>117</v>
      </c>
      <c r="AF352" s="210">
        <v>0</v>
      </c>
      <c r="AG352" s="210"/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</row>
    <row r="353" spans="1:60" ht="20.399999999999999" outlineLevel="1" x14ac:dyDescent="0.25">
      <c r="A353" s="211">
        <v>136</v>
      </c>
      <c r="B353" s="218" t="s">
        <v>523</v>
      </c>
      <c r="C353" s="263" t="s">
        <v>524</v>
      </c>
      <c r="D353" s="220" t="s">
        <v>197</v>
      </c>
      <c r="E353" s="226">
        <v>3</v>
      </c>
      <c r="F353" s="230">
        <f>H353+J353</f>
        <v>0</v>
      </c>
      <c r="G353" s="231">
        <f>ROUND(E353*F353,2)</f>
        <v>0</v>
      </c>
      <c r="H353" s="231"/>
      <c r="I353" s="231">
        <f>ROUND(E353*H353,2)</f>
        <v>0</v>
      </c>
      <c r="J353" s="231"/>
      <c r="K353" s="231">
        <f>ROUND(E353*J353,2)</f>
        <v>0</v>
      </c>
      <c r="L353" s="231">
        <v>21</v>
      </c>
      <c r="M353" s="231">
        <f>G353*(1+L353/100)</f>
        <v>0</v>
      </c>
      <c r="N353" s="220">
        <v>0.31039</v>
      </c>
      <c r="O353" s="220">
        <f>ROUND(E353*N353,5)</f>
        <v>0.93117000000000005</v>
      </c>
      <c r="P353" s="220">
        <v>0</v>
      </c>
      <c r="Q353" s="220">
        <f>ROUND(E353*P353,5)</f>
        <v>0</v>
      </c>
      <c r="R353" s="220"/>
      <c r="S353" s="220"/>
      <c r="T353" s="221">
        <v>0.27200000000000002</v>
      </c>
      <c r="U353" s="220">
        <f>ROUND(E353*T353,2)</f>
        <v>0.82</v>
      </c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 t="s">
        <v>115</v>
      </c>
      <c r="AF353" s="210"/>
      <c r="AG353" s="210"/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1" x14ac:dyDescent="0.25">
      <c r="A354" s="211"/>
      <c r="B354" s="218"/>
      <c r="C354" s="264" t="s">
        <v>211</v>
      </c>
      <c r="D354" s="222"/>
      <c r="E354" s="227">
        <v>3</v>
      </c>
      <c r="F354" s="231"/>
      <c r="G354" s="231"/>
      <c r="H354" s="231"/>
      <c r="I354" s="231"/>
      <c r="J354" s="231"/>
      <c r="K354" s="231"/>
      <c r="L354" s="231"/>
      <c r="M354" s="231"/>
      <c r="N354" s="220"/>
      <c r="O354" s="220"/>
      <c r="P354" s="220"/>
      <c r="Q354" s="220"/>
      <c r="R354" s="220"/>
      <c r="S354" s="220"/>
      <c r="T354" s="221"/>
      <c r="U354" s="22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 t="s">
        <v>117</v>
      </c>
      <c r="AF354" s="210">
        <v>0</v>
      </c>
      <c r="AG354" s="210"/>
      <c r="AH354" s="210"/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</row>
    <row r="355" spans="1:60" x14ac:dyDescent="0.25">
      <c r="A355" s="212" t="s">
        <v>110</v>
      </c>
      <c r="B355" s="219" t="s">
        <v>75</v>
      </c>
      <c r="C355" s="265" t="s">
        <v>76</v>
      </c>
      <c r="D355" s="223"/>
      <c r="E355" s="228"/>
      <c r="F355" s="232"/>
      <c r="G355" s="232">
        <f>SUMIF(AE356:AE356,"&lt;&gt;NOR",G356:G356)</f>
        <v>0</v>
      </c>
      <c r="H355" s="232"/>
      <c r="I355" s="232">
        <f>SUM(I356:I356)</f>
        <v>0</v>
      </c>
      <c r="J355" s="232"/>
      <c r="K355" s="232">
        <f>SUM(K356:K356)</f>
        <v>0</v>
      </c>
      <c r="L355" s="232"/>
      <c r="M355" s="232">
        <f>SUM(M356:M356)</f>
        <v>0</v>
      </c>
      <c r="N355" s="223"/>
      <c r="O355" s="223">
        <f>SUM(O356:O356)</f>
        <v>0</v>
      </c>
      <c r="P355" s="223"/>
      <c r="Q355" s="223">
        <f>SUM(Q356:Q356)</f>
        <v>0</v>
      </c>
      <c r="R355" s="223"/>
      <c r="S355" s="223"/>
      <c r="T355" s="224"/>
      <c r="U355" s="223">
        <f>SUM(U356:U356)</f>
        <v>74.16</v>
      </c>
      <c r="AE355" t="s">
        <v>111</v>
      </c>
    </row>
    <row r="356" spans="1:60" outlineLevel="1" x14ac:dyDescent="0.25">
      <c r="A356" s="211">
        <v>137</v>
      </c>
      <c r="B356" s="218" t="s">
        <v>525</v>
      </c>
      <c r="C356" s="263" t="s">
        <v>526</v>
      </c>
      <c r="D356" s="220" t="s">
        <v>223</v>
      </c>
      <c r="E356" s="226">
        <v>988.85132999999996</v>
      </c>
      <c r="F356" s="230">
        <f>H356+J356</f>
        <v>0</v>
      </c>
      <c r="G356" s="231">
        <f>ROUND(E356*F356,2)</f>
        <v>0</v>
      </c>
      <c r="H356" s="231"/>
      <c r="I356" s="231">
        <f>ROUND(E356*H356,2)</f>
        <v>0</v>
      </c>
      <c r="J356" s="231"/>
      <c r="K356" s="231">
        <f>ROUND(E356*J356,2)</f>
        <v>0</v>
      </c>
      <c r="L356" s="231">
        <v>21</v>
      </c>
      <c r="M356" s="231">
        <f>G356*(1+L356/100)</f>
        <v>0</v>
      </c>
      <c r="N356" s="220">
        <v>0</v>
      </c>
      <c r="O356" s="220">
        <f>ROUND(E356*N356,5)</f>
        <v>0</v>
      </c>
      <c r="P356" s="220">
        <v>0</v>
      </c>
      <c r="Q356" s="220">
        <f>ROUND(E356*P356,5)</f>
        <v>0</v>
      </c>
      <c r="R356" s="220"/>
      <c r="S356" s="220"/>
      <c r="T356" s="221">
        <v>7.4999999999999997E-2</v>
      </c>
      <c r="U356" s="220">
        <f>ROUND(E356*T356,2)</f>
        <v>74.16</v>
      </c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 t="s">
        <v>115</v>
      </c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x14ac:dyDescent="0.25">
      <c r="A357" s="212" t="s">
        <v>110</v>
      </c>
      <c r="B357" s="219" t="s">
        <v>77</v>
      </c>
      <c r="C357" s="265" t="s">
        <v>78</v>
      </c>
      <c r="D357" s="223"/>
      <c r="E357" s="228"/>
      <c r="F357" s="232"/>
      <c r="G357" s="232">
        <f>SUMIF(AE358:AE359,"&lt;&gt;NOR",G358:G359)</f>
        <v>0</v>
      </c>
      <c r="H357" s="232"/>
      <c r="I357" s="232">
        <f>SUM(I358:I359)</f>
        <v>0</v>
      </c>
      <c r="J357" s="232"/>
      <c r="K357" s="232">
        <f>SUM(K358:K359)</f>
        <v>0</v>
      </c>
      <c r="L357" s="232"/>
      <c r="M357" s="232">
        <f>SUM(M358:M359)</f>
        <v>0</v>
      </c>
      <c r="N357" s="223"/>
      <c r="O357" s="223">
        <f>SUM(O358:O359)</f>
        <v>4.8309999999999999E-2</v>
      </c>
      <c r="P357" s="223"/>
      <c r="Q357" s="223">
        <f>SUM(Q358:Q359)</f>
        <v>0</v>
      </c>
      <c r="R357" s="223"/>
      <c r="S357" s="223"/>
      <c r="T357" s="224"/>
      <c r="U357" s="223">
        <f>SUM(U358:U359)</f>
        <v>12.27</v>
      </c>
      <c r="AE357" t="s">
        <v>111</v>
      </c>
    </row>
    <row r="358" spans="1:60" outlineLevel="1" x14ac:dyDescent="0.25">
      <c r="A358" s="211">
        <v>138</v>
      </c>
      <c r="B358" s="218" t="s">
        <v>527</v>
      </c>
      <c r="C358" s="263" t="s">
        <v>528</v>
      </c>
      <c r="D358" s="220" t="s">
        <v>156</v>
      </c>
      <c r="E358" s="226">
        <v>76.685000000000002</v>
      </c>
      <c r="F358" s="230">
        <f>H358+J358</f>
        <v>0</v>
      </c>
      <c r="G358" s="231">
        <f>ROUND(E358*F358,2)</f>
        <v>0</v>
      </c>
      <c r="H358" s="231"/>
      <c r="I358" s="231">
        <f>ROUND(E358*H358,2)</f>
        <v>0</v>
      </c>
      <c r="J358" s="231"/>
      <c r="K358" s="231">
        <f>ROUND(E358*J358,2)</f>
        <v>0</v>
      </c>
      <c r="L358" s="231">
        <v>21</v>
      </c>
      <c r="M358" s="231">
        <f>G358*(1+L358/100)</f>
        <v>0</v>
      </c>
      <c r="N358" s="220">
        <v>6.3000000000000003E-4</v>
      </c>
      <c r="O358" s="220">
        <f>ROUND(E358*N358,5)</f>
        <v>4.8309999999999999E-2</v>
      </c>
      <c r="P358" s="220">
        <v>0</v>
      </c>
      <c r="Q358" s="220">
        <f>ROUND(E358*P358,5)</f>
        <v>0</v>
      </c>
      <c r="R358" s="220"/>
      <c r="S358" s="220"/>
      <c r="T358" s="221">
        <v>0.16</v>
      </c>
      <c r="U358" s="220">
        <f>ROUND(E358*T358,2)</f>
        <v>12.27</v>
      </c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 t="s">
        <v>115</v>
      </c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</row>
    <row r="359" spans="1:60" outlineLevel="1" x14ac:dyDescent="0.25">
      <c r="A359" s="211"/>
      <c r="B359" s="218"/>
      <c r="C359" s="264" t="s">
        <v>529</v>
      </c>
      <c r="D359" s="222"/>
      <c r="E359" s="227">
        <v>76.685000000000002</v>
      </c>
      <c r="F359" s="231"/>
      <c r="G359" s="231"/>
      <c r="H359" s="231"/>
      <c r="I359" s="231"/>
      <c r="J359" s="231"/>
      <c r="K359" s="231"/>
      <c r="L359" s="231"/>
      <c r="M359" s="231"/>
      <c r="N359" s="220"/>
      <c r="O359" s="220"/>
      <c r="P359" s="220"/>
      <c r="Q359" s="220"/>
      <c r="R359" s="220"/>
      <c r="S359" s="220"/>
      <c r="T359" s="221"/>
      <c r="U359" s="22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 t="s">
        <v>117</v>
      </c>
      <c r="AF359" s="210">
        <v>0</v>
      </c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</row>
    <row r="360" spans="1:60" x14ac:dyDescent="0.25">
      <c r="A360" s="212" t="s">
        <v>110</v>
      </c>
      <c r="B360" s="219" t="s">
        <v>79</v>
      </c>
      <c r="C360" s="265" t="s">
        <v>80</v>
      </c>
      <c r="D360" s="223"/>
      <c r="E360" s="228"/>
      <c r="F360" s="232"/>
      <c r="G360" s="232">
        <f>SUMIF(AE361:AE364,"&lt;&gt;NOR",G361:G364)</f>
        <v>0</v>
      </c>
      <c r="H360" s="232"/>
      <c r="I360" s="232">
        <f>SUM(I361:I364)</f>
        <v>0</v>
      </c>
      <c r="J360" s="232"/>
      <c r="K360" s="232">
        <f>SUM(K361:K364)</f>
        <v>0</v>
      </c>
      <c r="L360" s="232"/>
      <c r="M360" s="232">
        <f>SUM(M361:M364)</f>
        <v>0</v>
      </c>
      <c r="N360" s="223"/>
      <c r="O360" s="223">
        <f>SUM(O361:O364)</f>
        <v>1.2074799999999999</v>
      </c>
      <c r="P360" s="223"/>
      <c r="Q360" s="223">
        <f>SUM(Q361:Q364)</f>
        <v>0</v>
      </c>
      <c r="R360" s="223"/>
      <c r="S360" s="223"/>
      <c r="T360" s="224"/>
      <c r="U360" s="223">
        <f>SUM(U361:U364)</f>
        <v>12.42</v>
      </c>
      <c r="AE360" t="s">
        <v>111</v>
      </c>
    </row>
    <row r="361" spans="1:60" outlineLevel="1" x14ac:dyDescent="0.25">
      <c r="A361" s="211">
        <v>139</v>
      </c>
      <c r="B361" s="218" t="s">
        <v>530</v>
      </c>
      <c r="C361" s="263" t="s">
        <v>531</v>
      </c>
      <c r="D361" s="220" t="s">
        <v>156</v>
      </c>
      <c r="E361" s="226">
        <v>54</v>
      </c>
      <c r="F361" s="230">
        <f>H361+J361</f>
        <v>0</v>
      </c>
      <c r="G361" s="231">
        <f>ROUND(E361*F361,2)</f>
        <v>0</v>
      </c>
      <c r="H361" s="231"/>
      <c r="I361" s="231">
        <f>ROUND(E361*H361,2)</f>
        <v>0</v>
      </c>
      <c r="J361" s="231"/>
      <c r="K361" s="231">
        <f>ROUND(E361*J361,2)</f>
        <v>0</v>
      </c>
      <c r="L361" s="231">
        <v>21</v>
      </c>
      <c r="M361" s="231">
        <f>G361*(1+L361/100)</f>
        <v>0</v>
      </c>
      <c r="N361" s="220">
        <v>1.6000000000000001E-4</v>
      </c>
      <c r="O361" s="220">
        <f>ROUND(E361*N361,5)</f>
        <v>8.6400000000000001E-3</v>
      </c>
      <c r="P361" s="220">
        <v>0</v>
      </c>
      <c r="Q361" s="220">
        <f>ROUND(E361*P361,5)</f>
        <v>0</v>
      </c>
      <c r="R361" s="220"/>
      <c r="S361" s="220"/>
      <c r="T361" s="221">
        <v>0.23</v>
      </c>
      <c r="U361" s="220">
        <f>ROUND(E361*T361,2)</f>
        <v>12.42</v>
      </c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 t="s">
        <v>115</v>
      </c>
      <c r="AF361" s="210"/>
      <c r="AG361" s="210"/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</row>
    <row r="362" spans="1:60" outlineLevel="1" x14ac:dyDescent="0.25">
      <c r="A362" s="211"/>
      <c r="B362" s="218"/>
      <c r="C362" s="264" t="s">
        <v>532</v>
      </c>
      <c r="D362" s="222"/>
      <c r="E362" s="227">
        <v>54</v>
      </c>
      <c r="F362" s="231"/>
      <c r="G362" s="231"/>
      <c r="H362" s="231"/>
      <c r="I362" s="231"/>
      <c r="J362" s="231"/>
      <c r="K362" s="231"/>
      <c r="L362" s="231"/>
      <c r="M362" s="231"/>
      <c r="N362" s="220"/>
      <c r="O362" s="220"/>
      <c r="P362" s="220"/>
      <c r="Q362" s="220"/>
      <c r="R362" s="220"/>
      <c r="S362" s="220"/>
      <c r="T362" s="221"/>
      <c r="U362" s="22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 t="s">
        <v>117</v>
      </c>
      <c r="AF362" s="210">
        <v>0</v>
      </c>
      <c r="AG362" s="210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</row>
    <row r="363" spans="1:60" ht="20.399999999999999" outlineLevel="1" x14ac:dyDescent="0.25">
      <c r="A363" s="211">
        <v>140</v>
      </c>
      <c r="B363" s="218" t="s">
        <v>533</v>
      </c>
      <c r="C363" s="263" t="s">
        <v>534</v>
      </c>
      <c r="D363" s="220" t="s">
        <v>114</v>
      </c>
      <c r="E363" s="226">
        <v>2.17971</v>
      </c>
      <c r="F363" s="230">
        <f>H363+J363</f>
        <v>0</v>
      </c>
      <c r="G363" s="231">
        <f>ROUND(E363*F363,2)</f>
        <v>0</v>
      </c>
      <c r="H363" s="231"/>
      <c r="I363" s="231">
        <f>ROUND(E363*H363,2)</f>
        <v>0</v>
      </c>
      <c r="J363" s="231"/>
      <c r="K363" s="231">
        <f>ROUND(E363*J363,2)</f>
        <v>0</v>
      </c>
      <c r="L363" s="231">
        <v>21</v>
      </c>
      <c r="M363" s="231">
        <f>G363*(1+L363/100)</f>
        <v>0</v>
      </c>
      <c r="N363" s="220">
        <v>0.55000000000000004</v>
      </c>
      <c r="O363" s="220">
        <f>ROUND(E363*N363,5)</f>
        <v>1.1988399999999999</v>
      </c>
      <c r="P363" s="220">
        <v>0</v>
      </c>
      <c r="Q363" s="220">
        <f>ROUND(E363*P363,5)</f>
        <v>0</v>
      </c>
      <c r="R363" s="220"/>
      <c r="S363" s="220"/>
      <c r="T363" s="221">
        <v>0</v>
      </c>
      <c r="U363" s="220">
        <f>ROUND(E363*T363,2)</f>
        <v>0</v>
      </c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 t="s">
        <v>250</v>
      </c>
      <c r="AF363" s="210"/>
      <c r="AG363" s="210"/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</row>
    <row r="364" spans="1:60" ht="20.399999999999999" outlineLevel="1" x14ac:dyDescent="0.25">
      <c r="A364" s="211"/>
      <c r="B364" s="218"/>
      <c r="C364" s="264" t="s">
        <v>535</v>
      </c>
      <c r="D364" s="222"/>
      <c r="E364" s="227">
        <v>2.17971</v>
      </c>
      <c r="F364" s="231"/>
      <c r="G364" s="231"/>
      <c r="H364" s="231"/>
      <c r="I364" s="231"/>
      <c r="J364" s="231"/>
      <c r="K364" s="231"/>
      <c r="L364" s="231"/>
      <c r="M364" s="231"/>
      <c r="N364" s="220"/>
      <c r="O364" s="220"/>
      <c r="P364" s="220"/>
      <c r="Q364" s="220"/>
      <c r="R364" s="220"/>
      <c r="S364" s="220"/>
      <c r="T364" s="221"/>
      <c r="U364" s="22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 t="s">
        <v>117</v>
      </c>
      <c r="AF364" s="210">
        <v>0</v>
      </c>
      <c r="AG364" s="210"/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</row>
    <row r="365" spans="1:60" x14ac:dyDescent="0.25">
      <c r="A365" s="212" t="s">
        <v>110</v>
      </c>
      <c r="B365" s="219" t="s">
        <v>81</v>
      </c>
      <c r="C365" s="265" t="s">
        <v>82</v>
      </c>
      <c r="D365" s="223"/>
      <c r="E365" s="228"/>
      <c r="F365" s="232"/>
      <c r="G365" s="232">
        <f>SUMIF(AE366:AE367,"&lt;&gt;NOR",G366:G367)</f>
        <v>0</v>
      </c>
      <c r="H365" s="232"/>
      <c r="I365" s="232">
        <f>SUM(I366:I367)</f>
        <v>0</v>
      </c>
      <c r="J365" s="232"/>
      <c r="K365" s="232">
        <f>SUM(K366:K367)</f>
        <v>0</v>
      </c>
      <c r="L365" s="232"/>
      <c r="M365" s="232">
        <f>SUM(M366:M367)</f>
        <v>0</v>
      </c>
      <c r="N365" s="223"/>
      <c r="O365" s="223">
        <f>SUM(O366:O367)</f>
        <v>3.9919999999999997E-2</v>
      </c>
      <c r="P365" s="223"/>
      <c r="Q365" s="223">
        <f>SUM(Q366:Q367)</f>
        <v>0</v>
      </c>
      <c r="R365" s="223"/>
      <c r="S365" s="223"/>
      <c r="T365" s="224"/>
      <c r="U365" s="223">
        <f>SUM(U366:U367)</f>
        <v>37.42</v>
      </c>
      <c r="AE365" t="s">
        <v>111</v>
      </c>
    </row>
    <row r="366" spans="1:60" outlineLevel="1" x14ac:dyDescent="0.25">
      <c r="A366" s="211">
        <v>141</v>
      </c>
      <c r="B366" s="218" t="s">
        <v>536</v>
      </c>
      <c r="C366" s="263" t="s">
        <v>537</v>
      </c>
      <c r="D366" s="220" t="s">
        <v>156</v>
      </c>
      <c r="E366" s="226">
        <v>124.74</v>
      </c>
      <c r="F366" s="230">
        <f>H366+J366</f>
        <v>0</v>
      </c>
      <c r="G366" s="231">
        <f>ROUND(E366*F366,2)</f>
        <v>0</v>
      </c>
      <c r="H366" s="231"/>
      <c r="I366" s="231">
        <f>ROUND(E366*H366,2)</f>
        <v>0</v>
      </c>
      <c r="J366" s="231"/>
      <c r="K366" s="231">
        <f>ROUND(E366*J366,2)</f>
        <v>0</v>
      </c>
      <c r="L366" s="231">
        <v>21</v>
      </c>
      <c r="M366" s="231">
        <f>G366*(1+L366/100)</f>
        <v>0</v>
      </c>
      <c r="N366" s="220">
        <v>3.2000000000000003E-4</v>
      </c>
      <c r="O366" s="220">
        <f>ROUND(E366*N366,5)</f>
        <v>3.9919999999999997E-2</v>
      </c>
      <c r="P366" s="220">
        <v>0</v>
      </c>
      <c r="Q366" s="220">
        <f>ROUND(E366*P366,5)</f>
        <v>0</v>
      </c>
      <c r="R366" s="220"/>
      <c r="S366" s="220"/>
      <c r="T366" s="221">
        <v>0.3</v>
      </c>
      <c r="U366" s="220">
        <f>ROUND(E366*T366,2)</f>
        <v>37.42</v>
      </c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 t="s">
        <v>115</v>
      </c>
      <c r="AF366" s="210"/>
      <c r="AG366" s="210"/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</row>
    <row r="367" spans="1:60" ht="20.399999999999999" outlineLevel="1" x14ac:dyDescent="0.25">
      <c r="A367" s="242"/>
      <c r="B367" s="243"/>
      <c r="C367" s="267" t="s">
        <v>538</v>
      </c>
      <c r="D367" s="244"/>
      <c r="E367" s="245">
        <v>124.74</v>
      </c>
      <c r="F367" s="246"/>
      <c r="G367" s="246"/>
      <c r="H367" s="246"/>
      <c r="I367" s="246"/>
      <c r="J367" s="246"/>
      <c r="K367" s="246"/>
      <c r="L367" s="246"/>
      <c r="M367" s="246"/>
      <c r="N367" s="247"/>
      <c r="O367" s="247"/>
      <c r="P367" s="247"/>
      <c r="Q367" s="247"/>
      <c r="R367" s="247"/>
      <c r="S367" s="247"/>
      <c r="T367" s="248"/>
      <c r="U367" s="247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 t="s">
        <v>117</v>
      </c>
      <c r="AF367" s="210">
        <v>0</v>
      </c>
      <c r="AG367" s="210"/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</row>
    <row r="368" spans="1:60" x14ac:dyDescent="0.25">
      <c r="A368" s="6"/>
      <c r="B368" s="7" t="s">
        <v>539</v>
      </c>
      <c r="C368" s="268" t="s">
        <v>539</v>
      </c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AC368">
        <v>15</v>
      </c>
      <c r="AD368">
        <v>21</v>
      </c>
    </row>
    <row r="369" spans="1:31" x14ac:dyDescent="0.25">
      <c r="A369" s="249"/>
      <c r="B369" s="250" t="s">
        <v>28</v>
      </c>
      <c r="C369" s="269" t="s">
        <v>539</v>
      </c>
      <c r="D369" s="251"/>
      <c r="E369" s="251"/>
      <c r="F369" s="251"/>
      <c r="G369" s="262">
        <f>G8+G65+G106+G119+G160+G203+G230+G245+G258+G270+G281+G311+G333+G355+G357+G360+G365</f>
        <v>0</v>
      </c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AC369">
        <f>SUMIF(L7:L367,AC368,G7:G367)</f>
        <v>0</v>
      </c>
      <c r="AD369">
        <f>SUMIF(L7:L367,AD368,G7:G367)</f>
        <v>0</v>
      </c>
      <c r="AE369" t="s">
        <v>540</v>
      </c>
    </row>
    <row r="370" spans="1:31" x14ac:dyDescent="0.25">
      <c r="A370" s="6"/>
      <c r="B370" s="7" t="s">
        <v>539</v>
      </c>
      <c r="C370" s="268" t="s">
        <v>539</v>
      </c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31" x14ac:dyDescent="0.25">
      <c r="A371" s="6"/>
      <c r="B371" s="7" t="s">
        <v>539</v>
      </c>
      <c r="C371" s="268" t="s">
        <v>539</v>
      </c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31" x14ac:dyDescent="0.25">
      <c r="A372" s="252" t="s">
        <v>541</v>
      </c>
      <c r="B372" s="252"/>
      <c r="C372" s="270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31" x14ac:dyDescent="0.25">
      <c r="A373" s="253"/>
      <c r="B373" s="254"/>
      <c r="C373" s="271"/>
      <c r="D373" s="254"/>
      <c r="E373" s="254"/>
      <c r="F373" s="254"/>
      <c r="G373" s="255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AE373" t="s">
        <v>542</v>
      </c>
    </row>
    <row r="374" spans="1:31" x14ac:dyDescent="0.25">
      <c r="A374" s="256"/>
      <c r="B374" s="257"/>
      <c r="C374" s="272"/>
      <c r="D374" s="257"/>
      <c r="E374" s="257"/>
      <c r="F374" s="257"/>
      <c r="G374" s="25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31" x14ac:dyDescent="0.25">
      <c r="A375" s="256"/>
      <c r="B375" s="257"/>
      <c r="C375" s="272"/>
      <c r="D375" s="257"/>
      <c r="E375" s="257"/>
      <c r="F375" s="257"/>
      <c r="G375" s="25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31" x14ac:dyDescent="0.25">
      <c r="A376" s="256"/>
      <c r="B376" s="257"/>
      <c r="C376" s="272"/>
      <c r="D376" s="257"/>
      <c r="E376" s="257"/>
      <c r="F376" s="257"/>
      <c r="G376" s="25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31" x14ac:dyDescent="0.25">
      <c r="A377" s="259"/>
      <c r="B377" s="260"/>
      <c r="C377" s="273"/>
      <c r="D377" s="260"/>
      <c r="E377" s="260"/>
      <c r="F377" s="260"/>
      <c r="G377" s="261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31" x14ac:dyDescent="0.25">
      <c r="A378" s="6"/>
      <c r="B378" s="7" t="s">
        <v>539</v>
      </c>
      <c r="C378" s="268" t="s">
        <v>539</v>
      </c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31" x14ac:dyDescent="0.25">
      <c r="C379" s="274"/>
      <c r="AE379" t="s">
        <v>543</v>
      </c>
    </row>
  </sheetData>
  <mergeCells count="30">
    <mergeCell ref="C315:G315"/>
    <mergeCell ref="C324:G324"/>
    <mergeCell ref="C331:G331"/>
    <mergeCell ref="C351:G351"/>
    <mergeCell ref="A372:C372"/>
    <mergeCell ref="A373:G377"/>
    <mergeCell ref="C250:G250"/>
    <mergeCell ref="C264:G264"/>
    <mergeCell ref="C269:G269"/>
    <mergeCell ref="C290:G290"/>
    <mergeCell ref="C294:G294"/>
    <mergeCell ref="C298:G298"/>
    <mergeCell ref="C169:G169"/>
    <mergeCell ref="C172:G172"/>
    <mergeCell ref="C175:G175"/>
    <mergeCell ref="C178:G178"/>
    <mergeCell ref="C188:G188"/>
    <mergeCell ref="C247:G247"/>
    <mergeCell ref="C75:G75"/>
    <mergeCell ref="C76:G76"/>
    <mergeCell ref="C83:G83"/>
    <mergeCell ref="C86:G86"/>
    <mergeCell ref="C127:G127"/>
    <mergeCell ref="C166:G166"/>
    <mergeCell ref="A1:G1"/>
    <mergeCell ref="C2:G2"/>
    <mergeCell ref="C3:G3"/>
    <mergeCell ref="C4:G4"/>
    <mergeCell ref="C69:G69"/>
    <mergeCell ref="C72:G72"/>
  </mergeCells>
  <pageMargins left="0.39370078740157499" right="0.19685039370078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47</vt:i4>
      </vt:variant>
    </vt:vector>
  </HeadingPairs>
  <TitlesOfParts>
    <vt:vector size="50" baseType="lpstr"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2014-02-28T09:52:57Z</cp:lastPrinted>
  <dcterms:created xsi:type="dcterms:W3CDTF">2009-04-08T07:15:50Z</dcterms:created>
  <dcterms:modified xsi:type="dcterms:W3CDTF">2023-10-04T16:17:49Z</dcterms:modified>
</cp:coreProperties>
</file>