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773a - Stavební část" sheetId="2" r:id="rId2"/>
    <sheet name="773c - Vytápění" sheetId="3" r:id="rId3"/>
    <sheet name="773d - ZTI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'773a - Stavební část'!$C$95:$K$589</definedName>
    <definedName name="_xlnm.Print_Area" localSheetId="1">'773a - Stavební část'!$C$4:$J$39,'773a - Stavební část'!$C$45:$J$77,'773a - Stavební část'!$C$83:$K$589</definedName>
    <definedName name="_xlnm.Print_Titles" localSheetId="1">'773a - Stavební část'!$95:$95</definedName>
    <definedName name="_xlnm._FilterDatabase" localSheetId="2" hidden="1">'773c - Vytápění'!$C$89:$K$222</definedName>
    <definedName name="_xlnm.Print_Area" localSheetId="2">'773c - Vytápění'!$C$4:$J$39,'773c - Vytápění'!$C$45:$J$71,'773c - Vytápění'!$C$77:$K$222</definedName>
    <definedName name="_xlnm.Print_Titles" localSheetId="2">'773c - Vytápění'!$89:$89</definedName>
    <definedName name="_xlnm._FilterDatabase" localSheetId="3" hidden="1">'773d - ZTI'!$C$82:$K$107</definedName>
    <definedName name="_xlnm.Print_Area" localSheetId="3">'773d - ZTI'!$C$4:$J$39,'773d - ZTI'!$C$45:$J$64,'773d - ZTI'!$C$70:$K$107</definedName>
    <definedName name="_xlnm.Print_Titles" localSheetId="3">'773d - ZTI'!$82:$82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T92"/>
  <c r="T91"/>
  <c r="J37"/>
  <c r="J36"/>
  <c i="1" r="AY57"/>
  <c i="4" r="J35"/>
  <c i="1" r="AX57"/>
  <c i="4"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3"/>
  <c r="BH93"/>
  <c r="BG93"/>
  <c r="BF93"/>
  <c r="T93"/>
  <c r="R93"/>
  <c r="P93"/>
  <c r="BI90"/>
  <c r="BH90"/>
  <c r="BG90"/>
  <c r="BF90"/>
  <c r="T90"/>
  <c r="T89"/>
  <c r="R90"/>
  <c r="R89"/>
  <c r="P90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52"/>
  <c r="E7"/>
  <c r="E73"/>
  <c i="3" r="J37"/>
  <c r="J36"/>
  <c i="1" r="AY56"/>
  <c i="3" r="J35"/>
  <c i="1" r="AX56"/>
  <c i="3" r="BI220"/>
  <c r="BH220"/>
  <c r="BG220"/>
  <c r="BF220"/>
  <c r="T220"/>
  <c r="R220"/>
  <c r="P220"/>
  <c r="BI219"/>
  <c r="BH219"/>
  <c r="BG219"/>
  <c r="BF219"/>
  <c r="T219"/>
  <c r="R219"/>
  <c r="P219"/>
  <c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0"/>
  <c r="BH100"/>
  <c r="BG100"/>
  <c r="BF100"/>
  <c r="T100"/>
  <c r="R100"/>
  <c r="P100"/>
  <c r="BI96"/>
  <c r="BH96"/>
  <c r="BG96"/>
  <c r="BF96"/>
  <c r="T96"/>
  <c r="R96"/>
  <c r="P96"/>
  <c r="BI93"/>
  <c r="BH93"/>
  <c r="BG93"/>
  <c r="BF93"/>
  <c r="T93"/>
  <c r="T92"/>
  <c r="T91"/>
  <c r="R93"/>
  <c r="R92"/>
  <c r="R91"/>
  <c r="P93"/>
  <c r="P92"/>
  <c r="P91"/>
  <c r="J87"/>
  <c r="J86"/>
  <c r="F86"/>
  <c r="F84"/>
  <c r="E82"/>
  <c r="J55"/>
  <c r="J54"/>
  <c r="F54"/>
  <c r="F52"/>
  <c r="E50"/>
  <c r="J18"/>
  <c r="E18"/>
  <c r="F55"/>
  <c r="J17"/>
  <c r="J12"/>
  <c r="J84"/>
  <c r="E7"/>
  <c r="E48"/>
  <c i="2" r="J37"/>
  <c r="J36"/>
  <c i="1" r="AY55"/>
  <c i="2" r="J35"/>
  <c i="1" r="AX55"/>
  <c i="2" r="BI587"/>
  <c r="BH587"/>
  <c r="BG587"/>
  <c r="BF587"/>
  <c r="T587"/>
  <c r="R587"/>
  <c r="P587"/>
  <c r="BI584"/>
  <c r="BH584"/>
  <c r="BG584"/>
  <c r="BF584"/>
  <c r="T584"/>
  <c r="R584"/>
  <c r="P584"/>
  <c r="BI581"/>
  <c r="BH581"/>
  <c r="BG581"/>
  <c r="BF581"/>
  <c r="T581"/>
  <c r="R581"/>
  <c r="P581"/>
  <c r="BI579"/>
  <c r="BH579"/>
  <c r="BG579"/>
  <c r="BF579"/>
  <c r="T579"/>
  <c r="R579"/>
  <c r="P579"/>
  <c r="BI575"/>
  <c r="BH575"/>
  <c r="BG575"/>
  <c r="BF575"/>
  <c r="T575"/>
  <c r="R575"/>
  <c r="P575"/>
  <c r="BI570"/>
  <c r="BH570"/>
  <c r="BG570"/>
  <c r="BF570"/>
  <c r="T570"/>
  <c r="R570"/>
  <c r="P570"/>
  <c r="BI568"/>
  <c r="BH568"/>
  <c r="BG568"/>
  <c r="BF568"/>
  <c r="T568"/>
  <c r="R568"/>
  <c r="P568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8"/>
  <c r="BH558"/>
  <c r="BG558"/>
  <c r="BF558"/>
  <c r="T558"/>
  <c r="R558"/>
  <c r="P558"/>
  <c r="BI557"/>
  <c r="BH557"/>
  <c r="BG557"/>
  <c r="BF557"/>
  <c r="T557"/>
  <c r="R557"/>
  <c r="P557"/>
  <c r="BI556"/>
  <c r="BH556"/>
  <c r="BG556"/>
  <c r="BF556"/>
  <c r="T556"/>
  <c r="R556"/>
  <c r="P556"/>
  <c r="BI552"/>
  <c r="BH552"/>
  <c r="BG552"/>
  <c r="BF552"/>
  <c r="T552"/>
  <c r="R552"/>
  <c r="P552"/>
  <c r="BI551"/>
  <c r="BH551"/>
  <c r="BG551"/>
  <c r="BF551"/>
  <c r="T551"/>
  <c r="R551"/>
  <c r="P551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7"/>
  <c r="BH547"/>
  <c r="BG547"/>
  <c r="BF547"/>
  <c r="T547"/>
  <c r="R547"/>
  <c r="P547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39"/>
  <c r="BH539"/>
  <c r="BG539"/>
  <c r="BF539"/>
  <c r="T539"/>
  <c r="R539"/>
  <c r="P539"/>
  <c r="BI536"/>
  <c r="BH536"/>
  <c r="BG536"/>
  <c r="BF536"/>
  <c r="T536"/>
  <c r="R536"/>
  <c r="P536"/>
  <c r="BI532"/>
  <c r="BH532"/>
  <c r="BG532"/>
  <c r="BF532"/>
  <c r="T532"/>
  <c r="R532"/>
  <c r="P532"/>
  <c r="BI531"/>
  <c r="BH531"/>
  <c r="BG531"/>
  <c r="BF531"/>
  <c r="T531"/>
  <c r="R531"/>
  <c r="P531"/>
  <c r="BI526"/>
  <c r="BH526"/>
  <c r="BG526"/>
  <c r="BF526"/>
  <c r="T526"/>
  <c r="R526"/>
  <c r="P526"/>
  <c r="BI524"/>
  <c r="BH524"/>
  <c r="BG524"/>
  <c r="BF524"/>
  <c r="T524"/>
  <c r="R524"/>
  <c r="P524"/>
  <c r="BI521"/>
  <c r="BH521"/>
  <c r="BG521"/>
  <c r="BF521"/>
  <c r="T521"/>
  <c r="R521"/>
  <c r="P521"/>
  <c r="BI518"/>
  <c r="BH518"/>
  <c r="BG518"/>
  <c r="BF518"/>
  <c r="T518"/>
  <c r="R518"/>
  <c r="P518"/>
  <c r="BI516"/>
  <c r="BH516"/>
  <c r="BG516"/>
  <c r="BF516"/>
  <c r="T516"/>
  <c r="R516"/>
  <c r="P516"/>
  <c r="BI515"/>
  <c r="BH515"/>
  <c r="BG515"/>
  <c r="BF515"/>
  <c r="T515"/>
  <c r="R515"/>
  <c r="P515"/>
  <c r="BI484"/>
  <c r="BH484"/>
  <c r="BG484"/>
  <c r="BF484"/>
  <c r="T484"/>
  <c r="R484"/>
  <c r="P484"/>
  <c r="BI482"/>
  <c r="BH482"/>
  <c r="BG482"/>
  <c r="BF482"/>
  <c r="T482"/>
  <c r="R482"/>
  <c r="P482"/>
  <c r="BI480"/>
  <c r="BH480"/>
  <c r="BG480"/>
  <c r="BF480"/>
  <c r="T480"/>
  <c r="R480"/>
  <c r="P480"/>
  <c r="BI478"/>
  <c r="BH478"/>
  <c r="BG478"/>
  <c r="BF478"/>
  <c r="T478"/>
  <c r="R478"/>
  <c r="P478"/>
  <c r="BI461"/>
  <c r="BH461"/>
  <c r="BG461"/>
  <c r="BF461"/>
  <c r="T461"/>
  <c r="R461"/>
  <c r="P461"/>
  <c r="BI454"/>
  <c r="BH454"/>
  <c r="BG454"/>
  <c r="BF454"/>
  <c r="T454"/>
  <c r="R454"/>
  <c r="P454"/>
  <c r="BI447"/>
  <c r="BH447"/>
  <c r="BG447"/>
  <c r="BF447"/>
  <c r="T447"/>
  <c r="R447"/>
  <c r="P447"/>
  <c r="BI440"/>
  <c r="BH440"/>
  <c r="BG440"/>
  <c r="BF440"/>
  <c r="T440"/>
  <c r="R440"/>
  <c r="P440"/>
  <c r="BI437"/>
  <c r="BH437"/>
  <c r="BG437"/>
  <c r="BF437"/>
  <c r="T437"/>
  <c r="R437"/>
  <c r="P437"/>
  <c r="BI435"/>
  <c r="BH435"/>
  <c r="BG435"/>
  <c r="BF435"/>
  <c r="T435"/>
  <c r="R435"/>
  <c r="P435"/>
  <c r="BI432"/>
  <c r="BH432"/>
  <c r="BG432"/>
  <c r="BF432"/>
  <c r="T432"/>
  <c r="R432"/>
  <c r="P432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6"/>
  <c r="BH426"/>
  <c r="BG426"/>
  <c r="BF426"/>
  <c r="T426"/>
  <c r="R426"/>
  <c r="P426"/>
  <c r="BI423"/>
  <c r="BH423"/>
  <c r="BG423"/>
  <c r="BF423"/>
  <c r="T423"/>
  <c r="R423"/>
  <c r="P423"/>
  <c r="BI421"/>
  <c r="BH421"/>
  <c r="BG421"/>
  <c r="BF421"/>
  <c r="T421"/>
  <c r="R421"/>
  <c r="P421"/>
  <c r="BI419"/>
  <c r="BH419"/>
  <c r="BG419"/>
  <c r="BF419"/>
  <c r="T419"/>
  <c r="R419"/>
  <c r="P419"/>
  <c r="BI414"/>
  <c r="BH414"/>
  <c r="BG414"/>
  <c r="BF414"/>
  <c r="T414"/>
  <c r="R414"/>
  <c r="P414"/>
  <c r="BI411"/>
  <c r="BH411"/>
  <c r="BG411"/>
  <c r="BF411"/>
  <c r="T411"/>
  <c r="R411"/>
  <c r="P411"/>
  <c r="BI409"/>
  <c r="BH409"/>
  <c r="BG409"/>
  <c r="BF409"/>
  <c r="T409"/>
  <c r="R409"/>
  <c r="P409"/>
  <c r="BI407"/>
  <c r="BH407"/>
  <c r="BG407"/>
  <c r="BF407"/>
  <c r="T407"/>
  <c r="R407"/>
  <c r="P407"/>
  <c r="BI405"/>
  <c r="BH405"/>
  <c r="BG405"/>
  <c r="BF405"/>
  <c r="T405"/>
  <c r="R405"/>
  <c r="P405"/>
  <c r="BI402"/>
  <c r="BH402"/>
  <c r="BG402"/>
  <c r="BF402"/>
  <c r="T402"/>
  <c r="R402"/>
  <c r="P402"/>
  <c r="BI398"/>
  <c r="BH398"/>
  <c r="BG398"/>
  <c r="BF398"/>
  <c r="T398"/>
  <c r="R398"/>
  <c r="P398"/>
  <c r="BI395"/>
  <c r="BH395"/>
  <c r="BG395"/>
  <c r="BF395"/>
  <c r="T395"/>
  <c r="R395"/>
  <c r="P395"/>
  <c r="BI393"/>
  <c r="BH393"/>
  <c r="BG393"/>
  <c r="BF393"/>
  <c r="T393"/>
  <c r="R393"/>
  <c r="P393"/>
  <c r="BI391"/>
  <c r="BH391"/>
  <c r="BG391"/>
  <c r="BF391"/>
  <c r="T391"/>
  <c r="R391"/>
  <c r="P391"/>
  <c r="BI389"/>
  <c r="BH389"/>
  <c r="BG389"/>
  <c r="BF389"/>
  <c r="T389"/>
  <c r="R389"/>
  <c r="P389"/>
  <c r="BI386"/>
  <c r="BH386"/>
  <c r="BG386"/>
  <c r="BF386"/>
  <c r="T386"/>
  <c r="R386"/>
  <c r="P386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4"/>
  <c r="BH374"/>
  <c r="BG374"/>
  <c r="BF374"/>
  <c r="T374"/>
  <c r="R374"/>
  <c r="P374"/>
  <c r="BI371"/>
  <c r="BH371"/>
  <c r="BG371"/>
  <c r="BF371"/>
  <c r="T371"/>
  <c r="R371"/>
  <c r="P371"/>
  <c r="BI367"/>
  <c r="BH367"/>
  <c r="BG367"/>
  <c r="BF367"/>
  <c r="T367"/>
  <c r="R367"/>
  <c r="P367"/>
  <c r="BI364"/>
  <c r="BH364"/>
  <c r="BG364"/>
  <c r="BF364"/>
  <c r="T364"/>
  <c r="R364"/>
  <c r="P364"/>
  <c r="BI360"/>
  <c r="BH360"/>
  <c r="BG360"/>
  <c r="BF360"/>
  <c r="T360"/>
  <c r="R360"/>
  <c r="P360"/>
  <c r="BI356"/>
  <c r="BH356"/>
  <c r="BG356"/>
  <c r="BF356"/>
  <c r="T356"/>
  <c r="R356"/>
  <c r="P356"/>
  <c r="BI354"/>
  <c r="BH354"/>
  <c r="BG354"/>
  <c r="BF354"/>
  <c r="T354"/>
  <c r="R354"/>
  <c r="P354"/>
  <c r="BI352"/>
  <c r="BH352"/>
  <c r="BG352"/>
  <c r="BF352"/>
  <c r="T352"/>
  <c r="R352"/>
  <c r="P352"/>
  <c r="BI350"/>
  <c r="BH350"/>
  <c r="BG350"/>
  <c r="BF350"/>
  <c r="T350"/>
  <c r="R350"/>
  <c r="P350"/>
  <c r="BI347"/>
  <c r="BH347"/>
  <c r="BG347"/>
  <c r="BF347"/>
  <c r="T347"/>
  <c r="R347"/>
  <c r="P347"/>
  <c r="BI345"/>
  <c r="BH345"/>
  <c r="BG345"/>
  <c r="BF345"/>
  <c r="T345"/>
  <c r="R345"/>
  <c r="P345"/>
  <c r="BI343"/>
  <c r="BH343"/>
  <c r="BG343"/>
  <c r="BF343"/>
  <c r="T343"/>
  <c r="R343"/>
  <c r="P343"/>
  <c r="BI341"/>
  <c r="BH341"/>
  <c r="BG341"/>
  <c r="BF341"/>
  <c r="T341"/>
  <c r="R341"/>
  <c r="P341"/>
  <c r="BI339"/>
  <c r="BH339"/>
  <c r="BG339"/>
  <c r="BF339"/>
  <c r="T339"/>
  <c r="R339"/>
  <c r="P339"/>
  <c r="BI336"/>
  <c r="BH336"/>
  <c r="BG336"/>
  <c r="BF336"/>
  <c r="T336"/>
  <c r="R336"/>
  <c r="P336"/>
  <c r="BI334"/>
  <c r="BH334"/>
  <c r="BG334"/>
  <c r="BF334"/>
  <c r="T334"/>
  <c r="R334"/>
  <c r="P334"/>
  <c r="BI332"/>
  <c r="BH332"/>
  <c r="BG332"/>
  <c r="BF332"/>
  <c r="T332"/>
  <c r="R332"/>
  <c r="P332"/>
  <c r="BI330"/>
  <c r="BH330"/>
  <c r="BG330"/>
  <c r="BF330"/>
  <c r="T330"/>
  <c r="R330"/>
  <c r="P330"/>
  <c r="BI327"/>
  <c r="BH327"/>
  <c r="BG327"/>
  <c r="BF327"/>
  <c r="T327"/>
  <c r="T326"/>
  <c r="R327"/>
  <c r="R326"/>
  <c r="P327"/>
  <c r="P326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4"/>
  <c r="BH294"/>
  <c r="BG294"/>
  <c r="BF294"/>
  <c r="T294"/>
  <c r="R294"/>
  <c r="P294"/>
  <c r="BI292"/>
  <c r="BH292"/>
  <c r="BG292"/>
  <c r="BF292"/>
  <c r="T292"/>
  <c r="R292"/>
  <c r="P292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4"/>
  <c r="BH254"/>
  <c r="BG254"/>
  <c r="BF254"/>
  <c r="T254"/>
  <c r="R254"/>
  <c r="P254"/>
  <c r="BI249"/>
  <c r="BH249"/>
  <c r="BG249"/>
  <c r="BF249"/>
  <c r="T249"/>
  <c r="R249"/>
  <c r="P249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3"/>
  <c r="BH233"/>
  <c r="BG233"/>
  <c r="BF233"/>
  <c r="T233"/>
  <c r="R233"/>
  <c r="P233"/>
  <c r="BI228"/>
  <c r="BH228"/>
  <c r="BG228"/>
  <c r="BF228"/>
  <c r="T228"/>
  <c r="R228"/>
  <c r="P228"/>
  <c r="BI225"/>
  <c r="BH225"/>
  <c r="BG225"/>
  <c r="BF225"/>
  <c r="T225"/>
  <c r="R225"/>
  <c r="P225"/>
  <c r="BI221"/>
  <c r="BH221"/>
  <c r="BG221"/>
  <c r="BF221"/>
  <c r="T221"/>
  <c r="R221"/>
  <c r="P221"/>
  <c r="BI218"/>
  <c r="BH218"/>
  <c r="BG218"/>
  <c r="BF218"/>
  <c r="T218"/>
  <c r="R218"/>
  <c r="P218"/>
  <c r="BI213"/>
  <c r="BH213"/>
  <c r="BG213"/>
  <c r="BF213"/>
  <c r="T213"/>
  <c r="R213"/>
  <c r="P213"/>
  <c r="BI210"/>
  <c r="BH210"/>
  <c r="BG210"/>
  <c r="BF210"/>
  <c r="T210"/>
  <c r="R210"/>
  <c r="P210"/>
  <c r="BI206"/>
  <c r="BH206"/>
  <c r="BG206"/>
  <c r="BF206"/>
  <c r="T206"/>
  <c r="R206"/>
  <c r="P206"/>
  <c r="BI202"/>
  <c r="BH202"/>
  <c r="BG202"/>
  <c r="BF202"/>
  <c r="T202"/>
  <c r="R202"/>
  <c r="P202"/>
  <c r="BI192"/>
  <c r="BH192"/>
  <c r="BG192"/>
  <c r="BF192"/>
  <c r="T192"/>
  <c r="R192"/>
  <c r="P192"/>
  <c r="BI189"/>
  <c r="BH189"/>
  <c r="BG189"/>
  <c r="BF189"/>
  <c r="T189"/>
  <c r="R189"/>
  <c r="P189"/>
  <c r="BI176"/>
  <c r="BH176"/>
  <c r="BG176"/>
  <c r="BF176"/>
  <c r="T176"/>
  <c r="R176"/>
  <c r="P176"/>
  <c r="BI174"/>
  <c r="BH174"/>
  <c r="BG174"/>
  <c r="BF174"/>
  <c r="T174"/>
  <c r="R174"/>
  <c r="P174"/>
  <c r="BI169"/>
  <c r="BH169"/>
  <c r="BG169"/>
  <c r="BF169"/>
  <c r="T169"/>
  <c r="R169"/>
  <c r="P169"/>
  <c r="BI164"/>
  <c r="BH164"/>
  <c r="BG164"/>
  <c r="BF164"/>
  <c r="T164"/>
  <c r="R164"/>
  <c r="P164"/>
  <c r="BI160"/>
  <c r="BH160"/>
  <c r="BG160"/>
  <c r="BF160"/>
  <c r="T160"/>
  <c r="R160"/>
  <c r="P160"/>
  <c r="BI157"/>
  <c r="BH157"/>
  <c r="BG157"/>
  <c r="BF157"/>
  <c r="T157"/>
  <c r="R157"/>
  <c r="P157"/>
  <c r="BI146"/>
  <c r="BH146"/>
  <c r="BG146"/>
  <c r="BF146"/>
  <c r="T146"/>
  <c r="R146"/>
  <c r="P146"/>
  <c r="BI143"/>
  <c r="BH143"/>
  <c r="BG143"/>
  <c r="BF143"/>
  <c r="T143"/>
  <c r="R143"/>
  <c r="P143"/>
  <c r="BI139"/>
  <c r="BH139"/>
  <c r="BG139"/>
  <c r="BF139"/>
  <c r="T139"/>
  <c r="R139"/>
  <c r="P139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2"/>
  <c r="BH122"/>
  <c r="BG122"/>
  <c r="BF122"/>
  <c r="T122"/>
  <c r="T121"/>
  <c r="R122"/>
  <c r="R121"/>
  <c r="P122"/>
  <c r="P121"/>
  <c r="BI119"/>
  <c r="BH119"/>
  <c r="BG119"/>
  <c r="BF119"/>
  <c r="T119"/>
  <c r="R119"/>
  <c r="P119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0"/>
  <c r="BH110"/>
  <c r="BG110"/>
  <c r="BF110"/>
  <c r="T110"/>
  <c r="R110"/>
  <c r="P110"/>
  <c r="BI106"/>
  <c r="BH106"/>
  <c r="BG106"/>
  <c r="BF106"/>
  <c r="T106"/>
  <c r="R106"/>
  <c r="P106"/>
  <c r="BI99"/>
  <c r="BH99"/>
  <c r="BG99"/>
  <c r="BF99"/>
  <c r="T99"/>
  <c r="R99"/>
  <c r="P99"/>
  <c r="F90"/>
  <c r="E88"/>
  <c r="F52"/>
  <c r="E50"/>
  <c r="J24"/>
  <c r="E24"/>
  <c r="J55"/>
  <c r="J23"/>
  <c r="J21"/>
  <c r="E21"/>
  <c r="J92"/>
  <c r="J20"/>
  <c r="J18"/>
  <c r="E18"/>
  <c r="F93"/>
  <c r="J17"/>
  <c r="J15"/>
  <c r="E15"/>
  <c r="F54"/>
  <c r="J14"/>
  <c r="J12"/>
  <c r="J52"/>
  <c r="E7"/>
  <c r="E86"/>
  <c i="1" r="L50"/>
  <c r="AM50"/>
  <c r="AM49"/>
  <c r="L49"/>
  <c r="AM47"/>
  <c r="L47"/>
  <c r="L45"/>
  <c r="L44"/>
  <c i="2" r="BK548"/>
  <c r="BK531"/>
  <c r="BK437"/>
  <c r="J402"/>
  <c r="J298"/>
  <c r="J137"/>
  <c r="BK581"/>
  <c r="BK364"/>
  <c r="J254"/>
  <c r="BK405"/>
  <c r="J279"/>
  <c r="BK122"/>
  <c r="BK562"/>
  <c r="J437"/>
  <c r="J378"/>
  <c r="BK336"/>
  <c r="J233"/>
  <c r="J133"/>
  <c i="3" r="BK168"/>
  <c r="BK193"/>
  <c r="BK120"/>
  <c r="BK181"/>
  <c i="2" r="BK547"/>
  <c r="J526"/>
  <c r="BK440"/>
  <c r="BK347"/>
  <c r="BK206"/>
  <c r="J110"/>
  <c r="BK414"/>
  <c r="BK332"/>
  <c r="BK294"/>
  <c r="BK169"/>
  <c r="J579"/>
  <c r="J347"/>
  <c r="J157"/>
  <c r="J562"/>
  <c r="BK480"/>
  <c r="BK411"/>
  <c r="J364"/>
  <c r="J302"/>
  <c r="BK129"/>
  <c i="3" r="J164"/>
  <c r="BK172"/>
  <c r="BK134"/>
  <c r="BK191"/>
  <c i="4" r="BK104"/>
  <c i="2" r="J548"/>
  <c r="J532"/>
  <c r="BK454"/>
  <c r="BK279"/>
  <c r="BK99"/>
  <c r="J374"/>
  <c r="J263"/>
  <c i="1" r="AS54"/>
  <c i="2" r="BK558"/>
  <c r="J421"/>
  <c r="J339"/>
  <c r="BK213"/>
  <c r="J122"/>
  <c i="3" r="BK165"/>
  <c r="BK201"/>
  <c r="J205"/>
  <c r="BK145"/>
  <c r="J132"/>
  <c r="J115"/>
  <c r="BK213"/>
  <c r="BK185"/>
  <c r="J166"/>
  <c r="J140"/>
  <c i="4" r="BK99"/>
  <c r="BK96"/>
  <c r="BK101"/>
  <c i="2" r="J547"/>
  <c r="BK532"/>
  <c r="BK447"/>
  <c r="J409"/>
  <c r="BK339"/>
  <c r="J202"/>
  <c r="BK106"/>
  <c r="BK551"/>
  <c r="BK343"/>
  <c r="BK275"/>
  <c r="BK192"/>
  <c r="BK407"/>
  <c r="J292"/>
  <c r="J143"/>
  <c r="J564"/>
  <c r="J435"/>
  <c r="J371"/>
  <c r="BK271"/>
  <c r="BK137"/>
  <c i="3" r="J179"/>
  <c r="J195"/>
  <c r="J149"/>
  <c r="BK175"/>
  <c r="J138"/>
  <c r="J124"/>
  <c r="J211"/>
  <c r="J193"/>
  <c r="J170"/>
  <c r="J113"/>
  <c i="4" r="J106"/>
  <c r="J85"/>
  <c i="2" r="J575"/>
  <c r="BK539"/>
  <c r="J518"/>
  <c r="J414"/>
  <c r="J334"/>
  <c r="BK210"/>
  <c r="J129"/>
  <c r="J419"/>
  <c r="BK350"/>
  <c r="J283"/>
  <c r="J146"/>
  <c r="BK354"/>
  <c r="J189"/>
  <c r="BK564"/>
  <c r="BK484"/>
  <c r="BK423"/>
  <c r="J354"/>
  <c r="BK287"/>
  <c r="J169"/>
  <c i="3" r="J177"/>
  <c r="J128"/>
  <c r="J165"/>
  <c r="J209"/>
  <c i="2" r="BK552"/>
  <c r="BK544"/>
  <c r="J521"/>
  <c r="BK419"/>
  <c r="J287"/>
  <c r="BK157"/>
  <c r="BK570"/>
  <c r="BK398"/>
  <c r="J271"/>
  <c r="BK143"/>
  <c r="J384"/>
  <c r="BK334"/>
  <c r="J119"/>
  <c r="BK515"/>
  <c r="BK426"/>
  <c r="J352"/>
  <c r="BK249"/>
  <c r="BK110"/>
  <c i="3" r="J174"/>
  <c r="J220"/>
  <c r="BK164"/>
  <c r="BK117"/>
  <c i="4" r="BK87"/>
  <c i="2" r="J550"/>
  <c r="BK536"/>
  <c r="BK521"/>
  <c r="BK427"/>
  <c r="BK421"/>
  <c r="BK386"/>
  <c r="BK341"/>
  <c r="J294"/>
  <c r="BK160"/>
  <c r="J115"/>
  <c r="J411"/>
  <c r="BK302"/>
  <c r="J164"/>
  <c r="BK327"/>
  <c r="BK236"/>
  <c r="BK587"/>
  <c r="J561"/>
  <c r="BK478"/>
  <c r="J391"/>
  <c r="BK306"/>
  <c r="J259"/>
  <c r="J125"/>
  <c i="3" r="BK138"/>
  <c r="J187"/>
  <c r="J100"/>
  <c r="BK159"/>
  <c r="BK136"/>
  <c r="J117"/>
  <c r="J111"/>
  <c r="BK197"/>
  <c r="J162"/>
  <c r="BK149"/>
  <c r="BK107"/>
  <c i="4" r="J104"/>
  <c r="BK102"/>
  <c i="2" r="J568"/>
  <c r="J545"/>
  <c r="J516"/>
  <c r="BK371"/>
  <c r="BK292"/>
  <c r="BK164"/>
  <c r="J584"/>
  <c r="J360"/>
  <c r="J310"/>
  <c r="BK228"/>
  <c r="BK391"/>
  <c r="BK345"/>
  <c r="J176"/>
  <c r="J560"/>
  <c r="J482"/>
  <c r="J427"/>
  <c r="BK356"/>
  <c r="BK263"/>
  <c r="BK113"/>
  <c i="3" r="BK166"/>
  <c r="BK216"/>
  <c r="J155"/>
  <c r="J213"/>
  <c r="BK170"/>
  <c r="J134"/>
  <c r="J216"/>
  <c r="BK205"/>
  <c r="BK187"/>
  <c r="J159"/>
  <c r="BK111"/>
  <c r="J93"/>
  <c i="4" r="J93"/>
  <c r="J87"/>
  <c i="2" r="J546"/>
  <c r="BK524"/>
  <c r="J478"/>
  <c r="J426"/>
  <c r="BK324"/>
  <c r="BK189"/>
  <c r="J587"/>
  <c r="BK395"/>
  <c r="J314"/>
  <c r="BK218"/>
  <c r="BK389"/>
  <c r="J240"/>
  <c r="J570"/>
  <c r="BK518"/>
  <c r="BK428"/>
  <c r="BK367"/>
  <c r="BK254"/>
  <c r="J206"/>
  <c i="3" r="J189"/>
  <c r="BK220"/>
  <c r="J151"/>
  <c r="BK189"/>
  <c i="2" r="BK546"/>
  <c r="J543"/>
  <c r="J484"/>
  <c r="BK435"/>
  <c r="J336"/>
  <c r="BK240"/>
  <c r="BK133"/>
  <c r="J552"/>
  <c r="BK352"/>
  <c r="J306"/>
  <c r="J269"/>
  <c r="J395"/>
  <c r="J275"/>
  <c r="BK565"/>
  <c r="J556"/>
  <c r="J432"/>
  <c r="J327"/>
  <c r="J225"/>
  <c i="3" r="BK199"/>
  <c r="BK132"/>
  <c r="J215"/>
  <c r="BK124"/>
  <c r="BK183"/>
  <c i="4" r="BK90"/>
  <c i="2" r="BK545"/>
  <c r="BK526"/>
  <c r="BK482"/>
  <c r="BK432"/>
  <c r="J192"/>
  <c r="J581"/>
  <c r="J389"/>
  <c r="BK317"/>
  <c r="J238"/>
  <c r="J367"/>
  <c r="BK125"/>
  <c r="J563"/>
  <c r="BK429"/>
  <c r="BK360"/>
  <c r="BK283"/>
  <c r="BK176"/>
  <c i="3" r="J197"/>
  <c r="BK219"/>
  <c r="J136"/>
  <c r="BK96"/>
  <c r="J153"/>
  <c r="J126"/>
  <c r="BK113"/>
  <c r="BK207"/>
  <c r="J172"/>
  <c r="BK151"/>
  <c r="BK115"/>
  <c i="4" r="J90"/>
  <c r="J96"/>
  <c i="2" r="J551"/>
  <c r="BK543"/>
  <c r="J524"/>
  <c r="J428"/>
  <c r="J345"/>
  <c r="J249"/>
  <c r="J117"/>
  <c r="J386"/>
  <c r="BK298"/>
  <c r="J160"/>
  <c r="J381"/>
  <c r="BK238"/>
  <c r="J106"/>
  <c r="BK516"/>
  <c r="J398"/>
  <c r="J321"/>
  <c r="J218"/>
  <c i="3" r="BK211"/>
  <c r="J145"/>
  <c r="J175"/>
  <c r="BK109"/>
  <c r="BK195"/>
  <c r="BK140"/>
  <c r="J107"/>
  <c r="BK209"/>
  <c r="J183"/>
  <c r="J142"/>
  <c r="J104"/>
  <c i="4" r="J101"/>
  <c i="2" r="BK550"/>
  <c r="J536"/>
  <c r="J515"/>
  <c r="J429"/>
  <c r="BK381"/>
  <c r="BK277"/>
  <c r="J113"/>
  <c r="J557"/>
  <c r="BK330"/>
  <c r="BK267"/>
  <c r="BK115"/>
  <c r="J343"/>
  <c r="BK146"/>
  <c r="BK561"/>
  <c r="BK461"/>
  <c r="J393"/>
  <c r="BK314"/>
  <c r="BK221"/>
  <c i="3" r="J207"/>
  <c r="J147"/>
  <c r="BK174"/>
  <c r="BK126"/>
  <c r="J201"/>
  <c i="2" r="BK549"/>
  <c r="J539"/>
  <c r="J461"/>
  <c r="BK393"/>
  <c r="J332"/>
  <c r="BK174"/>
  <c r="BK584"/>
  <c r="J405"/>
  <c r="J319"/>
  <c r="BK225"/>
  <c r="BK579"/>
  <c r="BK378"/>
  <c r="J210"/>
  <c r="BK563"/>
  <c r="J447"/>
  <c r="BK374"/>
  <c r="BK319"/>
  <c r="J174"/>
  <c i="3" r="J185"/>
  <c r="BK100"/>
  <c r="BK153"/>
  <c r="BK203"/>
  <c i="4" r="BK85"/>
  <c i="2" r="BK575"/>
  <c r="J544"/>
  <c r="J407"/>
  <c r="J350"/>
  <c r="J317"/>
  <c r="J228"/>
  <c r="BK119"/>
  <c r="BK556"/>
  <c r="J341"/>
  <c r="J277"/>
  <c r="J213"/>
  <c r="BK269"/>
  <c r="BK233"/>
  <c r="J565"/>
  <c r="BK560"/>
  <c r="J440"/>
  <c r="BK402"/>
  <c r="J324"/>
  <c r="J267"/>
  <c r="J139"/>
  <c r="J99"/>
  <c i="3" r="BK93"/>
  <c r="BK162"/>
  <c r="BK122"/>
  <c r="BK177"/>
  <c r="BK142"/>
  <c r="J120"/>
  <c r="BK104"/>
  <c r="J203"/>
  <c r="J181"/>
  <c r="BK155"/>
  <c r="J122"/>
  <c r="J96"/>
  <c i="4" r="J99"/>
  <c r="BK106"/>
  <c i="2" r="J549"/>
  <c r="J531"/>
  <c r="J480"/>
  <c r="J423"/>
  <c r="BK310"/>
  <c r="BK139"/>
  <c r="J558"/>
  <c r="BK409"/>
  <c r="BK321"/>
  <c r="BK259"/>
  <c r="BK117"/>
  <c r="J356"/>
  <c r="J221"/>
  <c r="BK568"/>
  <c r="BK557"/>
  <c r="J454"/>
  <c r="BK384"/>
  <c r="J330"/>
  <c r="J236"/>
  <c r="BK202"/>
  <c i="3" r="J191"/>
  <c r="BK131"/>
  <c r="J168"/>
  <c r="J219"/>
  <c r="BK147"/>
  <c r="BK128"/>
  <c r="BK215"/>
  <c r="J199"/>
  <c r="BK179"/>
  <c r="J131"/>
  <c r="J109"/>
  <c i="4" r="BK93"/>
  <c r="J102"/>
  <c i="2" l="1" r="P98"/>
  <c r="T124"/>
  <c r="BK258"/>
  <c r="J258"/>
  <c r="J64"/>
  <c r="BK316"/>
  <c r="J316"/>
  <c r="J65"/>
  <c r="BK329"/>
  <c r="J329"/>
  <c r="J67"/>
  <c r="P338"/>
  <c r="P359"/>
  <c r="BK397"/>
  <c r="J397"/>
  <c r="J71"/>
  <c r="R425"/>
  <c r="R431"/>
  <c r="BK520"/>
  <c r="J520"/>
  <c r="J74"/>
  <c r="BK567"/>
  <c r="J567"/>
  <c r="J75"/>
  <c r="R583"/>
  <c i="3" r="BK95"/>
  <c r="BK106"/>
  <c r="J106"/>
  <c r="J64"/>
  <c r="BK119"/>
  <c r="J119"/>
  <c r="J65"/>
  <c r="T119"/>
  <c r="BK144"/>
  <c r="J144"/>
  <c r="J67"/>
  <c r="T144"/>
  <c r="P161"/>
  <c r="R161"/>
  <c r="P176"/>
  <c r="BK218"/>
  <c r="J218"/>
  <c r="J70"/>
  <c r="P218"/>
  <c i="4" r="BK84"/>
  <c r="J84"/>
  <c r="J60"/>
  <c r="T84"/>
  <c r="T83"/>
  <c i="2" r="BK98"/>
  <c r="J98"/>
  <c r="J61"/>
  <c r="R124"/>
  <c r="T258"/>
  <c r="T316"/>
  <c r="T329"/>
  <c r="R338"/>
  <c r="BK359"/>
  <c r="J359"/>
  <c r="J70"/>
  <c r="T397"/>
  <c r="T425"/>
  <c r="P431"/>
  <c r="R520"/>
  <c r="R567"/>
  <c r="P583"/>
  <c i="3" r="T95"/>
  <c r="R106"/>
  <c r="R119"/>
  <c r="P130"/>
  <c r="T130"/>
  <c r="R144"/>
  <c r="BK161"/>
  <c r="J161"/>
  <c r="J68"/>
  <c r="T161"/>
  <c r="T176"/>
  <c r="T218"/>
  <c i="4" r="P84"/>
  <c r="BK92"/>
  <c r="J92"/>
  <c r="J63"/>
  <c r="P92"/>
  <c r="P91"/>
  <c i="2" r="T98"/>
  <c r="T97"/>
  <c r="P124"/>
  <c r="P258"/>
  <c r="R316"/>
  <c r="R329"/>
  <c r="T338"/>
  <c r="R359"/>
  <c r="R397"/>
  <c r="P425"/>
  <c r="T431"/>
  <c r="P520"/>
  <c r="P567"/>
  <c r="BK583"/>
  <c r="J583"/>
  <c r="J76"/>
  <c i="3" r="P95"/>
  <c r="P106"/>
  <c i="2" r="R98"/>
  <c r="BK124"/>
  <c r="J124"/>
  <c r="J63"/>
  <c r="R258"/>
  <c r="P316"/>
  <c r="P329"/>
  <c r="BK338"/>
  <c r="J338"/>
  <c r="J68"/>
  <c r="T359"/>
  <c r="P397"/>
  <c r="BK425"/>
  <c r="J425"/>
  <c r="J72"/>
  <c r="BK431"/>
  <c r="J431"/>
  <c r="J73"/>
  <c r="T520"/>
  <c r="T567"/>
  <c r="T583"/>
  <c i="3" r="R95"/>
  <c r="T106"/>
  <c r="P119"/>
  <c r="BK130"/>
  <c r="J130"/>
  <c r="J66"/>
  <c r="R130"/>
  <c r="P144"/>
  <c r="BK176"/>
  <c r="J176"/>
  <c r="J69"/>
  <c r="R176"/>
  <c r="R218"/>
  <c i="4" r="R84"/>
  <c r="R92"/>
  <c r="R91"/>
  <c i="2" r="BK121"/>
  <c r="J121"/>
  <c r="J62"/>
  <c r="BK326"/>
  <c r="J326"/>
  <c r="J66"/>
  <c i="3" r="BK92"/>
  <c r="J92"/>
  <c r="J61"/>
  <c i="4" r="BK89"/>
  <c r="J89"/>
  <c r="J61"/>
  <c r="E48"/>
  <c r="J77"/>
  <c r="F80"/>
  <c r="BE93"/>
  <c r="BE96"/>
  <c r="BE87"/>
  <c r="BE90"/>
  <c r="BE99"/>
  <c i="3" r="J95"/>
  <c r="J63"/>
  <c i="4" r="BE85"/>
  <c r="BE101"/>
  <c r="BE102"/>
  <c r="BE104"/>
  <c r="BE106"/>
  <c i="3" r="E80"/>
  <c r="BE115"/>
  <c r="BE117"/>
  <c r="BE126"/>
  <c r="BE131"/>
  <c r="BE132"/>
  <c r="BE134"/>
  <c r="BE142"/>
  <c r="BE175"/>
  <c r="BE187"/>
  <c r="BE199"/>
  <c r="BE216"/>
  <c r="BE219"/>
  <c r="J52"/>
  <c r="F87"/>
  <c r="BE96"/>
  <c r="BE122"/>
  <c r="BE151"/>
  <c r="BE162"/>
  <c r="BE164"/>
  <c r="BE165"/>
  <c r="BE166"/>
  <c r="BE172"/>
  <c r="BE211"/>
  <c r="BE213"/>
  <c r="BE215"/>
  <c r="BE93"/>
  <c r="BE104"/>
  <c r="BE111"/>
  <c r="BE113"/>
  <c r="BE128"/>
  <c r="BE136"/>
  <c r="BE138"/>
  <c r="BE145"/>
  <c r="BE168"/>
  <c r="BE177"/>
  <c r="BE181"/>
  <c r="BE183"/>
  <c r="BE185"/>
  <c r="BE203"/>
  <c r="BE205"/>
  <c r="BE207"/>
  <c r="BE209"/>
  <c r="BE220"/>
  <c r="BE100"/>
  <c r="BE107"/>
  <c r="BE109"/>
  <c r="BE120"/>
  <c r="BE124"/>
  <c r="BE140"/>
  <c r="BE147"/>
  <c r="BE149"/>
  <c r="BE153"/>
  <c r="BE155"/>
  <c r="BE159"/>
  <c r="BE170"/>
  <c r="BE174"/>
  <c r="BE179"/>
  <c r="BE189"/>
  <c r="BE191"/>
  <c r="BE193"/>
  <c r="BE195"/>
  <c r="BE197"/>
  <c r="BE201"/>
  <c i="2" r="E48"/>
  <c r="F55"/>
  <c r="F92"/>
  <c r="BE117"/>
  <c r="BE139"/>
  <c r="BE157"/>
  <c r="BE164"/>
  <c r="BE189"/>
  <c r="BE206"/>
  <c r="BE228"/>
  <c r="BE238"/>
  <c r="BE275"/>
  <c r="BE277"/>
  <c r="BE287"/>
  <c r="BE310"/>
  <c r="BE330"/>
  <c r="BE332"/>
  <c r="BE341"/>
  <c r="BE347"/>
  <c r="BE378"/>
  <c r="BE393"/>
  <c r="BE407"/>
  <c r="BE411"/>
  <c r="BE414"/>
  <c r="BE419"/>
  <c r="BE421"/>
  <c r="BE423"/>
  <c r="BE427"/>
  <c r="BE428"/>
  <c r="BE440"/>
  <c r="BE461"/>
  <c r="BE478"/>
  <c r="BE482"/>
  <c r="BE484"/>
  <c r="BE515"/>
  <c r="BE556"/>
  <c r="BE557"/>
  <c r="BE558"/>
  <c r="BE560"/>
  <c r="BE561"/>
  <c r="BE562"/>
  <c r="BE563"/>
  <c r="BE564"/>
  <c r="BE565"/>
  <c r="BE568"/>
  <c r="BE575"/>
  <c r="J54"/>
  <c r="J90"/>
  <c r="J93"/>
  <c r="BE106"/>
  <c r="BE113"/>
  <c r="BE115"/>
  <c r="BE129"/>
  <c r="BE133"/>
  <c r="BE137"/>
  <c r="BE160"/>
  <c r="BE169"/>
  <c r="BE192"/>
  <c r="BE213"/>
  <c r="BE225"/>
  <c r="BE263"/>
  <c r="BE271"/>
  <c r="BE294"/>
  <c r="BE298"/>
  <c r="BE306"/>
  <c r="BE314"/>
  <c r="BE317"/>
  <c r="BE321"/>
  <c r="BE350"/>
  <c r="BE371"/>
  <c r="BE398"/>
  <c r="BE409"/>
  <c r="BE587"/>
  <c r="BE99"/>
  <c r="BE110"/>
  <c r="BE119"/>
  <c r="BE125"/>
  <c r="BE146"/>
  <c r="BE174"/>
  <c r="BE176"/>
  <c r="BE202"/>
  <c r="BE210"/>
  <c r="BE233"/>
  <c r="BE240"/>
  <c r="BE249"/>
  <c r="BE283"/>
  <c r="BE292"/>
  <c r="BE324"/>
  <c r="BE334"/>
  <c r="BE336"/>
  <c r="BE339"/>
  <c r="BE345"/>
  <c r="BE354"/>
  <c r="BE367"/>
  <c r="BE381"/>
  <c r="BE384"/>
  <c r="BE389"/>
  <c r="BE391"/>
  <c r="BE402"/>
  <c r="BE552"/>
  <c r="BE579"/>
  <c r="BE581"/>
  <c r="BE584"/>
  <c r="BE122"/>
  <c r="BE143"/>
  <c r="BE218"/>
  <c r="BE221"/>
  <c r="BE236"/>
  <c r="BE254"/>
  <c r="BE259"/>
  <c r="BE267"/>
  <c r="BE269"/>
  <c r="BE279"/>
  <c r="BE302"/>
  <c r="BE319"/>
  <c r="BE327"/>
  <c r="BE343"/>
  <c r="BE352"/>
  <c r="BE356"/>
  <c r="BE360"/>
  <c r="BE364"/>
  <c r="BE374"/>
  <c r="BE386"/>
  <c r="BE395"/>
  <c r="BE405"/>
  <c r="BE426"/>
  <c r="BE429"/>
  <c r="BE432"/>
  <c r="BE435"/>
  <c r="BE437"/>
  <c r="BE447"/>
  <c r="BE454"/>
  <c r="BE480"/>
  <c r="BE516"/>
  <c r="BE518"/>
  <c r="BE521"/>
  <c r="BE524"/>
  <c r="BE526"/>
  <c r="BE531"/>
  <c r="BE532"/>
  <c r="BE536"/>
  <c r="BE539"/>
  <c r="BE543"/>
  <c r="BE544"/>
  <c r="BE545"/>
  <c r="BE546"/>
  <c r="BE547"/>
  <c r="BE548"/>
  <c r="BE549"/>
  <c r="BE550"/>
  <c r="BE551"/>
  <c r="BE570"/>
  <c r="F35"/>
  <c i="1" r="BB55"/>
  <c i="3" r="J34"/>
  <c i="1" r="AW56"/>
  <c i="2" r="F36"/>
  <c i="1" r="BC55"/>
  <c i="4" r="F36"/>
  <c i="1" r="BC57"/>
  <c i="4" r="J34"/>
  <c i="1" r="AW57"/>
  <c i="2" r="F34"/>
  <c i="1" r="BA55"/>
  <c i="3" r="F36"/>
  <c i="1" r="BC56"/>
  <c i="4" r="F34"/>
  <c i="1" r="BA57"/>
  <c i="4" r="F37"/>
  <c i="1" r="BD57"/>
  <c i="2" r="J34"/>
  <c i="1" r="AW55"/>
  <c i="3" r="F35"/>
  <c i="1" r="BB56"/>
  <c i="4" r="F35"/>
  <c i="1" r="BB57"/>
  <c i="3" r="F37"/>
  <c i="1" r="BD56"/>
  <c i="2" r="F37"/>
  <c i="1" r="BD55"/>
  <c i="3" r="F34"/>
  <c i="1" r="BA56"/>
  <c i="3" l="1" r="R94"/>
  <c r="R90"/>
  <c i="2" r="T358"/>
  <c i="3" r="P94"/>
  <c r="P90"/>
  <c i="1" r="AU56"/>
  <c i="2" r="P358"/>
  <c i="4" r="R83"/>
  <c i="2" r="R358"/>
  <c r="T96"/>
  <c i="4" r="P83"/>
  <c i="1" r="AU57"/>
  <c i="3" r="T94"/>
  <c r="T90"/>
  <c r="BK94"/>
  <c i="2" r="P97"/>
  <c r="P96"/>
  <c i="1" r="AU55"/>
  <c i="2" r="R97"/>
  <c r="R96"/>
  <c r="BK358"/>
  <c r="J358"/>
  <c r="J69"/>
  <c i="3" r="BK91"/>
  <c r="J91"/>
  <c r="J60"/>
  <c i="4" r="BK91"/>
  <c r="J91"/>
  <c r="J62"/>
  <c r="BK83"/>
  <c r="J83"/>
  <c r="J59"/>
  <c i="2" r="BK97"/>
  <c r="J97"/>
  <c r="J60"/>
  <c i="3" r="F33"/>
  <c i="1" r="AZ56"/>
  <c i="4" r="F33"/>
  <c i="1" r="AZ57"/>
  <c r="BA54"/>
  <c r="W30"/>
  <c r="BB54"/>
  <c r="AX54"/>
  <c i="2" r="J33"/>
  <c i="1" r="AV55"/>
  <c r="AT55"/>
  <c i="2" r="F33"/>
  <c i="1" r="AZ55"/>
  <c i="3" r="J33"/>
  <c i="1" r="AV56"/>
  <c r="AT56"/>
  <c i="4" r="J33"/>
  <c i="1" r="AV57"/>
  <c r="AT57"/>
  <c r="BC54"/>
  <c r="W32"/>
  <c r="BD54"/>
  <c r="W33"/>
  <c i="3" l="1" r="BK90"/>
  <c r="J90"/>
  <c i="2" r="BK96"/>
  <c r="J96"/>
  <c i="3" r="J94"/>
  <c r="J62"/>
  <c r="J30"/>
  <c i="1" r="AG56"/>
  <c i="2" r="J30"/>
  <c i="1" r="AG55"/>
  <c r="W31"/>
  <c r="AU54"/>
  <c i="4" r="J30"/>
  <c i="1" r="AG57"/>
  <c r="AW54"/>
  <c r="AK30"/>
  <c r="AZ54"/>
  <c r="AV54"/>
  <c r="AK29"/>
  <c r="AY54"/>
  <c i="2" l="1" r="J39"/>
  <c i="3" r="J39"/>
  <c i="4" r="J39"/>
  <c i="3" r="J59"/>
  <c i="2" r="J59"/>
  <c i="1" r="AN55"/>
  <c r="AN56"/>
  <c r="AN57"/>
  <c r="AG54"/>
  <c r="AK26"/>
  <c r="AK35"/>
  <c r="AT54"/>
  <c r="W29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<sst xmlns="http://schemas.openxmlformats.org/spreadsheetml/2006/main">
  <si>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</si>
  <si>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</si>
  <si>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</si>
  <si>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</si>
  <si>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</si>
  <si>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{ce4f7b1d-44f1-4746-9d99-2593b45ab7ca}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</si>
  <si>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</si>
  <si>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</si>
  <si>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</si>
  <si>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</si>
  <si>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</si>
  <si>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</si>
  <si>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</si>
  <si>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</si>
  <si>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Sa21061a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</si>
  <si>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</si>
  <si>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</si>
  <si>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773 - Kulturni dum Lahost - dotace</t>
  </si>
  <si>
    <t>KSO:</t>
  </si>
  <si>
    <t/>
  </si>
  <si>
    <t>CC-CZ:</t>
  </si>
  <si>
    <t>Místo:</t>
  </si>
  <si>
    <t xml:space="preserve"> </t>
  </si>
  <si>
    <t>Datum:</t>
  </si>
  <si>
    <t>16. 4. 2021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</si>
  <si>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</si>
  <si>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</si>
  <si>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</si>
  <si>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</si>
  <si>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</si>
  <si>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</si>
  <si>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</si>
  <si>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</si>
  <si>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</si>
  <si>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</si>
  <si>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</si>
  <si>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</si>
  <si>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</si>
  <si>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</si>
  <si>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</si>
  <si>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</si>
  <si>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</si>
  <si>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</si>
  <si>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</si>
  <si>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</si>
  <si>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</si>
  <si>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</si>
  <si>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</si>
  <si>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</si>
  <si>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</si>
  <si>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</si>
  <si>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</si>
  <si>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</si>
  <si>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</si>
  <si>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</si>
  <si>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</si>
  <si>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</si>
  <si>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</si>
  <si>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</si>
  <si>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</si>
  <si>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</si>
  <si>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</si>
  <si>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</si>
  <si>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</si>
  <si>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</si>
  <si>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</si>
  <si>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</si>
  <si>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</si>
  <si>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</si>
  <si>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</si>
  <si>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</si>
  <si>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</si>
  <si>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</si>
  <si>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</si>
  <si>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773a</t>
  </si>
  <si>
    <t>Stavební část</t>
  </si>
  <si>
    <t>STA</t>
  </si>
  <si>
    <t>1</t>
  </si>
  <si>
    <t>{64b5831e-848b-4462-9b58-ed9969b4db52}</t>
  </si>
  <si>
    <t>2</t>
  </si>
  <si>
    <t>773c</t>
  </si>
  <si>
    <t>Vytápění</t>
  </si>
  <si>
    <t>{8e41fb61-78dd-4a23-bf3a-632ab6489132}</t>
  </si>
  <si>
    <t>773d</t>
  </si>
  <si>
    <t>ZTI</t>
  </si>
  <si>
    <t>{e4fa4a47-72af-4f1c-bb09-0bd38238242d}</t>
  </si>
  <si>
    <t>KRYCÍ LIST SOUPISU PRACÍ</t>
  </si>
  <si>
    <t>Objekt:</t>
  </si>
  <si>
    <t>773a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</si>
  <si>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</si>
  <si>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</si>
  <si>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</si>
  <si>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</si>
  <si>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</si>
  <si>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</si>
  <si>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</si>
  <si>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</si>
  <si>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</si>
  <si>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</si>
  <si>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</si>
  <si>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764 - Konstrukce klempířské</t>
  </si>
  <si>
    <t>781 - Dokončovací práce - obklady</t>
  </si>
  <si>
    <t>PSV - Práce a dodávky PSV</t>
  </si>
  <si>
    <t xml:space="preserve">    712 - Povlakové krytiny</t>
  </si>
  <si>
    <t xml:space="preserve">    713 - Izolace tepelné</t>
  </si>
  <si>
    <t xml:space="preserve">    761 - Konstrukce prosvětlovací</t>
  </si>
  <si>
    <t xml:space="preserve">    763 - Konstrukce suché výstavby</t>
  </si>
  <si>
    <t xml:space="preserve">    766 - Konstrukce truhlářské</t>
  </si>
  <si>
    <t xml:space="preserve">    767 - Konstrukce zámečnické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</si>
  <si>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</si>
  <si>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</si>
  <si>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</si>
  <si>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</si>
  <si>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</si>
  <si>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</si>
  <si>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</si>
  <si>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</si>
  <si>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</si>
  <si>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</si>
  <si>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</si>
  <si>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</si>
  <si>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</si>
  <si>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</si>
  <si>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</si>
  <si>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</si>
  <si>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</si>
  <si>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</si>
  <si>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</si>
  <si>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314</t>
  </si>
  <si>
    <t>K</t>
  </si>
  <si>
    <t>311231126</t>
  </si>
  <si>
    <t>Zdivo z cihel pálených nosné z cihel plných dl. 290 mm P 20 až 25, na maltu MC-5 nebo MC-10</t>
  </si>
  <si>
    <t>m3</t>
  </si>
  <si>
    <t>CS ÚRS 2021 01</t>
  </si>
  <si>
    <t>4</t>
  </si>
  <si>
    <t>604876673</t>
  </si>
  <si>
    <t>Online PSC</t>
  </si>
  <si>
    <t>https://podminky.urs.cz/item/CS_URS_2021_01/311231126</t>
  </si>
  <si>
    <t>VV</t>
  </si>
  <si>
    <t>0,5*(0,8*0,54+0,5*0,54+0,8*0,54+1,1*0,54+1,2*0,54+1,4*0,54+1,2*1,12+1,1*1,12+2,2*2)</t>
  </si>
  <si>
    <t>0,35*2*(2,8+0,5+0,4+2,8+0,4+1,65+1,25+1+1,5+1)</t>
  </si>
  <si>
    <t>Mezisoučet</t>
  </si>
  <si>
    <t>-14,364*0,5</t>
  </si>
  <si>
    <t>Součet</t>
  </si>
  <si>
    <t>315</t>
  </si>
  <si>
    <t>342272245</t>
  </si>
  <si>
    <t>Příčky z pórobetonových tvárnic hladkých na tenké maltové lože objemová hmotnost do 500 kg/m3, tloušťka příčky 150 mm</t>
  </si>
  <si>
    <t>m2</t>
  </si>
  <si>
    <t>-105905880</t>
  </si>
  <si>
    <t>https://podminky.urs.cz/item/CS_URS_2021_01/342272245</t>
  </si>
  <si>
    <t>3,3*(3,6+2,4+7,85+1,2*2+3,2*4+1,8+2,42+2,18+2+3,35+0,9)+2*(2+1,3)-7*(0,8*1,97)-6*(0,7*1,97)</t>
  </si>
  <si>
    <t>316</t>
  </si>
  <si>
    <t>342291121</t>
  </si>
  <si>
    <t>Ukotvení příček plochými kotvami, do konstrukce cihelné</t>
  </si>
  <si>
    <t>m</t>
  </si>
  <si>
    <t>-1583763474</t>
  </si>
  <si>
    <t>https://podminky.urs.cz/item/CS_URS_2021_01/342291121</t>
  </si>
  <si>
    <t>2+3,3*13</t>
  </si>
  <si>
    <t>24</t>
  </si>
  <si>
    <t>389841102</t>
  </si>
  <si>
    <t>Komín jednoprůduchový nerezový s izolovanými izostatickými vložkami s nehořlavou izolační rohoží, přisazený a kotvený ke stávajícímu zdivu z lešení (bez jeho postavení) komínové těleso výšky 3 m komín včetně založení na podlaze, světlý průměr vložky 20 cm</t>
  </si>
  <si>
    <t>soubor</t>
  </si>
  <si>
    <t>CS ÚRS 2021 02</t>
  </si>
  <si>
    <t>26</t>
  </si>
  <si>
    <t>https://podminky.urs.cz/item/CS_URS_2021_02/389841102</t>
  </si>
  <si>
    <t>25</t>
  </si>
  <si>
    <t>389841132</t>
  </si>
  <si>
    <t>Komín jednoprůduchový nerezový s izolovanými izostatickými vložkami s nehořlavou izolační rohoží, přisazený a kotvený ke stávajícímu zdivu z lešení (bez jeho postavení) komínové těleso výšky 3 m Příplatek k ceně za každý další i započatý metr výšky komínového tělesa přes 3 m bez uchycení ke stěně komínu nebo svislého kouřovodu světlý průměr vložky 20 cm</t>
  </si>
  <si>
    <t>28</t>
  </si>
  <si>
    <t>https://podminky.urs.cz/item/CS_URS_2021_02/389841132</t>
  </si>
  <si>
    <t>389841142</t>
  </si>
  <si>
    <t>Komín jednoprůduchový nerezový s izolovanými izostatickými vložkami s nehořlavou izolační rohoží, přisazený a kotvený ke stávajícímu zdivu z lešení (bez jeho postavení) komínové těleso výšky 3 m Příplatek k ceně za každý další i započatý metr výšky komínového tělesa přes 3 m uchycení komínu nebo svislého kouřovodu do lůžka na konzolách, délky vyložení do 300 mm, světlý průměr vložky 20 cm</t>
  </si>
  <si>
    <t>30</t>
  </si>
  <si>
    <t>https://podminky.urs.cz/item/CS_URS_2021_02/389841142</t>
  </si>
  <si>
    <t>27</t>
  </si>
  <si>
    <t>389841152</t>
  </si>
  <si>
    <t>Komín jednoprůduchový nerezový s izolovanými izostatickými vložkami s nehořlavou izolační rohoží, přisazený a kotvený ke stávajícímu zdivu z lešení (bez jeho postavení) ukončení komínového tělesa komínu na fasádě krycí komínovou hlavou, světlý průměr vložky 20 cm</t>
  </si>
  <si>
    <t>kus</t>
  </si>
  <si>
    <t>32</t>
  </si>
  <si>
    <t>https://podminky.urs.cz/item/CS_URS_2021_02/389841152</t>
  </si>
  <si>
    <t>Vodorovné konstrukce</t>
  </si>
  <si>
    <t>317</t>
  </si>
  <si>
    <t>411388531</t>
  </si>
  <si>
    <t>Zabetonování otvorů ve stropech nebo v klenbách včetně lešení, bednění, odbednění a výztuže (materiál v ceně) ve stropech železobetonových, tvárnicových a prefabrikovaných</t>
  </si>
  <si>
    <t>-1417989182</t>
  </si>
  <si>
    <t>https://podminky.urs.cz/item/CS_URS_2021_01/411388531</t>
  </si>
  <si>
    <t>6</t>
  </si>
  <si>
    <t>Úpravy povrchů, podlahy a osazování výplní</t>
  </si>
  <si>
    <t>318</t>
  </si>
  <si>
    <t>612142001</t>
  </si>
  <si>
    <t>Potažení vnitřních ploch pletivem v ploše nebo pruzích, na plném podkladu sklovláknitým vtlačením do tmelu stěn</t>
  </si>
  <si>
    <t>929916711</t>
  </si>
  <si>
    <t>https://podminky.urs.cz/item/CS_URS_2021_01/612142001</t>
  </si>
  <si>
    <t>124,904*2</t>
  </si>
  <si>
    <t>319</t>
  </si>
  <si>
    <t>612321141</t>
  </si>
  <si>
    <t>Omítka vápenocementová vnitřních ploch nanášená ručně dvouvrstvá, tloušťky jádrové omítky do 10 mm a tloušťky štuku do 3 mm štuková svislých konstrukcí stěn</t>
  </si>
  <si>
    <t>-1902041067</t>
  </si>
  <si>
    <t>https://podminky.urs.cz/item/CS_URS_2021_01/612321141</t>
  </si>
  <si>
    <t>249,808</t>
  </si>
  <si>
    <t>312</t>
  </si>
  <si>
    <t>619995001</t>
  </si>
  <si>
    <t>Začištění omítek (s dodáním hmot) kolem oken, dveří, podlah, obkladů apod.</t>
  </si>
  <si>
    <t>-985878274</t>
  </si>
  <si>
    <t>https://podminky.urs.cz/item/CS_URS_2021_01/619995001</t>
  </si>
  <si>
    <t>112,454+35,07</t>
  </si>
  <si>
    <t>40</t>
  </si>
  <si>
    <t>622131121</t>
  </si>
  <si>
    <t>Podkladní a spojovací vrstva vnějších omítaných ploch penetrace nanášená ručně stěn</t>
  </si>
  <si>
    <t>52</t>
  </si>
  <si>
    <t>https://podminky.urs.cz/item/CS_URS_2021_02/622131121</t>
  </si>
  <si>
    <t>41</t>
  </si>
  <si>
    <t>622143004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</si>
  <si>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</si>
  <si>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54</t>
  </si>
  <si>
    <t>https://podminky.urs.cz/item/CS_URS_2021_02/622143004</t>
  </si>
  <si>
    <t>68,704+43,75</t>
  </si>
  <si>
    <t>42</t>
  </si>
  <si>
    <t>M</t>
  </si>
  <si>
    <t>59051476</t>
  </si>
  <si>
    <t>profil začišťovací PVC 9mm s výztužnou tkaninou pro ostění ETICS</t>
  </si>
  <si>
    <t>8</t>
  </si>
  <si>
    <t>56</t>
  </si>
  <si>
    <t>112,454*1,05 "Přepočtené koeficientem množství</t>
  </si>
  <si>
    <t>43</t>
  </si>
  <si>
    <t>622211031</t>
  </si>
  <si>
    <t>Montáž kontaktního zateplení lepením a mechanickým kotvením z polystyrenových desek na vnější stěny, na podklad betonový nebo z lehčeného betonu, z tvárnic keramických nebo vápenopískových, tloušťky desek přes 120 do 160 mm</t>
  </si>
  <si>
    <t>58</t>
  </si>
  <si>
    <t>https://podminky.urs.cz/item/CS_URS_2021_02/622211031</t>
  </si>
  <si>
    <t>pohled SV</t>
  </si>
  <si>
    <t>20,2*5,15+5,15*11*0,15+5,15*2*0,6+0,9*0,8*4*2+3,2*6,1-2*1,2-1,2*1,2-1,65*1-1,7*2,1*2-1,25*1,45</t>
  </si>
  <si>
    <t>pohled JZ</t>
  </si>
  <si>
    <t>5,15*6,3+4,129*7,95+3,041*22,95-2*1,2-1,55*2,44-1,5*0,54*4-2,4*0,54*2-2,94*2,45-1,2*1,12</t>
  </si>
  <si>
    <t>pohled SZ</t>
  </si>
  <si>
    <t>4,103*12,75+4,92*2,15+3,887*1,45-1,05*1,2*2-0,6*1,2*2</t>
  </si>
  <si>
    <t>pohled JV</t>
  </si>
  <si>
    <t>3,2*16,35-1,4*1,2-1,25*1,2*2-1,25*2,1</t>
  </si>
  <si>
    <t>44</t>
  </si>
  <si>
    <t>28375984</t>
  </si>
  <si>
    <t>deska EPS 100 fasádní λ=0,037 tl 150mm</t>
  </si>
  <si>
    <t>60</t>
  </si>
  <si>
    <t>353,628*1,02 "Přepočtené koeficientem množství</t>
  </si>
  <si>
    <t>45</t>
  </si>
  <si>
    <t>622211021</t>
  </si>
  <si>
    <t>Montáž kontaktního zateplení lepením a mechanickým kotvením z polystyrenových desek na vnější stěny, na podklad betonový nebo z lehčeného betonu, z tvárnic keramických nebo vápenopískových, tloušťky desek přes 80 do 120 mm</t>
  </si>
  <si>
    <t>62</t>
  </si>
  <si>
    <t>https://podminky.urs.cz/item/CS_URS_2021_02/622211021</t>
  </si>
  <si>
    <t>1*(35,95*2+16,35*2-1,55-2,94-1,25+2)</t>
  </si>
  <si>
    <t>46</t>
  </si>
  <si>
    <t>28376404</t>
  </si>
  <si>
    <t>deska z polystyrénu XPS, hrana rovná a strukturovaný povrch λ=0,033</t>
  </si>
  <si>
    <t>64</t>
  </si>
  <si>
    <t>100,86*0,1</t>
  </si>
  <si>
    <t>10,086*1,02 "Přepočtené koeficientem množství</t>
  </si>
  <si>
    <t>47</t>
  </si>
  <si>
    <t>622222001</t>
  </si>
  <si>
    <t>Montáž kontaktního zateplení vnějšího ostění, nadpraží nebo parapetu lepením z desek z minerální vlny s podélnou nebo kolmou orientací vláken hloubky špalet do 200 mm, tloušťky desek do 40 mm</t>
  </si>
  <si>
    <t>-1089008187</t>
  </si>
  <si>
    <t>https://podminky.urs.cz/item/CS_URS_2021_02/622222001</t>
  </si>
  <si>
    <t>2,4+4,5+2,92*2+3+4,64+4,5*2+5,04+5,4+6,7+3,6*2+4,16*4+4,8+7,6*2+5,3+6,4*2</t>
  </si>
  <si>
    <t>6,85+7,65</t>
  </si>
  <si>
    <t>48</t>
  </si>
  <si>
    <t>63151518</t>
  </si>
  <si>
    <t>deska tepelně izolační minerální kontaktních fasád podélné vlákno λ=0,036 tl 40mm</t>
  </si>
  <si>
    <t>-1247974890</t>
  </si>
  <si>
    <t>122,96*0,25 'Přepočtené koeficientem množství</t>
  </si>
  <si>
    <t>49</t>
  </si>
  <si>
    <t>622221031</t>
  </si>
  <si>
    <t>Montáž kontaktního zateplení lepením a mechanickým kotvením z desek z minerální vlny s podélnou orientací vláken nebo kombinovaných na vnější stěny, na podklad betonový nebo z lehčeného betonu, z tvárnic keramických nebo vápenopískových, tloušťky desek přes 120 do 160 mm</t>
  </si>
  <si>
    <t>66</t>
  </si>
  <si>
    <t>https://podminky.urs.cz/item/CS_URS_2021_02/622221031</t>
  </si>
  <si>
    <t>1,2*16,7+2*0,6*3+1,2*2</t>
  </si>
  <si>
    <t>2,5*12,75/2</t>
  </si>
  <si>
    <t>1,1*16,35+0,8*14,6+2,5*12,75/2-0,9*0,6*4</t>
  </si>
  <si>
    <t>0,9*(35,95*2+16,35*2-1,55-2,94-1,25+2)</t>
  </si>
  <si>
    <t>50</t>
  </si>
  <si>
    <t>63151521</t>
  </si>
  <si>
    <t>deska tepelně izolační minerální kontaktních fasád podélné vlákno λ=0,036 tl 150mm</t>
  </si>
  <si>
    <t>68</t>
  </si>
  <si>
    <t>176,195*1,02 "Přepočtené koeficientem množství</t>
  </si>
  <si>
    <t>51</t>
  </si>
  <si>
    <t>622251101</t>
  </si>
  <si>
    <t>Montáž kontaktního zateplení lepením a mechanickým kotvením Příplatek k cenám za zápustnou montáž kotev s použitím tepelněizolačních zátek na vnější stěny z polystyrenu</t>
  </si>
  <si>
    <t>-704801969</t>
  </si>
  <si>
    <t>https://podminky.urs.cz/item/CS_URS_2021_02/622251101</t>
  </si>
  <si>
    <t>(3,189-0,37-0,9)*(4,65+1,45+16,36-1,7+2,45+3,8)</t>
  </si>
  <si>
    <t>(3,25+0,626)*(35,95-4,65-1,45)</t>
  </si>
  <si>
    <t>2,966*(6,3+16,35+3,6+0,5+1,55+0,85)</t>
  </si>
  <si>
    <t>3,17*(9,4+1,45)</t>
  </si>
  <si>
    <t>3,1*16,7</t>
  </si>
  <si>
    <t>(7,7-2,82)*16,35+(7,7-4,1)*16,35-45</t>
  </si>
  <si>
    <t>622251105</t>
  </si>
  <si>
    <t>Montáž kontaktního zateplení lepením a mechanickým kotvením Příplatek k cenám za zápustnou montáž kotev s použitím tepelněizolačních zátek na vnější stěny z minerální vlny</t>
  </si>
  <si>
    <t>-2051454972</t>
  </si>
  <si>
    <t>https://podminky.urs.cz/item/CS_URS_2021_02/622251105</t>
  </si>
  <si>
    <t>53</t>
  </si>
  <si>
    <t>622252001</t>
  </si>
  <si>
    <t>Montáž profilů kontaktního zateplení zakládacích soklových připevněných hmoždinkami</t>
  </si>
  <si>
    <t>70</t>
  </si>
  <si>
    <t>https://podminky.urs.cz/item/CS_URS_2021_02/622252001</t>
  </si>
  <si>
    <t>(35,95*2+16,35*2-1,55-2,94-1,25+2)</t>
  </si>
  <si>
    <t>59051668</t>
  </si>
  <si>
    <t>profil zakládací Al tl 0,7mm pro ETICS pro izolant tl 150mm</t>
  </si>
  <si>
    <t>72</t>
  </si>
  <si>
    <t>100,86*1,05 "Přepočtené koeficientem množství</t>
  </si>
  <si>
    <t>55</t>
  </si>
  <si>
    <t>622252002</t>
  </si>
  <si>
    <t>Montáž profilů kontaktního zateplení ostatních stěnových, dilatačních apod. lepených do tmelu</t>
  </si>
  <si>
    <t>74</t>
  </si>
  <si>
    <t>https://podminky.urs.cz/item/CS_URS_2021_02/622252002</t>
  </si>
  <si>
    <t>2*(0,7+2*0,6+0,6+2*1,2+4*0,54+2*1,2+2*0,54+1,112+1,2+2*1,2+1,12+1+1,45+2*1,2+2,1+2*2,1+2,025+0,34+2,025+2,1+0,34)</t>
  </si>
  <si>
    <t>16*4,5</t>
  </si>
  <si>
    <t>59051486</t>
  </si>
  <si>
    <t>profil rohový PVC 15x15mm s výztužnou tkaninou š 100mm pro ETICS</t>
  </si>
  <si>
    <t>76</t>
  </si>
  <si>
    <t>140,704*1,05 "Přepočtené koeficientem množství</t>
  </si>
  <si>
    <t>57</t>
  </si>
  <si>
    <t>78</t>
  </si>
  <si>
    <t>0,5+2*0,86+0,9+2*0,6+4*1,5+2*1,05+2*2,4+1,2+1,2+2*1,25+1,4+1,65+1,25+2*2+1,25+2*1,7</t>
  </si>
  <si>
    <t>59051512</t>
  </si>
  <si>
    <t>profil začišťovací s okapnicí PVC s výztužnou tkaninou pro parapet ETICS</t>
  </si>
  <si>
    <t>80</t>
  </si>
  <si>
    <t>35,07*1,05 "Přepočtené koeficientem množství</t>
  </si>
  <si>
    <t>59</t>
  </si>
  <si>
    <t>82</t>
  </si>
  <si>
    <t>35,07+1,4+1,55+1,8+2*0,495+2,94</t>
  </si>
  <si>
    <t>2*35</t>
  </si>
  <si>
    <t>59051510</t>
  </si>
  <si>
    <t>profil začišťovací s okapnicí PVC s výztužnou tkaninou pro nadpraží ETICS</t>
  </si>
  <si>
    <t>84</t>
  </si>
  <si>
    <t>113,75*1,05 "Přepočtené koeficientem množství</t>
  </si>
  <si>
    <t>61</t>
  </si>
  <si>
    <t>622325102</t>
  </si>
  <si>
    <t>Oprava vápenocementové omítky vnějších ploch stupně členitosti 1 hladké stěn, v rozsahu opravované plochy přes 10 do 30%</t>
  </si>
  <si>
    <t>86</t>
  </si>
  <si>
    <t>https://podminky.urs.cz/item/CS_URS_2021_02/622325102</t>
  </si>
  <si>
    <t>622511111</t>
  </si>
  <si>
    <t>Omítka tenkovrstvá akrylátová vnějších ploch probarvená, včetně penetrace podkladu mozaiková střednězrnná stěn</t>
  </si>
  <si>
    <t>88</t>
  </si>
  <si>
    <t>https://podminky.urs.cz/item/CS_URS_2021_01/622511111</t>
  </si>
  <si>
    <t>63</t>
  </si>
  <si>
    <t>622541011</t>
  </si>
  <si>
    <t>Omítka tenkovrstvá silikonsilikátová vnějších ploch hydrofobní, se samočistícím účinkem probarvená, včetně penetrace podkladu zrnitá, tloušťky 1,5 mm stěn</t>
  </si>
  <si>
    <t>90</t>
  </si>
  <si>
    <t>https://podminky.urs.cz/item/CS_URS_2021_01/622541011</t>
  </si>
  <si>
    <t>celková plocha</t>
  </si>
  <si>
    <t>625,437</t>
  </si>
  <si>
    <t>odpočet mozaika</t>
  </si>
  <si>
    <t>-100,86</t>
  </si>
  <si>
    <t>odpočet obklad dřevo</t>
  </si>
  <si>
    <t>-167,812</t>
  </si>
  <si>
    <t>629991011</t>
  </si>
  <si>
    <t>Zakrytí vnějších ploch před znečištěním včetně pozdějšího odkrytí výplní otvorů a svislých ploch fólií přilepenou lepící páskou</t>
  </si>
  <si>
    <t>92</t>
  </si>
  <si>
    <t>https://podminky.urs.cz/item/CS_URS_2021_02/629991011</t>
  </si>
  <si>
    <t>0,5*0,7+2*(0,86*0,6)+0,9*0,6+2*(0,6*1,2)+4*(1,5*0,54)+2*(1,05*1,2)+2*(2,4*0,54)+1,2*1,12+1,2*1,2+2*(1,25*1,2)+1,4*1,12+1,65*1+1,25*1,45+2*(2*1,2)</t>
  </si>
  <si>
    <t>1,25*2,1+2*(1,7*2,1)+1,4*2,025+1,55*0,34+1,8*2,025+2*(0,495*2,1)+2,94*0,34</t>
  </si>
  <si>
    <t>65</t>
  </si>
  <si>
    <t>629995101</t>
  </si>
  <si>
    <t>Očištění vnějších ploch tlakovou vodou omytím</t>
  </si>
  <si>
    <t>94</t>
  </si>
  <si>
    <t>https://podminky.urs.cz/item/CS_URS_2021_02/629995101</t>
  </si>
  <si>
    <t>90,774+100,86+433,803+118,077*0,25</t>
  </si>
  <si>
    <t>9</t>
  </si>
  <si>
    <t>Ostatní konstrukce a práce, bourání</t>
  </si>
  <si>
    <t>941111121</t>
  </si>
  <si>
    <t>Montáž lešení řadového trubkového lehkého pracovního s podlahami s provozním zatížením tř. 3 do 200 kg/m2 šířky tř. W09 přes 0,9 do 1,2 m, výšky do 10 m</t>
  </si>
  <si>
    <t>114</t>
  </si>
  <si>
    <t>https://podminky.urs.cz/item/CS_URS_2021_02/941111121</t>
  </si>
  <si>
    <t>625,437+47,18</t>
  </si>
  <si>
    <t>81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</si>
  <si>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</si>
  <si>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</si>
  <si>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116</t>
  </si>
  <si>
    <t>https://podminky.urs.cz/item/CS_URS_2021_02/941111221</t>
  </si>
  <si>
    <t>672,617*90 "Přepočtené koeficientem množství</t>
  </si>
  <si>
    <t>941111821</t>
  </si>
  <si>
    <t>Demontáž lešení řadového trubkového lehkého pracovního s podlahami s provozním zatížením tř. 3 do 200 kg/m2 šířky tř. W09 přes 0,9 do 1,2 m, výšky do 10 m</t>
  </si>
  <si>
    <t>118</t>
  </si>
  <si>
    <t>https://podminky.urs.cz/item/CS_URS_2021_02/941111821</t>
  </si>
  <si>
    <t>83</t>
  </si>
  <si>
    <t>944511111</t>
  </si>
  <si>
    <t>Montáž ochranné sítě zavěšené na konstrukci lešení z textilie z umělých vláken</t>
  </si>
  <si>
    <t>120</t>
  </si>
  <si>
    <t>https://podminky.urs.cz/item/CS_URS_2021_02/944511111</t>
  </si>
  <si>
    <t>944511211</t>
  </si>
  <si>
    <t>Montáž ochranné sítě Příplatek za první a každý další den použití sítě k ceně -1111</t>
  </si>
  <si>
    <t>122</t>
  </si>
  <si>
    <t>https://podminky.urs.cz/item/CS_URS_2021_02/944511211</t>
  </si>
  <si>
    <t>85</t>
  </si>
  <si>
    <t>944511811</t>
  </si>
  <si>
    <t>Demontáž ochranné sítě zavěšené na konstrukci lešení z textilie z umělých vláken</t>
  </si>
  <si>
    <t>124</t>
  </si>
  <si>
    <t>https://podminky.urs.cz/item/CS_URS_2021_02/944511811</t>
  </si>
  <si>
    <t>949101111</t>
  </si>
  <si>
    <t>Lešení pomocné pracovní pro objekty pozemních staveb pro zatížení do 150 kg/m2, o výšce lešeňové podlahy do 1,9 m</t>
  </si>
  <si>
    <t>-907761135</t>
  </si>
  <si>
    <t>https://podminky.urs.cz/item/CS_URS_2021_02/949101111</t>
  </si>
  <si>
    <t>321</t>
  </si>
  <si>
    <t>962031132</t>
  </si>
  <si>
    <t>Bourání příček z cihel, tvárnic nebo příčkovek z cihel pálených, plných nebo dutých na maltu vápennou nebo vápenocementovou, tl. do 100 mm</t>
  </si>
  <si>
    <t>1390452711</t>
  </si>
  <si>
    <t>https://podminky.urs.cz/item/CS_URS_2021_01/962031132</t>
  </si>
  <si>
    <t>2,66*(2,6+2,1+1,3+1,4+3,4)+1,55*3,7</t>
  </si>
  <si>
    <t>320</t>
  </si>
  <si>
    <t>962031133</t>
  </si>
  <si>
    <t>Bourání příček z cihel, tvárnic nebo příčkovek z cihel pálených, plných nebo dutých na maltu vápennou nebo vápenocementovou, tl. do 150 mm</t>
  </si>
  <si>
    <t>-756471638</t>
  </si>
  <si>
    <t>https://podminky.urs.cz/item/CS_URS_2021_01/962031133</t>
  </si>
  <si>
    <t>2,8*1,8+2,4*2,8+3,35*2,74+4,3*2,66+0,8*1,97+0,8*1,97</t>
  </si>
  <si>
    <t>322</t>
  </si>
  <si>
    <t>962032230</t>
  </si>
  <si>
    <t>Bourání zdiva nadzákladového z cihel nebo tvárnic z cihel pálených nebo vápenopískových, na maltu vápennou nebo vápenocementovou, objemu do 1 m3</t>
  </si>
  <si>
    <t>1018123771</t>
  </si>
  <si>
    <t>https://podminky.urs.cz/item/CS_URS_2021_01/962032230</t>
  </si>
  <si>
    <t>0,5*(0,7*0,54+1,5*0,54+0,4*0,54+0,5*0,54+0,8*2)</t>
  </si>
  <si>
    <t>0,35*(1,25*2+0,9*2+1,1*2+0,8*2+4,5*2,66+0,3*2+1,8*2,66)</t>
  </si>
  <si>
    <t>313</t>
  </si>
  <si>
    <t>962032641</t>
  </si>
  <si>
    <t>Bourání zdiva nadzákladového z cihel nebo tvárnic komínového z cihel pálených, šamotových nebo vápenopískových nad střechou na maltu cementovou</t>
  </si>
  <si>
    <t>-751037901</t>
  </si>
  <si>
    <t>https://podminky.urs.cz/item/CS_URS_2021_01/962032641</t>
  </si>
  <si>
    <t>323</t>
  </si>
  <si>
    <t>962081131</t>
  </si>
  <si>
    <t>Bourání zdiva příček nebo vybourání otvorů ze skleněných tvárnic, tl. do 100 mm</t>
  </si>
  <si>
    <t>2117064655</t>
  </si>
  <si>
    <t>https://podminky.urs.cz/item/CS_URS_2021_01/962081131</t>
  </si>
  <si>
    <t>1,25*1,45+3*(1,25*1,2)+1,1*1,25+1,4*1,2+1,97*1,15+2*(1,05*1,2+0,6*1,2)+2*1,2+1,2*1,2+1,63*2,1</t>
  </si>
  <si>
    <t>968062375</t>
  </si>
  <si>
    <t>Vybourání dřevěných rámů oken s křídly, dveřních zárubní, vrat, stěn, ostění nebo obkladů rámů oken s křídly zdvojených, plochy do 2 m2</t>
  </si>
  <si>
    <t>138</t>
  </si>
  <si>
    <t>https://podminky.urs.cz/item/CS_URS_2021_02/968062375</t>
  </si>
  <si>
    <t>1,4*1,12+1,2*1,2+1,31*1,3</t>
  </si>
  <si>
    <t>95</t>
  </si>
  <si>
    <t>968062376</t>
  </si>
  <si>
    <t>Vybourání dřevěných rámů oken s křídly, dveřních zárubní, vrat, stěn, ostění nebo obkladů rámů oken s křídly zdvojených, plochy do 4 m2</t>
  </si>
  <si>
    <t>140</t>
  </si>
  <si>
    <t>https://podminky.urs.cz/item/CS_URS_2021_02/968062376</t>
  </si>
  <si>
    <t>2,94*1,28+2,98*1,28+3,02*1,28+1,35*2,1+1,35*2,1</t>
  </si>
  <si>
    <t>96</t>
  </si>
  <si>
    <t>968072455</t>
  </si>
  <si>
    <t>Vybourání kovových rámů oken s křídly, dveřních zárubní, vrat, stěn, ostění nebo obkladů dveřních zárubní, plochy do 2 m2</t>
  </si>
  <si>
    <t>142</t>
  </si>
  <si>
    <t>https://podminky.urs.cz/item/CS_URS_2021_02/968072455</t>
  </si>
  <si>
    <t>34,5</t>
  </si>
  <si>
    <t>97</t>
  </si>
  <si>
    <t>968072456</t>
  </si>
  <si>
    <t>Vybourání kovových rámů oken s křídly, dveřních zárubní, vrat, stěn, ostění nebo obkladů dveřních zárubní, plochy přes 2 m2</t>
  </si>
  <si>
    <t>144</t>
  </si>
  <si>
    <t>https://podminky.urs.cz/item/CS_URS_2021_02/968072456</t>
  </si>
  <si>
    <t>1,2*2,3+1,5*2,1+1,5*2,1+1,25*1,97</t>
  </si>
  <si>
    <t>101</t>
  </si>
  <si>
    <t>978015341</t>
  </si>
  <si>
    <t>Otlučení vápenných nebo vápenocementových omítek vnějších ploch s vyškrabáním spar a s očištěním zdiva stupně členitosti 1 a 2, v rozsahu přes 10 do 30 %</t>
  </si>
  <si>
    <t>150</t>
  </si>
  <si>
    <t>https://podminky.urs.cz/item/CS_URS_2021_02/978015341</t>
  </si>
  <si>
    <t>997</t>
  </si>
  <si>
    <t>Přesun sutě</t>
  </si>
  <si>
    <t>102</t>
  </si>
  <si>
    <t>997013213</t>
  </si>
  <si>
    <t>Vnitrostaveništní doprava suti a vybouraných hmot vodorovně do 50 m svisle ručně pro budovy a haly výšky přes 9 do 12 m</t>
  </si>
  <si>
    <t>t</t>
  </si>
  <si>
    <t>152</t>
  </si>
  <si>
    <t>https://podminky.urs.cz/item/CS_URS_2021_02/997013213</t>
  </si>
  <si>
    <t>103</t>
  </si>
  <si>
    <t>997013501</t>
  </si>
  <si>
    <t>Odvoz suti a vybouraných hmot na skládku nebo meziskládku se složením, na vzdálenost do 1 km</t>
  </si>
  <si>
    <t>154</t>
  </si>
  <si>
    <t>https://podminky.urs.cz/item/CS_URS_2021_02/997013501</t>
  </si>
  <si>
    <t>104</t>
  </si>
  <si>
    <t>997013509</t>
  </si>
  <si>
    <t>Odvoz suti a vybouraných hmot na skládku nebo meziskládku se složením, na vzdálenost Příplatek k ceně za každý další i započatý 1 km přes 1 km</t>
  </si>
  <si>
    <t>-1929116393</t>
  </si>
  <si>
    <t>https://podminky.urs.cz/item/CS_URS_2021_02/997013509</t>
  </si>
  <si>
    <t>61,513*25 'Přepočtené koeficientem množství</t>
  </si>
  <si>
    <t>105</t>
  </si>
  <si>
    <t>997013631</t>
  </si>
  <si>
    <t>Poplatek za uložení stavebního odpadu na skládce (skládkovné) směsného stavebního a demoličního zatříděného do Katalogu odpadů pod kódem 17 09 04</t>
  </si>
  <si>
    <t>158</t>
  </si>
  <si>
    <t>https://podminky.urs.cz/item/CS_URS_2021_02/997013631</t>
  </si>
  <si>
    <t>998</t>
  </si>
  <si>
    <t>Přesun hmot</t>
  </si>
  <si>
    <t>106</t>
  </si>
  <si>
    <t>998017002</t>
  </si>
  <si>
    <t>Přesun hmot pro budovy občanské výstavby, bydlení, výrobu a služby s omezením mechanizace vodorovná dopravní vzdálenost do 100 m pro budovy s jakoukoliv nosnou konstrukcí výšky přes 6 do 12 m</t>
  </si>
  <si>
    <t>160</t>
  </si>
  <si>
    <t>https://podminky.urs.cz/item/CS_URS_2021_02/998017002</t>
  </si>
  <si>
    <t>764</t>
  </si>
  <si>
    <t>Konstrukce klempířské</t>
  </si>
  <si>
    <t>333</t>
  </si>
  <si>
    <t>764242331</t>
  </si>
  <si>
    <t>Oplechování střešních prvků z titanzinkového lesklého válcovaného plechu okapu okapovým plechem střechy rovné rš 150 mm</t>
  </si>
  <si>
    <t>16</t>
  </si>
  <si>
    <t>1666629072</t>
  </si>
  <si>
    <t>https://podminky.urs.cz/item/CS_URS_2021_01/764242331</t>
  </si>
  <si>
    <t>334</t>
  </si>
  <si>
    <t>764242333</t>
  </si>
  <si>
    <t>Oplechování střešních prvků z titanzinkového lesklého válcovaného plechu okapu okapovým plechem střechy rovné rš 250 mm</t>
  </si>
  <si>
    <t>850897538</t>
  </si>
  <si>
    <t>https://podminky.urs.cz/item/CS_URS_2021_01/764242333</t>
  </si>
  <si>
    <t>335</t>
  </si>
  <si>
    <t>998764102</t>
  </si>
  <si>
    <t>Přesun hmot pro konstrukce klempířské stanovený z hmotnosti přesunovaného materiálu vodorovná dopravní vzdálenost do 50 m v objektech výšky přes 6 do 12 m</t>
  </si>
  <si>
    <t>2040013524</t>
  </si>
  <si>
    <t>https://podminky.urs.cz/item/CS_URS_2021_01/998764102</t>
  </si>
  <si>
    <t>336</t>
  </si>
  <si>
    <t>998764181</t>
  </si>
  <si>
    <t>Přesun hmot pro konstrukce klempířské stanovený z hmotnosti přesunovaného materiálu Příplatek k cenám za přesun prováděný bez použití mechanizace pro jakoukoliv výšku objektu</t>
  </si>
  <si>
    <t>1420878822</t>
  </si>
  <si>
    <t>https://podminky.urs.cz/item/CS_URS_2021_01/998764181</t>
  </si>
  <si>
    <t>781</t>
  </si>
  <si>
    <t>Dokončovací práce - obklady</t>
  </si>
  <si>
    <t>324</t>
  </si>
  <si>
    <t>781121011</t>
  </si>
  <si>
    <t>Příprava podkladu před provedením obkladu nátěr penetrační na stěnu</t>
  </si>
  <si>
    <t>-1223821541</t>
  </si>
  <si>
    <t>https://podminky.urs.cz/item/CS_URS_2021_01/781121011</t>
  </si>
  <si>
    <t>325</t>
  </si>
  <si>
    <t>781131112</t>
  </si>
  <si>
    <t>Izolace stěny pod obklad izolace nátěrem nebo stěrkou ve dvou vrstvách</t>
  </si>
  <si>
    <t>-1593249303</t>
  </si>
  <si>
    <t>https://podminky.urs.cz/item/CS_URS_2021_01/781131112</t>
  </si>
  <si>
    <t>326</t>
  </si>
  <si>
    <t>781131264</t>
  </si>
  <si>
    <t>Izolace stěny pod obklad izolace těsnícími izolačními pásy mezi podlahou a stěnu</t>
  </si>
  <si>
    <t>327448073</t>
  </si>
  <si>
    <t>https://podminky.urs.cz/item/CS_URS_2021_01/781131264</t>
  </si>
  <si>
    <t>327</t>
  </si>
  <si>
    <t>781474113</t>
  </si>
  <si>
    <t>Montáž obkladů vnitřních stěn z dlaždic keramických lepených flexibilním lepidlem maloformátových hladkých přes 12 do 19 ks/m2</t>
  </si>
  <si>
    <t>-1633155963</t>
  </si>
  <si>
    <t>https://podminky.urs.cz/item/CS_URS_2021_01/781474113</t>
  </si>
  <si>
    <t>328</t>
  </si>
  <si>
    <t>59761071</t>
  </si>
  <si>
    <t>obklad keramický hladký přes 12 do 19ks/m2</t>
  </si>
  <si>
    <t>-72334763</t>
  </si>
  <si>
    <t>192,318*1,1 "Přepočtené koeficientem množství</t>
  </si>
  <si>
    <t>329</t>
  </si>
  <si>
    <t>781495141</t>
  </si>
  <si>
    <t>Obklad - dokončující práce průnik obkladem kruhový, bez izolace do DN 30</t>
  </si>
  <si>
    <t>-931214488</t>
  </si>
  <si>
    <t>https://podminky.urs.cz/item/CS_URS_2021_01/781495141</t>
  </si>
  <si>
    <t>330</t>
  </si>
  <si>
    <t>781495185</t>
  </si>
  <si>
    <t>Obklad - dokončující práce pracnější řezání obkladaček rovné</t>
  </si>
  <si>
    <t>182700280</t>
  </si>
  <si>
    <t>https://podminky.urs.cz/item/CS_URS_2021_01/781495185</t>
  </si>
  <si>
    <t>331</t>
  </si>
  <si>
    <t>998781102</t>
  </si>
  <si>
    <t>Přesun hmot pro obklady keramické stanovený z hmotnosti přesunovaného materiálu vodorovná dopravní vzdálenost do 50 m v objektech výšky přes 6 do 12 m</t>
  </si>
  <si>
    <t>1103277283</t>
  </si>
  <si>
    <t>https://podminky.urs.cz/item/CS_URS_2021_01/998781102</t>
  </si>
  <si>
    <t>332</t>
  </si>
  <si>
    <t>998781181</t>
  </si>
  <si>
    <t>Přesun hmot pro obklady keramické stanovený z hmotnosti přesunovaného materiálu Příplatek k cenám za přesun prováděný bez použití mechanizace pro jakoukoliv výšku objektu</t>
  </si>
  <si>
    <t>-2072408371</t>
  </si>
  <si>
    <t>https://podminky.urs.cz/item/CS_URS_2021_01/998781181</t>
  </si>
  <si>
    <t>PSV</t>
  </si>
  <si>
    <t>Práce a dodávky PSV</t>
  </si>
  <si>
    <t>712</t>
  </si>
  <si>
    <t>Povlakové krytiny</t>
  </si>
  <si>
    <t>121</t>
  </si>
  <si>
    <t>712311101</t>
  </si>
  <si>
    <t>Provedení povlakové krytiny střech plochých do 10° natěradly a tmely za studena nátěrem lakem penetračním nebo asfaltovým</t>
  </si>
  <si>
    <t>176</t>
  </si>
  <si>
    <t>https://podminky.urs.cz/item/CS_URS_2021_02/712311101</t>
  </si>
  <si>
    <t>76,163+5,2*16,7+9,5*3,8+14,9*6,3</t>
  </si>
  <si>
    <t>11163150</t>
  </si>
  <si>
    <t>lak penetrační asfaltový</t>
  </si>
  <si>
    <t>178</t>
  </si>
  <si>
    <t>292,973*0,0003 "Přepočtené koeficientem množství</t>
  </si>
  <si>
    <t>123</t>
  </si>
  <si>
    <t>712341559</t>
  </si>
  <si>
    <t>Provedení povlakové krytiny střech plochých do 10° pásy přitavením NAIP v plné ploše</t>
  </si>
  <si>
    <t>180</t>
  </si>
  <si>
    <t>https://podminky.urs.cz/item/CS_URS_2021_02/712341559</t>
  </si>
  <si>
    <t>2*76,163</t>
  </si>
  <si>
    <t>62833158</t>
  </si>
  <si>
    <t>pás asfaltový natavitelný oxidovaný tl 4,0mm typu G200 S40 s vložkou ze skleněné tkaniny, s jemnozrnným minerálním posypem</t>
  </si>
  <si>
    <t>182</t>
  </si>
  <si>
    <t>152,326*1,15 "Přepočtené koeficientem množství</t>
  </si>
  <si>
    <t>125</t>
  </si>
  <si>
    <t>184</t>
  </si>
  <si>
    <t>126</t>
  </si>
  <si>
    <t>62855009</t>
  </si>
  <si>
    <t>pás asfaltový natavitelný modifikovaný SBS tl 5,0mm s vložkou z polyesterové vyztužené rohože a hrubozrnným břidličným posypem na horním povrchu</t>
  </si>
  <si>
    <t>186</t>
  </si>
  <si>
    <t>292,973*1,15 "Přepočtené koeficientem množství</t>
  </si>
  <si>
    <t>128</t>
  </si>
  <si>
    <t>712811101</t>
  </si>
  <si>
    <t>Provedení povlakové krytiny střech samostatným vytažením izolačního povlaku za studena na konstrukce převyšující úroveň střechy, nátěrem penetračním</t>
  </si>
  <si>
    <t>699381118</t>
  </si>
  <si>
    <t>https://podminky.urs.cz/item/CS_URS_2021_02/712811101</t>
  </si>
  <si>
    <t>0,3*(13+2*6+11+16+27+23)</t>
  </si>
  <si>
    <t>129</t>
  </si>
  <si>
    <t>-2132820242</t>
  </si>
  <si>
    <t>30,6*0,00035 'Přepočtené koeficientem množství</t>
  </si>
  <si>
    <t>130</t>
  </si>
  <si>
    <t>712841559</t>
  </si>
  <si>
    <t>Provedení povlakové krytiny střech samostatným vytažením izolačního povlaku pásy přitavením na konstrukce převyšující úroveň střechy, NAIP</t>
  </si>
  <si>
    <t>1333103695</t>
  </si>
  <si>
    <t>https://podminky.urs.cz/item/CS_URS_2021_02/712841559</t>
  </si>
  <si>
    <t>0,3*(13+2*6+11+16+27+23)*3</t>
  </si>
  <si>
    <t>131</t>
  </si>
  <si>
    <t>62832134</t>
  </si>
  <si>
    <t>pás asfaltový natavitelný oxidovaný tl 4,0mm typu V60 S40 s vložkou ze skleněné rohože, s jemnozrnným minerálním posypem</t>
  </si>
  <si>
    <t>1339215694</t>
  </si>
  <si>
    <t>91,8*0,8 'Přepočtené koeficientem množství</t>
  </si>
  <si>
    <t>132</t>
  </si>
  <si>
    <t>62855004</t>
  </si>
  <si>
    <t>pás asfaltový natavitelný modifikovaný SBS tl 5,0mm s vložkou z polyesterové rohože a hrubozrnným břidličným posypem na horním povrchu</t>
  </si>
  <si>
    <t>-1135676736</t>
  </si>
  <si>
    <t>91,8*0,4 'Přepočtené koeficientem množství</t>
  </si>
  <si>
    <t>133</t>
  </si>
  <si>
    <t>998712102</t>
  </si>
  <si>
    <t>Přesun hmot pro povlakové krytiny stanovený z hmotnosti přesunovaného materiálu vodorovná dopravní vzdálenost do 50 m v objektech výšky přes 6 do 12 m</t>
  </si>
  <si>
    <t>188</t>
  </si>
  <si>
    <t>https://podminky.urs.cz/item/CS_URS_2021_02/998712102</t>
  </si>
  <si>
    <t>134</t>
  </si>
  <si>
    <t>998712181</t>
  </si>
  <si>
    <t>Přesun hmot pro povlakové krytiny stanovený z hmotnosti přesunovaného materiálu Příplatek k cenám za přesun prováděný bez použití mechanizace pro jakoukoliv výšku objektu</t>
  </si>
  <si>
    <t>-2084177226</t>
  </si>
  <si>
    <t>https://podminky.urs.cz/item/CS_URS_2021_02/998712181</t>
  </si>
  <si>
    <t>713</t>
  </si>
  <si>
    <t>Izolace tepelné</t>
  </si>
  <si>
    <t>135</t>
  </si>
  <si>
    <t>713121111</t>
  </si>
  <si>
    <t>Montáž tepelné izolace podlah rohožemi, pásy, deskami, dílci, bloky (izolační materiál ve specifikaci) kladenými volně jednovrstvá</t>
  </si>
  <si>
    <t>190</t>
  </si>
  <si>
    <t>https://podminky.urs.cz/item/CS_URS_2021_02/713121111</t>
  </si>
  <si>
    <t>370,93+52</t>
  </si>
  <si>
    <t>136</t>
  </si>
  <si>
    <t>28375914</t>
  </si>
  <si>
    <t>deska EPS 150 do plochých střech a podlah λ=0,035 tl 100mm</t>
  </si>
  <si>
    <t>192</t>
  </si>
  <si>
    <t>422,93*1,02 "Přepočtené koeficientem množství</t>
  </si>
  <si>
    <t>137</t>
  </si>
  <si>
    <t>713141212</t>
  </si>
  <si>
    <t>Montáž tepelné izolace střech plochých atikovými klíny přilepenými za studena nízkoexpanzní (PUR) pěnou</t>
  </si>
  <si>
    <t>1940442799</t>
  </si>
  <si>
    <t>https://podminky.urs.cz/item/CS_URS_2021_02/713141212</t>
  </si>
  <si>
    <t>63152005</t>
  </si>
  <si>
    <t>klín atikový přechodný minerální plochých střech tl 50x50mm</t>
  </si>
  <si>
    <t>-845224491</t>
  </si>
  <si>
    <t>75*1,02 'Přepočtené koeficientem množství</t>
  </si>
  <si>
    <t>139</t>
  </si>
  <si>
    <t>713141253</t>
  </si>
  <si>
    <t>Montáž tepelné izolace střech plochých mechanické přikotvení šrouby včetně dodávky šroubů, bez položení tepelné izolace tl. izolace přes 200 do 240 mm do betonu</t>
  </si>
  <si>
    <t>198</t>
  </si>
  <si>
    <t>https://podminky.urs.cz/item/CS_URS_2021_02/713141253</t>
  </si>
  <si>
    <t>28375915</t>
  </si>
  <si>
    <t>deska EPS 150 do plochých střech a podlah λ=0,035 tl 120mm</t>
  </si>
  <si>
    <t>200</t>
  </si>
  <si>
    <t>152,326*1,02 "Přepočtené koeficientem množství</t>
  </si>
  <si>
    <t>305</t>
  </si>
  <si>
    <t>713291222</t>
  </si>
  <si>
    <t>Montáž tepelné izolace chlazených a temperovaných místností - doplňky a konstrukční součásti parotěsné zábrany stěn a sloupů fólií</t>
  </si>
  <si>
    <t>1959350701</t>
  </si>
  <si>
    <t>https://podminky.urs.cz/item/CS_URS_2021_02/713291222</t>
  </si>
  <si>
    <t>3,29*(3,8+3,9+2,45+7,15+1,45+1,85+4,65)-1,2*1,12-1,4*1,12-2*(1,25*1,2)-1,25*2,1-1,25*1,45</t>
  </si>
  <si>
    <t>4,775*(3,6+12,75+5,7)-1,2*1,2-2*1,2-2*(1,05*1,2)-2*(0,6*1,2)-2*1,2</t>
  </si>
  <si>
    <t>306</t>
  </si>
  <si>
    <t>63150819</t>
  </si>
  <si>
    <t>fólie kontaktní difuzně propustná pro doplňkovou hydroizolační vrstvu, jednovrstvá mikrovláknitá s funkční vrstvou tl 220μm</t>
  </si>
  <si>
    <t>259802416</t>
  </si>
  <si>
    <t>167,812*1,221 'Přepočtené koeficientem množství</t>
  </si>
  <si>
    <t>141</t>
  </si>
  <si>
    <t>998713102</t>
  </si>
  <si>
    <t>Přesun hmot pro izolace tepelné stanovený z hmotnosti přesunovaného materiálu vodorovná dopravní vzdálenost do 50 m v objektech výšky přes 6 m do 12 m</t>
  </si>
  <si>
    <t>202</t>
  </si>
  <si>
    <t>https://podminky.urs.cz/item/CS_URS_2021_02/998713102</t>
  </si>
  <si>
    <t>998713181</t>
  </si>
  <si>
    <t>Přesun hmot pro izolace tepelné stanovený z hmotnosti přesunovaného materiálu Příplatek k cenám za přesun prováděný bez použití mechanizace pro jakoukoliv výšku objektu</t>
  </si>
  <si>
    <t>1480164015</t>
  </si>
  <si>
    <t>https://podminky.urs.cz/item/CS_URS_2021_02/998713181</t>
  </si>
  <si>
    <t>761</t>
  </si>
  <si>
    <t>Konstrukce prosvětlovací</t>
  </si>
  <si>
    <t>147</t>
  </si>
  <si>
    <t>4684R</t>
  </si>
  <si>
    <t>Skleněné dveře 800 x 2000 mm ozn. 06/L</t>
  </si>
  <si>
    <t>ks</t>
  </si>
  <si>
    <t>204</t>
  </si>
  <si>
    <t>148</t>
  </si>
  <si>
    <t>M013</t>
  </si>
  <si>
    <t>Dveře vchodové plastové ozn.01 - dodávka vč. mtž. U 1,2 nebo lepší</t>
  </si>
  <si>
    <t>214</t>
  </si>
  <si>
    <t>149</t>
  </si>
  <si>
    <t>M014</t>
  </si>
  <si>
    <t>Dveře vchodové plastové ozn.02 - dodávka vč. mtž. U 1,2 nebo lepší</t>
  </si>
  <si>
    <t>216</t>
  </si>
  <si>
    <t>998761202</t>
  </si>
  <si>
    <t>Přesun hmot pro konstrukce sklobetonové stanovený procentní sazbou (%) z ceny vodorovná dopravní vzdálenost do 50 m v objektech výšky přes 6 do 12 m</t>
  </si>
  <si>
    <t>%</t>
  </si>
  <si>
    <t>218</t>
  </si>
  <si>
    <t>https://podminky.urs.cz/item/CS_URS_2021_02/998761202</t>
  </si>
  <si>
    <t>763</t>
  </si>
  <si>
    <t>Konstrukce suché výstavby</t>
  </si>
  <si>
    <t>156</t>
  </si>
  <si>
    <t>763131432</t>
  </si>
  <si>
    <t>Podhled ze sádrokartonových desek dvouvrstvá zavěšená spodní konstrukce z ocelových profilů CD, UD jednoduše opláštěná deskou protipožární DF, tl. 15 mm, bez izolace, REI do 90</t>
  </si>
  <si>
    <t>220</t>
  </si>
  <si>
    <t>https://podminky.urs.cz/item/CS_URS_2021_02/763131432</t>
  </si>
  <si>
    <t>36,06+419,57-20,77-55,12-8,54-1,8-1,08</t>
  </si>
  <si>
    <t>763131751</t>
  </si>
  <si>
    <t>Podhled ze sádrokartonových desek ostatní práce a konstrukce na podhledech ze sádrokartonových desek montáž parotěsné zábrany</t>
  </si>
  <si>
    <t>224</t>
  </si>
  <si>
    <t>https://podminky.urs.cz/item/CS_URS_2021_02/763131751</t>
  </si>
  <si>
    <t>159</t>
  </si>
  <si>
    <t>28329217</t>
  </si>
  <si>
    <t>fólie podkladní pro doplňkovou hydroizolační vrstvu pod krytinu či do třípláštových větraných střech 150g/m2</t>
  </si>
  <si>
    <t>226</t>
  </si>
  <si>
    <t>368,32</t>
  </si>
  <si>
    <t>368,32*1,2 'Přepočtené koeficientem množství</t>
  </si>
  <si>
    <t>763131752</t>
  </si>
  <si>
    <t>Podhled ze sádrokartonových desek ostatní práce a konstrukce na podhledech ze sádrokartonových desek montáž jedné vrstvy tepelné izolace</t>
  </si>
  <si>
    <t>228</t>
  </si>
  <si>
    <t>https://podminky.urs.cz/item/CS_URS_2021_02/763131752</t>
  </si>
  <si>
    <t>č1.07</t>
  </si>
  <si>
    <t>2*141,5</t>
  </si>
  <si>
    <t>č1.08</t>
  </si>
  <si>
    <t>2*45,12</t>
  </si>
  <si>
    <t>161</t>
  </si>
  <si>
    <t>63152104</t>
  </si>
  <si>
    <t>pás tepelně izolační univerzální λ=0,033-0,035 tl 160mm</t>
  </si>
  <si>
    <t>230</t>
  </si>
  <si>
    <t>373,24*0,5 'Přepočtené koeficientem množství</t>
  </si>
  <si>
    <t>162</t>
  </si>
  <si>
    <t>63152098</t>
  </si>
  <si>
    <t>pás tepelně izolační univerzální λ=0,033 tl 80mm</t>
  </si>
  <si>
    <t>479028695</t>
  </si>
  <si>
    <t>163</t>
  </si>
  <si>
    <t>232</t>
  </si>
  <si>
    <t>č1.22</t>
  </si>
  <si>
    <t>22,71*3</t>
  </si>
  <si>
    <t>č1.23</t>
  </si>
  <si>
    <t>15,37*3</t>
  </si>
  <si>
    <t>č1.24</t>
  </si>
  <si>
    <t>2,01*3</t>
  </si>
  <si>
    <t>č1.25</t>
  </si>
  <si>
    <t>1,2*3</t>
  </si>
  <si>
    <t>č1.26</t>
  </si>
  <si>
    <t>č1.27</t>
  </si>
  <si>
    <t>č.1.28</t>
  </si>
  <si>
    <t>14,62*3</t>
  </si>
  <si>
    <t>164</t>
  </si>
  <si>
    <t>63152133</t>
  </si>
  <si>
    <t>pás tepelně izolační univerzální λ=0,035 tl 100mm</t>
  </si>
  <si>
    <t>234</t>
  </si>
  <si>
    <t>177,36*0,34</t>
  </si>
  <si>
    <t>165</t>
  </si>
  <si>
    <t>63152100</t>
  </si>
  <si>
    <t>pás tepelně izolační univerzální λ=0,033-0,035 tl 120mm</t>
  </si>
  <si>
    <t>-260970999</t>
  </si>
  <si>
    <t>166</t>
  </si>
  <si>
    <t>236</t>
  </si>
  <si>
    <t>167</t>
  </si>
  <si>
    <t>-18043511</t>
  </si>
  <si>
    <t>č1.01</t>
  </si>
  <si>
    <t>35,46*3</t>
  </si>
  <si>
    <t>č1-09</t>
  </si>
  <si>
    <t>3,6*3</t>
  </si>
  <si>
    <t>č1.10</t>
  </si>
  <si>
    <t>4,36*3</t>
  </si>
  <si>
    <t>č1.11</t>
  </si>
  <si>
    <t>1,98*3</t>
  </si>
  <si>
    <t>č1.12</t>
  </si>
  <si>
    <t>3,51*3</t>
  </si>
  <si>
    <t>č1.13</t>
  </si>
  <si>
    <t>5,92*3</t>
  </si>
  <si>
    <t>č1.14</t>
  </si>
  <si>
    <t>1,08*3</t>
  </si>
  <si>
    <t>č1.15</t>
  </si>
  <si>
    <t>č1-16</t>
  </si>
  <si>
    <t>1,32*3</t>
  </si>
  <si>
    <t>č1.17</t>
  </si>
  <si>
    <t>7,3*3</t>
  </si>
  <si>
    <t>č1.18</t>
  </si>
  <si>
    <t>1,8*3</t>
  </si>
  <si>
    <t>č1.19</t>
  </si>
  <si>
    <t>6,66*3</t>
  </si>
  <si>
    <t>č1.20</t>
  </si>
  <si>
    <t>2,03*3</t>
  </si>
  <si>
    <t>č1.21</t>
  </si>
  <si>
    <t>10,4*3</t>
  </si>
  <si>
    <t>168</t>
  </si>
  <si>
    <t>63150849</t>
  </si>
  <si>
    <t xml:space="preserve">pás tepelně izolační pro všechny druhy nezatížených izolací  λ=0,038-0,039 tl 100mm</t>
  </si>
  <si>
    <t>-889272398</t>
  </si>
  <si>
    <t>169</t>
  </si>
  <si>
    <t>998763302</t>
  </si>
  <si>
    <t>Přesun hmot pro konstrukce montované z desek sádrokartonových, sádrovláknitých, cementovláknitých nebo cementových stanovený z hmotnosti přesunovaného materiálu vodorovná dopravní vzdálenost do 50 m v objektech výšky přes 6 do 12 m</t>
  </si>
  <si>
    <t>238</t>
  </si>
  <si>
    <t>https://podminky.urs.cz/item/CS_URS_2021_02/998763302</t>
  </si>
  <si>
    <t>170</t>
  </si>
  <si>
    <t>998763381</t>
  </si>
  <si>
    <t>Přesun hmot pro konstrukce montované z desek sádrokartonových, sádrovláknitých, cementovláknitých nebo cementových Příplatek k cenám za přesun prováděný bez použití mechanizace pro jakoukoliv výšku objektu</t>
  </si>
  <si>
    <t>1187972349</t>
  </si>
  <si>
    <t>https://podminky.urs.cz/item/CS_URS_2021_02/998763381</t>
  </si>
  <si>
    <t>766</t>
  </si>
  <si>
    <t>Konstrukce truhlářské</t>
  </si>
  <si>
    <t>194</t>
  </si>
  <si>
    <t>766622115</t>
  </si>
  <si>
    <t>Montáž oken plastových včetně montáže rámu plochy přes 1 m2 pevných do zdiva, výšky do 1,5 m</t>
  </si>
  <si>
    <t>1264990695</t>
  </si>
  <si>
    <t>https://podminky.urs.cz/item/CS_URS_2021_02/766622115</t>
  </si>
  <si>
    <t>1,05*1,2</t>
  </si>
  <si>
    <t>195</t>
  </si>
  <si>
    <t>766622212</t>
  </si>
  <si>
    <t>Montáž oken plastových plochy do 1 m2 včetně montáže rámu pevných do zdiva</t>
  </si>
  <si>
    <t>-383045036</t>
  </si>
  <si>
    <t>https://podminky.urs.cz/item/CS_URS_2021_02/766622212</t>
  </si>
  <si>
    <t>197</t>
  </si>
  <si>
    <t>766412232</t>
  </si>
  <si>
    <t>Montáž obložení stěn plochy přes 1 m2 palubkami na pero a drážku z tvrdého dřeva, šířky přes 60 do 80 mm</t>
  </si>
  <si>
    <t>256</t>
  </si>
  <si>
    <t>https://podminky.urs.cz/item/CS_URS_2021_02/766412232</t>
  </si>
  <si>
    <t>61191120</t>
  </si>
  <si>
    <t>palubky obkladové smrk profil klasický 12,5x96mm jakost A/B</t>
  </si>
  <si>
    <t>258</t>
  </si>
  <si>
    <t>199</t>
  </si>
  <si>
    <t>766417211</t>
  </si>
  <si>
    <t>Montáž obložení stěn rošt podkladový</t>
  </si>
  <si>
    <t>260</t>
  </si>
  <si>
    <t>https://podminky.urs.cz/item/CS_URS_2021_02/766417211</t>
  </si>
  <si>
    <t>500</t>
  </si>
  <si>
    <t>60514114</t>
  </si>
  <si>
    <t>řezivo jehličnaté lať impregnovaná dl 4 m</t>
  </si>
  <si>
    <t>262</t>
  </si>
  <si>
    <t>500*0,04*0,06*1,05</t>
  </si>
  <si>
    <t>766622131</t>
  </si>
  <si>
    <t>Montáž oken plastových včetně montáže rámu plochy přes 1 m2 otevíravých do zdiva, výšky do 1,5 m</t>
  </si>
  <si>
    <t>266</t>
  </si>
  <si>
    <t>https://podminky.urs.cz/item/CS_URS_2021_02/766622131</t>
  </si>
  <si>
    <t>2*(2,4*0,54)+1,2*1,12+1,2*1,2+2*(1,25*1,2)+1,4*1,12+1,65*1+1,25*1,45+2*(2*1,2)</t>
  </si>
  <si>
    <t>203</t>
  </si>
  <si>
    <t>6113203R</t>
  </si>
  <si>
    <t xml:space="preserve">okno plastové 1050 x 1200 mm ozn. T06 U 0,96 nebo lepší </t>
  </si>
  <si>
    <t>268</t>
  </si>
  <si>
    <t>M001</t>
  </si>
  <si>
    <t xml:space="preserve">okno plastové 2400 x 540 mm ozn. T07 U 0,96 nebo lepší </t>
  </si>
  <si>
    <t>270</t>
  </si>
  <si>
    <t>205</t>
  </si>
  <si>
    <t>M002</t>
  </si>
  <si>
    <t xml:space="preserve">okno plastové 1200 x 1120 mm ozn. T08 U 0,96 nebo lepší </t>
  </si>
  <si>
    <t>272</t>
  </si>
  <si>
    <t>206</t>
  </si>
  <si>
    <t>M003</t>
  </si>
  <si>
    <t xml:space="preserve">okno plastové 1200 x 1200 mm ozn. T09 U 0,96 nebo lepší </t>
  </si>
  <si>
    <t>274</t>
  </si>
  <si>
    <t>207</t>
  </si>
  <si>
    <t>M004</t>
  </si>
  <si>
    <t xml:space="preserve">okno plastové 1250 x 1200 mm ozn. T10 U 0,96 nebo lepší </t>
  </si>
  <si>
    <t>276</t>
  </si>
  <si>
    <t>208</t>
  </si>
  <si>
    <t>M005</t>
  </si>
  <si>
    <t xml:space="preserve">okno plastové 1400 x 1120 mm ozn. T11 U 0,96 nebo lepší </t>
  </si>
  <si>
    <t>278</t>
  </si>
  <si>
    <t>209</t>
  </si>
  <si>
    <t>M006</t>
  </si>
  <si>
    <t xml:space="preserve">okno plastové 1650 x 1000 mm ozn. T12 U 0,96 nebo lepší </t>
  </si>
  <si>
    <t>280</t>
  </si>
  <si>
    <t>210</t>
  </si>
  <si>
    <t>M007</t>
  </si>
  <si>
    <t xml:space="preserve">okno plastové 1250 x 1450 mm ozn. T13 U 0,96 nebo lepší </t>
  </si>
  <si>
    <t>282</t>
  </si>
  <si>
    <t>211</t>
  </si>
  <si>
    <t>M008</t>
  </si>
  <si>
    <t xml:space="preserve">okno plastové 2000 x 1200 mm ozn. T14 U 0,96 nebo lepší </t>
  </si>
  <si>
    <t>284</t>
  </si>
  <si>
    <t>212</t>
  </si>
  <si>
    <t>766622132</t>
  </si>
  <si>
    <t>Montáž oken plastových včetně montáže rámu plochy přes 1 m2 otevíravých do zdiva, výšky přes 1,5 do 2,5 m</t>
  </si>
  <si>
    <t>286</t>
  </si>
  <si>
    <t>https://podminky.urs.cz/item/CS_URS_2021_02/766622132</t>
  </si>
  <si>
    <t>+1,25*2,1+2*(1,7*2,1)</t>
  </si>
  <si>
    <t>213</t>
  </si>
  <si>
    <t>611305R</t>
  </si>
  <si>
    <t xml:space="preserve">okno plastové 1250 x 2100 mm, ozn. T15 U 0,96 nebo lepší </t>
  </si>
  <si>
    <t>288</t>
  </si>
  <si>
    <t>611305R1</t>
  </si>
  <si>
    <t xml:space="preserve">okno plastové 1700 x 2100 mm, ozn. T16 U 0,96 nebo lepší </t>
  </si>
  <si>
    <t>290</t>
  </si>
  <si>
    <t>215</t>
  </si>
  <si>
    <t>766622216</t>
  </si>
  <si>
    <t>Montáž oken plastových plochy do 1 m2 včetně montáže rámu otevíravých do zdiva</t>
  </si>
  <si>
    <t>292</t>
  </si>
  <si>
    <t>https://podminky.urs.cz/item/CS_URS_2021_02/766622216</t>
  </si>
  <si>
    <t>611320R</t>
  </si>
  <si>
    <t xml:space="preserve">okno plastové 500 x 700 mm ozn. T01 U 0,96 nebo lepší </t>
  </si>
  <si>
    <t>294</t>
  </si>
  <si>
    <t>217</t>
  </si>
  <si>
    <t>M009</t>
  </si>
  <si>
    <t xml:space="preserve">okno plastové 860x 600 mm ozn. T02 U 0,96 nebo lepší </t>
  </si>
  <si>
    <t>296</t>
  </si>
  <si>
    <t>M010</t>
  </si>
  <si>
    <t xml:space="preserve">okno plastové 900x 600 mm ozn. T03 U 0,96 nebo lepší </t>
  </si>
  <si>
    <t>298</t>
  </si>
  <si>
    <t>219</t>
  </si>
  <si>
    <t>M011</t>
  </si>
  <si>
    <t xml:space="preserve">okno plastové 600x 1200 mm ozn. T04 U 0,96 nebo lepší </t>
  </si>
  <si>
    <t>300</t>
  </si>
  <si>
    <t>M012</t>
  </si>
  <si>
    <t xml:space="preserve">okno plastové 1500x 540 mm ozn. T05 U 0,96 nebo lepší </t>
  </si>
  <si>
    <t>302</t>
  </si>
  <si>
    <t>241</t>
  </si>
  <si>
    <t>998766202</t>
  </si>
  <si>
    <t>Přesun hmot pro konstrukce truhlářské stanovený procentní sazbou (%) z ceny vodorovná dopravní vzdálenost do 50 m v objektech výšky přes 6 do 12 m</t>
  </si>
  <si>
    <t>-1564256190</t>
  </si>
  <si>
    <t>https://podminky.urs.cz/item/CS_URS_2021_02/998766202</t>
  </si>
  <si>
    <t>767</t>
  </si>
  <si>
    <t>Konstrukce zámečnické</t>
  </si>
  <si>
    <t>243</t>
  </si>
  <si>
    <t>767627306</t>
  </si>
  <si>
    <t>Montáž oken zdvojených Příplatek k cenám za připojovací spáru mezi ostěním a rámem vnitřní parotěsnou páskou</t>
  </si>
  <si>
    <t>882201304</t>
  </si>
  <si>
    <t>https://podminky.urs.cz/item/CS_URS_2021_02/767627306</t>
  </si>
  <si>
    <t>244</t>
  </si>
  <si>
    <t>767627307</t>
  </si>
  <si>
    <t>Montáž oken zdvojených Příplatek k cenám za připojovací spáru mezi ostěním a rámem venkovní paropropustnou páskou</t>
  </si>
  <si>
    <t>-1221505945</t>
  </si>
  <si>
    <t>https://podminky.urs.cz/item/CS_URS_2021_02/767627307</t>
  </si>
  <si>
    <t>309</t>
  </si>
  <si>
    <t>767999R02</t>
  </si>
  <si>
    <t>Dodávka a montáž ocelové konstrukce pro montáž obkladu dřevěného - statika</t>
  </si>
  <si>
    <t>-391068534</t>
  </si>
  <si>
    <t>250</t>
  </si>
  <si>
    <t>998767102</t>
  </si>
  <si>
    <t>Přesun hmot pro zámečnické konstrukce stanovený z hmotnosti přesunovaného materiálu vodorovná dopravní vzdálenost do 50 m v objektech výšky přes 6 do 12 m</t>
  </si>
  <si>
    <t>619794787</t>
  </si>
  <si>
    <t>https://podminky.urs.cz/item/CS_URS_2021_02/998767102</t>
  </si>
  <si>
    <t>251</t>
  </si>
  <si>
    <t>998767181</t>
  </si>
  <si>
    <t>Přesun hmot pro zámečnické konstrukce stanovený z hmotnosti přesunovaného materiálu Příplatek k cenám za přesun prováděný bez použití mechanizace pro jakoukoliv výšku objektu</t>
  </si>
  <si>
    <t>https://podminky.urs.cz/item/CS_URS_2021_02/998767181</t>
  </si>
  <si>
    <t>HZS</t>
  </si>
  <si>
    <t>Hodinové zúčtovací sazby</t>
  </si>
  <si>
    <t>310</t>
  </si>
  <si>
    <t>HZS2212</t>
  </si>
  <si>
    <t>Hodinové zúčtovací sazby profesí PSV provádění stavebních instalací instalatér odborný</t>
  </si>
  <si>
    <t>hod</t>
  </si>
  <si>
    <t>262144</t>
  </si>
  <si>
    <t>892550418</t>
  </si>
  <si>
    <t>https://podminky.urs.cz/item/CS_URS_2021_01/HZS2212</t>
  </si>
  <si>
    <t>P</t>
  </si>
  <si>
    <t>Poznámka k položce:_x000d_
Poznámka k položce: Odpojení kanalizace, vodovodu, plynu.</t>
  </si>
  <si>
    <t>311</t>
  </si>
  <si>
    <t>HZS2222</t>
  </si>
  <si>
    <t>Hodinové zúčtovací sazby profesí PSV provádění stavebních instalací topenář odborný</t>
  </si>
  <si>
    <t>-779292190</t>
  </si>
  <si>
    <t>https://podminky.urs.cz/item/CS_URS_2021_01/HZS2222</t>
  </si>
  <si>
    <t>Poznámka k položce:_x000d_
Poznámka k položce: Odpojení u stávajících jističů.</t>
  </si>
  <si>
    <t>773c - Vytápění</t>
  </si>
  <si>
    <t>Lahošť</t>
  </si>
  <si>
    <t>Obec Lahošť, Švermova 22, 417 25 Lahošť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</si>
  <si>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</si>
  <si>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 xml:space="preserve">    722 - Zdravotechnika - vnitřní vodovod</t>
  </si>
  <si>
    <t xml:space="preserve">    723 - Zdravotechnika - vnitřní plynovod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</si>
  <si>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</si>
  <si>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</si>
  <si>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</si>
  <si>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</si>
  <si>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</si>
  <si>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971R03</t>
  </si>
  <si>
    <t>Demontáž a likvidace stávajícího zařízení</t>
  </si>
  <si>
    <t>kpl</t>
  </si>
  <si>
    <t>-1964100833</t>
  </si>
  <si>
    <t>722</t>
  </si>
  <si>
    <t>Zdravotechnika - vnitřní vodovod</t>
  </si>
  <si>
    <t>722181251</t>
  </si>
  <si>
    <t>Ochrana potrubí termoizolačními trubicemi z pěnového polyetylenu PE přilepenými v příčných a podélných spojích, tloušťky izolace přes 20 do 25 mm, vnitřního průměru izolace DN do 22 mm</t>
  </si>
  <si>
    <t>710866719</t>
  </si>
  <si>
    <t>https://podminky.urs.cz/item/CS_URS_2021_02/722181251</t>
  </si>
  <si>
    <t>199,5+54,8+37,2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</si>
  <si>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</si>
  <si>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</si>
  <si>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-873026332</t>
  </si>
  <si>
    <t>https://podminky.urs.cz/item/CS_URS_2021_02/722181252</t>
  </si>
  <si>
    <t>53+45,6</t>
  </si>
  <si>
    <t>998722102</t>
  </si>
  <si>
    <t>Přesun hmot pro vnitřní vodovod stanovený z hmotnosti přesunovaného materiálu vodorovná dopravní vzdálenost do 50 m v objektech výšky přes 6 do 12 m</t>
  </si>
  <si>
    <t>684684724</t>
  </si>
  <si>
    <t>https://podminky.urs.cz/item/CS_URS_2021_02/998722102</t>
  </si>
  <si>
    <t>723</t>
  </si>
  <si>
    <t>Zdravotechnika - vnitřní plynovod</t>
  </si>
  <si>
    <t>723111203</t>
  </si>
  <si>
    <t>Potrubí z ocelových trubek závitových černých spojovaných svařováním, bezešvých běžných DN 20</t>
  </si>
  <si>
    <t>1635076872</t>
  </si>
  <si>
    <t>https://podminky.urs.cz/item/CS_URS_2021_02/723111203</t>
  </si>
  <si>
    <t>5</t>
  </si>
  <si>
    <t>723111204</t>
  </si>
  <si>
    <t>Potrubí z ocelových trubek závitových černých spojovaných svařováním, bezešvých běžných DN 25</t>
  </si>
  <si>
    <t>-1468166016</t>
  </si>
  <si>
    <t>https://podminky.urs.cz/item/CS_URS_2021_02/723111204</t>
  </si>
  <si>
    <t>723111205</t>
  </si>
  <si>
    <t>Potrubí z ocelových trubek závitových černých spojovaných svařováním, bezešvých běžných DN 32</t>
  </si>
  <si>
    <t>1055685829</t>
  </si>
  <si>
    <t>https://podminky.urs.cz/item/CS_URS_2021_02/723111205</t>
  </si>
  <si>
    <t>7</t>
  </si>
  <si>
    <t>723150367</t>
  </si>
  <si>
    <t>Potrubí z ocelových trubek hladkých černých spojovaných chráničky Ø 57/3,2</t>
  </si>
  <si>
    <t>438652334</t>
  </si>
  <si>
    <t>https://podminky.urs.cz/item/CS_URS_2021_02/723150367</t>
  </si>
  <si>
    <t>723230124</t>
  </si>
  <si>
    <t>Armatury se dvěma závity s protipožární armaturou PN 5 pojistné vsuvky vnitřní a vnější závit G 1" FM</t>
  </si>
  <si>
    <t>-1600545923</t>
  </si>
  <si>
    <t>https://podminky.urs.cz/item/CS_URS_2021_02/723230124</t>
  </si>
  <si>
    <t>998723201</t>
  </si>
  <si>
    <t>Přesun hmot pro vnitřní plynovod stanovený procentní sazbou (%) z ceny vodorovná dopravní vzdálenost do 50 m v objektech výšky do 6 m</t>
  </si>
  <si>
    <t>-298840384</t>
  </si>
  <si>
    <t>https://podminky.urs.cz/item/CS_URS_2021_02/998723201</t>
  </si>
  <si>
    <t>731</t>
  </si>
  <si>
    <t>Ústřední vytápění - kotelny</t>
  </si>
  <si>
    <t>10</t>
  </si>
  <si>
    <t>731244113</t>
  </si>
  <si>
    <t>Kotle ocelové teplovodní plynové závěsné kondenzační pro vytápění 10,2-40,8 kW</t>
  </si>
  <si>
    <t>-2103071906</t>
  </si>
  <si>
    <t>https://podminky.urs.cz/item/CS_URS_2021_02/731244113</t>
  </si>
  <si>
    <t>11</t>
  </si>
  <si>
    <t>731810332</t>
  </si>
  <si>
    <t>Nucené odtahy spalin od kondenzačních kotlů soustředným potrubím vedeným svisle šikmou střechou, průměru 80/125 mm</t>
  </si>
  <si>
    <t>-1704357646</t>
  </si>
  <si>
    <t>https://podminky.urs.cz/item/CS_URS_2021_02/731810332</t>
  </si>
  <si>
    <t>12</t>
  </si>
  <si>
    <t>731810342</t>
  </si>
  <si>
    <t>Nucené odtahy spalin od kondenzačních kotlů prodloužení soustředného potrubí, průměru 80/125 mm</t>
  </si>
  <si>
    <t>-1584679242</t>
  </si>
  <si>
    <t>https://podminky.urs.cz/item/CS_URS_2021_02/731810342</t>
  </si>
  <si>
    <t>13</t>
  </si>
  <si>
    <t>731810462</t>
  </si>
  <si>
    <t>Nucené odtahy spalin od kondenzačních kotlů rozdělovače odtahů spalin (2 x 80 mm) připojení na kotli, průměru 80/125 mm</t>
  </si>
  <si>
    <t>-711970938</t>
  </si>
  <si>
    <t>https://podminky.urs.cz/item/CS_URS_2021_02/731810462</t>
  </si>
  <si>
    <t>14</t>
  </si>
  <si>
    <t>998731102</t>
  </si>
  <si>
    <t>Přesun hmot pro kotelny stanovený z hmotnosti přesunovaného materiálu vodorovná dopravní vzdálenost do 50 m v objektech výšky přes 6 do 12 m</t>
  </si>
  <si>
    <t>-2086555888</t>
  </si>
  <si>
    <t>https://podminky.urs.cz/item/CS_URS_2021_02/998731102</t>
  </si>
  <si>
    <t>732</t>
  </si>
  <si>
    <t>Ústřední vytápění - strojovny</t>
  </si>
  <si>
    <t>732-1</t>
  </si>
  <si>
    <t>HVDT - 4,5, DN 32</t>
  </si>
  <si>
    <t>-891760123</t>
  </si>
  <si>
    <t>732115104</t>
  </si>
  <si>
    <t>Rozdělovače a sběrače hydraulické vyrovnávače dynamických tlaků z PE 100 SDR 11 průměru 90 mm pro geotermální vertikální sondy (GVS) nesdružené smyčky pro 4 okruhy</t>
  </si>
  <si>
    <t>618715328</t>
  </si>
  <si>
    <t>https://podminky.urs.cz/item/CS_URS_2021_02/732115104</t>
  </si>
  <si>
    <t>17</t>
  </si>
  <si>
    <t>732211123</t>
  </si>
  <si>
    <t>Nepřímotopné zásobníkové ohřívače TUV stacionární s jedním teplosměnným výměníkem PN 1,0 MPa/1,6 MPa, t = 95°C/110°C objem zásobníku / v.pl. m2 výměníku 500 l / 1,90 m2</t>
  </si>
  <si>
    <t>-1630250699</t>
  </si>
  <si>
    <t>https://podminky.urs.cz/item/CS_URS_2021_02/732211123</t>
  </si>
  <si>
    <t>18</t>
  </si>
  <si>
    <t>732330106</t>
  </si>
  <si>
    <t>Nádoby expanzní tlakové pro solární, topné a chladicí soustavy s membránou bez pojistného ventilu se závitovým připojením PN 0,8 o objemu 24 l</t>
  </si>
  <si>
    <t>-1201840531</t>
  </si>
  <si>
    <t>https://podminky.urs.cz/item/CS_URS_2021_02/732330106</t>
  </si>
  <si>
    <t>19</t>
  </si>
  <si>
    <t>732331615</t>
  </si>
  <si>
    <t>Nádoby expanzní tlakové pro topné a chladicí soustavy s membránou bez pojistného ventilu se závitovým připojením PN 0,6 o objemu 35 l</t>
  </si>
  <si>
    <t>-822090864</t>
  </si>
  <si>
    <t>https://podminky.urs.cz/item/CS_URS_2021_02/732331615</t>
  </si>
  <si>
    <t>20</t>
  </si>
  <si>
    <t>732421401</t>
  </si>
  <si>
    <t>Čerpadla teplovodní závitová mokroběžná oběhová pro teplovodní vytápění (elektronicky řízená) PN 10, do 110°C DN přípojky/dopravní výška H (m) - čerpací výkon Q (m3/h) DN 25 / do 4,0 m / 2,0 m3/h</t>
  </si>
  <si>
    <t>-858965996</t>
  </si>
  <si>
    <t>https://podminky.urs.cz/item/CS_URS_2021_02/732421401</t>
  </si>
  <si>
    <t>998732102</t>
  </si>
  <si>
    <t>Přesun hmot pro strojovny stanovený z hmotnosti přesunovaného materiálu vodorovná dopravní vzdálenost do 50 m v objektech výšky přes 6 do 12 m</t>
  </si>
  <si>
    <t>-478171084</t>
  </si>
  <si>
    <t>https://podminky.urs.cz/item/CS_URS_2021_02/998732102</t>
  </si>
  <si>
    <t>733</t>
  </si>
  <si>
    <t>Ústřední vytápění - rozvodné potrubí</t>
  </si>
  <si>
    <t>22</t>
  </si>
  <si>
    <t>733222202</t>
  </si>
  <si>
    <t>Potrubí z trubek měděných polotvrdých spojovaných tvrdým pájením Ø 15/1</t>
  </si>
  <si>
    <t>893517939</t>
  </si>
  <si>
    <t>https://podminky.urs.cz/item/CS_URS_2021_02/733222202</t>
  </si>
  <si>
    <t>23</t>
  </si>
  <si>
    <t>733222203</t>
  </si>
  <si>
    <t>Potrubí z trubek měděných polotvrdých spojovaných tvrdým pájením Ø 18/1</t>
  </si>
  <si>
    <t>-1346811362</t>
  </si>
  <si>
    <t>https://podminky.urs.cz/item/CS_URS_2021_02/733222203</t>
  </si>
  <si>
    <t>733222204</t>
  </si>
  <si>
    <t>Potrubí z trubek měděných polotvrdých spojovaných tvrdým pájením Ø 22/1</t>
  </si>
  <si>
    <t>-1405819037</t>
  </si>
  <si>
    <t>https://podminky.urs.cz/item/CS_URS_2021_02/733222204</t>
  </si>
  <si>
    <t>733223205</t>
  </si>
  <si>
    <t>Potrubí z trubek měděných tvrdých spojovaných tvrdým pájením Ø 28/1,5</t>
  </si>
  <si>
    <t>1916489425</t>
  </si>
  <si>
    <t>https://podminky.urs.cz/item/CS_URS_2021_02/733223205</t>
  </si>
  <si>
    <t>733223206</t>
  </si>
  <si>
    <t>Potrubí z trubek měděných tvrdých spojovaných tvrdým pájením Ø 35/1,5</t>
  </si>
  <si>
    <t>-1192020848</t>
  </si>
  <si>
    <t>https://podminky.urs.cz/item/CS_URS_2021_02/733223206</t>
  </si>
  <si>
    <t>733291101</t>
  </si>
  <si>
    <t>Zkoušky těsnosti potrubí z trubek měděných Ø do 35/1,5</t>
  </si>
  <si>
    <t>97737061</t>
  </si>
  <si>
    <t>https://podminky.urs.cz/item/CS_URS_2021_02/733291101</t>
  </si>
  <si>
    <t>199,5+54,8+37,2+53+45,6</t>
  </si>
  <si>
    <t>998733102</t>
  </si>
  <si>
    <t>Přesun hmot pro rozvody potrubí stanovený z hmotnosti přesunovaného materiálu vodorovná dopravní vzdálenost do 50 m v objektech výšky přes 6 do 12 m</t>
  </si>
  <si>
    <t>-360425401</t>
  </si>
  <si>
    <t>https://podminky.urs.cz/item/CS_URS_2021_02/998733102</t>
  </si>
  <si>
    <t>734</t>
  </si>
  <si>
    <t>Ústřední vytápění - armatury</t>
  </si>
  <si>
    <t>29</t>
  </si>
  <si>
    <t>734-2</t>
  </si>
  <si>
    <t>Vyvažovací ventil DN 15, vč. montáže</t>
  </si>
  <si>
    <t>-345161686</t>
  </si>
  <si>
    <t>2+2</t>
  </si>
  <si>
    <t>734-3</t>
  </si>
  <si>
    <t>Vyvažovací ventil DN 25, vč. montáže</t>
  </si>
  <si>
    <t>-988309394</t>
  </si>
  <si>
    <t>31</t>
  </si>
  <si>
    <t>734-4</t>
  </si>
  <si>
    <t>H-ventil G 1/2, vč. montáže</t>
  </si>
  <si>
    <t>2092053762</t>
  </si>
  <si>
    <t>734242414</t>
  </si>
  <si>
    <t>Ventily zpětné závitové PN 16 do 110°C přímé G 1</t>
  </si>
  <si>
    <t>568620608</t>
  </si>
  <si>
    <t>https://podminky.urs.cz/item/CS_URS_2021_02/734242414</t>
  </si>
  <si>
    <t>33</t>
  </si>
  <si>
    <t>734292713</t>
  </si>
  <si>
    <t>Ostatní armatury kulové kohouty PN 42 do 185°C přímé vnitřní závit G 1/2</t>
  </si>
  <si>
    <t>118496745</t>
  </si>
  <si>
    <t>https://podminky.urs.cz/item/CS_URS_2021_02/734292713</t>
  </si>
  <si>
    <t>34</t>
  </si>
  <si>
    <t>734292714</t>
  </si>
  <si>
    <t>Ostatní armatury kulové kohouty PN 42 do 185°C přímé vnitřní závit G 3/4</t>
  </si>
  <si>
    <t>1247497466</t>
  </si>
  <si>
    <t>https://podminky.urs.cz/item/CS_URS_2021_02/734292714</t>
  </si>
  <si>
    <t>35</t>
  </si>
  <si>
    <t>734292715</t>
  </si>
  <si>
    <t>Ostatní armatury kulové kohouty PN 42 do 185°C přímé vnitřní závit G 1</t>
  </si>
  <si>
    <t>645964500</t>
  </si>
  <si>
    <t>https://podminky.urs.cz/item/CS_URS_2021_02/734292715</t>
  </si>
  <si>
    <t>36</t>
  </si>
  <si>
    <t>734-5</t>
  </si>
  <si>
    <t>Zónové ventily otopných nebo solárních systémů dvoucestné</t>
  </si>
  <si>
    <t>-523255114</t>
  </si>
  <si>
    <t>37</t>
  </si>
  <si>
    <t>734-6</t>
  </si>
  <si>
    <t>Zónové ventily otopných nebo solárních systémů třícestné</t>
  </si>
  <si>
    <t>-522973581</t>
  </si>
  <si>
    <t>735</t>
  </si>
  <si>
    <t>Ústřední vytápění - otopná tělesa</t>
  </si>
  <si>
    <t>38</t>
  </si>
  <si>
    <t>735152151</t>
  </si>
  <si>
    <t>Otopná tělesa panelová VK jednodesková PN 1,0 MPa, T do 110°C bez přídavné přestupní plochy výšky tělesa 500 mm stavební délky / výkonu 400 mm / 206 W</t>
  </si>
  <si>
    <t>864752788</t>
  </si>
  <si>
    <t>https://podminky.urs.cz/item/CS_URS_2021_02/735152151</t>
  </si>
  <si>
    <t>39</t>
  </si>
  <si>
    <t>735152152</t>
  </si>
  <si>
    <t>Otopná tělesa panelová VK jednodesková PN 1,0 MPa, T do 110°C bez přídavné přestupní plochy výšky tělesa 500 mm stavební délky / výkonu 500 mm / 257 W</t>
  </si>
  <si>
    <t>-305895072</t>
  </si>
  <si>
    <t>https://podminky.urs.cz/item/CS_URS_2021_02/735152152</t>
  </si>
  <si>
    <t>735152171</t>
  </si>
  <si>
    <t>Otopná tělesa panelová VK jednodesková PN 1,0 MPa, T do 110°C bez přídavné přestupní plochy výšky tělesa 600 mm stavební délky / výkonu 400 mm / 242 W</t>
  </si>
  <si>
    <t>95964849</t>
  </si>
  <si>
    <t>https://podminky.urs.cz/item/CS_URS_2021_02/735152171</t>
  </si>
  <si>
    <t>735152251</t>
  </si>
  <si>
    <t>Otopná tělesa panelová VK jednodesková PN 1,0 MPa, T do 110°C s jednou přídavnou přestupní plochou výšky tělesa 500 mm stavební délky / výkonu 400 mm / 343 W</t>
  </si>
  <si>
    <t>885760849</t>
  </si>
  <si>
    <t>https://podminky.urs.cz/item/CS_URS_2021_02/735152251</t>
  </si>
  <si>
    <t>735152272</t>
  </si>
  <si>
    <t>Otopná tělesa panelová VK jednodesková PN 1,0 MPa, T do 110°C s jednou přídavnou přestupní plochou výšky tělesa 600 mm stavební délky / výkonu 500 mm / 501 W</t>
  </si>
  <si>
    <t>-1226666845</t>
  </si>
  <si>
    <t>https://podminky.urs.cz/item/CS_URS_2021_02/735152272</t>
  </si>
  <si>
    <t>735152273</t>
  </si>
  <si>
    <t>Otopná tělesa panelová VK jednodesková PN 1,0 MPa, T do 110°C s jednou přídavnou přestupní plochou výšky tělesa 600 mm stavební délky / výkonu 600 mm / 601 W</t>
  </si>
  <si>
    <t>240584632</t>
  </si>
  <si>
    <t>https://podminky.urs.cz/item/CS_URS_2021_02/735152273</t>
  </si>
  <si>
    <t>735152478</t>
  </si>
  <si>
    <t>Otopná tělesa panelová VK dvoudesková PN 1,0 MPa, T do 110°C s jednou přídavnou přestupní plochou výšky tělesa 600 mm stavební délky / výkonu 1100 mm / 1417 W</t>
  </si>
  <si>
    <t>1942388552</t>
  </si>
  <si>
    <t>https://podminky.urs.cz/item/CS_URS_2021_02/735152478</t>
  </si>
  <si>
    <t>735152479</t>
  </si>
  <si>
    <t>Otopná tělesa panelová VK dvoudesková PN 1,0 MPa, T do 110°C s jednou přídavnou přestupní plochou výšky tělesa 600 mm stavební délky / výkonu 1200 mm / 1546 W</t>
  </si>
  <si>
    <t>-498279038</t>
  </si>
  <si>
    <t>https://podminky.urs.cz/item/CS_URS_2021_02/735152479</t>
  </si>
  <si>
    <t>735152552</t>
  </si>
  <si>
    <t>Otopná tělesa panelová VK dvoudesková PN 1,0 MPa, T do 110°C se dvěma přídavnými přestupními plochami výšky tělesa 500 mm stavební délky / výkonu 500 mm / 726 W</t>
  </si>
  <si>
    <t>1023708705</t>
  </si>
  <si>
    <t>https://podminky.urs.cz/item/CS_URS_2021_02/735152552</t>
  </si>
  <si>
    <t>735152554</t>
  </si>
  <si>
    <t>Otopná tělesa panelová VK dvoudesková PN 1,0 MPa, T do 110°C se dvěma přídavnými přestupními plochami výšky tělesa 500 mm stavební délky / výkonu 700 mm / 1016 W</t>
  </si>
  <si>
    <t>2013044257</t>
  </si>
  <si>
    <t>https://podminky.urs.cz/item/CS_URS_2021_02/735152554</t>
  </si>
  <si>
    <t>735152557</t>
  </si>
  <si>
    <t>Otopná tělesa panelová VK dvoudesková PN 1,0 MPa, T do 110°C se dvěma přídavnými přestupními plochami výšky tělesa 500 mm stavební délky / výkonu 1000 mm / 1452 W</t>
  </si>
  <si>
    <t>-866671951</t>
  </si>
  <si>
    <t>https://podminky.urs.cz/item/CS_URS_2021_02/735152557</t>
  </si>
  <si>
    <t>735152572</t>
  </si>
  <si>
    <t>Otopná tělesa panelová VK dvoudesková PN 1,0 MPa, T do 110°C se dvěma přídavnými přestupními plochami výšky tělesa 600 mm stavební délky / výkonu 500 mm / 840 W</t>
  </si>
  <si>
    <t>97604224</t>
  </si>
  <si>
    <t>https://podminky.urs.cz/item/CS_URS_2021_02/735152572</t>
  </si>
  <si>
    <t>735152574</t>
  </si>
  <si>
    <t>Otopná tělesa panelová VK dvoudesková PN 1,0 MPa, T do 110°C se dvěma přídavnými přestupními plochami výšky tělesa 600 mm stavební délky / výkonu 700 mm / 1175 W</t>
  </si>
  <si>
    <t>2100041747</t>
  </si>
  <si>
    <t>https://podminky.urs.cz/item/CS_URS_2021_02/735152574</t>
  </si>
  <si>
    <t>735152576</t>
  </si>
  <si>
    <t>Otopná tělesa panelová VK dvoudesková PN 1,0 MPa, T do 110°C se dvěma přídavnými přestupními plochami výšky tělesa 600 mm stavební délky / výkonu 900 mm / 1511 W</t>
  </si>
  <si>
    <t>1376350041</t>
  </si>
  <si>
    <t>https://podminky.urs.cz/item/CS_URS_2021_02/735152576</t>
  </si>
  <si>
    <t>735152582</t>
  </si>
  <si>
    <t>Otopná tělesa panelová VK dvoudesková PN 1,0 MPa, T do 110°C se dvěma přídavnými přestupními plochami výšky tělesa 600 mm stavební délky / výkonu 1800 mm / 3022 W</t>
  </si>
  <si>
    <t>824822308</t>
  </si>
  <si>
    <t>https://podminky.urs.cz/item/CS_URS_2021_02/735152582</t>
  </si>
  <si>
    <t>735152596</t>
  </si>
  <si>
    <t>Otopná tělesa panelová VK dvoudesková PN 1,0 MPa, T do 110°C se dvěma přídavnými přestupními plochami výšky tělesa 900 mm stavební délky / výkonu 900 mm / 2082 W</t>
  </si>
  <si>
    <t>-672473104</t>
  </si>
  <si>
    <t>https://podminky.urs.cz/item/CS_URS_2021_02/735152596</t>
  </si>
  <si>
    <t>735152597</t>
  </si>
  <si>
    <t>Otopná tělesa panelová VK dvoudesková PN 1,0 MPa, T do 110°C se dvěma přídavnými přestupními plochami výšky tělesa 900 mm stavební délky / výkonu 1000 mm / 2313 W</t>
  </si>
  <si>
    <t>1878110574</t>
  </si>
  <si>
    <t>https://podminky.urs.cz/item/CS_URS_2021_02/735152597</t>
  </si>
  <si>
    <t>735152598</t>
  </si>
  <si>
    <t>Otopná tělesa panelová VK dvoudesková PN 1,0 MPa, T do 110°C se dvěma přídavnými přestupními plochami výšky tělesa 900 mm stavební délky / výkonu 1100 mm / 2544 W</t>
  </si>
  <si>
    <t>1805788235</t>
  </si>
  <si>
    <t>https://podminky.urs.cz/item/CS_URS_2021_02/735152598</t>
  </si>
  <si>
    <t>735152599</t>
  </si>
  <si>
    <t>Otopná tělesa panelová VK dvoudesková PN 1,0 MPa, T do 110°C se dvěma přídavnými přestupními plochami výšky tělesa 900 mm stavební délky / výkonu 1200 mm / 2776 W</t>
  </si>
  <si>
    <t>378101354</t>
  </si>
  <si>
    <t>https://podminky.urs.cz/item/CS_URS_2021_02/735152599</t>
  </si>
  <si>
    <t>7353R01</t>
  </si>
  <si>
    <t>Dodávka a montáž krbových kamen</t>
  </si>
  <si>
    <t>1005668295</t>
  </si>
  <si>
    <t>998735102</t>
  </si>
  <si>
    <t>Přesun hmot pro otopná tělesa stanovený z hmotnosti přesunovaného materiálu vodorovná dopravní vzdálenost do 50 m v objektech výšky přes 6 do 12 m</t>
  </si>
  <si>
    <t>626409279</t>
  </si>
  <si>
    <t>https://podminky.urs.cz/item/CS_URS_2021_02/998735102</t>
  </si>
  <si>
    <t>86615R</t>
  </si>
  <si>
    <t>Drobný mtr+ vybavení kotelny</t>
  </si>
  <si>
    <t>512</t>
  </si>
  <si>
    <t>-719293530</t>
  </si>
  <si>
    <t>-1999520805</t>
  </si>
  <si>
    <t>https://podminky.urs.cz/item/CS_URS_2021_02/HZS2212</t>
  </si>
  <si>
    <t>Poznámka k položce:_x000d_
Demontáž topení</t>
  </si>
  <si>
    <t>773d - ZTI</t>
  </si>
  <si>
    <t>732 - Ústřední vytápění - strojovny</t>
  </si>
  <si>
    <t>734 - Ústřední vytápění - armatury</t>
  </si>
  <si>
    <t>732421201</t>
  </si>
  <si>
    <t>Čerpadla teplovodní závitová mokroběžná cirkulační pro TUV (elektronicky řízená) PN 10, do 80°C DN přípojky/dopravní výška H (m) - čerpací výkon Q (m3/h) DN 15 / do 0,9 m / 0,35 m3/h</t>
  </si>
  <si>
    <t>1892997688</t>
  </si>
  <si>
    <t>https://podminky.urs.cz/item/CS_URS_2021_02/732421201</t>
  </si>
  <si>
    <t>-1417090695</t>
  </si>
  <si>
    <t>734-1</t>
  </si>
  <si>
    <t>Vyvažovací ventil DN 10, vč. montáže</t>
  </si>
  <si>
    <t>-2135992839</t>
  </si>
  <si>
    <t>384320933</t>
  </si>
  <si>
    <t>https://podminky.urs.cz/item/CS_URS_2021_01/723111203</t>
  </si>
  <si>
    <t>1+1</t>
  </si>
  <si>
    <t>-1863686285</t>
  </si>
  <si>
    <t>https://podminky.urs.cz/item/CS_URS_2021_01/723111204</t>
  </si>
  <si>
    <t>2*(0,2+0,4+0,3*2+0,3+1,5+1,9+2+0,5)</t>
  </si>
  <si>
    <t>-629647665</t>
  </si>
  <si>
    <t>https://podminky.urs.cz/item/CS_URS_2021_01/723111205</t>
  </si>
  <si>
    <t>72315034R</t>
  </si>
  <si>
    <t>Potrubí z ocelových trubek hladkých redukce - zhotovení kováním přes 1 DN DN 32/ 25</t>
  </si>
  <si>
    <t>506370530</t>
  </si>
  <si>
    <t>-1226953450</t>
  </si>
  <si>
    <t>https://podminky.urs.cz/item/CS_URS_2021_01/723150367</t>
  </si>
  <si>
    <t>-1623886603</t>
  </si>
  <si>
    <t>https://podminky.urs.cz/item/CS_URS_2021_01/723230124</t>
  </si>
  <si>
    <t>998723102</t>
  </si>
  <si>
    <t>Přesun hmot pro vnitřní plynovod stanovený z hmotnosti přesunovaného materiálu vodorovná dopravní vzdálenost do 50 m v objektech výšky přes 6 do 12 m</t>
  </si>
  <si>
    <t>-1551772893</t>
  </si>
  <si>
    <t>https://podminky.urs.cz/item/CS_URS_2021_01/998723102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</si>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</sst>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8" fillId="0" borderId="23" xfId="0" applyFont="1" applyBorder="1" applyAlignment="1" applyProtection="1">
      <alignment horizontal="center" vertical="center"/>
    </xf>
    <xf numFmtId="49" fontId="38" fillId="0" borderId="23" xfId="0" applyNumberFormat="1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left" vertical="center" wrapText="1"/>
    </xf>
    <xf numFmtId="0" fontId="38" fillId="0" borderId="23" xfId="0" applyFont="1" applyBorder="1" applyAlignment="1" applyProtection="1">
      <alignment horizontal="center" vertical="center" wrapText="1"/>
    </xf>
    <xf numFmtId="167" fontId="38" fillId="0" borderId="23" xfId="0" applyNumberFormat="1" applyFont="1" applyBorder="1" applyAlignment="1" applyProtection="1">
      <alignment vertical="center"/>
    </xf>
    <xf numFmtId="4" fontId="38" fillId="2" borderId="23" xfId="0" applyNumberFormat="1" applyFont="1" applyFill="1" applyBorder="1" applyAlignment="1" applyProtection="1">
      <alignment vertical="center"/>
      <protection locked="0"/>
    </xf>
    <xf numFmtId="4" fontId="38" fillId="0" borderId="23" xfId="0" applyNumberFormat="1" applyFont="1" applyBorder="1" applyAlignment="1" applyProtection="1">
      <alignment vertical="center"/>
    </xf>
    <xf numFmtId="0" fontId="39" fillId="0" borderId="4" xfId="0" applyFont="1" applyBorder="1" applyAlignment="1">
      <alignment vertical="center"/>
    </xf>
    <xf numFmtId="0" fontId="38" fillId="2" borderId="15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40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1" fillId="0" borderId="24" xfId="0" applyFont="1" applyBorder="1" applyAlignment="1">
      <alignment vertical="center" wrapText="1"/>
    </xf>
    <xf numFmtId="0" fontId="41" fillId="0" borderId="25" xfId="0" applyFont="1" applyBorder="1" applyAlignment="1">
      <alignment vertical="center" wrapText="1"/>
    </xf>
    <xf numFmtId="0" fontId="41" fillId="0" borderId="26" xfId="0" applyFont="1" applyBorder="1" applyAlignment="1">
      <alignment vertical="center" wrapText="1"/>
    </xf>
    <xf numFmtId="0" fontId="41" fillId="0" borderId="27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7" xfId="0" applyFont="1" applyBorder="1" applyAlignment="1">
      <alignment vertical="center" wrapText="1"/>
    </xf>
    <xf numFmtId="0" fontId="43" fillId="0" borderId="29" xfId="0" applyFont="1" applyBorder="1" applyAlignment="1">
      <alignment horizontal="left" wrapText="1"/>
    </xf>
    <xf numFmtId="0" fontId="41" fillId="0" borderId="28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27" xfId="0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vertical="center"/>
    </xf>
    <xf numFmtId="49" fontId="44" fillId="0" borderId="1" xfId="0" applyNumberFormat="1" applyFont="1" applyBorder="1" applyAlignment="1">
      <alignment horizontal="left" vertical="center" wrapText="1"/>
    </xf>
    <xf numFmtId="49" fontId="44" fillId="0" borderId="1" xfId="0" applyNumberFormat="1" applyFont="1" applyBorder="1" applyAlignment="1">
      <alignment vertical="center" wrapText="1"/>
    </xf>
    <xf numFmtId="0" fontId="41" fillId="0" borderId="30" xfId="0" applyFont="1" applyBorder="1" applyAlignment="1">
      <alignment vertical="center" wrapText="1"/>
    </xf>
    <xf numFmtId="0" fontId="46" fillId="0" borderId="29" xfId="0" applyFont="1" applyBorder="1" applyAlignment="1">
      <alignment vertical="center" wrapText="1"/>
    </xf>
    <xf numFmtId="0" fontId="41" fillId="0" borderId="31" xfId="0" applyFont="1" applyBorder="1" applyAlignment="1">
      <alignment vertical="center" wrapText="1"/>
    </xf>
    <xf numFmtId="0" fontId="41" fillId="0" borderId="1" xfId="0" applyFont="1" applyBorder="1" applyAlignment="1">
      <alignment vertical="top"/>
    </xf>
    <xf numFmtId="0" fontId="41" fillId="0" borderId="0" xfId="0" applyFont="1" applyAlignment="1">
      <alignment vertical="top"/>
    </xf>
    <xf numFmtId="0" fontId="41" fillId="0" borderId="24" xfId="0" applyFont="1" applyBorder="1" applyAlignment="1">
      <alignment horizontal="left" vertical="center"/>
    </xf>
    <xf numFmtId="0" fontId="41" fillId="0" borderId="25" xfId="0" applyFont="1" applyBorder="1" applyAlignment="1">
      <alignment horizontal="left" vertical="center"/>
    </xf>
    <xf numFmtId="0" fontId="41" fillId="0" borderId="26" xfId="0" applyFont="1" applyBorder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1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7" fillId="0" borderId="0" xfId="0" applyFont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43" fillId="0" borderId="29" xfId="0" applyFont="1" applyBorder="1" applyAlignment="1">
      <alignment horizontal="center" vertical="center"/>
    </xf>
    <xf numFmtId="0" fontId="47" fillId="0" borderId="29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27" xfId="0" applyFont="1" applyBorder="1" applyAlignment="1">
      <alignment horizontal="left" vertical="center"/>
    </xf>
    <xf numFmtId="0" fontId="44" fillId="0" borderId="1" xfId="0" applyFont="1" applyFill="1" applyBorder="1" applyAlignment="1">
      <alignment horizontal="left" vertical="center"/>
    </xf>
    <xf numFmtId="0" fontId="44" fillId="0" borderId="1" xfId="0" applyFont="1" applyFill="1" applyBorder="1" applyAlignment="1">
      <alignment horizontal="center" vertical="center"/>
    </xf>
    <xf numFmtId="0" fontId="41" fillId="0" borderId="30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left" vertical="center" wrapText="1"/>
    </xf>
    <xf numFmtId="0" fontId="41" fillId="0" borderId="25" xfId="0" applyFont="1" applyBorder="1" applyAlignment="1">
      <alignment horizontal="left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7" fillId="0" borderId="27" xfId="0" applyFont="1" applyBorder="1" applyAlignment="1">
      <alignment horizontal="left" vertical="center" wrapText="1"/>
    </xf>
    <xf numFmtId="0" fontId="47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/>
    </xf>
    <xf numFmtId="0" fontId="45" fillId="0" borderId="28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 wrapText="1"/>
    </xf>
    <xf numFmtId="0" fontId="45" fillId="0" borderId="29" xfId="0" applyFont="1" applyBorder="1" applyAlignment="1">
      <alignment horizontal="left" vertical="center" wrapText="1"/>
    </xf>
    <xf numFmtId="0" fontId="45" fillId="0" borderId="3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top"/>
    </xf>
    <xf numFmtId="0" fontId="44" fillId="0" borderId="1" xfId="0" applyFont="1" applyBorder="1" applyAlignment="1">
      <alignment horizontal="center" vertical="top"/>
    </xf>
    <xf numFmtId="0" fontId="45" fillId="0" borderId="30" xfId="0" applyFont="1" applyBorder="1" applyAlignment="1">
      <alignment horizontal="left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47" fillId="0" borderId="29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4" fillId="0" borderId="1" xfId="0" applyFont="1" applyBorder="1" applyAlignment="1">
      <alignment vertical="top"/>
    </xf>
    <xf numFmtId="49" fontId="44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3" fillId="0" borderId="29" xfId="0" applyFont="1" applyBorder="1" applyAlignment="1">
      <alignment horizontal="left"/>
    </xf>
    <xf numFmtId="0" fontId="47" fillId="0" borderId="29" xfId="0" applyFont="1" applyBorder="1" applyAlignment="1"/>
    <xf numFmtId="0" fontId="41" fillId="0" borderId="27" xfId="0" applyFont="1" applyBorder="1" applyAlignment="1">
      <alignment vertical="top"/>
    </xf>
    <xf numFmtId="0" fontId="41" fillId="0" borderId="28" xfId="0" applyFont="1" applyBorder="1" applyAlignment="1">
      <alignment vertical="top"/>
    </xf>
    <xf numFmtId="0" fontId="41" fillId="0" borderId="30" xfId="0" applyFont="1" applyBorder="1" applyAlignment="1">
      <alignment vertical="top"/>
    </xf>
    <xf numFmtId="0" fontId="41" fillId="0" borderId="29" xfId="0" applyFont="1" applyBorder="1" applyAlignment="1">
      <alignment vertical="top"/>
    </xf>
    <xf numFmtId="0" fontId="41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1/311231126" TargetMode="External" /><Relationship Id="rId2" Type="http://schemas.openxmlformats.org/officeDocument/2006/relationships/hyperlink" Target="https://podminky.urs.cz/item/CS_URS_2021_01/342272245" TargetMode="External" /><Relationship Id="rId3" Type="http://schemas.openxmlformats.org/officeDocument/2006/relationships/hyperlink" Target="https://podminky.urs.cz/item/CS_URS_2021_01/342291121" TargetMode="External" /><Relationship Id="rId4" Type="http://schemas.openxmlformats.org/officeDocument/2006/relationships/hyperlink" Target="https://podminky.urs.cz/item/CS_URS_2021_02/389841102" TargetMode="External" /><Relationship Id="rId5" Type="http://schemas.openxmlformats.org/officeDocument/2006/relationships/hyperlink" Target="https://podminky.urs.cz/item/CS_URS_2021_02/389841132" TargetMode="External" /><Relationship Id="rId6" Type="http://schemas.openxmlformats.org/officeDocument/2006/relationships/hyperlink" Target="https://podminky.urs.cz/item/CS_URS_2021_02/389841142" TargetMode="External" /><Relationship Id="rId7" Type="http://schemas.openxmlformats.org/officeDocument/2006/relationships/hyperlink" Target="https://podminky.urs.cz/item/CS_URS_2021_02/389841152" TargetMode="External" /><Relationship Id="rId8" Type="http://schemas.openxmlformats.org/officeDocument/2006/relationships/hyperlink" Target="https://podminky.urs.cz/item/CS_URS_2021_01/411388531" TargetMode="External" /><Relationship Id="rId9" Type="http://schemas.openxmlformats.org/officeDocument/2006/relationships/hyperlink" Target="https://podminky.urs.cz/item/CS_URS_2021_01/612142001" TargetMode="External" /><Relationship Id="rId10" Type="http://schemas.openxmlformats.org/officeDocument/2006/relationships/hyperlink" Target="https://podminky.urs.cz/item/CS_URS_2021_01/612321141" TargetMode="External" /><Relationship Id="rId11" Type="http://schemas.openxmlformats.org/officeDocument/2006/relationships/hyperlink" Target="https://podminky.urs.cz/item/CS_URS_2021_01/619995001" TargetMode="External" /><Relationship Id="rId12" Type="http://schemas.openxmlformats.org/officeDocument/2006/relationships/hyperlink" Target="https://podminky.urs.cz/item/CS_URS_2021_02/622131121" TargetMode="External" /><Relationship Id="rId13" Type="http://schemas.openxmlformats.org/officeDocument/2006/relationships/hyperlink" Target="https://podminky.urs.cz/item/CS_URS_2021_02/622143004" TargetMode="External" /><Relationship Id="rId14" Type="http://schemas.openxmlformats.org/officeDocument/2006/relationships/hyperlink" Target="https://podminky.urs.cz/item/CS_URS_2021_02/622211031" TargetMode="External" /><Relationship Id="rId15" Type="http://schemas.openxmlformats.org/officeDocument/2006/relationships/hyperlink" Target="https://podminky.urs.cz/item/CS_URS_2021_02/622211021" TargetMode="External" /><Relationship Id="rId16" Type="http://schemas.openxmlformats.org/officeDocument/2006/relationships/hyperlink" Target="https://podminky.urs.cz/item/CS_URS_2021_02/622222001" TargetMode="External" /><Relationship Id="rId17" Type="http://schemas.openxmlformats.org/officeDocument/2006/relationships/hyperlink" Target="https://podminky.urs.cz/item/CS_URS_2021_02/622221031" TargetMode="External" /><Relationship Id="rId18" Type="http://schemas.openxmlformats.org/officeDocument/2006/relationships/hyperlink" Target="https://podminky.urs.cz/item/CS_URS_2021_02/622251101" TargetMode="External" /><Relationship Id="rId19" Type="http://schemas.openxmlformats.org/officeDocument/2006/relationships/hyperlink" Target="https://podminky.urs.cz/item/CS_URS_2021_02/622251105" TargetMode="External" /><Relationship Id="rId20" Type="http://schemas.openxmlformats.org/officeDocument/2006/relationships/hyperlink" Target="https://podminky.urs.cz/item/CS_URS_2021_02/622252001" TargetMode="External" /><Relationship Id="rId21" Type="http://schemas.openxmlformats.org/officeDocument/2006/relationships/hyperlink" Target="https://podminky.urs.cz/item/CS_URS_2021_02/622252002" TargetMode="External" /><Relationship Id="rId22" Type="http://schemas.openxmlformats.org/officeDocument/2006/relationships/hyperlink" Target="https://podminky.urs.cz/item/CS_URS_2021_02/622252002" TargetMode="External" /><Relationship Id="rId23" Type="http://schemas.openxmlformats.org/officeDocument/2006/relationships/hyperlink" Target="https://podminky.urs.cz/item/CS_URS_2021_02/622252002" TargetMode="External" /><Relationship Id="rId24" Type="http://schemas.openxmlformats.org/officeDocument/2006/relationships/hyperlink" Target="https://podminky.urs.cz/item/CS_URS_2021_02/622325102" TargetMode="External" /><Relationship Id="rId25" Type="http://schemas.openxmlformats.org/officeDocument/2006/relationships/hyperlink" Target="https://podminky.urs.cz/item/CS_URS_2021_01/622511111" TargetMode="External" /><Relationship Id="rId26" Type="http://schemas.openxmlformats.org/officeDocument/2006/relationships/hyperlink" Target="https://podminky.urs.cz/item/CS_URS_2021_01/622541011" TargetMode="External" /><Relationship Id="rId27" Type="http://schemas.openxmlformats.org/officeDocument/2006/relationships/hyperlink" Target="https://podminky.urs.cz/item/CS_URS_2021_02/629991011" TargetMode="External" /><Relationship Id="rId28" Type="http://schemas.openxmlformats.org/officeDocument/2006/relationships/hyperlink" Target="https://podminky.urs.cz/item/CS_URS_2021_02/629995101" TargetMode="External" /><Relationship Id="rId29" Type="http://schemas.openxmlformats.org/officeDocument/2006/relationships/hyperlink" Target="https://podminky.urs.cz/item/CS_URS_2021_02/941111121" TargetMode="External" /><Relationship Id="rId30" Type="http://schemas.openxmlformats.org/officeDocument/2006/relationships/hyperlink" Target="https://podminky.urs.cz/item/CS_URS_2021_02/941111221" TargetMode="External" /><Relationship Id="rId31" Type="http://schemas.openxmlformats.org/officeDocument/2006/relationships/hyperlink" Target="https://podminky.urs.cz/item/CS_URS_2021_02/941111821" TargetMode="External" /><Relationship Id="rId32" Type="http://schemas.openxmlformats.org/officeDocument/2006/relationships/hyperlink" Target="https://podminky.urs.cz/item/CS_URS_2021_02/944511111" TargetMode="External" /><Relationship Id="rId33" Type="http://schemas.openxmlformats.org/officeDocument/2006/relationships/hyperlink" Target="https://podminky.urs.cz/item/CS_URS_2021_02/944511211" TargetMode="External" /><Relationship Id="rId34" Type="http://schemas.openxmlformats.org/officeDocument/2006/relationships/hyperlink" Target="https://podminky.urs.cz/item/CS_URS_2021_02/944511811" TargetMode="External" /><Relationship Id="rId35" Type="http://schemas.openxmlformats.org/officeDocument/2006/relationships/hyperlink" Target="https://podminky.urs.cz/item/CS_URS_2021_02/949101111" TargetMode="External" /><Relationship Id="rId36" Type="http://schemas.openxmlformats.org/officeDocument/2006/relationships/hyperlink" Target="https://podminky.urs.cz/item/CS_URS_2021_01/962031132" TargetMode="External" /><Relationship Id="rId37" Type="http://schemas.openxmlformats.org/officeDocument/2006/relationships/hyperlink" Target="https://podminky.urs.cz/item/CS_URS_2021_01/962031133" TargetMode="External" /><Relationship Id="rId38" Type="http://schemas.openxmlformats.org/officeDocument/2006/relationships/hyperlink" Target="https://podminky.urs.cz/item/CS_URS_2021_01/962032230" TargetMode="External" /><Relationship Id="rId39" Type="http://schemas.openxmlformats.org/officeDocument/2006/relationships/hyperlink" Target="https://podminky.urs.cz/item/CS_URS_2021_01/962032641" TargetMode="External" /><Relationship Id="rId40" Type="http://schemas.openxmlformats.org/officeDocument/2006/relationships/hyperlink" Target="https://podminky.urs.cz/item/CS_URS_2021_01/962081131" TargetMode="External" /><Relationship Id="rId41" Type="http://schemas.openxmlformats.org/officeDocument/2006/relationships/hyperlink" Target="https://podminky.urs.cz/item/CS_URS_2021_02/968062375" TargetMode="External" /><Relationship Id="rId42" Type="http://schemas.openxmlformats.org/officeDocument/2006/relationships/hyperlink" Target="https://podminky.urs.cz/item/CS_URS_2021_02/968062376" TargetMode="External" /><Relationship Id="rId43" Type="http://schemas.openxmlformats.org/officeDocument/2006/relationships/hyperlink" Target="https://podminky.urs.cz/item/CS_URS_2021_02/968072455" TargetMode="External" /><Relationship Id="rId44" Type="http://schemas.openxmlformats.org/officeDocument/2006/relationships/hyperlink" Target="https://podminky.urs.cz/item/CS_URS_2021_02/968072456" TargetMode="External" /><Relationship Id="rId45" Type="http://schemas.openxmlformats.org/officeDocument/2006/relationships/hyperlink" Target="https://podminky.urs.cz/item/CS_URS_2021_02/978015341" TargetMode="External" /><Relationship Id="rId46" Type="http://schemas.openxmlformats.org/officeDocument/2006/relationships/hyperlink" Target="https://podminky.urs.cz/item/CS_URS_2021_02/997013213" TargetMode="External" /><Relationship Id="rId47" Type="http://schemas.openxmlformats.org/officeDocument/2006/relationships/hyperlink" Target="https://podminky.urs.cz/item/CS_URS_2021_02/997013501" TargetMode="External" /><Relationship Id="rId48" Type="http://schemas.openxmlformats.org/officeDocument/2006/relationships/hyperlink" Target="https://podminky.urs.cz/item/CS_URS_2021_02/997013509" TargetMode="External" /><Relationship Id="rId49" Type="http://schemas.openxmlformats.org/officeDocument/2006/relationships/hyperlink" Target="https://podminky.urs.cz/item/CS_URS_2021_02/997013631" TargetMode="External" /><Relationship Id="rId50" Type="http://schemas.openxmlformats.org/officeDocument/2006/relationships/hyperlink" Target="https://podminky.urs.cz/item/CS_URS_2021_02/998017002" TargetMode="External" /><Relationship Id="rId51" Type="http://schemas.openxmlformats.org/officeDocument/2006/relationships/hyperlink" Target="https://podminky.urs.cz/item/CS_URS_2021_01/764242331" TargetMode="External" /><Relationship Id="rId52" Type="http://schemas.openxmlformats.org/officeDocument/2006/relationships/hyperlink" Target="https://podminky.urs.cz/item/CS_URS_2021_01/764242333" TargetMode="External" /><Relationship Id="rId53" Type="http://schemas.openxmlformats.org/officeDocument/2006/relationships/hyperlink" Target="https://podminky.urs.cz/item/CS_URS_2021_01/998764102" TargetMode="External" /><Relationship Id="rId54" Type="http://schemas.openxmlformats.org/officeDocument/2006/relationships/hyperlink" Target="https://podminky.urs.cz/item/CS_URS_2021_01/998764181" TargetMode="External" /><Relationship Id="rId55" Type="http://schemas.openxmlformats.org/officeDocument/2006/relationships/hyperlink" Target="https://podminky.urs.cz/item/CS_URS_2021_01/781121011" TargetMode="External" /><Relationship Id="rId56" Type="http://schemas.openxmlformats.org/officeDocument/2006/relationships/hyperlink" Target="https://podminky.urs.cz/item/CS_URS_2021_01/781131112" TargetMode="External" /><Relationship Id="rId57" Type="http://schemas.openxmlformats.org/officeDocument/2006/relationships/hyperlink" Target="https://podminky.urs.cz/item/CS_URS_2021_01/781131264" TargetMode="External" /><Relationship Id="rId58" Type="http://schemas.openxmlformats.org/officeDocument/2006/relationships/hyperlink" Target="https://podminky.urs.cz/item/CS_URS_2021_01/781474113" TargetMode="External" /><Relationship Id="rId59" Type="http://schemas.openxmlformats.org/officeDocument/2006/relationships/hyperlink" Target="https://podminky.urs.cz/item/CS_URS_2021_01/781495141" TargetMode="External" /><Relationship Id="rId60" Type="http://schemas.openxmlformats.org/officeDocument/2006/relationships/hyperlink" Target="https://podminky.urs.cz/item/CS_URS_2021_01/781495185" TargetMode="External" /><Relationship Id="rId61" Type="http://schemas.openxmlformats.org/officeDocument/2006/relationships/hyperlink" Target="https://podminky.urs.cz/item/CS_URS_2021_01/998781102" TargetMode="External" /><Relationship Id="rId62" Type="http://schemas.openxmlformats.org/officeDocument/2006/relationships/hyperlink" Target="https://podminky.urs.cz/item/CS_URS_2021_01/998781181" TargetMode="External" /><Relationship Id="rId63" Type="http://schemas.openxmlformats.org/officeDocument/2006/relationships/hyperlink" Target="https://podminky.urs.cz/item/CS_URS_2021_02/712311101" TargetMode="External" /><Relationship Id="rId64" Type="http://schemas.openxmlformats.org/officeDocument/2006/relationships/hyperlink" Target="https://podminky.urs.cz/item/CS_URS_2021_02/712341559" TargetMode="External" /><Relationship Id="rId65" Type="http://schemas.openxmlformats.org/officeDocument/2006/relationships/hyperlink" Target="https://podminky.urs.cz/item/CS_URS_2021_02/712341559" TargetMode="External" /><Relationship Id="rId66" Type="http://schemas.openxmlformats.org/officeDocument/2006/relationships/hyperlink" Target="https://podminky.urs.cz/item/CS_URS_2021_02/712811101" TargetMode="External" /><Relationship Id="rId67" Type="http://schemas.openxmlformats.org/officeDocument/2006/relationships/hyperlink" Target="https://podminky.urs.cz/item/CS_URS_2021_02/712841559" TargetMode="External" /><Relationship Id="rId68" Type="http://schemas.openxmlformats.org/officeDocument/2006/relationships/hyperlink" Target="https://podminky.urs.cz/item/CS_URS_2021_02/998712102" TargetMode="External" /><Relationship Id="rId69" Type="http://schemas.openxmlformats.org/officeDocument/2006/relationships/hyperlink" Target="https://podminky.urs.cz/item/CS_URS_2021_02/998712181" TargetMode="External" /><Relationship Id="rId70" Type="http://schemas.openxmlformats.org/officeDocument/2006/relationships/hyperlink" Target="https://podminky.urs.cz/item/CS_URS_2021_02/713121111" TargetMode="External" /><Relationship Id="rId71" Type="http://schemas.openxmlformats.org/officeDocument/2006/relationships/hyperlink" Target="https://podminky.urs.cz/item/CS_URS_2021_02/713141212" TargetMode="External" /><Relationship Id="rId72" Type="http://schemas.openxmlformats.org/officeDocument/2006/relationships/hyperlink" Target="https://podminky.urs.cz/item/CS_URS_2021_02/713141253" TargetMode="External" /><Relationship Id="rId73" Type="http://schemas.openxmlformats.org/officeDocument/2006/relationships/hyperlink" Target="https://podminky.urs.cz/item/CS_URS_2021_02/713291222" TargetMode="External" /><Relationship Id="rId74" Type="http://schemas.openxmlformats.org/officeDocument/2006/relationships/hyperlink" Target="https://podminky.urs.cz/item/CS_URS_2021_02/998713102" TargetMode="External" /><Relationship Id="rId75" Type="http://schemas.openxmlformats.org/officeDocument/2006/relationships/hyperlink" Target="https://podminky.urs.cz/item/CS_URS_2021_02/998713181" TargetMode="External" /><Relationship Id="rId76" Type="http://schemas.openxmlformats.org/officeDocument/2006/relationships/hyperlink" Target="https://podminky.urs.cz/item/CS_URS_2021_02/998761202" TargetMode="External" /><Relationship Id="rId77" Type="http://schemas.openxmlformats.org/officeDocument/2006/relationships/hyperlink" Target="https://podminky.urs.cz/item/CS_URS_2021_02/763131432" TargetMode="External" /><Relationship Id="rId78" Type="http://schemas.openxmlformats.org/officeDocument/2006/relationships/hyperlink" Target="https://podminky.urs.cz/item/CS_URS_2021_02/763131751" TargetMode="External" /><Relationship Id="rId79" Type="http://schemas.openxmlformats.org/officeDocument/2006/relationships/hyperlink" Target="https://podminky.urs.cz/item/CS_URS_2021_02/763131752" TargetMode="External" /><Relationship Id="rId80" Type="http://schemas.openxmlformats.org/officeDocument/2006/relationships/hyperlink" Target="https://podminky.urs.cz/item/CS_URS_2021_02/763131752" TargetMode="External" /><Relationship Id="rId81" Type="http://schemas.openxmlformats.org/officeDocument/2006/relationships/hyperlink" Target="https://podminky.urs.cz/item/CS_URS_2021_02/763131752" TargetMode="External" /><Relationship Id="rId82" Type="http://schemas.openxmlformats.org/officeDocument/2006/relationships/hyperlink" Target="https://podminky.urs.cz/item/CS_URS_2021_02/998763302" TargetMode="External" /><Relationship Id="rId83" Type="http://schemas.openxmlformats.org/officeDocument/2006/relationships/hyperlink" Target="https://podminky.urs.cz/item/CS_URS_2021_02/998763381" TargetMode="External" /><Relationship Id="rId84" Type="http://schemas.openxmlformats.org/officeDocument/2006/relationships/hyperlink" Target="https://podminky.urs.cz/item/CS_URS_2021_02/766622115" TargetMode="External" /><Relationship Id="rId85" Type="http://schemas.openxmlformats.org/officeDocument/2006/relationships/hyperlink" Target="https://podminky.urs.cz/item/CS_URS_2021_02/766622212" TargetMode="External" /><Relationship Id="rId86" Type="http://schemas.openxmlformats.org/officeDocument/2006/relationships/hyperlink" Target="https://podminky.urs.cz/item/CS_URS_2021_02/766412232" TargetMode="External" /><Relationship Id="rId87" Type="http://schemas.openxmlformats.org/officeDocument/2006/relationships/hyperlink" Target="https://podminky.urs.cz/item/CS_URS_2021_02/766417211" TargetMode="External" /><Relationship Id="rId88" Type="http://schemas.openxmlformats.org/officeDocument/2006/relationships/hyperlink" Target="https://podminky.urs.cz/item/CS_URS_2021_02/766622131" TargetMode="External" /><Relationship Id="rId89" Type="http://schemas.openxmlformats.org/officeDocument/2006/relationships/hyperlink" Target="https://podminky.urs.cz/item/CS_URS_2021_02/766622132" TargetMode="External" /><Relationship Id="rId90" Type="http://schemas.openxmlformats.org/officeDocument/2006/relationships/hyperlink" Target="https://podminky.urs.cz/item/CS_URS_2021_02/766622216" TargetMode="External" /><Relationship Id="rId91" Type="http://schemas.openxmlformats.org/officeDocument/2006/relationships/hyperlink" Target="https://podminky.urs.cz/item/CS_URS_2021_02/998766202" TargetMode="External" /><Relationship Id="rId92" Type="http://schemas.openxmlformats.org/officeDocument/2006/relationships/hyperlink" Target="https://podminky.urs.cz/item/CS_URS_2021_02/767627306" TargetMode="External" /><Relationship Id="rId93" Type="http://schemas.openxmlformats.org/officeDocument/2006/relationships/hyperlink" Target="https://podminky.urs.cz/item/CS_URS_2021_02/767627307" TargetMode="External" /><Relationship Id="rId94" Type="http://schemas.openxmlformats.org/officeDocument/2006/relationships/hyperlink" Target="https://podminky.urs.cz/item/CS_URS_2021_02/998767102" TargetMode="External" /><Relationship Id="rId95" Type="http://schemas.openxmlformats.org/officeDocument/2006/relationships/hyperlink" Target="https://podminky.urs.cz/item/CS_URS_2021_02/998767181" TargetMode="External" /><Relationship Id="rId96" Type="http://schemas.openxmlformats.org/officeDocument/2006/relationships/hyperlink" Target="https://podminky.urs.cz/item/CS_URS_2021_01/HZS2212" TargetMode="External" /><Relationship Id="rId97" Type="http://schemas.openxmlformats.org/officeDocument/2006/relationships/hyperlink" Target="https://podminky.urs.cz/item/CS_URS_2021_01/HZS2222" TargetMode="External" /><Relationship Id="rId98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722181251" TargetMode="External" /><Relationship Id="rId2" Type="http://schemas.openxmlformats.org/officeDocument/2006/relationships/hyperlink" Target="https://podminky.urs.cz/item/CS_URS_2021_02/722181252" TargetMode="External" /><Relationship Id="rId3" Type="http://schemas.openxmlformats.org/officeDocument/2006/relationships/hyperlink" Target="https://podminky.urs.cz/item/CS_URS_2021_02/998722102" TargetMode="External" /><Relationship Id="rId4" Type="http://schemas.openxmlformats.org/officeDocument/2006/relationships/hyperlink" Target="https://podminky.urs.cz/item/CS_URS_2021_02/723111203" TargetMode="External" /><Relationship Id="rId5" Type="http://schemas.openxmlformats.org/officeDocument/2006/relationships/hyperlink" Target="https://podminky.urs.cz/item/CS_URS_2021_02/723111204" TargetMode="External" /><Relationship Id="rId6" Type="http://schemas.openxmlformats.org/officeDocument/2006/relationships/hyperlink" Target="https://podminky.urs.cz/item/CS_URS_2021_02/723111205" TargetMode="External" /><Relationship Id="rId7" Type="http://schemas.openxmlformats.org/officeDocument/2006/relationships/hyperlink" Target="https://podminky.urs.cz/item/CS_URS_2021_02/723150367" TargetMode="External" /><Relationship Id="rId8" Type="http://schemas.openxmlformats.org/officeDocument/2006/relationships/hyperlink" Target="https://podminky.urs.cz/item/CS_URS_2021_02/723230124" TargetMode="External" /><Relationship Id="rId9" Type="http://schemas.openxmlformats.org/officeDocument/2006/relationships/hyperlink" Target="https://podminky.urs.cz/item/CS_URS_2021_02/998723201" TargetMode="External" /><Relationship Id="rId10" Type="http://schemas.openxmlformats.org/officeDocument/2006/relationships/hyperlink" Target="https://podminky.urs.cz/item/CS_URS_2021_02/731244113" TargetMode="External" /><Relationship Id="rId11" Type="http://schemas.openxmlformats.org/officeDocument/2006/relationships/hyperlink" Target="https://podminky.urs.cz/item/CS_URS_2021_02/731810332" TargetMode="External" /><Relationship Id="rId12" Type="http://schemas.openxmlformats.org/officeDocument/2006/relationships/hyperlink" Target="https://podminky.urs.cz/item/CS_URS_2021_02/731810342" TargetMode="External" /><Relationship Id="rId13" Type="http://schemas.openxmlformats.org/officeDocument/2006/relationships/hyperlink" Target="https://podminky.urs.cz/item/CS_URS_2021_02/731810462" TargetMode="External" /><Relationship Id="rId14" Type="http://schemas.openxmlformats.org/officeDocument/2006/relationships/hyperlink" Target="https://podminky.urs.cz/item/CS_URS_2021_02/998731102" TargetMode="External" /><Relationship Id="rId15" Type="http://schemas.openxmlformats.org/officeDocument/2006/relationships/hyperlink" Target="https://podminky.urs.cz/item/CS_URS_2021_02/732115104" TargetMode="External" /><Relationship Id="rId16" Type="http://schemas.openxmlformats.org/officeDocument/2006/relationships/hyperlink" Target="https://podminky.urs.cz/item/CS_URS_2021_02/732211123" TargetMode="External" /><Relationship Id="rId17" Type="http://schemas.openxmlformats.org/officeDocument/2006/relationships/hyperlink" Target="https://podminky.urs.cz/item/CS_URS_2021_02/732330106" TargetMode="External" /><Relationship Id="rId18" Type="http://schemas.openxmlformats.org/officeDocument/2006/relationships/hyperlink" Target="https://podminky.urs.cz/item/CS_URS_2021_02/732331615" TargetMode="External" /><Relationship Id="rId19" Type="http://schemas.openxmlformats.org/officeDocument/2006/relationships/hyperlink" Target="https://podminky.urs.cz/item/CS_URS_2021_02/732421401" TargetMode="External" /><Relationship Id="rId20" Type="http://schemas.openxmlformats.org/officeDocument/2006/relationships/hyperlink" Target="https://podminky.urs.cz/item/CS_URS_2021_02/998732102" TargetMode="External" /><Relationship Id="rId21" Type="http://schemas.openxmlformats.org/officeDocument/2006/relationships/hyperlink" Target="https://podminky.urs.cz/item/CS_URS_2021_02/733222202" TargetMode="External" /><Relationship Id="rId22" Type="http://schemas.openxmlformats.org/officeDocument/2006/relationships/hyperlink" Target="https://podminky.urs.cz/item/CS_URS_2021_02/733222203" TargetMode="External" /><Relationship Id="rId23" Type="http://schemas.openxmlformats.org/officeDocument/2006/relationships/hyperlink" Target="https://podminky.urs.cz/item/CS_URS_2021_02/733222204" TargetMode="External" /><Relationship Id="rId24" Type="http://schemas.openxmlformats.org/officeDocument/2006/relationships/hyperlink" Target="https://podminky.urs.cz/item/CS_URS_2021_02/733223205" TargetMode="External" /><Relationship Id="rId25" Type="http://schemas.openxmlformats.org/officeDocument/2006/relationships/hyperlink" Target="https://podminky.urs.cz/item/CS_URS_2021_02/733223206" TargetMode="External" /><Relationship Id="rId26" Type="http://schemas.openxmlformats.org/officeDocument/2006/relationships/hyperlink" Target="https://podminky.urs.cz/item/CS_URS_2021_02/733291101" TargetMode="External" /><Relationship Id="rId27" Type="http://schemas.openxmlformats.org/officeDocument/2006/relationships/hyperlink" Target="https://podminky.urs.cz/item/CS_URS_2021_02/998733102" TargetMode="External" /><Relationship Id="rId28" Type="http://schemas.openxmlformats.org/officeDocument/2006/relationships/hyperlink" Target="https://podminky.urs.cz/item/CS_URS_2021_02/734242414" TargetMode="External" /><Relationship Id="rId29" Type="http://schemas.openxmlformats.org/officeDocument/2006/relationships/hyperlink" Target="https://podminky.urs.cz/item/CS_URS_2021_02/734292713" TargetMode="External" /><Relationship Id="rId30" Type="http://schemas.openxmlformats.org/officeDocument/2006/relationships/hyperlink" Target="https://podminky.urs.cz/item/CS_URS_2021_02/734292714" TargetMode="External" /><Relationship Id="rId31" Type="http://schemas.openxmlformats.org/officeDocument/2006/relationships/hyperlink" Target="https://podminky.urs.cz/item/CS_URS_2021_02/734292715" TargetMode="External" /><Relationship Id="rId32" Type="http://schemas.openxmlformats.org/officeDocument/2006/relationships/hyperlink" Target="https://podminky.urs.cz/item/CS_URS_2021_02/735152151" TargetMode="External" /><Relationship Id="rId33" Type="http://schemas.openxmlformats.org/officeDocument/2006/relationships/hyperlink" Target="https://podminky.urs.cz/item/CS_URS_2021_02/735152152" TargetMode="External" /><Relationship Id="rId34" Type="http://schemas.openxmlformats.org/officeDocument/2006/relationships/hyperlink" Target="https://podminky.urs.cz/item/CS_URS_2021_02/735152171" TargetMode="External" /><Relationship Id="rId35" Type="http://schemas.openxmlformats.org/officeDocument/2006/relationships/hyperlink" Target="https://podminky.urs.cz/item/CS_URS_2021_02/735152251" TargetMode="External" /><Relationship Id="rId36" Type="http://schemas.openxmlformats.org/officeDocument/2006/relationships/hyperlink" Target="https://podminky.urs.cz/item/CS_URS_2021_02/735152272" TargetMode="External" /><Relationship Id="rId37" Type="http://schemas.openxmlformats.org/officeDocument/2006/relationships/hyperlink" Target="https://podminky.urs.cz/item/CS_URS_2021_02/735152273" TargetMode="External" /><Relationship Id="rId38" Type="http://schemas.openxmlformats.org/officeDocument/2006/relationships/hyperlink" Target="https://podminky.urs.cz/item/CS_URS_2021_02/735152478" TargetMode="External" /><Relationship Id="rId39" Type="http://schemas.openxmlformats.org/officeDocument/2006/relationships/hyperlink" Target="https://podminky.urs.cz/item/CS_URS_2021_02/735152479" TargetMode="External" /><Relationship Id="rId40" Type="http://schemas.openxmlformats.org/officeDocument/2006/relationships/hyperlink" Target="https://podminky.urs.cz/item/CS_URS_2021_02/735152552" TargetMode="External" /><Relationship Id="rId41" Type="http://schemas.openxmlformats.org/officeDocument/2006/relationships/hyperlink" Target="https://podminky.urs.cz/item/CS_URS_2021_02/735152554" TargetMode="External" /><Relationship Id="rId42" Type="http://schemas.openxmlformats.org/officeDocument/2006/relationships/hyperlink" Target="https://podminky.urs.cz/item/CS_URS_2021_02/735152557" TargetMode="External" /><Relationship Id="rId43" Type="http://schemas.openxmlformats.org/officeDocument/2006/relationships/hyperlink" Target="https://podminky.urs.cz/item/CS_URS_2021_02/735152572" TargetMode="External" /><Relationship Id="rId44" Type="http://schemas.openxmlformats.org/officeDocument/2006/relationships/hyperlink" Target="https://podminky.urs.cz/item/CS_URS_2021_02/735152574" TargetMode="External" /><Relationship Id="rId45" Type="http://schemas.openxmlformats.org/officeDocument/2006/relationships/hyperlink" Target="https://podminky.urs.cz/item/CS_URS_2021_02/735152576" TargetMode="External" /><Relationship Id="rId46" Type="http://schemas.openxmlformats.org/officeDocument/2006/relationships/hyperlink" Target="https://podminky.urs.cz/item/CS_URS_2021_02/735152582" TargetMode="External" /><Relationship Id="rId47" Type="http://schemas.openxmlformats.org/officeDocument/2006/relationships/hyperlink" Target="https://podminky.urs.cz/item/CS_URS_2021_02/735152596" TargetMode="External" /><Relationship Id="rId48" Type="http://schemas.openxmlformats.org/officeDocument/2006/relationships/hyperlink" Target="https://podminky.urs.cz/item/CS_URS_2021_02/735152597" TargetMode="External" /><Relationship Id="rId49" Type="http://schemas.openxmlformats.org/officeDocument/2006/relationships/hyperlink" Target="https://podminky.urs.cz/item/CS_URS_2021_02/735152598" TargetMode="External" /><Relationship Id="rId50" Type="http://schemas.openxmlformats.org/officeDocument/2006/relationships/hyperlink" Target="https://podminky.urs.cz/item/CS_URS_2021_02/735152599" TargetMode="External" /><Relationship Id="rId51" Type="http://schemas.openxmlformats.org/officeDocument/2006/relationships/hyperlink" Target="https://podminky.urs.cz/item/CS_URS_2021_02/998735102" TargetMode="External" /><Relationship Id="rId52" Type="http://schemas.openxmlformats.org/officeDocument/2006/relationships/hyperlink" Target="https://podminky.urs.cz/item/CS_URS_2021_02/HZS2212" TargetMode="External" /><Relationship Id="rId5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1_02/732421201" TargetMode="External" /><Relationship Id="rId2" Type="http://schemas.openxmlformats.org/officeDocument/2006/relationships/hyperlink" Target="https://podminky.urs.cz/item/CS_URS_2021_02/998732102" TargetMode="External" /><Relationship Id="rId3" Type="http://schemas.openxmlformats.org/officeDocument/2006/relationships/hyperlink" Target="https://podminky.urs.cz/item/CS_URS_2021_01/723111203" TargetMode="External" /><Relationship Id="rId4" Type="http://schemas.openxmlformats.org/officeDocument/2006/relationships/hyperlink" Target="https://podminky.urs.cz/item/CS_URS_2021_01/723111204" TargetMode="External" /><Relationship Id="rId5" Type="http://schemas.openxmlformats.org/officeDocument/2006/relationships/hyperlink" Target="https://podminky.urs.cz/item/CS_URS_2021_01/723111205" TargetMode="External" /><Relationship Id="rId6" Type="http://schemas.openxmlformats.org/officeDocument/2006/relationships/hyperlink" Target="https://podminky.urs.cz/item/CS_URS_2021_01/723150367" TargetMode="External" /><Relationship Id="rId7" Type="http://schemas.openxmlformats.org/officeDocument/2006/relationships/hyperlink" Target="https://podminky.urs.cz/item/CS_URS_2021_01/723230124" TargetMode="External" /><Relationship Id="rId8" Type="http://schemas.openxmlformats.org/officeDocument/2006/relationships/hyperlink" Target="https://podminky.urs.cz/item/CS_URS_2021_01/998723102" TargetMode="External" /><Relationship Id="rId9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4</v>
      </c>
      <c r="BV1" s="18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9" t="s">
        <v>6</v>
      </c>
      <c r="BT2" s="19" t="s">
        <v>7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6</v>
      </c>
      <c r="BT3" s="19" t="s">
        <v>8</v>
      </c>
    </row>
    <row r="4" s="1" customFormat="1" ht="24.96" customHeight="1">
      <c r="B4" s="23"/>
      <c r="C4" s="24"/>
      <c r="D4" s="25" t="s">
        <v>9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10</v>
      </c>
      <c r="BE4" s="27" t="s">
        <v>11</v>
      </c>
      <c r="BS4" s="19" t="s">
        <v>12</v>
      </c>
    </row>
    <row r="5" s="1" customFormat="1" ht="12" customHeight="1">
      <c r="B5" s="23"/>
      <c r="C5" s="24"/>
      <c r="D5" s="28" t="s">
        <v>13</v>
      </c>
      <c r="E5" s="24"/>
      <c r="F5" s="24"/>
      <c r="G5" s="24"/>
      <c r="H5" s="24"/>
      <c r="I5" s="24"/>
      <c r="J5" s="24"/>
      <c r="K5" s="29" t="s">
        <v>14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E5" s="30" t="s">
        <v>15</v>
      </c>
      <c r="BS5" s="19" t="s">
        <v>6</v>
      </c>
    </row>
    <row r="6" s="1" customFormat="1" ht="36.96" customHeight="1">
      <c r="B6" s="23"/>
      <c r="C6" s="24"/>
      <c r="D6" s="31" t="s">
        <v>16</v>
      </c>
      <c r="E6" s="24"/>
      <c r="F6" s="24"/>
      <c r="G6" s="24"/>
      <c r="H6" s="24"/>
      <c r="I6" s="24"/>
      <c r="J6" s="24"/>
      <c r="K6" s="32" t="s">
        <v>17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E6" s="33"/>
      <c r="BS6" s="19" t="s">
        <v>6</v>
      </c>
    </row>
    <row r="7" s="1" customFormat="1" ht="12" customHeight="1">
      <c r="B7" s="23"/>
      <c r="C7" s="24"/>
      <c r="D7" s="34" t="s">
        <v>18</v>
      </c>
      <c r="E7" s="24"/>
      <c r="F7" s="24"/>
      <c r="G7" s="24"/>
      <c r="H7" s="24"/>
      <c r="I7" s="24"/>
      <c r="J7" s="24"/>
      <c r="K7" s="29" t="s">
        <v>19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20</v>
      </c>
      <c r="AL7" s="24"/>
      <c r="AM7" s="24"/>
      <c r="AN7" s="29" t="s">
        <v>19</v>
      </c>
      <c r="AO7" s="24"/>
      <c r="AP7" s="24"/>
      <c r="AQ7" s="24"/>
      <c r="AR7" s="22"/>
      <c r="BE7" s="33"/>
      <c r="BS7" s="19" t="s">
        <v>6</v>
      </c>
    </row>
    <row r="8" s="1" customFormat="1" ht="12" customHeight="1">
      <c r="B8" s="23"/>
      <c r="C8" s="24"/>
      <c r="D8" s="34" t="s">
        <v>21</v>
      </c>
      <c r="E8" s="24"/>
      <c r="F8" s="24"/>
      <c r="G8" s="24"/>
      <c r="H8" s="24"/>
      <c r="I8" s="24"/>
      <c r="J8" s="24"/>
      <c r="K8" s="29" t="s">
        <v>22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23</v>
      </c>
      <c r="AL8" s="24"/>
      <c r="AM8" s="24"/>
      <c r="AN8" s="35" t="s">
        <v>24</v>
      </c>
      <c r="AO8" s="24"/>
      <c r="AP8" s="24"/>
      <c r="AQ8" s="24"/>
      <c r="AR8" s="22"/>
      <c r="BE8" s="33"/>
      <c r="BS8" s="19" t="s">
        <v>6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E9" s="33"/>
      <c r="BS9" s="19" t="s">
        <v>6</v>
      </c>
    </row>
    <row r="10" s="1" customFormat="1" ht="12" customHeight="1">
      <c r="B10" s="23"/>
      <c r="C10" s="24"/>
      <c r="D10" s="34" t="s">
        <v>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26</v>
      </c>
      <c r="AL10" s="24"/>
      <c r="AM10" s="24"/>
      <c r="AN10" s="29" t="s">
        <v>19</v>
      </c>
      <c r="AO10" s="24"/>
      <c r="AP10" s="24"/>
      <c r="AQ10" s="24"/>
      <c r="AR10" s="22"/>
      <c r="BE10" s="33"/>
      <c r="BS10" s="19" t="s">
        <v>6</v>
      </c>
    </row>
    <row r="11" s="1" customFormat="1" ht="18.48" customHeight="1">
      <c r="B11" s="23"/>
      <c r="C11" s="24"/>
      <c r="D11" s="24"/>
      <c r="E11" s="29" t="s">
        <v>22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27</v>
      </c>
      <c r="AL11" s="24"/>
      <c r="AM11" s="24"/>
      <c r="AN11" s="29" t="s">
        <v>19</v>
      </c>
      <c r="AO11" s="24"/>
      <c r="AP11" s="24"/>
      <c r="AQ11" s="24"/>
      <c r="AR11" s="22"/>
      <c r="BE11" s="33"/>
      <c r="BS11" s="19" t="s">
        <v>6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E12" s="33"/>
      <c r="BS12" s="19" t="s">
        <v>6</v>
      </c>
    </row>
    <row r="13" s="1" customFormat="1" ht="12" customHeight="1">
      <c r="B13" s="23"/>
      <c r="C13" s="24"/>
      <c r="D13" s="34" t="s">
        <v>28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26</v>
      </c>
      <c r="AL13" s="24"/>
      <c r="AM13" s="24"/>
      <c r="AN13" s="36" t="s">
        <v>29</v>
      </c>
      <c r="AO13" s="24"/>
      <c r="AP13" s="24"/>
      <c r="AQ13" s="24"/>
      <c r="AR13" s="22"/>
      <c r="BE13" s="33"/>
      <c r="BS13" s="19" t="s">
        <v>6</v>
      </c>
    </row>
    <row r="14">
      <c r="B14" s="23"/>
      <c r="C14" s="24"/>
      <c r="D14" s="24"/>
      <c r="E14" s="36" t="s">
        <v>29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27</v>
      </c>
      <c r="AL14" s="24"/>
      <c r="AM14" s="24"/>
      <c r="AN14" s="36" t="s">
        <v>29</v>
      </c>
      <c r="AO14" s="24"/>
      <c r="AP14" s="24"/>
      <c r="AQ14" s="24"/>
      <c r="AR14" s="22"/>
      <c r="BE14" s="33"/>
      <c r="BS14" s="19" t="s">
        <v>6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E15" s="33"/>
      <c r="BS15" s="19" t="s">
        <v>4</v>
      </c>
    </row>
    <row r="16" s="1" customFormat="1" ht="12" customHeight="1">
      <c r="B16" s="23"/>
      <c r="C16" s="24"/>
      <c r="D16" s="34" t="s">
        <v>30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26</v>
      </c>
      <c r="AL16" s="24"/>
      <c r="AM16" s="24"/>
      <c r="AN16" s="29" t="s">
        <v>19</v>
      </c>
      <c r="AO16" s="24"/>
      <c r="AP16" s="24"/>
      <c r="AQ16" s="24"/>
      <c r="AR16" s="22"/>
      <c r="BE16" s="33"/>
      <c r="BS16" s="19" t="s">
        <v>4</v>
      </c>
    </row>
    <row r="17" s="1" customFormat="1" ht="18.48" customHeight="1">
      <c r="B17" s="23"/>
      <c r="C17" s="24"/>
      <c r="D17" s="24"/>
      <c r="E17" s="29" t="s">
        <v>22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27</v>
      </c>
      <c r="AL17" s="24"/>
      <c r="AM17" s="24"/>
      <c r="AN17" s="29" t="s">
        <v>19</v>
      </c>
      <c r="AO17" s="24"/>
      <c r="AP17" s="24"/>
      <c r="AQ17" s="24"/>
      <c r="AR17" s="22"/>
      <c r="BE17" s="33"/>
      <c r="BS17" s="19" t="s">
        <v>31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E18" s="33"/>
      <c r="BS18" s="19" t="s">
        <v>6</v>
      </c>
    </row>
    <row r="19" s="1" customFormat="1" ht="12" customHeight="1">
      <c r="B19" s="23"/>
      <c r="C19" s="24"/>
      <c r="D19" s="34" t="s">
        <v>32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26</v>
      </c>
      <c r="AL19" s="24"/>
      <c r="AM19" s="24"/>
      <c r="AN19" s="29" t="s">
        <v>19</v>
      </c>
      <c r="AO19" s="24"/>
      <c r="AP19" s="24"/>
      <c r="AQ19" s="24"/>
      <c r="AR19" s="22"/>
      <c r="BE19" s="33"/>
      <c r="BS19" s="19" t="s">
        <v>6</v>
      </c>
    </row>
    <row r="20" s="1" customFormat="1" ht="18.48" customHeight="1">
      <c r="B20" s="23"/>
      <c r="C20" s="24"/>
      <c r="D20" s="24"/>
      <c r="E20" s="29" t="s">
        <v>22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27</v>
      </c>
      <c r="AL20" s="24"/>
      <c r="AM20" s="24"/>
      <c r="AN20" s="29" t="s">
        <v>19</v>
      </c>
      <c r="AO20" s="24"/>
      <c r="AP20" s="24"/>
      <c r="AQ20" s="24"/>
      <c r="AR20" s="22"/>
      <c r="BE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E21" s="33"/>
    </row>
    <row r="22" s="1" customFormat="1" ht="12" customHeight="1">
      <c r="B22" s="23"/>
      <c r="C22" s="24"/>
      <c r="D22" s="34" t="s">
        <v>33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E22" s="33"/>
    </row>
    <row r="23" s="1" customFormat="1" ht="47.25" customHeight="1">
      <c r="B23" s="23"/>
      <c r="C23" s="24"/>
      <c r="D23" s="24"/>
      <c r="E23" s="38" t="s">
        <v>34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E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E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E25" s="33"/>
    </row>
    <row r="26" s="2" customFormat="1" ht="25.92" customHeight="1">
      <c r="A26" s="40"/>
      <c r="B26" s="41"/>
      <c r="C26" s="42"/>
      <c r="D26" s="43" t="s">
        <v>35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E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E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36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37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38</v>
      </c>
      <c r="AL28" s="47"/>
      <c r="AM28" s="47"/>
      <c r="AN28" s="47"/>
      <c r="AO28" s="47"/>
      <c r="AP28" s="42"/>
      <c r="AQ28" s="42"/>
      <c r="AR28" s="46"/>
      <c r="BE28" s="33"/>
    </row>
    <row r="29" s="3" customFormat="1" ht="14.4" customHeight="1">
      <c r="A29" s="3"/>
      <c r="B29" s="48"/>
      <c r="C29" s="49"/>
      <c r="D29" s="34" t="s">
        <v>39</v>
      </c>
      <c r="E29" s="49"/>
      <c r="F29" s="34" t="s">
        <v>40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ROUND(AZ54,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ROUND(AV54, 2)</f>
        <v>0</v>
      </c>
      <c r="AL29" s="49"/>
      <c r="AM29" s="49"/>
      <c r="AN29" s="49"/>
      <c r="AO29" s="49"/>
      <c r="AP29" s="49"/>
      <c r="AQ29" s="49"/>
      <c r="AR29" s="52"/>
      <c r="BE29" s="53"/>
    </row>
    <row r="30" s="3" customFormat="1" ht="14.4" customHeight="1">
      <c r="A30" s="3"/>
      <c r="B30" s="48"/>
      <c r="C30" s="49"/>
      <c r="D30" s="49"/>
      <c r="E30" s="49"/>
      <c r="F30" s="34" t="s">
        <v>41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ROUND(BA54,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ROUND(AW54, 2)</f>
        <v>0</v>
      </c>
      <c r="AL30" s="49"/>
      <c r="AM30" s="49"/>
      <c r="AN30" s="49"/>
      <c r="AO30" s="49"/>
      <c r="AP30" s="49"/>
      <c r="AQ30" s="49"/>
      <c r="AR30" s="52"/>
      <c r="BE30" s="53"/>
    </row>
    <row r="31" hidden="1" s="3" customFormat="1" ht="14.4" customHeight="1">
      <c r="A31" s="3"/>
      <c r="B31" s="48"/>
      <c r="C31" s="49"/>
      <c r="D31" s="49"/>
      <c r="E31" s="49"/>
      <c r="F31" s="34" t="s">
        <v>42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ROUND(BB54,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E31" s="53"/>
    </row>
    <row r="32" hidden="1" s="3" customFormat="1" ht="14.4" customHeight="1">
      <c r="A32" s="3"/>
      <c r="B32" s="48"/>
      <c r="C32" s="49"/>
      <c r="D32" s="49"/>
      <c r="E32" s="49"/>
      <c r="F32" s="34" t="s">
        <v>43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ROUND(BC54,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E32" s="53"/>
    </row>
    <row r="33" hidden="1" s="3" customFormat="1" ht="14.4" customHeight="1">
      <c r="A33" s="3"/>
      <c r="B33" s="48"/>
      <c r="C33" s="49"/>
      <c r="D33" s="49"/>
      <c r="E33" s="49"/>
      <c r="F33" s="34" t="s">
        <v>44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ROUND(BD54,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E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E34" s="40"/>
    </row>
    <row r="35" s="2" customFormat="1" ht="25.92" customHeight="1">
      <c r="A35" s="40"/>
      <c r="B35" s="41"/>
      <c r="C35" s="54"/>
      <c r="D35" s="55" t="s">
        <v>45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46</v>
      </c>
      <c r="U35" s="56"/>
      <c r="V35" s="56"/>
      <c r="W35" s="56"/>
      <c r="X35" s="58" t="s">
        <v>47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E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E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E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E41" s="40"/>
    </row>
    <row r="42" s="2" customFormat="1" ht="24.96" customHeight="1">
      <c r="A42" s="40"/>
      <c r="B42" s="41"/>
      <c r="C42" s="25" t="s">
        <v>48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E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E43" s="40"/>
    </row>
    <row r="44" s="4" customFormat="1" ht="12" customHeight="1">
      <c r="A44" s="4"/>
      <c r="B44" s="65"/>
      <c r="C44" s="34" t="s">
        <v>13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Sa21061a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E44" s="4"/>
    </row>
    <row r="45" s="5" customFormat="1" ht="36.96" customHeight="1">
      <c r="A45" s="5"/>
      <c r="B45" s="68"/>
      <c r="C45" s="69" t="s">
        <v>16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773 - Kulturni dum Lahost - dotace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E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E46" s="40"/>
    </row>
    <row r="47" s="2" customFormat="1" ht="12" customHeight="1">
      <c r="A47" s="40"/>
      <c r="B47" s="41"/>
      <c r="C47" s="34" t="s">
        <v>21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 xml:space="preserve"> 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23</v>
      </c>
      <c r="AJ47" s="42"/>
      <c r="AK47" s="42"/>
      <c r="AL47" s="42"/>
      <c r="AM47" s="74" t="str">
        <f>IF(AN8= "","",AN8)</f>
        <v>16. 4. 2021</v>
      </c>
      <c r="AN47" s="74"/>
      <c r="AO47" s="42"/>
      <c r="AP47" s="42"/>
      <c r="AQ47" s="42"/>
      <c r="AR47" s="46"/>
      <c r="B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E48" s="40"/>
    </row>
    <row r="49" s="2" customFormat="1" ht="15.15" customHeight="1">
      <c r="A49" s="40"/>
      <c r="B49" s="41"/>
      <c r="C49" s="34" t="s">
        <v>25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 xml:space="preserve"> 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30</v>
      </c>
      <c r="AJ49" s="42"/>
      <c r="AK49" s="42"/>
      <c r="AL49" s="42"/>
      <c r="AM49" s="75" t="str">
        <f>IF(E17="","",E17)</f>
        <v xml:space="preserve"> </v>
      </c>
      <c r="AN49" s="66"/>
      <c r="AO49" s="66"/>
      <c r="AP49" s="66"/>
      <c r="AQ49" s="42"/>
      <c r="AR49" s="46"/>
      <c r="AS49" s="76" t="s">
        <v>49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9"/>
      <c r="BE49" s="40"/>
    </row>
    <row r="50" s="2" customFormat="1" ht="15.15" customHeight="1">
      <c r="A50" s="40"/>
      <c r="B50" s="41"/>
      <c r="C50" s="34" t="s">
        <v>28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32</v>
      </c>
      <c r="AJ50" s="42"/>
      <c r="AK50" s="42"/>
      <c r="AL50" s="42"/>
      <c r="AM50" s="75" t="str">
        <f>IF(E20="","",E20)</f>
        <v xml:space="preserve"> 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3"/>
      <c r="BE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7"/>
      <c r="BE51" s="40"/>
    </row>
    <row r="52" s="2" customFormat="1" ht="29.28" customHeight="1">
      <c r="A52" s="40"/>
      <c r="B52" s="41"/>
      <c r="C52" s="88" t="s">
        <v>50</v>
      </c>
      <c r="D52" s="89"/>
      <c r="E52" s="89"/>
      <c r="F52" s="89"/>
      <c r="G52" s="89"/>
      <c r="H52" s="90"/>
      <c r="I52" s="91" t="s">
        <v>51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52</v>
      </c>
      <c r="AH52" s="89"/>
      <c r="AI52" s="89"/>
      <c r="AJ52" s="89"/>
      <c r="AK52" s="89"/>
      <c r="AL52" s="89"/>
      <c r="AM52" s="89"/>
      <c r="AN52" s="91" t="s">
        <v>53</v>
      </c>
      <c r="AO52" s="89"/>
      <c r="AP52" s="89"/>
      <c r="AQ52" s="93" t="s">
        <v>54</v>
      </c>
      <c r="AR52" s="46"/>
      <c r="AS52" s="94" t="s">
        <v>55</v>
      </c>
      <c r="AT52" s="95" t="s">
        <v>56</v>
      </c>
      <c r="AU52" s="95" t="s">
        <v>57</v>
      </c>
      <c r="AV52" s="95" t="s">
        <v>58</v>
      </c>
      <c r="AW52" s="95" t="s">
        <v>59</v>
      </c>
      <c r="AX52" s="95" t="s">
        <v>60</v>
      </c>
      <c r="AY52" s="95" t="s">
        <v>61</v>
      </c>
      <c r="AZ52" s="95" t="s">
        <v>62</v>
      </c>
      <c r="BA52" s="95" t="s">
        <v>63</v>
      </c>
      <c r="BB52" s="95" t="s">
        <v>64</v>
      </c>
      <c r="BC52" s="95" t="s">
        <v>65</v>
      </c>
      <c r="BD52" s="96" t="s">
        <v>66</v>
      </c>
      <c r="BE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9"/>
      <c r="BE53" s="40"/>
    </row>
    <row r="54" s="6" customFormat="1" ht="32.4" customHeight="1">
      <c r="A54" s="6"/>
      <c r="B54" s="100"/>
      <c r="C54" s="101" t="s">
        <v>67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ROUND(SUM(AG55:AG57),2)</f>
        <v>0</v>
      </c>
      <c r="AH54" s="103"/>
      <c r="AI54" s="103"/>
      <c r="AJ54" s="103"/>
      <c r="AK54" s="103"/>
      <c r="AL54" s="103"/>
      <c r="AM54" s="103"/>
      <c r="AN54" s="104">
        <f>SUM(AG54,AT54)</f>
        <v>0</v>
      </c>
      <c r="AO54" s="104"/>
      <c r="AP54" s="104"/>
      <c r="AQ54" s="105" t="s">
        <v>19</v>
      </c>
      <c r="AR54" s="106"/>
      <c r="AS54" s="107">
        <f>ROUND(SUM(AS55:AS57),2)</f>
        <v>0</v>
      </c>
      <c r="AT54" s="108">
        <f>ROUND(SUM(AV54:AW54),2)</f>
        <v>0</v>
      </c>
      <c r="AU54" s="109">
        <f>ROUND(SUM(AU55:AU57),5)</f>
        <v>0</v>
      </c>
      <c r="AV54" s="108">
        <f>ROUND(AZ54*L29,2)</f>
        <v>0</v>
      </c>
      <c r="AW54" s="108">
        <f>ROUND(BA54*L30,2)</f>
        <v>0</v>
      </c>
      <c r="AX54" s="108">
        <f>ROUND(BB54*L29,2)</f>
        <v>0</v>
      </c>
      <c r="AY54" s="108">
        <f>ROUND(BC54*L30,2)</f>
        <v>0</v>
      </c>
      <c r="AZ54" s="108">
        <f>ROUND(SUM(AZ55:AZ57),2)</f>
        <v>0</v>
      </c>
      <c r="BA54" s="108">
        <f>ROUND(SUM(BA55:BA57),2)</f>
        <v>0</v>
      </c>
      <c r="BB54" s="108">
        <f>ROUND(SUM(BB55:BB57),2)</f>
        <v>0</v>
      </c>
      <c r="BC54" s="108">
        <f>ROUND(SUM(BC55:BC57),2)</f>
        <v>0</v>
      </c>
      <c r="BD54" s="110">
        <f>ROUND(SUM(BD55:BD57),2)</f>
        <v>0</v>
      </c>
      <c r="BE54" s="6"/>
      <c r="BS54" s="111" t="s">
        <v>68</v>
      </c>
      <c r="BT54" s="111" t="s">
        <v>69</v>
      </c>
      <c r="BU54" s="112" t="s">
        <v>70</v>
      </c>
      <c r="BV54" s="111" t="s">
        <v>71</v>
      </c>
      <c r="BW54" s="111" t="s">
        <v>5</v>
      </c>
      <c r="BX54" s="111" t="s">
        <v>72</v>
      </c>
      <c r="CL54" s="111" t="s">
        <v>19</v>
      </c>
    </row>
    <row r="55" s="7" customFormat="1" ht="16.5" customHeight="1">
      <c r="A55" s="113" t="s">
        <v>73</v>
      </c>
      <c r="B55" s="114"/>
      <c r="C55" s="115"/>
      <c r="D55" s="116" t="s">
        <v>74</v>
      </c>
      <c r="E55" s="116"/>
      <c r="F55" s="116"/>
      <c r="G55" s="116"/>
      <c r="H55" s="116"/>
      <c r="I55" s="117"/>
      <c r="J55" s="116" t="s">
        <v>75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'773a - Stavební část'!J30</f>
        <v>0</v>
      </c>
      <c r="AH55" s="117"/>
      <c r="AI55" s="117"/>
      <c r="AJ55" s="117"/>
      <c r="AK55" s="117"/>
      <c r="AL55" s="117"/>
      <c r="AM55" s="117"/>
      <c r="AN55" s="118">
        <f>SUM(AG55,AT55)</f>
        <v>0</v>
      </c>
      <c r="AO55" s="117"/>
      <c r="AP55" s="117"/>
      <c r="AQ55" s="119" t="s">
        <v>76</v>
      </c>
      <c r="AR55" s="120"/>
      <c r="AS55" s="121">
        <v>0</v>
      </c>
      <c r="AT55" s="122">
        <f>ROUND(SUM(AV55:AW55),2)</f>
        <v>0</v>
      </c>
      <c r="AU55" s="123">
        <f>'773a - Stavební část'!P96</f>
        <v>0</v>
      </c>
      <c r="AV55" s="122">
        <f>'773a - Stavební část'!J33</f>
        <v>0</v>
      </c>
      <c r="AW55" s="122">
        <f>'773a - Stavební část'!J34</f>
        <v>0</v>
      </c>
      <c r="AX55" s="122">
        <f>'773a - Stavební část'!J35</f>
        <v>0</v>
      </c>
      <c r="AY55" s="122">
        <f>'773a - Stavební část'!J36</f>
        <v>0</v>
      </c>
      <c r="AZ55" s="122">
        <f>'773a - Stavební část'!F33</f>
        <v>0</v>
      </c>
      <c r="BA55" s="122">
        <f>'773a - Stavební část'!F34</f>
        <v>0</v>
      </c>
      <c r="BB55" s="122">
        <f>'773a - Stavební část'!F35</f>
        <v>0</v>
      </c>
      <c r="BC55" s="122">
        <f>'773a - Stavební část'!F36</f>
        <v>0</v>
      </c>
      <c r="BD55" s="124">
        <f>'773a - Stavební část'!F37</f>
        <v>0</v>
      </c>
      <c r="BE55" s="7"/>
      <c r="BT55" s="125" t="s">
        <v>77</v>
      </c>
      <c r="BV55" s="125" t="s">
        <v>71</v>
      </c>
      <c r="BW55" s="125" t="s">
        <v>78</v>
      </c>
      <c r="BX55" s="125" t="s">
        <v>5</v>
      </c>
      <c r="CL55" s="125" t="s">
        <v>19</v>
      </c>
      <c r="CM55" s="125" t="s">
        <v>79</v>
      </c>
    </row>
    <row r="56" s="7" customFormat="1" ht="16.5" customHeight="1">
      <c r="A56" s="113" t="s">
        <v>73</v>
      </c>
      <c r="B56" s="114"/>
      <c r="C56" s="115"/>
      <c r="D56" s="116" t="s">
        <v>80</v>
      </c>
      <c r="E56" s="116"/>
      <c r="F56" s="116"/>
      <c r="G56" s="116"/>
      <c r="H56" s="116"/>
      <c r="I56" s="117"/>
      <c r="J56" s="116" t="s">
        <v>81</v>
      </c>
      <c r="K56" s="116"/>
      <c r="L56" s="116"/>
      <c r="M56" s="116"/>
      <c r="N56" s="116"/>
      <c r="O56" s="116"/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8">
        <f>'773c - Vytápění'!J30</f>
        <v>0</v>
      </c>
      <c r="AH56" s="117"/>
      <c r="AI56" s="117"/>
      <c r="AJ56" s="117"/>
      <c r="AK56" s="117"/>
      <c r="AL56" s="117"/>
      <c r="AM56" s="117"/>
      <c r="AN56" s="118">
        <f>SUM(AG56,AT56)</f>
        <v>0</v>
      </c>
      <c r="AO56" s="117"/>
      <c r="AP56" s="117"/>
      <c r="AQ56" s="119" t="s">
        <v>76</v>
      </c>
      <c r="AR56" s="120"/>
      <c r="AS56" s="121">
        <v>0</v>
      </c>
      <c r="AT56" s="122">
        <f>ROUND(SUM(AV56:AW56),2)</f>
        <v>0</v>
      </c>
      <c r="AU56" s="123">
        <f>'773c - Vytápění'!P90</f>
        <v>0</v>
      </c>
      <c r="AV56" s="122">
        <f>'773c - Vytápění'!J33</f>
        <v>0</v>
      </c>
      <c r="AW56" s="122">
        <f>'773c - Vytápění'!J34</f>
        <v>0</v>
      </c>
      <c r="AX56" s="122">
        <f>'773c - Vytápění'!J35</f>
        <v>0</v>
      </c>
      <c r="AY56" s="122">
        <f>'773c - Vytápění'!J36</f>
        <v>0</v>
      </c>
      <c r="AZ56" s="122">
        <f>'773c - Vytápění'!F33</f>
        <v>0</v>
      </c>
      <c r="BA56" s="122">
        <f>'773c - Vytápění'!F34</f>
        <v>0</v>
      </c>
      <c r="BB56" s="122">
        <f>'773c - Vytápění'!F35</f>
        <v>0</v>
      </c>
      <c r="BC56" s="122">
        <f>'773c - Vytápění'!F36</f>
        <v>0</v>
      </c>
      <c r="BD56" s="124">
        <f>'773c - Vytápění'!F37</f>
        <v>0</v>
      </c>
      <c r="BE56" s="7"/>
      <c r="BT56" s="125" t="s">
        <v>77</v>
      </c>
      <c r="BV56" s="125" t="s">
        <v>71</v>
      </c>
      <c r="BW56" s="125" t="s">
        <v>82</v>
      </c>
      <c r="BX56" s="125" t="s">
        <v>5</v>
      </c>
      <c r="CL56" s="125" t="s">
        <v>19</v>
      </c>
      <c r="CM56" s="125" t="s">
        <v>79</v>
      </c>
    </row>
    <row r="57" s="7" customFormat="1" ht="16.5" customHeight="1">
      <c r="A57" s="113" t="s">
        <v>73</v>
      </c>
      <c r="B57" s="114"/>
      <c r="C57" s="115"/>
      <c r="D57" s="116" t="s">
        <v>83</v>
      </c>
      <c r="E57" s="116"/>
      <c r="F57" s="116"/>
      <c r="G57" s="116"/>
      <c r="H57" s="116"/>
      <c r="I57" s="117"/>
      <c r="J57" s="116" t="s">
        <v>84</v>
      </c>
      <c r="K57" s="116"/>
      <c r="L57" s="116"/>
      <c r="M57" s="116"/>
      <c r="N57" s="116"/>
      <c r="O57" s="116"/>
      <c r="P57" s="116"/>
      <c r="Q57" s="116"/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8">
        <f>'773d - ZTI'!J30</f>
        <v>0</v>
      </c>
      <c r="AH57" s="117"/>
      <c r="AI57" s="117"/>
      <c r="AJ57" s="117"/>
      <c r="AK57" s="117"/>
      <c r="AL57" s="117"/>
      <c r="AM57" s="117"/>
      <c r="AN57" s="118">
        <f>SUM(AG57,AT57)</f>
        <v>0</v>
      </c>
      <c r="AO57" s="117"/>
      <c r="AP57" s="117"/>
      <c r="AQ57" s="119" t="s">
        <v>76</v>
      </c>
      <c r="AR57" s="120"/>
      <c r="AS57" s="126">
        <v>0</v>
      </c>
      <c r="AT57" s="127">
        <f>ROUND(SUM(AV57:AW57),2)</f>
        <v>0</v>
      </c>
      <c r="AU57" s="128">
        <f>'773d - ZTI'!P83</f>
        <v>0</v>
      </c>
      <c r="AV57" s="127">
        <f>'773d - ZTI'!J33</f>
        <v>0</v>
      </c>
      <c r="AW57" s="127">
        <f>'773d - ZTI'!J34</f>
        <v>0</v>
      </c>
      <c r="AX57" s="127">
        <f>'773d - ZTI'!J35</f>
        <v>0</v>
      </c>
      <c r="AY57" s="127">
        <f>'773d - ZTI'!J36</f>
        <v>0</v>
      </c>
      <c r="AZ57" s="127">
        <f>'773d - ZTI'!F33</f>
        <v>0</v>
      </c>
      <c r="BA57" s="127">
        <f>'773d - ZTI'!F34</f>
        <v>0</v>
      </c>
      <c r="BB57" s="127">
        <f>'773d - ZTI'!F35</f>
        <v>0</v>
      </c>
      <c r="BC57" s="127">
        <f>'773d - ZTI'!F36</f>
        <v>0</v>
      </c>
      <c r="BD57" s="129">
        <f>'773d - ZTI'!F37</f>
        <v>0</v>
      </c>
      <c r="BE57" s="7"/>
      <c r="BT57" s="125" t="s">
        <v>77</v>
      </c>
      <c r="BV57" s="125" t="s">
        <v>71</v>
      </c>
      <c r="BW57" s="125" t="s">
        <v>85</v>
      </c>
      <c r="BX57" s="125" t="s">
        <v>5</v>
      </c>
      <c r="CL57" s="125" t="s">
        <v>19</v>
      </c>
      <c r="CM57" s="125" t="s">
        <v>79</v>
      </c>
    </row>
    <row r="58" s="2" customFormat="1" ht="30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6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</row>
    <row r="59" s="2" customFormat="1" ht="6.96" customHeight="1">
      <c r="A59" s="40"/>
      <c r="B59" s="61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46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</row>
  </sheetData>
  <sheetProtection sheet="1" formatColumns="0" formatRows="0" objects="1" scenarios="1" spinCount="100000" saltValue="SGNv1Pcr70YDgY9z0tTabfAVvt8qNjNQlRFi4fTFB/L5F6kG7R1/Jw72LRJHTC+GwryI9fspSsKT2m3C9O8/2A==" hashValue="Ki4flZeZPEK99f47+iGfpyRbz8ZFXstrYS2dFXtboXXxEu8ECBTsLk3RVqXMJN3LS9/rpCtuUe4OVMTy7yDxyg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773a - Stavební část'!C2" display="/"/>
    <hyperlink ref="A56" location="'773c - Vytápění'!C2" display="/"/>
    <hyperlink ref="A57" location="'773d - ZTI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78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dotace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88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22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tr">
        <f>IF('Rekapitulace stavby'!AN10="","",'Rekapitulace stavby'!AN10)</f>
        <v/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tr">
        <f>IF('Rekapitulace stavby'!E11="","",'Rekapitulace stavby'!E11)</f>
        <v xml:space="preserve"> </v>
      </c>
      <c r="F15" s="40"/>
      <c r="G15" s="40"/>
      <c r="H15" s="40"/>
      <c r="I15" s="134" t="s">
        <v>27</v>
      </c>
      <c r="J15" s="138" t="str">
        <f>IF('Rekapitulace stavby'!AN11="","",'Rekapitulace stavby'!AN11)</f>
        <v/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tr">
        <f>IF('Rekapitulace stavby'!AN16="","",'Rekapitulace stavby'!AN16)</f>
        <v/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tr">
        <f>IF('Rekapitulace stavby'!E17="","",'Rekapitulace stavby'!E17)</f>
        <v xml:space="preserve"> </v>
      </c>
      <c r="F21" s="40"/>
      <c r="G21" s="40"/>
      <c r="H21" s="40"/>
      <c r="I21" s="134" t="s">
        <v>27</v>
      </c>
      <c r="J21" s="138" t="str">
        <f>IF('Rekapitulace stavby'!AN17="","",'Rekapitulace stavby'!AN17)</f>
        <v/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tr">
        <f>IF('Rekapitulace stavby'!AN19="","",'Rekapitulace stavby'!AN19)</f>
        <v/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tr">
        <f>IF('Rekapitulace stavby'!E20="","",'Rekapitulace stavby'!E20)</f>
        <v xml:space="preserve"> </v>
      </c>
      <c r="F24" s="40"/>
      <c r="G24" s="40"/>
      <c r="H24" s="40"/>
      <c r="I24" s="134" t="s">
        <v>27</v>
      </c>
      <c r="J24" s="138" t="str">
        <f>IF('Rekapitulace stavby'!AN20="","",'Rekapitulace stavby'!AN20)</f>
        <v/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40"/>
      <c r="B27" s="141"/>
      <c r="C27" s="140"/>
      <c r="D27" s="140"/>
      <c r="E27" s="142" t="s">
        <v>19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ROUND(J96,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ROUND((SUM(BE96:BE589)),  2)</f>
        <v>0</v>
      </c>
      <c r="G33" s="40"/>
      <c r="H33" s="40"/>
      <c r="I33" s="150">
        <v>0.20999999999999999</v>
      </c>
      <c r="J33" s="149">
        <f>ROUND(((SUM(BE96:BE589))*I33),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ROUND((SUM(BF96:BF589)),  2)</f>
        <v>0</v>
      </c>
      <c r="G34" s="40"/>
      <c r="H34" s="40"/>
      <c r="I34" s="150">
        <v>0.14999999999999999</v>
      </c>
      <c r="J34" s="149">
        <f>ROUND(((SUM(BF96:BF589))*I34),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ROUND((SUM(BG96:BG589)),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ROUND((SUM(BH96:BH589)),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ROUND((SUM(BI96:BI589)),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dotace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773a - Stavební část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 xml:space="preserve"> 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 xml:space="preserve"> 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J96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93</v>
      </c>
      <c r="E60" s="170"/>
      <c r="F60" s="170"/>
      <c r="G60" s="170"/>
      <c r="H60" s="170"/>
      <c r="I60" s="170"/>
      <c r="J60" s="171">
        <f>J97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94</v>
      </c>
      <c r="E61" s="176"/>
      <c r="F61" s="176"/>
      <c r="G61" s="176"/>
      <c r="H61" s="176"/>
      <c r="I61" s="176"/>
      <c r="J61" s="177">
        <f>J98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73"/>
      <c r="C62" s="174"/>
      <c r="D62" s="175" t="s">
        <v>95</v>
      </c>
      <c r="E62" s="176"/>
      <c r="F62" s="176"/>
      <c r="G62" s="176"/>
      <c r="H62" s="176"/>
      <c r="I62" s="176"/>
      <c r="J62" s="177">
        <f>J121</f>
        <v>0</v>
      </c>
      <c r="K62" s="174"/>
      <c r="L62" s="178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73"/>
      <c r="C63" s="174"/>
      <c r="D63" s="175" t="s">
        <v>96</v>
      </c>
      <c r="E63" s="176"/>
      <c r="F63" s="176"/>
      <c r="G63" s="176"/>
      <c r="H63" s="176"/>
      <c r="I63" s="176"/>
      <c r="J63" s="177">
        <f>J124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97</v>
      </c>
      <c r="E64" s="176"/>
      <c r="F64" s="176"/>
      <c r="G64" s="176"/>
      <c r="H64" s="176"/>
      <c r="I64" s="176"/>
      <c r="J64" s="177">
        <f>J258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98</v>
      </c>
      <c r="E65" s="176"/>
      <c r="F65" s="176"/>
      <c r="G65" s="176"/>
      <c r="H65" s="176"/>
      <c r="I65" s="176"/>
      <c r="J65" s="177">
        <f>J316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99</v>
      </c>
      <c r="E66" s="176"/>
      <c r="F66" s="176"/>
      <c r="G66" s="176"/>
      <c r="H66" s="176"/>
      <c r="I66" s="176"/>
      <c r="J66" s="177">
        <f>J326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67"/>
      <c r="C67" s="168"/>
      <c r="D67" s="169" t="s">
        <v>100</v>
      </c>
      <c r="E67" s="170"/>
      <c r="F67" s="170"/>
      <c r="G67" s="170"/>
      <c r="H67" s="170"/>
      <c r="I67" s="170"/>
      <c r="J67" s="171">
        <f>J329</f>
        <v>0</v>
      </c>
      <c r="K67" s="168"/>
      <c r="L67" s="17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7"/>
      <c r="C68" s="168"/>
      <c r="D68" s="169" t="s">
        <v>101</v>
      </c>
      <c r="E68" s="170"/>
      <c r="F68" s="170"/>
      <c r="G68" s="170"/>
      <c r="H68" s="170"/>
      <c r="I68" s="170"/>
      <c r="J68" s="171">
        <f>J338</f>
        <v>0</v>
      </c>
      <c r="K68" s="168"/>
      <c r="L68" s="17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7"/>
      <c r="C69" s="168"/>
      <c r="D69" s="169" t="s">
        <v>102</v>
      </c>
      <c r="E69" s="170"/>
      <c r="F69" s="170"/>
      <c r="G69" s="170"/>
      <c r="H69" s="170"/>
      <c r="I69" s="170"/>
      <c r="J69" s="171">
        <f>J358</f>
        <v>0</v>
      </c>
      <c r="K69" s="168"/>
      <c r="L69" s="17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73"/>
      <c r="C70" s="174"/>
      <c r="D70" s="175" t="s">
        <v>103</v>
      </c>
      <c r="E70" s="176"/>
      <c r="F70" s="176"/>
      <c r="G70" s="176"/>
      <c r="H70" s="176"/>
      <c r="I70" s="176"/>
      <c r="J70" s="177">
        <f>J359</f>
        <v>0</v>
      </c>
      <c r="K70" s="174"/>
      <c r="L70" s="178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73"/>
      <c r="C71" s="174"/>
      <c r="D71" s="175" t="s">
        <v>104</v>
      </c>
      <c r="E71" s="176"/>
      <c r="F71" s="176"/>
      <c r="G71" s="176"/>
      <c r="H71" s="176"/>
      <c r="I71" s="176"/>
      <c r="J71" s="177">
        <f>J397</f>
        <v>0</v>
      </c>
      <c r="K71" s="174"/>
      <c r="L71" s="178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73"/>
      <c r="C72" s="174"/>
      <c r="D72" s="175" t="s">
        <v>105</v>
      </c>
      <c r="E72" s="176"/>
      <c r="F72" s="176"/>
      <c r="G72" s="176"/>
      <c r="H72" s="176"/>
      <c r="I72" s="176"/>
      <c r="J72" s="177">
        <f>J425</f>
        <v>0</v>
      </c>
      <c r="K72" s="174"/>
      <c r="L72" s="178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73"/>
      <c r="C73" s="174"/>
      <c r="D73" s="175" t="s">
        <v>106</v>
      </c>
      <c r="E73" s="176"/>
      <c r="F73" s="176"/>
      <c r="G73" s="176"/>
      <c r="H73" s="176"/>
      <c r="I73" s="176"/>
      <c r="J73" s="177">
        <f>J431</f>
        <v>0</v>
      </c>
      <c r="K73" s="174"/>
      <c r="L73" s="178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73"/>
      <c r="C74" s="174"/>
      <c r="D74" s="175" t="s">
        <v>107</v>
      </c>
      <c r="E74" s="176"/>
      <c r="F74" s="176"/>
      <c r="G74" s="176"/>
      <c r="H74" s="176"/>
      <c r="I74" s="176"/>
      <c r="J74" s="177">
        <f>J520</f>
        <v>0</v>
      </c>
      <c r="K74" s="174"/>
      <c r="L74" s="178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73"/>
      <c r="C75" s="174"/>
      <c r="D75" s="175" t="s">
        <v>108</v>
      </c>
      <c r="E75" s="176"/>
      <c r="F75" s="176"/>
      <c r="G75" s="176"/>
      <c r="H75" s="176"/>
      <c r="I75" s="176"/>
      <c r="J75" s="177">
        <f>J567</f>
        <v>0</v>
      </c>
      <c r="K75" s="174"/>
      <c r="L75" s="178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9" customFormat="1" ht="24.96" customHeight="1">
      <c r="A76" s="9"/>
      <c r="B76" s="167"/>
      <c r="C76" s="168"/>
      <c r="D76" s="169" t="s">
        <v>109</v>
      </c>
      <c r="E76" s="170"/>
      <c r="F76" s="170"/>
      <c r="G76" s="170"/>
      <c r="H76" s="170"/>
      <c r="I76" s="170"/>
      <c r="J76" s="171">
        <f>J583</f>
        <v>0</v>
      </c>
      <c r="K76" s="168"/>
      <c r="L76" s="172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40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82" s="2" customFormat="1" ht="6.96" customHeight="1">
      <c r="A82" s="40"/>
      <c r="B82" s="63"/>
      <c r="C82" s="64"/>
      <c r="D82" s="64"/>
      <c r="E82" s="64"/>
      <c r="F82" s="64"/>
      <c r="G82" s="64"/>
      <c r="H82" s="64"/>
      <c r="I82" s="64"/>
      <c r="J82" s="64"/>
      <c r="K82" s="64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24.96" customHeight="1">
      <c r="A83" s="40"/>
      <c r="B83" s="41"/>
      <c r="C83" s="25" t="s">
        <v>110</v>
      </c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2" customHeight="1">
      <c r="A85" s="40"/>
      <c r="B85" s="41"/>
      <c r="C85" s="34" t="s">
        <v>16</v>
      </c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6.5" customHeight="1">
      <c r="A86" s="40"/>
      <c r="B86" s="41"/>
      <c r="C86" s="42"/>
      <c r="D86" s="42"/>
      <c r="E86" s="162" t="str">
        <f>E7</f>
        <v>773 - Kulturni dum Lahost - dotace</v>
      </c>
      <c r="F86" s="34"/>
      <c r="G86" s="34"/>
      <c r="H86" s="34"/>
      <c r="I86" s="42"/>
      <c r="J86" s="42"/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87</v>
      </c>
      <c r="D87" s="42"/>
      <c r="E87" s="42"/>
      <c r="F87" s="42"/>
      <c r="G87" s="42"/>
      <c r="H87" s="42"/>
      <c r="I87" s="42"/>
      <c r="J87" s="42"/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6.5" customHeight="1">
      <c r="A88" s="40"/>
      <c r="B88" s="41"/>
      <c r="C88" s="42"/>
      <c r="D88" s="42"/>
      <c r="E88" s="71" t="str">
        <f>E9</f>
        <v>773a - Stavební část</v>
      </c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6.96" customHeight="1">
      <c r="A89" s="40"/>
      <c r="B89" s="41"/>
      <c r="C89" s="42"/>
      <c r="D89" s="42"/>
      <c r="E89" s="42"/>
      <c r="F89" s="42"/>
      <c r="G89" s="42"/>
      <c r="H89" s="42"/>
      <c r="I89" s="42"/>
      <c r="J89" s="42"/>
      <c r="K89" s="42"/>
      <c r="L89" s="13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2" customHeight="1">
      <c r="A90" s="40"/>
      <c r="B90" s="41"/>
      <c r="C90" s="34" t="s">
        <v>21</v>
      </c>
      <c r="D90" s="42"/>
      <c r="E90" s="42"/>
      <c r="F90" s="29" t="str">
        <f>F12</f>
        <v xml:space="preserve"> </v>
      </c>
      <c r="G90" s="42"/>
      <c r="H90" s="42"/>
      <c r="I90" s="34" t="s">
        <v>23</v>
      </c>
      <c r="J90" s="74" t="str">
        <f>IF(J12="","",J12)</f>
        <v>16. 4. 2021</v>
      </c>
      <c r="K90" s="42"/>
      <c r="L90" s="13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136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5.15" customHeight="1">
      <c r="A92" s="40"/>
      <c r="B92" s="41"/>
      <c r="C92" s="34" t="s">
        <v>25</v>
      </c>
      <c r="D92" s="42"/>
      <c r="E92" s="42"/>
      <c r="F92" s="29" t="str">
        <f>E15</f>
        <v xml:space="preserve"> </v>
      </c>
      <c r="G92" s="42"/>
      <c r="H92" s="42"/>
      <c r="I92" s="34" t="s">
        <v>30</v>
      </c>
      <c r="J92" s="38" t="str">
        <f>E21</f>
        <v xml:space="preserve"> </v>
      </c>
      <c r="K92" s="42"/>
      <c r="L92" s="136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5.15" customHeight="1">
      <c r="A93" s="40"/>
      <c r="B93" s="41"/>
      <c r="C93" s="34" t="s">
        <v>28</v>
      </c>
      <c r="D93" s="42"/>
      <c r="E93" s="42"/>
      <c r="F93" s="29" t="str">
        <f>IF(E18="","",E18)</f>
        <v>Vyplň údaj</v>
      </c>
      <c r="G93" s="42"/>
      <c r="H93" s="42"/>
      <c r="I93" s="34" t="s">
        <v>32</v>
      </c>
      <c r="J93" s="38" t="str">
        <f>E24</f>
        <v xml:space="preserve"> </v>
      </c>
      <c r="K93" s="42"/>
      <c r="L93" s="136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0.32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136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11" customFormat="1" ht="29.28" customHeight="1">
      <c r="A95" s="179"/>
      <c r="B95" s="180"/>
      <c r="C95" s="181" t="s">
        <v>111</v>
      </c>
      <c r="D95" s="182" t="s">
        <v>54</v>
      </c>
      <c r="E95" s="182" t="s">
        <v>50</v>
      </c>
      <c r="F95" s="182" t="s">
        <v>51</v>
      </c>
      <c r="G95" s="182" t="s">
        <v>112</v>
      </c>
      <c r="H95" s="182" t="s">
        <v>113</v>
      </c>
      <c r="I95" s="182" t="s">
        <v>114</v>
      </c>
      <c r="J95" s="182" t="s">
        <v>91</v>
      </c>
      <c r="K95" s="183" t="s">
        <v>115</v>
      </c>
      <c r="L95" s="184"/>
      <c r="M95" s="94" t="s">
        <v>19</v>
      </c>
      <c r="N95" s="95" t="s">
        <v>39</v>
      </c>
      <c r="O95" s="95" t="s">
        <v>116</v>
      </c>
      <c r="P95" s="95" t="s">
        <v>117</v>
      </c>
      <c r="Q95" s="95" t="s">
        <v>118</v>
      </c>
      <c r="R95" s="95" t="s">
        <v>119</v>
      </c>
      <c r="S95" s="95" t="s">
        <v>120</v>
      </c>
      <c r="T95" s="96" t="s">
        <v>121</v>
      </c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</row>
    <row r="96" s="2" customFormat="1" ht="22.8" customHeight="1">
      <c r="A96" s="40"/>
      <c r="B96" s="41"/>
      <c r="C96" s="101" t="s">
        <v>122</v>
      </c>
      <c r="D96" s="42"/>
      <c r="E96" s="42"/>
      <c r="F96" s="42"/>
      <c r="G96" s="42"/>
      <c r="H96" s="42"/>
      <c r="I96" s="42"/>
      <c r="J96" s="185">
        <f>BK96</f>
        <v>0</v>
      </c>
      <c r="K96" s="42"/>
      <c r="L96" s="46"/>
      <c r="M96" s="97"/>
      <c r="N96" s="186"/>
      <c r="O96" s="98"/>
      <c r="P96" s="187">
        <f>P97+P329+P338+P358+P583</f>
        <v>0</v>
      </c>
      <c r="Q96" s="98"/>
      <c r="R96" s="187">
        <f>R97+R329+R338+R358+R583</f>
        <v>71.647449206427495</v>
      </c>
      <c r="S96" s="98"/>
      <c r="T96" s="188">
        <f>T97+T329+T338+T358+T583</f>
        <v>61.513203000000004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19" t="s">
        <v>68</v>
      </c>
      <c r="AU96" s="19" t="s">
        <v>92</v>
      </c>
      <c r="BK96" s="189">
        <f>BK97+BK329+BK338+BK358+BK583</f>
        <v>0</v>
      </c>
    </row>
    <row r="97" s="12" customFormat="1" ht="25.92" customHeight="1">
      <c r="A97" s="12"/>
      <c r="B97" s="190"/>
      <c r="C97" s="191"/>
      <c r="D97" s="192" t="s">
        <v>68</v>
      </c>
      <c r="E97" s="193" t="s">
        <v>123</v>
      </c>
      <c r="F97" s="193" t="s">
        <v>124</v>
      </c>
      <c r="G97" s="191"/>
      <c r="H97" s="191"/>
      <c r="I97" s="194"/>
      <c r="J97" s="195">
        <f>BK97</f>
        <v>0</v>
      </c>
      <c r="K97" s="191"/>
      <c r="L97" s="196"/>
      <c r="M97" s="197"/>
      <c r="N97" s="198"/>
      <c r="O97" s="198"/>
      <c r="P97" s="199">
        <f>P98+P121+P124+P258+P316+P326</f>
        <v>0</v>
      </c>
      <c r="Q97" s="198"/>
      <c r="R97" s="199">
        <f>R98+R121+R124+R258+R316+R326</f>
        <v>51.131836279280002</v>
      </c>
      <c r="S97" s="198"/>
      <c r="T97" s="200">
        <f>T98+T121+T124+T258+T316+T326</f>
        <v>61.513203000000004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1" t="s">
        <v>77</v>
      </c>
      <c r="AT97" s="202" t="s">
        <v>68</v>
      </c>
      <c r="AU97" s="202" t="s">
        <v>69</v>
      </c>
      <c r="AY97" s="201" t="s">
        <v>125</v>
      </c>
      <c r="BK97" s="203">
        <f>BK98+BK121+BK124+BK258+BK316+BK326</f>
        <v>0</v>
      </c>
    </row>
    <row r="98" s="12" customFormat="1" ht="22.8" customHeight="1">
      <c r="A98" s="12"/>
      <c r="B98" s="190"/>
      <c r="C98" s="191"/>
      <c r="D98" s="192" t="s">
        <v>68</v>
      </c>
      <c r="E98" s="204" t="s">
        <v>126</v>
      </c>
      <c r="F98" s="204" t="s">
        <v>127</v>
      </c>
      <c r="G98" s="191"/>
      <c r="H98" s="191"/>
      <c r="I98" s="194"/>
      <c r="J98" s="205">
        <f>BK98</f>
        <v>0</v>
      </c>
      <c r="K98" s="191"/>
      <c r="L98" s="196"/>
      <c r="M98" s="197"/>
      <c r="N98" s="198"/>
      <c r="O98" s="198"/>
      <c r="P98" s="199">
        <f>SUM(P99:P120)</f>
        <v>0</v>
      </c>
      <c r="Q98" s="198"/>
      <c r="R98" s="199">
        <f>SUM(R99:R120)</f>
        <v>22.668109100800002</v>
      </c>
      <c r="S98" s="198"/>
      <c r="T98" s="200">
        <f>SUM(T99:T120)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01" t="s">
        <v>77</v>
      </c>
      <c r="AT98" s="202" t="s">
        <v>68</v>
      </c>
      <c r="AU98" s="202" t="s">
        <v>77</v>
      </c>
      <c r="AY98" s="201" t="s">
        <v>125</v>
      </c>
      <c r="BK98" s="203">
        <f>SUM(BK99:BK120)</f>
        <v>0</v>
      </c>
    </row>
    <row r="99" s="2" customFormat="1" ht="21.75" customHeight="1">
      <c r="A99" s="40"/>
      <c r="B99" s="41"/>
      <c r="C99" s="206" t="s">
        <v>128</v>
      </c>
      <c r="D99" s="206" t="s">
        <v>129</v>
      </c>
      <c r="E99" s="207" t="s">
        <v>130</v>
      </c>
      <c r="F99" s="208" t="s">
        <v>131</v>
      </c>
      <c r="G99" s="209" t="s">
        <v>132</v>
      </c>
      <c r="H99" s="210">
        <v>7.1820000000000004</v>
      </c>
      <c r="I99" s="211"/>
      <c r="J99" s="212">
        <f>ROUND(I99*H99,2)</f>
        <v>0</v>
      </c>
      <c r="K99" s="208" t="s">
        <v>133</v>
      </c>
      <c r="L99" s="46"/>
      <c r="M99" s="213" t="s">
        <v>19</v>
      </c>
      <c r="N99" s="214" t="s">
        <v>40</v>
      </c>
      <c r="O99" s="86"/>
      <c r="P99" s="215">
        <f>O99*H99</f>
        <v>0</v>
      </c>
      <c r="Q99" s="215">
        <v>1.78636</v>
      </c>
      <c r="R99" s="215">
        <f>Q99*H99</f>
        <v>12.82963752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134</v>
      </c>
      <c r="AT99" s="217" t="s">
        <v>129</v>
      </c>
      <c r="AU99" s="217" t="s">
        <v>79</v>
      </c>
      <c r="AY99" s="19" t="s">
        <v>125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134</v>
      </c>
      <c r="BM99" s="217" t="s">
        <v>135</v>
      </c>
    </row>
    <row r="100" s="2" customFormat="1">
      <c r="A100" s="40"/>
      <c r="B100" s="41"/>
      <c r="C100" s="42"/>
      <c r="D100" s="219" t="s">
        <v>136</v>
      </c>
      <c r="E100" s="42"/>
      <c r="F100" s="220" t="s">
        <v>137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136</v>
      </c>
      <c r="AU100" s="19" t="s">
        <v>79</v>
      </c>
    </row>
    <row r="101" s="13" customFormat="1">
      <c r="A101" s="13"/>
      <c r="B101" s="224"/>
      <c r="C101" s="225"/>
      <c r="D101" s="226" t="s">
        <v>138</v>
      </c>
      <c r="E101" s="227" t="s">
        <v>19</v>
      </c>
      <c r="F101" s="228" t="s">
        <v>139</v>
      </c>
      <c r="G101" s="225"/>
      <c r="H101" s="229">
        <v>5.0540000000000003</v>
      </c>
      <c r="I101" s="230"/>
      <c r="J101" s="225"/>
      <c r="K101" s="225"/>
      <c r="L101" s="231"/>
      <c r="M101" s="232"/>
      <c r="N101" s="233"/>
      <c r="O101" s="233"/>
      <c r="P101" s="233"/>
      <c r="Q101" s="233"/>
      <c r="R101" s="233"/>
      <c r="S101" s="233"/>
      <c r="T101" s="234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5" t="s">
        <v>138</v>
      </c>
      <c r="AU101" s="235" t="s">
        <v>79</v>
      </c>
      <c r="AV101" s="13" t="s">
        <v>79</v>
      </c>
      <c r="AW101" s="13" t="s">
        <v>31</v>
      </c>
      <c r="AX101" s="13" t="s">
        <v>69</v>
      </c>
      <c r="AY101" s="235" t="s">
        <v>125</v>
      </c>
    </row>
    <row r="102" s="13" customFormat="1">
      <c r="A102" s="13"/>
      <c r="B102" s="224"/>
      <c r="C102" s="225"/>
      <c r="D102" s="226" t="s">
        <v>138</v>
      </c>
      <c r="E102" s="227" t="s">
        <v>19</v>
      </c>
      <c r="F102" s="228" t="s">
        <v>140</v>
      </c>
      <c r="G102" s="225"/>
      <c r="H102" s="229">
        <v>9.3100000000000005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138</v>
      </c>
      <c r="AU102" s="235" t="s">
        <v>79</v>
      </c>
      <c r="AV102" s="13" t="s">
        <v>79</v>
      </c>
      <c r="AW102" s="13" t="s">
        <v>31</v>
      </c>
      <c r="AX102" s="13" t="s">
        <v>69</v>
      </c>
      <c r="AY102" s="235" t="s">
        <v>125</v>
      </c>
    </row>
    <row r="103" s="14" customFormat="1">
      <c r="A103" s="14"/>
      <c r="B103" s="236"/>
      <c r="C103" s="237"/>
      <c r="D103" s="226" t="s">
        <v>138</v>
      </c>
      <c r="E103" s="238" t="s">
        <v>19</v>
      </c>
      <c r="F103" s="239" t="s">
        <v>141</v>
      </c>
      <c r="G103" s="237"/>
      <c r="H103" s="240">
        <v>14.364000000000001</v>
      </c>
      <c r="I103" s="241"/>
      <c r="J103" s="237"/>
      <c r="K103" s="237"/>
      <c r="L103" s="242"/>
      <c r="M103" s="243"/>
      <c r="N103" s="244"/>
      <c r="O103" s="244"/>
      <c r="P103" s="244"/>
      <c r="Q103" s="244"/>
      <c r="R103" s="244"/>
      <c r="S103" s="244"/>
      <c r="T103" s="245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6" t="s">
        <v>138</v>
      </c>
      <c r="AU103" s="246" t="s">
        <v>79</v>
      </c>
      <c r="AV103" s="14" t="s">
        <v>126</v>
      </c>
      <c r="AW103" s="14" t="s">
        <v>31</v>
      </c>
      <c r="AX103" s="14" t="s">
        <v>69</v>
      </c>
      <c r="AY103" s="246" t="s">
        <v>125</v>
      </c>
    </row>
    <row r="104" s="13" customFormat="1">
      <c r="A104" s="13"/>
      <c r="B104" s="224"/>
      <c r="C104" s="225"/>
      <c r="D104" s="226" t="s">
        <v>138</v>
      </c>
      <c r="E104" s="227" t="s">
        <v>19</v>
      </c>
      <c r="F104" s="228" t="s">
        <v>142</v>
      </c>
      <c r="G104" s="225"/>
      <c r="H104" s="229">
        <v>-7.1820000000000004</v>
      </c>
      <c r="I104" s="230"/>
      <c r="J104" s="225"/>
      <c r="K104" s="225"/>
      <c r="L104" s="231"/>
      <c r="M104" s="232"/>
      <c r="N104" s="233"/>
      <c r="O104" s="233"/>
      <c r="P104" s="233"/>
      <c r="Q104" s="233"/>
      <c r="R104" s="233"/>
      <c r="S104" s="233"/>
      <c r="T104" s="234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5" t="s">
        <v>138</v>
      </c>
      <c r="AU104" s="235" t="s">
        <v>79</v>
      </c>
      <c r="AV104" s="13" t="s">
        <v>79</v>
      </c>
      <c r="AW104" s="13" t="s">
        <v>31</v>
      </c>
      <c r="AX104" s="13" t="s">
        <v>69</v>
      </c>
      <c r="AY104" s="235" t="s">
        <v>125</v>
      </c>
    </row>
    <row r="105" s="15" customFormat="1">
      <c r="A105" s="15"/>
      <c r="B105" s="247"/>
      <c r="C105" s="248"/>
      <c r="D105" s="226" t="s">
        <v>138</v>
      </c>
      <c r="E105" s="249" t="s">
        <v>19</v>
      </c>
      <c r="F105" s="250" t="s">
        <v>143</v>
      </c>
      <c r="G105" s="248"/>
      <c r="H105" s="251">
        <v>7.1820000000000004</v>
      </c>
      <c r="I105" s="252"/>
      <c r="J105" s="248"/>
      <c r="K105" s="248"/>
      <c r="L105" s="253"/>
      <c r="M105" s="254"/>
      <c r="N105" s="255"/>
      <c r="O105" s="255"/>
      <c r="P105" s="255"/>
      <c r="Q105" s="255"/>
      <c r="R105" s="255"/>
      <c r="S105" s="255"/>
      <c r="T105" s="25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7" t="s">
        <v>138</v>
      </c>
      <c r="AU105" s="257" t="s">
        <v>79</v>
      </c>
      <c r="AV105" s="15" t="s">
        <v>134</v>
      </c>
      <c r="AW105" s="15" t="s">
        <v>31</v>
      </c>
      <c r="AX105" s="15" t="s">
        <v>77</v>
      </c>
      <c r="AY105" s="257" t="s">
        <v>125</v>
      </c>
    </row>
    <row r="106" s="2" customFormat="1" ht="24.15" customHeight="1">
      <c r="A106" s="40"/>
      <c r="B106" s="41"/>
      <c r="C106" s="206" t="s">
        <v>144</v>
      </c>
      <c r="D106" s="206" t="s">
        <v>129</v>
      </c>
      <c r="E106" s="207" t="s">
        <v>145</v>
      </c>
      <c r="F106" s="208" t="s">
        <v>146</v>
      </c>
      <c r="G106" s="209" t="s">
        <v>147</v>
      </c>
      <c r="H106" s="210">
        <v>124.904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40</v>
      </c>
      <c r="O106" s="86"/>
      <c r="P106" s="215">
        <f>O106*H106</f>
        <v>0</v>
      </c>
      <c r="Q106" s="215">
        <v>0.07571</v>
      </c>
      <c r="R106" s="215">
        <f>Q106*H106</f>
        <v>9.4564818400000004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134</v>
      </c>
      <c r="AT106" s="217" t="s">
        <v>129</v>
      </c>
      <c r="AU106" s="217" t="s">
        <v>79</v>
      </c>
      <c r="AY106" s="19" t="s">
        <v>125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134</v>
      </c>
      <c r="BM106" s="217" t="s">
        <v>148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149</v>
      </c>
      <c r="G107" s="42"/>
      <c r="H107" s="42"/>
      <c r="I107" s="221"/>
      <c r="J107" s="42"/>
      <c r="K107" s="42"/>
      <c r="L107" s="46"/>
      <c r="M107" s="222"/>
      <c r="N107" s="223"/>
      <c r="O107" s="86"/>
      <c r="P107" s="86"/>
      <c r="Q107" s="86"/>
      <c r="R107" s="86"/>
      <c r="S107" s="86"/>
      <c r="T107" s="87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79</v>
      </c>
    </row>
    <row r="108" s="13" customFormat="1">
      <c r="A108" s="13"/>
      <c r="B108" s="224"/>
      <c r="C108" s="225"/>
      <c r="D108" s="226" t="s">
        <v>138</v>
      </c>
      <c r="E108" s="227" t="s">
        <v>19</v>
      </c>
      <c r="F108" s="228" t="s">
        <v>150</v>
      </c>
      <c r="G108" s="225"/>
      <c r="H108" s="229">
        <v>124.904</v>
      </c>
      <c r="I108" s="230"/>
      <c r="J108" s="225"/>
      <c r="K108" s="225"/>
      <c r="L108" s="231"/>
      <c r="M108" s="232"/>
      <c r="N108" s="233"/>
      <c r="O108" s="233"/>
      <c r="P108" s="233"/>
      <c r="Q108" s="233"/>
      <c r="R108" s="233"/>
      <c r="S108" s="233"/>
      <c r="T108" s="234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5" t="s">
        <v>138</v>
      </c>
      <c r="AU108" s="235" t="s">
        <v>79</v>
      </c>
      <c r="AV108" s="13" t="s">
        <v>79</v>
      </c>
      <c r="AW108" s="13" t="s">
        <v>31</v>
      </c>
      <c r="AX108" s="13" t="s">
        <v>69</v>
      </c>
      <c r="AY108" s="235" t="s">
        <v>125</v>
      </c>
    </row>
    <row r="109" s="15" customFormat="1">
      <c r="A109" s="15"/>
      <c r="B109" s="247"/>
      <c r="C109" s="248"/>
      <c r="D109" s="226" t="s">
        <v>138</v>
      </c>
      <c r="E109" s="249" t="s">
        <v>19</v>
      </c>
      <c r="F109" s="250" t="s">
        <v>143</v>
      </c>
      <c r="G109" s="248"/>
      <c r="H109" s="251">
        <v>124.904</v>
      </c>
      <c r="I109" s="252"/>
      <c r="J109" s="248"/>
      <c r="K109" s="248"/>
      <c r="L109" s="253"/>
      <c r="M109" s="254"/>
      <c r="N109" s="255"/>
      <c r="O109" s="255"/>
      <c r="P109" s="255"/>
      <c r="Q109" s="255"/>
      <c r="R109" s="255"/>
      <c r="S109" s="255"/>
      <c r="T109" s="256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7" t="s">
        <v>138</v>
      </c>
      <c r="AU109" s="257" t="s">
        <v>79</v>
      </c>
      <c r="AV109" s="15" t="s">
        <v>134</v>
      </c>
      <c r="AW109" s="15" t="s">
        <v>31</v>
      </c>
      <c r="AX109" s="15" t="s">
        <v>77</v>
      </c>
      <c r="AY109" s="257" t="s">
        <v>125</v>
      </c>
    </row>
    <row r="110" s="2" customFormat="1" ht="16.5" customHeight="1">
      <c r="A110" s="40"/>
      <c r="B110" s="41"/>
      <c r="C110" s="206" t="s">
        <v>151</v>
      </c>
      <c r="D110" s="206" t="s">
        <v>129</v>
      </c>
      <c r="E110" s="207" t="s">
        <v>152</v>
      </c>
      <c r="F110" s="208" t="s">
        <v>153</v>
      </c>
      <c r="G110" s="209" t="s">
        <v>154</v>
      </c>
      <c r="H110" s="210">
        <v>44.899999999999999</v>
      </c>
      <c r="I110" s="211"/>
      <c r="J110" s="212">
        <f>ROUND(I110*H110,2)</f>
        <v>0</v>
      </c>
      <c r="K110" s="208" t="s">
        <v>133</v>
      </c>
      <c r="L110" s="46"/>
      <c r="M110" s="213" t="s">
        <v>19</v>
      </c>
      <c r="N110" s="214" t="s">
        <v>40</v>
      </c>
      <c r="O110" s="86"/>
      <c r="P110" s="215">
        <f>O110*H110</f>
        <v>0</v>
      </c>
      <c r="Q110" s="215">
        <v>0.00012799999999999999</v>
      </c>
      <c r="R110" s="215">
        <f>Q110*H110</f>
        <v>0.0057471999999999992</v>
      </c>
      <c r="S110" s="215">
        <v>0</v>
      </c>
      <c r="T110" s="216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217" t="s">
        <v>134</v>
      </c>
      <c r="AT110" s="217" t="s">
        <v>129</v>
      </c>
      <c r="AU110" s="217" t="s">
        <v>79</v>
      </c>
      <c r="AY110" s="19" t="s">
        <v>125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9" t="s">
        <v>77</v>
      </c>
      <c r="BK110" s="218">
        <f>ROUND(I110*H110,2)</f>
        <v>0</v>
      </c>
      <c r="BL110" s="19" t="s">
        <v>134</v>
      </c>
      <c r="BM110" s="217" t="s">
        <v>155</v>
      </c>
    </row>
    <row r="111" s="2" customFormat="1">
      <c r="A111" s="40"/>
      <c r="B111" s="41"/>
      <c r="C111" s="42"/>
      <c r="D111" s="219" t="s">
        <v>136</v>
      </c>
      <c r="E111" s="42"/>
      <c r="F111" s="220" t="s">
        <v>156</v>
      </c>
      <c r="G111" s="42"/>
      <c r="H111" s="42"/>
      <c r="I111" s="221"/>
      <c r="J111" s="42"/>
      <c r="K111" s="42"/>
      <c r="L111" s="46"/>
      <c r="M111" s="222"/>
      <c r="N111" s="223"/>
      <c r="O111" s="86"/>
      <c r="P111" s="86"/>
      <c r="Q111" s="86"/>
      <c r="R111" s="86"/>
      <c r="S111" s="86"/>
      <c r="T111" s="87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19" t="s">
        <v>136</v>
      </c>
      <c r="AU111" s="19" t="s">
        <v>79</v>
      </c>
    </row>
    <row r="112" s="13" customFormat="1">
      <c r="A112" s="13"/>
      <c r="B112" s="224"/>
      <c r="C112" s="225"/>
      <c r="D112" s="226" t="s">
        <v>138</v>
      </c>
      <c r="E112" s="227" t="s">
        <v>19</v>
      </c>
      <c r="F112" s="228" t="s">
        <v>157</v>
      </c>
      <c r="G112" s="225"/>
      <c r="H112" s="229">
        <v>44.899999999999999</v>
      </c>
      <c r="I112" s="230"/>
      <c r="J112" s="225"/>
      <c r="K112" s="225"/>
      <c r="L112" s="231"/>
      <c r="M112" s="232"/>
      <c r="N112" s="233"/>
      <c r="O112" s="233"/>
      <c r="P112" s="233"/>
      <c r="Q112" s="233"/>
      <c r="R112" s="233"/>
      <c r="S112" s="233"/>
      <c r="T112" s="234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5" t="s">
        <v>138</v>
      </c>
      <c r="AU112" s="235" t="s">
        <v>79</v>
      </c>
      <c r="AV112" s="13" t="s">
        <v>79</v>
      </c>
      <c r="AW112" s="13" t="s">
        <v>31</v>
      </c>
      <c r="AX112" s="13" t="s">
        <v>77</v>
      </c>
      <c r="AY112" s="235" t="s">
        <v>125</v>
      </c>
    </row>
    <row r="113" s="2" customFormat="1" ht="37.8" customHeight="1">
      <c r="A113" s="40"/>
      <c r="B113" s="41"/>
      <c r="C113" s="206" t="s">
        <v>158</v>
      </c>
      <c r="D113" s="206" t="s">
        <v>129</v>
      </c>
      <c r="E113" s="207" t="s">
        <v>159</v>
      </c>
      <c r="F113" s="208" t="s">
        <v>160</v>
      </c>
      <c r="G113" s="209" t="s">
        <v>161</v>
      </c>
      <c r="H113" s="210">
        <v>1</v>
      </c>
      <c r="I113" s="211"/>
      <c r="J113" s="212">
        <f>ROUND(I113*H113,2)</f>
        <v>0</v>
      </c>
      <c r="K113" s="208" t="s">
        <v>162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0.095793116799999994</v>
      </c>
      <c r="R113" s="215">
        <f>Q113*H113</f>
        <v>0.095793116799999994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134</v>
      </c>
      <c r="AT113" s="217" t="s">
        <v>129</v>
      </c>
      <c r="AU113" s="217" t="s">
        <v>79</v>
      </c>
      <c r="AY113" s="19" t="s">
        <v>125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134</v>
      </c>
      <c r="BM113" s="217" t="s">
        <v>163</v>
      </c>
    </row>
    <row r="114" s="2" customFormat="1">
      <c r="A114" s="40"/>
      <c r="B114" s="41"/>
      <c r="C114" s="42"/>
      <c r="D114" s="219" t="s">
        <v>136</v>
      </c>
      <c r="E114" s="42"/>
      <c r="F114" s="220" t="s">
        <v>164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136</v>
      </c>
      <c r="AU114" s="19" t="s">
        <v>79</v>
      </c>
    </row>
    <row r="115" s="2" customFormat="1" ht="49.05" customHeight="1">
      <c r="A115" s="40"/>
      <c r="B115" s="41"/>
      <c r="C115" s="206" t="s">
        <v>165</v>
      </c>
      <c r="D115" s="206" t="s">
        <v>129</v>
      </c>
      <c r="E115" s="207" t="s">
        <v>166</v>
      </c>
      <c r="F115" s="208" t="s">
        <v>167</v>
      </c>
      <c r="G115" s="209" t="s">
        <v>154</v>
      </c>
      <c r="H115" s="210">
        <v>5</v>
      </c>
      <c r="I115" s="211"/>
      <c r="J115" s="212">
        <f>ROUND(I115*H115,2)</f>
        <v>0</v>
      </c>
      <c r="K115" s="208" t="s">
        <v>162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0.0271432624</v>
      </c>
      <c r="R115" s="215">
        <f>Q115*H115</f>
        <v>0.13571631200000001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134</v>
      </c>
      <c r="AT115" s="217" t="s">
        <v>129</v>
      </c>
      <c r="AU115" s="217" t="s">
        <v>79</v>
      </c>
      <c r="AY115" s="19" t="s">
        <v>125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134</v>
      </c>
      <c r="BM115" s="217" t="s">
        <v>168</v>
      </c>
    </row>
    <row r="116" s="2" customFormat="1">
      <c r="A116" s="40"/>
      <c r="B116" s="41"/>
      <c r="C116" s="42"/>
      <c r="D116" s="219" t="s">
        <v>136</v>
      </c>
      <c r="E116" s="42"/>
      <c r="F116" s="220" t="s">
        <v>169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136</v>
      </c>
      <c r="AU116" s="19" t="s">
        <v>79</v>
      </c>
    </row>
    <row r="117" s="2" customFormat="1" ht="55.5" customHeight="1">
      <c r="A117" s="40"/>
      <c r="B117" s="41"/>
      <c r="C117" s="206" t="s">
        <v>163</v>
      </c>
      <c r="D117" s="206" t="s">
        <v>129</v>
      </c>
      <c r="E117" s="207" t="s">
        <v>170</v>
      </c>
      <c r="F117" s="208" t="s">
        <v>171</v>
      </c>
      <c r="G117" s="209" t="s">
        <v>154</v>
      </c>
      <c r="H117" s="210">
        <v>5</v>
      </c>
      <c r="I117" s="211"/>
      <c r="J117" s="212">
        <f>ROUND(I117*H117,2)</f>
        <v>0</v>
      </c>
      <c r="K117" s="208" t="s">
        <v>162</v>
      </c>
      <c r="L117" s="46"/>
      <c r="M117" s="213" t="s">
        <v>19</v>
      </c>
      <c r="N117" s="214" t="s">
        <v>40</v>
      </c>
      <c r="O117" s="86"/>
      <c r="P117" s="215">
        <f>O117*H117</f>
        <v>0</v>
      </c>
      <c r="Q117" s="215">
        <v>0.028046622399999999</v>
      </c>
      <c r="R117" s="215">
        <f>Q117*H117</f>
        <v>0.14023311199999999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134</v>
      </c>
      <c r="AT117" s="217" t="s">
        <v>129</v>
      </c>
      <c r="AU117" s="217" t="s">
        <v>79</v>
      </c>
      <c r="AY117" s="19" t="s">
        <v>125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77</v>
      </c>
      <c r="BK117" s="218">
        <f>ROUND(I117*H117,2)</f>
        <v>0</v>
      </c>
      <c r="BL117" s="19" t="s">
        <v>134</v>
      </c>
      <c r="BM117" s="217" t="s">
        <v>172</v>
      </c>
    </row>
    <row r="118" s="2" customFormat="1">
      <c r="A118" s="40"/>
      <c r="B118" s="41"/>
      <c r="C118" s="42"/>
      <c r="D118" s="219" t="s">
        <v>136</v>
      </c>
      <c r="E118" s="42"/>
      <c r="F118" s="220" t="s">
        <v>173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136</v>
      </c>
      <c r="AU118" s="19" t="s">
        <v>79</v>
      </c>
    </row>
    <row r="119" s="2" customFormat="1" ht="37.8" customHeight="1">
      <c r="A119" s="40"/>
      <c r="B119" s="41"/>
      <c r="C119" s="206" t="s">
        <v>174</v>
      </c>
      <c r="D119" s="206" t="s">
        <v>129</v>
      </c>
      <c r="E119" s="207" t="s">
        <v>175</v>
      </c>
      <c r="F119" s="208" t="s">
        <v>176</v>
      </c>
      <c r="G119" s="209" t="s">
        <v>177</v>
      </c>
      <c r="H119" s="210">
        <v>1</v>
      </c>
      <c r="I119" s="211"/>
      <c r="J119" s="212">
        <f>ROUND(I119*H119,2)</f>
        <v>0</v>
      </c>
      <c r="K119" s="208" t="s">
        <v>162</v>
      </c>
      <c r="L119" s="46"/>
      <c r="M119" s="213" t="s">
        <v>19</v>
      </c>
      <c r="N119" s="214" t="s">
        <v>40</v>
      </c>
      <c r="O119" s="86"/>
      <c r="P119" s="215">
        <f>O119*H119</f>
        <v>0</v>
      </c>
      <c r="Q119" s="215">
        <v>0.0044999999999999997</v>
      </c>
      <c r="R119" s="215">
        <f>Q119*H119</f>
        <v>0.0044999999999999997</v>
      </c>
      <c r="S119" s="215">
        <v>0</v>
      </c>
      <c r="T119" s="216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217" t="s">
        <v>134</v>
      </c>
      <c r="AT119" s="217" t="s">
        <v>129</v>
      </c>
      <c r="AU119" s="217" t="s">
        <v>79</v>
      </c>
      <c r="AY119" s="19" t="s">
        <v>125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9" t="s">
        <v>77</v>
      </c>
      <c r="BK119" s="218">
        <f>ROUND(I119*H119,2)</f>
        <v>0</v>
      </c>
      <c r="BL119" s="19" t="s">
        <v>134</v>
      </c>
      <c r="BM119" s="217" t="s">
        <v>178</v>
      </c>
    </row>
    <row r="120" s="2" customFormat="1">
      <c r="A120" s="40"/>
      <c r="B120" s="41"/>
      <c r="C120" s="42"/>
      <c r="D120" s="219" t="s">
        <v>136</v>
      </c>
      <c r="E120" s="42"/>
      <c r="F120" s="220" t="s">
        <v>179</v>
      </c>
      <c r="G120" s="42"/>
      <c r="H120" s="42"/>
      <c r="I120" s="221"/>
      <c r="J120" s="42"/>
      <c r="K120" s="42"/>
      <c r="L120" s="46"/>
      <c r="M120" s="222"/>
      <c r="N120" s="223"/>
      <c r="O120" s="86"/>
      <c r="P120" s="86"/>
      <c r="Q120" s="86"/>
      <c r="R120" s="86"/>
      <c r="S120" s="86"/>
      <c r="T120" s="87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19" t="s">
        <v>136</v>
      </c>
      <c r="AU120" s="19" t="s">
        <v>79</v>
      </c>
    </row>
    <row r="121" s="12" customFormat="1" ht="22.8" customHeight="1">
      <c r="A121" s="12"/>
      <c r="B121" s="190"/>
      <c r="C121" s="191"/>
      <c r="D121" s="192" t="s">
        <v>68</v>
      </c>
      <c r="E121" s="204" t="s">
        <v>134</v>
      </c>
      <c r="F121" s="204" t="s">
        <v>180</v>
      </c>
      <c r="G121" s="191"/>
      <c r="H121" s="191"/>
      <c r="I121" s="194"/>
      <c r="J121" s="205">
        <f>BK121</f>
        <v>0</v>
      </c>
      <c r="K121" s="191"/>
      <c r="L121" s="196"/>
      <c r="M121" s="197"/>
      <c r="N121" s="198"/>
      <c r="O121" s="198"/>
      <c r="P121" s="199">
        <f>SUM(P122:P123)</f>
        <v>0</v>
      </c>
      <c r="Q121" s="198"/>
      <c r="R121" s="199">
        <f>SUM(R122:R123)</f>
        <v>2.3427600000000002</v>
      </c>
      <c r="S121" s="198"/>
      <c r="T121" s="200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1" t="s">
        <v>77</v>
      </c>
      <c r="AT121" s="202" t="s">
        <v>68</v>
      </c>
      <c r="AU121" s="202" t="s">
        <v>77</v>
      </c>
      <c r="AY121" s="201" t="s">
        <v>125</v>
      </c>
      <c r="BK121" s="203">
        <f>SUM(BK122:BK123)</f>
        <v>0</v>
      </c>
    </row>
    <row r="122" s="2" customFormat="1" ht="24.15" customHeight="1">
      <c r="A122" s="40"/>
      <c r="B122" s="41"/>
      <c r="C122" s="206" t="s">
        <v>181</v>
      </c>
      <c r="D122" s="206" t="s">
        <v>129</v>
      </c>
      <c r="E122" s="207" t="s">
        <v>182</v>
      </c>
      <c r="F122" s="208" t="s">
        <v>183</v>
      </c>
      <c r="G122" s="209" t="s">
        <v>132</v>
      </c>
      <c r="H122" s="210">
        <v>1</v>
      </c>
      <c r="I122" s="211"/>
      <c r="J122" s="212">
        <f>ROUND(I122*H122,2)</f>
        <v>0</v>
      </c>
      <c r="K122" s="208" t="s">
        <v>133</v>
      </c>
      <c r="L122" s="46"/>
      <c r="M122" s="213" t="s">
        <v>19</v>
      </c>
      <c r="N122" s="214" t="s">
        <v>40</v>
      </c>
      <c r="O122" s="86"/>
      <c r="P122" s="215">
        <f>O122*H122</f>
        <v>0</v>
      </c>
      <c r="Q122" s="215">
        <v>2.3427600000000002</v>
      </c>
      <c r="R122" s="215">
        <f>Q122*H122</f>
        <v>2.3427600000000002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134</v>
      </c>
      <c r="AT122" s="217" t="s">
        <v>129</v>
      </c>
      <c r="AU122" s="217" t="s">
        <v>79</v>
      </c>
      <c r="AY122" s="19" t="s">
        <v>125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77</v>
      </c>
      <c r="BK122" s="218">
        <f>ROUND(I122*H122,2)</f>
        <v>0</v>
      </c>
      <c r="BL122" s="19" t="s">
        <v>134</v>
      </c>
      <c r="BM122" s="217" t="s">
        <v>184</v>
      </c>
    </row>
    <row r="123" s="2" customFormat="1">
      <c r="A123" s="40"/>
      <c r="B123" s="41"/>
      <c r="C123" s="42"/>
      <c r="D123" s="219" t="s">
        <v>136</v>
      </c>
      <c r="E123" s="42"/>
      <c r="F123" s="220" t="s">
        <v>185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136</v>
      </c>
      <c r="AU123" s="19" t="s">
        <v>79</v>
      </c>
    </row>
    <row r="124" s="12" customFormat="1" ht="22.8" customHeight="1">
      <c r="A124" s="12"/>
      <c r="B124" s="190"/>
      <c r="C124" s="191"/>
      <c r="D124" s="192" t="s">
        <v>68</v>
      </c>
      <c r="E124" s="204" t="s">
        <v>186</v>
      </c>
      <c r="F124" s="204" t="s">
        <v>187</v>
      </c>
      <c r="G124" s="191"/>
      <c r="H124" s="191"/>
      <c r="I124" s="194"/>
      <c r="J124" s="205">
        <f>BK124</f>
        <v>0</v>
      </c>
      <c r="K124" s="191"/>
      <c r="L124" s="196"/>
      <c r="M124" s="197"/>
      <c r="N124" s="198"/>
      <c r="O124" s="198"/>
      <c r="P124" s="199">
        <f>SUM(P125:P257)</f>
        <v>0</v>
      </c>
      <c r="Q124" s="198"/>
      <c r="R124" s="199">
        <f>SUM(R125:R257)</f>
        <v>26.055967178480003</v>
      </c>
      <c r="S124" s="198"/>
      <c r="T124" s="200">
        <f>SUM(T125:T257)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01" t="s">
        <v>77</v>
      </c>
      <c r="AT124" s="202" t="s">
        <v>68</v>
      </c>
      <c r="AU124" s="202" t="s">
        <v>77</v>
      </c>
      <c r="AY124" s="201" t="s">
        <v>125</v>
      </c>
      <c r="BK124" s="203">
        <f>SUM(BK125:BK257)</f>
        <v>0</v>
      </c>
    </row>
    <row r="125" s="2" customFormat="1" ht="24.15" customHeight="1">
      <c r="A125" s="40"/>
      <c r="B125" s="41"/>
      <c r="C125" s="206" t="s">
        <v>188</v>
      </c>
      <c r="D125" s="206" t="s">
        <v>129</v>
      </c>
      <c r="E125" s="207" t="s">
        <v>189</v>
      </c>
      <c r="F125" s="208" t="s">
        <v>190</v>
      </c>
      <c r="G125" s="209" t="s">
        <v>147</v>
      </c>
      <c r="H125" s="210">
        <v>249.80799999999999</v>
      </c>
      <c r="I125" s="211"/>
      <c r="J125" s="212">
        <f>ROUND(I125*H125,2)</f>
        <v>0</v>
      </c>
      <c r="K125" s="208" t="s">
        <v>133</v>
      </c>
      <c r="L125" s="46"/>
      <c r="M125" s="213" t="s">
        <v>19</v>
      </c>
      <c r="N125" s="214" t="s">
        <v>40</v>
      </c>
      <c r="O125" s="86"/>
      <c r="P125" s="215">
        <f>O125*H125</f>
        <v>0</v>
      </c>
      <c r="Q125" s="215">
        <v>0.0043839999999999999</v>
      </c>
      <c r="R125" s="215">
        <f>Q125*H125</f>
        <v>1.0951582719999999</v>
      </c>
      <c r="S125" s="215">
        <v>0</v>
      </c>
      <c r="T125" s="216">
        <f>S125*H125</f>
        <v>0</v>
      </c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R125" s="217" t="s">
        <v>134</v>
      </c>
      <c r="AT125" s="217" t="s">
        <v>129</v>
      </c>
      <c r="AU125" s="217" t="s">
        <v>79</v>
      </c>
      <c r="AY125" s="19" t="s">
        <v>125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9" t="s">
        <v>77</v>
      </c>
      <c r="BK125" s="218">
        <f>ROUND(I125*H125,2)</f>
        <v>0</v>
      </c>
      <c r="BL125" s="19" t="s">
        <v>134</v>
      </c>
      <c r="BM125" s="217" t="s">
        <v>191</v>
      </c>
    </row>
    <row r="126" s="2" customFormat="1">
      <c r="A126" s="40"/>
      <c r="B126" s="41"/>
      <c r="C126" s="42"/>
      <c r="D126" s="219" t="s">
        <v>136</v>
      </c>
      <c r="E126" s="42"/>
      <c r="F126" s="220" t="s">
        <v>192</v>
      </c>
      <c r="G126" s="42"/>
      <c r="H126" s="42"/>
      <c r="I126" s="221"/>
      <c r="J126" s="42"/>
      <c r="K126" s="42"/>
      <c r="L126" s="46"/>
      <c r="M126" s="222"/>
      <c r="N126" s="223"/>
      <c r="O126" s="86"/>
      <c r="P126" s="86"/>
      <c r="Q126" s="86"/>
      <c r="R126" s="86"/>
      <c r="S126" s="86"/>
      <c r="T126" s="87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T126" s="19" t="s">
        <v>136</v>
      </c>
      <c r="AU126" s="19" t="s">
        <v>79</v>
      </c>
    </row>
    <row r="127" s="13" customFormat="1">
      <c r="A127" s="13"/>
      <c r="B127" s="224"/>
      <c r="C127" s="225"/>
      <c r="D127" s="226" t="s">
        <v>138</v>
      </c>
      <c r="E127" s="227" t="s">
        <v>19</v>
      </c>
      <c r="F127" s="228" t="s">
        <v>193</v>
      </c>
      <c r="G127" s="225"/>
      <c r="H127" s="229">
        <v>249.80799999999999</v>
      </c>
      <c r="I127" s="230"/>
      <c r="J127" s="225"/>
      <c r="K127" s="225"/>
      <c r="L127" s="231"/>
      <c r="M127" s="232"/>
      <c r="N127" s="233"/>
      <c r="O127" s="233"/>
      <c r="P127" s="233"/>
      <c r="Q127" s="233"/>
      <c r="R127" s="233"/>
      <c r="S127" s="233"/>
      <c r="T127" s="234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5" t="s">
        <v>138</v>
      </c>
      <c r="AU127" s="235" t="s">
        <v>79</v>
      </c>
      <c r="AV127" s="13" t="s">
        <v>79</v>
      </c>
      <c r="AW127" s="13" t="s">
        <v>31</v>
      </c>
      <c r="AX127" s="13" t="s">
        <v>69</v>
      </c>
      <c r="AY127" s="235" t="s">
        <v>125</v>
      </c>
    </row>
    <row r="128" s="15" customFormat="1">
      <c r="A128" s="15"/>
      <c r="B128" s="247"/>
      <c r="C128" s="248"/>
      <c r="D128" s="226" t="s">
        <v>138</v>
      </c>
      <c r="E128" s="249" t="s">
        <v>19</v>
      </c>
      <c r="F128" s="250" t="s">
        <v>143</v>
      </c>
      <c r="G128" s="248"/>
      <c r="H128" s="251">
        <v>249.80799999999999</v>
      </c>
      <c r="I128" s="252"/>
      <c r="J128" s="248"/>
      <c r="K128" s="248"/>
      <c r="L128" s="253"/>
      <c r="M128" s="254"/>
      <c r="N128" s="255"/>
      <c r="O128" s="255"/>
      <c r="P128" s="255"/>
      <c r="Q128" s="255"/>
      <c r="R128" s="255"/>
      <c r="S128" s="255"/>
      <c r="T128" s="25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57" t="s">
        <v>138</v>
      </c>
      <c r="AU128" s="257" t="s">
        <v>79</v>
      </c>
      <c r="AV128" s="15" t="s">
        <v>134</v>
      </c>
      <c r="AW128" s="15" t="s">
        <v>31</v>
      </c>
      <c r="AX128" s="15" t="s">
        <v>77</v>
      </c>
      <c r="AY128" s="257" t="s">
        <v>125</v>
      </c>
    </row>
    <row r="129" s="2" customFormat="1" ht="24.15" customHeight="1">
      <c r="A129" s="40"/>
      <c r="B129" s="41"/>
      <c r="C129" s="206" t="s">
        <v>194</v>
      </c>
      <c r="D129" s="206" t="s">
        <v>129</v>
      </c>
      <c r="E129" s="207" t="s">
        <v>195</v>
      </c>
      <c r="F129" s="208" t="s">
        <v>196</v>
      </c>
      <c r="G129" s="209" t="s">
        <v>147</v>
      </c>
      <c r="H129" s="210">
        <v>249.80799999999999</v>
      </c>
      <c r="I129" s="211"/>
      <c r="J129" s="212">
        <f>ROUND(I129*H129,2)</f>
        <v>0</v>
      </c>
      <c r="K129" s="208" t="s">
        <v>133</v>
      </c>
      <c r="L129" s="46"/>
      <c r="M129" s="213" t="s">
        <v>19</v>
      </c>
      <c r="N129" s="214" t="s">
        <v>40</v>
      </c>
      <c r="O129" s="86"/>
      <c r="P129" s="215">
        <f>O129*H129</f>
        <v>0</v>
      </c>
      <c r="Q129" s="215">
        <v>0.018380000000000001</v>
      </c>
      <c r="R129" s="215">
        <f>Q129*H129</f>
        <v>4.5914710400000001</v>
      </c>
      <c r="S129" s="215">
        <v>0</v>
      </c>
      <c r="T129" s="216">
        <f>S129*H129</f>
        <v>0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217" t="s">
        <v>134</v>
      </c>
      <c r="AT129" s="217" t="s">
        <v>129</v>
      </c>
      <c r="AU129" s="217" t="s">
        <v>79</v>
      </c>
      <c r="AY129" s="19" t="s">
        <v>125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9" t="s">
        <v>77</v>
      </c>
      <c r="BK129" s="218">
        <f>ROUND(I129*H129,2)</f>
        <v>0</v>
      </c>
      <c r="BL129" s="19" t="s">
        <v>134</v>
      </c>
      <c r="BM129" s="217" t="s">
        <v>197</v>
      </c>
    </row>
    <row r="130" s="2" customFormat="1">
      <c r="A130" s="40"/>
      <c r="B130" s="41"/>
      <c r="C130" s="42"/>
      <c r="D130" s="219" t="s">
        <v>136</v>
      </c>
      <c r="E130" s="42"/>
      <c r="F130" s="220" t="s">
        <v>198</v>
      </c>
      <c r="G130" s="42"/>
      <c r="H130" s="42"/>
      <c r="I130" s="221"/>
      <c r="J130" s="42"/>
      <c r="K130" s="42"/>
      <c r="L130" s="46"/>
      <c r="M130" s="222"/>
      <c r="N130" s="223"/>
      <c r="O130" s="86"/>
      <c r="P130" s="86"/>
      <c r="Q130" s="86"/>
      <c r="R130" s="86"/>
      <c r="S130" s="86"/>
      <c r="T130" s="87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19" t="s">
        <v>136</v>
      </c>
      <c r="AU130" s="19" t="s">
        <v>79</v>
      </c>
    </row>
    <row r="131" s="13" customFormat="1">
      <c r="A131" s="13"/>
      <c r="B131" s="224"/>
      <c r="C131" s="225"/>
      <c r="D131" s="226" t="s">
        <v>138</v>
      </c>
      <c r="E131" s="227" t="s">
        <v>19</v>
      </c>
      <c r="F131" s="228" t="s">
        <v>199</v>
      </c>
      <c r="G131" s="225"/>
      <c r="H131" s="229">
        <v>249.80799999999999</v>
      </c>
      <c r="I131" s="230"/>
      <c r="J131" s="225"/>
      <c r="K131" s="225"/>
      <c r="L131" s="231"/>
      <c r="M131" s="232"/>
      <c r="N131" s="233"/>
      <c r="O131" s="233"/>
      <c r="P131" s="233"/>
      <c r="Q131" s="233"/>
      <c r="R131" s="233"/>
      <c r="S131" s="233"/>
      <c r="T131" s="234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5" t="s">
        <v>138</v>
      </c>
      <c r="AU131" s="235" t="s">
        <v>79</v>
      </c>
      <c r="AV131" s="13" t="s">
        <v>79</v>
      </c>
      <c r="AW131" s="13" t="s">
        <v>31</v>
      </c>
      <c r="AX131" s="13" t="s">
        <v>69</v>
      </c>
      <c r="AY131" s="235" t="s">
        <v>125</v>
      </c>
    </row>
    <row r="132" s="15" customFormat="1">
      <c r="A132" s="15"/>
      <c r="B132" s="247"/>
      <c r="C132" s="248"/>
      <c r="D132" s="226" t="s">
        <v>138</v>
      </c>
      <c r="E132" s="249" t="s">
        <v>19</v>
      </c>
      <c r="F132" s="250" t="s">
        <v>143</v>
      </c>
      <c r="G132" s="248"/>
      <c r="H132" s="251">
        <v>249.80799999999999</v>
      </c>
      <c r="I132" s="252"/>
      <c r="J132" s="248"/>
      <c r="K132" s="248"/>
      <c r="L132" s="253"/>
      <c r="M132" s="254"/>
      <c r="N132" s="255"/>
      <c r="O132" s="255"/>
      <c r="P132" s="255"/>
      <c r="Q132" s="255"/>
      <c r="R132" s="255"/>
      <c r="S132" s="255"/>
      <c r="T132" s="25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57" t="s">
        <v>138</v>
      </c>
      <c r="AU132" s="257" t="s">
        <v>79</v>
      </c>
      <c r="AV132" s="15" t="s">
        <v>134</v>
      </c>
      <c r="AW132" s="15" t="s">
        <v>31</v>
      </c>
      <c r="AX132" s="15" t="s">
        <v>77</v>
      </c>
      <c r="AY132" s="257" t="s">
        <v>125</v>
      </c>
    </row>
    <row r="133" s="2" customFormat="1" ht="16.5" customHeight="1">
      <c r="A133" s="40"/>
      <c r="B133" s="41"/>
      <c r="C133" s="206" t="s">
        <v>200</v>
      </c>
      <c r="D133" s="206" t="s">
        <v>129</v>
      </c>
      <c r="E133" s="207" t="s">
        <v>201</v>
      </c>
      <c r="F133" s="208" t="s">
        <v>202</v>
      </c>
      <c r="G133" s="209" t="s">
        <v>154</v>
      </c>
      <c r="H133" s="210">
        <v>147.524</v>
      </c>
      <c r="I133" s="211"/>
      <c r="J133" s="212">
        <f>ROUND(I133*H133,2)</f>
        <v>0</v>
      </c>
      <c r="K133" s="208" t="s">
        <v>133</v>
      </c>
      <c r="L133" s="46"/>
      <c r="M133" s="213" t="s">
        <v>19</v>
      </c>
      <c r="N133" s="214" t="s">
        <v>40</v>
      </c>
      <c r="O133" s="86"/>
      <c r="P133" s="215">
        <f>O133*H133</f>
        <v>0</v>
      </c>
      <c r="Q133" s="215">
        <v>0.0015</v>
      </c>
      <c r="R133" s="215">
        <f>Q133*H133</f>
        <v>0.22128600000000001</v>
      </c>
      <c r="S133" s="215">
        <v>0</v>
      </c>
      <c r="T133" s="216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217" t="s">
        <v>134</v>
      </c>
      <c r="AT133" s="217" t="s">
        <v>129</v>
      </c>
      <c r="AU133" s="217" t="s">
        <v>79</v>
      </c>
      <c r="AY133" s="19" t="s">
        <v>125</v>
      </c>
      <c r="BE133" s="218">
        <f>IF(N133="základní",J133,0)</f>
        <v>0</v>
      </c>
      <c r="BF133" s="218">
        <f>IF(N133="snížená",J133,0)</f>
        <v>0</v>
      </c>
      <c r="BG133" s="218">
        <f>IF(N133="zákl. přenesená",J133,0)</f>
        <v>0</v>
      </c>
      <c r="BH133" s="218">
        <f>IF(N133="sníž. přenesená",J133,0)</f>
        <v>0</v>
      </c>
      <c r="BI133" s="218">
        <f>IF(N133="nulová",J133,0)</f>
        <v>0</v>
      </c>
      <c r="BJ133" s="19" t="s">
        <v>77</v>
      </c>
      <c r="BK133" s="218">
        <f>ROUND(I133*H133,2)</f>
        <v>0</v>
      </c>
      <c r="BL133" s="19" t="s">
        <v>134</v>
      </c>
      <c r="BM133" s="217" t="s">
        <v>203</v>
      </c>
    </row>
    <row r="134" s="2" customFormat="1">
      <c r="A134" s="40"/>
      <c r="B134" s="41"/>
      <c r="C134" s="42"/>
      <c r="D134" s="219" t="s">
        <v>136</v>
      </c>
      <c r="E134" s="42"/>
      <c r="F134" s="220" t="s">
        <v>204</v>
      </c>
      <c r="G134" s="42"/>
      <c r="H134" s="42"/>
      <c r="I134" s="221"/>
      <c r="J134" s="42"/>
      <c r="K134" s="42"/>
      <c r="L134" s="46"/>
      <c r="M134" s="222"/>
      <c r="N134" s="223"/>
      <c r="O134" s="86"/>
      <c r="P134" s="86"/>
      <c r="Q134" s="86"/>
      <c r="R134" s="86"/>
      <c r="S134" s="86"/>
      <c r="T134" s="87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19" t="s">
        <v>136</v>
      </c>
      <c r="AU134" s="19" t="s">
        <v>79</v>
      </c>
    </row>
    <row r="135" s="13" customFormat="1">
      <c r="A135" s="13"/>
      <c r="B135" s="224"/>
      <c r="C135" s="225"/>
      <c r="D135" s="226" t="s">
        <v>138</v>
      </c>
      <c r="E135" s="227" t="s">
        <v>19</v>
      </c>
      <c r="F135" s="228" t="s">
        <v>205</v>
      </c>
      <c r="G135" s="225"/>
      <c r="H135" s="229">
        <v>147.524</v>
      </c>
      <c r="I135" s="230"/>
      <c r="J135" s="225"/>
      <c r="K135" s="225"/>
      <c r="L135" s="231"/>
      <c r="M135" s="232"/>
      <c r="N135" s="233"/>
      <c r="O135" s="233"/>
      <c r="P135" s="233"/>
      <c r="Q135" s="233"/>
      <c r="R135" s="233"/>
      <c r="S135" s="233"/>
      <c r="T135" s="234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5" t="s">
        <v>138</v>
      </c>
      <c r="AU135" s="235" t="s">
        <v>79</v>
      </c>
      <c r="AV135" s="13" t="s">
        <v>79</v>
      </c>
      <c r="AW135" s="13" t="s">
        <v>31</v>
      </c>
      <c r="AX135" s="13" t="s">
        <v>69</v>
      </c>
      <c r="AY135" s="235" t="s">
        <v>125</v>
      </c>
    </row>
    <row r="136" s="15" customFormat="1">
      <c r="A136" s="15"/>
      <c r="B136" s="247"/>
      <c r="C136" s="248"/>
      <c r="D136" s="226" t="s">
        <v>138</v>
      </c>
      <c r="E136" s="249" t="s">
        <v>19</v>
      </c>
      <c r="F136" s="250" t="s">
        <v>143</v>
      </c>
      <c r="G136" s="248"/>
      <c r="H136" s="251">
        <v>147.524</v>
      </c>
      <c r="I136" s="252"/>
      <c r="J136" s="248"/>
      <c r="K136" s="248"/>
      <c r="L136" s="253"/>
      <c r="M136" s="254"/>
      <c r="N136" s="255"/>
      <c r="O136" s="255"/>
      <c r="P136" s="255"/>
      <c r="Q136" s="255"/>
      <c r="R136" s="255"/>
      <c r="S136" s="255"/>
      <c r="T136" s="25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57" t="s">
        <v>138</v>
      </c>
      <c r="AU136" s="257" t="s">
        <v>79</v>
      </c>
      <c r="AV136" s="15" t="s">
        <v>134</v>
      </c>
      <c r="AW136" s="15" t="s">
        <v>31</v>
      </c>
      <c r="AX136" s="15" t="s">
        <v>77</v>
      </c>
      <c r="AY136" s="257" t="s">
        <v>125</v>
      </c>
    </row>
    <row r="137" s="2" customFormat="1" ht="16.5" customHeight="1">
      <c r="A137" s="40"/>
      <c r="B137" s="41"/>
      <c r="C137" s="206" t="s">
        <v>206</v>
      </c>
      <c r="D137" s="206" t="s">
        <v>129</v>
      </c>
      <c r="E137" s="207" t="s">
        <v>207</v>
      </c>
      <c r="F137" s="208" t="s">
        <v>208</v>
      </c>
      <c r="G137" s="209" t="s">
        <v>147</v>
      </c>
      <c r="H137" s="210">
        <v>625.43700000000001</v>
      </c>
      <c r="I137" s="211"/>
      <c r="J137" s="212">
        <f>ROUND(I137*H137,2)</f>
        <v>0</v>
      </c>
      <c r="K137" s="208" t="s">
        <v>162</v>
      </c>
      <c r="L137" s="46"/>
      <c r="M137" s="213" t="s">
        <v>19</v>
      </c>
      <c r="N137" s="214" t="s">
        <v>40</v>
      </c>
      <c r="O137" s="86"/>
      <c r="P137" s="215">
        <f>O137*H137</f>
        <v>0</v>
      </c>
      <c r="Q137" s="215">
        <v>0.000263</v>
      </c>
      <c r="R137" s="215">
        <f>Q137*H137</f>
        <v>0.16448993100000001</v>
      </c>
      <c r="S137" s="215">
        <v>0</v>
      </c>
      <c r="T137" s="216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217" t="s">
        <v>134</v>
      </c>
      <c r="AT137" s="217" t="s">
        <v>129</v>
      </c>
      <c r="AU137" s="217" t="s">
        <v>79</v>
      </c>
      <c r="AY137" s="19" t="s">
        <v>125</v>
      </c>
      <c r="BE137" s="218">
        <f>IF(N137="základní",J137,0)</f>
        <v>0</v>
      </c>
      <c r="BF137" s="218">
        <f>IF(N137="snížená",J137,0)</f>
        <v>0</v>
      </c>
      <c r="BG137" s="218">
        <f>IF(N137="zákl. přenesená",J137,0)</f>
        <v>0</v>
      </c>
      <c r="BH137" s="218">
        <f>IF(N137="sníž. přenesená",J137,0)</f>
        <v>0</v>
      </c>
      <c r="BI137" s="218">
        <f>IF(N137="nulová",J137,0)</f>
        <v>0</v>
      </c>
      <c r="BJ137" s="19" t="s">
        <v>77</v>
      </c>
      <c r="BK137" s="218">
        <f>ROUND(I137*H137,2)</f>
        <v>0</v>
      </c>
      <c r="BL137" s="19" t="s">
        <v>134</v>
      </c>
      <c r="BM137" s="217" t="s">
        <v>209</v>
      </c>
    </row>
    <row r="138" s="2" customFormat="1">
      <c r="A138" s="40"/>
      <c r="B138" s="41"/>
      <c r="C138" s="42"/>
      <c r="D138" s="219" t="s">
        <v>136</v>
      </c>
      <c r="E138" s="42"/>
      <c r="F138" s="220" t="s">
        <v>210</v>
      </c>
      <c r="G138" s="42"/>
      <c r="H138" s="42"/>
      <c r="I138" s="221"/>
      <c r="J138" s="42"/>
      <c r="K138" s="42"/>
      <c r="L138" s="46"/>
      <c r="M138" s="222"/>
      <c r="N138" s="223"/>
      <c r="O138" s="86"/>
      <c r="P138" s="86"/>
      <c r="Q138" s="86"/>
      <c r="R138" s="86"/>
      <c r="S138" s="86"/>
      <c r="T138" s="87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19" t="s">
        <v>136</v>
      </c>
      <c r="AU138" s="19" t="s">
        <v>79</v>
      </c>
    </row>
    <row r="139" s="2" customFormat="1" ht="33" customHeight="1">
      <c r="A139" s="40"/>
      <c r="B139" s="41"/>
      <c r="C139" s="206" t="s">
        <v>211</v>
      </c>
      <c r="D139" s="206" t="s">
        <v>129</v>
      </c>
      <c r="E139" s="207" t="s">
        <v>212</v>
      </c>
      <c r="F139" s="208" t="s">
        <v>213</v>
      </c>
      <c r="G139" s="209" t="s">
        <v>154</v>
      </c>
      <c r="H139" s="210">
        <v>112.45399999999999</v>
      </c>
      <c r="I139" s="211"/>
      <c r="J139" s="212">
        <f>ROUND(I139*H139,2)</f>
        <v>0</v>
      </c>
      <c r="K139" s="208" t="s">
        <v>162</v>
      </c>
      <c r="L139" s="46"/>
      <c r="M139" s="213" t="s">
        <v>19</v>
      </c>
      <c r="N139" s="214" t="s">
        <v>40</v>
      </c>
      <c r="O139" s="86"/>
      <c r="P139" s="215">
        <f>O139*H139</f>
        <v>0</v>
      </c>
      <c r="Q139" s="215">
        <v>0</v>
      </c>
      <c r="R139" s="215">
        <f>Q139*H139</f>
        <v>0</v>
      </c>
      <c r="S139" s="215">
        <v>0</v>
      </c>
      <c r="T139" s="216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217" t="s">
        <v>134</v>
      </c>
      <c r="AT139" s="217" t="s">
        <v>129</v>
      </c>
      <c r="AU139" s="217" t="s">
        <v>79</v>
      </c>
      <c r="AY139" s="19" t="s">
        <v>125</v>
      </c>
      <c r="BE139" s="218">
        <f>IF(N139="základní",J139,0)</f>
        <v>0</v>
      </c>
      <c r="BF139" s="218">
        <f>IF(N139="snížená",J139,0)</f>
        <v>0</v>
      </c>
      <c r="BG139" s="218">
        <f>IF(N139="zákl. přenesená",J139,0)</f>
        <v>0</v>
      </c>
      <c r="BH139" s="218">
        <f>IF(N139="sníž. přenesená",J139,0)</f>
        <v>0</v>
      </c>
      <c r="BI139" s="218">
        <f>IF(N139="nulová",J139,0)</f>
        <v>0</v>
      </c>
      <c r="BJ139" s="19" t="s">
        <v>77</v>
      </c>
      <c r="BK139" s="218">
        <f>ROUND(I139*H139,2)</f>
        <v>0</v>
      </c>
      <c r="BL139" s="19" t="s">
        <v>134</v>
      </c>
      <c r="BM139" s="217" t="s">
        <v>214</v>
      </c>
    </row>
    <row r="140" s="2" customFormat="1">
      <c r="A140" s="40"/>
      <c r="B140" s="41"/>
      <c r="C140" s="42"/>
      <c r="D140" s="219" t="s">
        <v>136</v>
      </c>
      <c r="E140" s="42"/>
      <c r="F140" s="220" t="s">
        <v>215</v>
      </c>
      <c r="G140" s="42"/>
      <c r="H140" s="42"/>
      <c r="I140" s="221"/>
      <c r="J140" s="42"/>
      <c r="K140" s="42"/>
      <c r="L140" s="46"/>
      <c r="M140" s="222"/>
      <c r="N140" s="223"/>
      <c r="O140" s="86"/>
      <c r="P140" s="86"/>
      <c r="Q140" s="86"/>
      <c r="R140" s="86"/>
      <c r="S140" s="86"/>
      <c r="T140" s="87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T140" s="19" t="s">
        <v>136</v>
      </c>
      <c r="AU140" s="19" t="s">
        <v>79</v>
      </c>
    </row>
    <row r="141" s="13" customFormat="1">
      <c r="A141" s="13"/>
      <c r="B141" s="224"/>
      <c r="C141" s="225"/>
      <c r="D141" s="226" t="s">
        <v>138</v>
      </c>
      <c r="E141" s="227" t="s">
        <v>19</v>
      </c>
      <c r="F141" s="228" t="s">
        <v>216</v>
      </c>
      <c r="G141" s="225"/>
      <c r="H141" s="229">
        <v>112.45399999999999</v>
      </c>
      <c r="I141" s="230"/>
      <c r="J141" s="225"/>
      <c r="K141" s="225"/>
      <c r="L141" s="231"/>
      <c r="M141" s="232"/>
      <c r="N141" s="233"/>
      <c r="O141" s="233"/>
      <c r="P141" s="233"/>
      <c r="Q141" s="233"/>
      <c r="R141" s="233"/>
      <c r="S141" s="233"/>
      <c r="T141" s="234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5" t="s">
        <v>138</v>
      </c>
      <c r="AU141" s="235" t="s">
        <v>79</v>
      </c>
      <c r="AV141" s="13" t="s">
        <v>79</v>
      </c>
      <c r="AW141" s="13" t="s">
        <v>31</v>
      </c>
      <c r="AX141" s="13" t="s">
        <v>69</v>
      </c>
      <c r="AY141" s="235" t="s">
        <v>125</v>
      </c>
    </row>
    <row r="142" s="15" customFormat="1">
      <c r="A142" s="15"/>
      <c r="B142" s="247"/>
      <c r="C142" s="248"/>
      <c r="D142" s="226" t="s">
        <v>138</v>
      </c>
      <c r="E142" s="249" t="s">
        <v>19</v>
      </c>
      <c r="F142" s="250" t="s">
        <v>143</v>
      </c>
      <c r="G142" s="248"/>
      <c r="H142" s="251">
        <v>112.45399999999999</v>
      </c>
      <c r="I142" s="252"/>
      <c r="J142" s="248"/>
      <c r="K142" s="248"/>
      <c r="L142" s="253"/>
      <c r="M142" s="254"/>
      <c r="N142" s="255"/>
      <c r="O142" s="255"/>
      <c r="P142" s="255"/>
      <c r="Q142" s="255"/>
      <c r="R142" s="255"/>
      <c r="S142" s="255"/>
      <c r="T142" s="256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57" t="s">
        <v>138</v>
      </c>
      <c r="AU142" s="257" t="s">
        <v>79</v>
      </c>
      <c r="AV142" s="15" t="s">
        <v>134</v>
      </c>
      <c r="AW142" s="15" t="s">
        <v>31</v>
      </c>
      <c r="AX142" s="15" t="s">
        <v>77</v>
      </c>
      <c r="AY142" s="257" t="s">
        <v>125</v>
      </c>
    </row>
    <row r="143" s="2" customFormat="1" ht="16.5" customHeight="1">
      <c r="A143" s="40"/>
      <c r="B143" s="41"/>
      <c r="C143" s="258" t="s">
        <v>217</v>
      </c>
      <c r="D143" s="258" t="s">
        <v>218</v>
      </c>
      <c r="E143" s="259" t="s">
        <v>219</v>
      </c>
      <c r="F143" s="260" t="s">
        <v>220</v>
      </c>
      <c r="G143" s="261" t="s">
        <v>154</v>
      </c>
      <c r="H143" s="262">
        <v>118.077</v>
      </c>
      <c r="I143" s="263"/>
      <c r="J143" s="264">
        <f>ROUND(I143*H143,2)</f>
        <v>0</v>
      </c>
      <c r="K143" s="260" t="s">
        <v>133</v>
      </c>
      <c r="L143" s="265"/>
      <c r="M143" s="266" t="s">
        <v>19</v>
      </c>
      <c r="N143" s="267" t="s">
        <v>40</v>
      </c>
      <c r="O143" s="86"/>
      <c r="P143" s="215">
        <f>O143*H143</f>
        <v>0</v>
      </c>
      <c r="Q143" s="215">
        <v>4.0000000000000003E-05</v>
      </c>
      <c r="R143" s="215">
        <f>Q143*H143</f>
        <v>0.0047230800000000002</v>
      </c>
      <c r="S143" s="215">
        <v>0</v>
      </c>
      <c r="T143" s="216">
        <f>S143*H143</f>
        <v>0</v>
      </c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R143" s="217" t="s">
        <v>221</v>
      </c>
      <c r="AT143" s="217" t="s">
        <v>218</v>
      </c>
      <c r="AU143" s="217" t="s">
        <v>79</v>
      </c>
      <c r="AY143" s="19" t="s">
        <v>125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9" t="s">
        <v>77</v>
      </c>
      <c r="BK143" s="218">
        <f>ROUND(I143*H143,2)</f>
        <v>0</v>
      </c>
      <c r="BL143" s="19" t="s">
        <v>134</v>
      </c>
      <c r="BM143" s="217" t="s">
        <v>222</v>
      </c>
    </row>
    <row r="144" s="13" customFormat="1">
      <c r="A144" s="13"/>
      <c r="B144" s="224"/>
      <c r="C144" s="225"/>
      <c r="D144" s="226" t="s">
        <v>138</v>
      </c>
      <c r="E144" s="227" t="s">
        <v>19</v>
      </c>
      <c r="F144" s="228" t="s">
        <v>223</v>
      </c>
      <c r="G144" s="225"/>
      <c r="H144" s="229">
        <v>118.077</v>
      </c>
      <c r="I144" s="230"/>
      <c r="J144" s="225"/>
      <c r="K144" s="225"/>
      <c r="L144" s="231"/>
      <c r="M144" s="232"/>
      <c r="N144" s="233"/>
      <c r="O144" s="233"/>
      <c r="P144" s="233"/>
      <c r="Q144" s="233"/>
      <c r="R144" s="233"/>
      <c r="S144" s="233"/>
      <c r="T144" s="234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5" t="s">
        <v>138</v>
      </c>
      <c r="AU144" s="235" t="s">
        <v>79</v>
      </c>
      <c r="AV144" s="13" t="s">
        <v>79</v>
      </c>
      <c r="AW144" s="13" t="s">
        <v>31</v>
      </c>
      <c r="AX144" s="13" t="s">
        <v>69</v>
      </c>
      <c r="AY144" s="235" t="s">
        <v>125</v>
      </c>
    </row>
    <row r="145" s="15" customFormat="1">
      <c r="A145" s="15"/>
      <c r="B145" s="247"/>
      <c r="C145" s="248"/>
      <c r="D145" s="226" t="s">
        <v>138</v>
      </c>
      <c r="E145" s="249" t="s">
        <v>19</v>
      </c>
      <c r="F145" s="250" t="s">
        <v>143</v>
      </c>
      <c r="G145" s="248"/>
      <c r="H145" s="251">
        <v>118.077</v>
      </c>
      <c r="I145" s="252"/>
      <c r="J145" s="248"/>
      <c r="K145" s="248"/>
      <c r="L145" s="253"/>
      <c r="M145" s="254"/>
      <c r="N145" s="255"/>
      <c r="O145" s="255"/>
      <c r="P145" s="255"/>
      <c r="Q145" s="255"/>
      <c r="R145" s="255"/>
      <c r="S145" s="255"/>
      <c r="T145" s="256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57" t="s">
        <v>138</v>
      </c>
      <c r="AU145" s="257" t="s">
        <v>79</v>
      </c>
      <c r="AV145" s="15" t="s">
        <v>134</v>
      </c>
      <c r="AW145" s="15" t="s">
        <v>31</v>
      </c>
      <c r="AX145" s="15" t="s">
        <v>77</v>
      </c>
      <c r="AY145" s="257" t="s">
        <v>125</v>
      </c>
    </row>
    <row r="146" s="2" customFormat="1" ht="37.8" customHeight="1">
      <c r="A146" s="40"/>
      <c r="B146" s="41"/>
      <c r="C146" s="206" t="s">
        <v>224</v>
      </c>
      <c r="D146" s="206" t="s">
        <v>129</v>
      </c>
      <c r="E146" s="207" t="s">
        <v>225</v>
      </c>
      <c r="F146" s="208" t="s">
        <v>226</v>
      </c>
      <c r="G146" s="209" t="s">
        <v>147</v>
      </c>
      <c r="H146" s="210">
        <v>353.62799999999999</v>
      </c>
      <c r="I146" s="211"/>
      <c r="J146" s="212">
        <f>ROUND(I146*H146,2)</f>
        <v>0</v>
      </c>
      <c r="K146" s="208" t="s">
        <v>162</v>
      </c>
      <c r="L146" s="46"/>
      <c r="M146" s="213" t="s">
        <v>19</v>
      </c>
      <c r="N146" s="214" t="s">
        <v>40</v>
      </c>
      <c r="O146" s="86"/>
      <c r="P146" s="215">
        <f>O146*H146</f>
        <v>0</v>
      </c>
      <c r="Q146" s="215">
        <v>0.0085961600000000003</v>
      </c>
      <c r="R146" s="215">
        <f>Q146*H146</f>
        <v>3.0398428684800001</v>
      </c>
      <c r="S146" s="215">
        <v>0</v>
      </c>
      <c r="T146" s="216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217" t="s">
        <v>134</v>
      </c>
      <c r="AT146" s="217" t="s">
        <v>129</v>
      </c>
      <c r="AU146" s="217" t="s">
        <v>79</v>
      </c>
      <c r="AY146" s="19" t="s">
        <v>125</v>
      </c>
      <c r="BE146" s="218">
        <f>IF(N146="základní",J146,0)</f>
        <v>0</v>
      </c>
      <c r="BF146" s="218">
        <f>IF(N146="snížená",J146,0)</f>
        <v>0</v>
      </c>
      <c r="BG146" s="218">
        <f>IF(N146="zákl. přenesená",J146,0)</f>
        <v>0</v>
      </c>
      <c r="BH146" s="218">
        <f>IF(N146="sníž. přenesená",J146,0)</f>
        <v>0</v>
      </c>
      <c r="BI146" s="218">
        <f>IF(N146="nulová",J146,0)</f>
        <v>0</v>
      </c>
      <c r="BJ146" s="19" t="s">
        <v>77</v>
      </c>
      <c r="BK146" s="218">
        <f>ROUND(I146*H146,2)</f>
        <v>0</v>
      </c>
      <c r="BL146" s="19" t="s">
        <v>134</v>
      </c>
      <c r="BM146" s="217" t="s">
        <v>227</v>
      </c>
    </row>
    <row r="147" s="2" customFormat="1">
      <c r="A147" s="40"/>
      <c r="B147" s="41"/>
      <c r="C147" s="42"/>
      <c r="D147" s="219" t="s">
        <v>136</v>
      </c>
      <c r="E147" s="42"/>
      <c r="F147" s="220" t="s">
        <v>228</v>
      </c>
      <c r="G147" s="42"/>
      <c r="H147" s="42"/>
      <c r="I147" s="221"/>
      <c r="J147" s="42"/>
      <c r="K147" s="42"/>
      <c r="L147" s="46"/>
      <c r="M147" s="222"/>
      <c r="N147" s="223"/>
      <c r="O147" s="86"/>
      <c r="P147" s="86"/>
      <c r="Q147" s="86"/>
      <c r="R147" s="86"/>
      <c r="S147" s="86"/>
      <c r="T147" s="87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19" t="s">
        <v>136</v>
      </c>
      <c r="AU147" s="19" t="s">
        <v>79</v>
      </c>
    </row>
    <row r="148" s="16" customFormat="1">
      <c r="A148" s="16"/>
      <c r="B148" s="268"/>
      <c r="C148" s="269"/>
      <c r="D148" s="226" t="s">
        <v>138</v>
      </c>
      <c r="E148" s="270" t="s">
        <v>19</v>
      </c>
      <c r="F148" s="271" t="s">
        <v>229</v>
      </c>
      <c r="G148" s="269"/>
      <c r="H148" s="270" t="s">
        <v>19</v>
      </c>
      <c r="I148" s="272"/>
      <c r="J148" s="269"/>
      <c r="K148" s="269"/>
      <c r="L148" s="273"/>
      <c r="M148" s="274"/>
      <c r="N148" s="275"/>
      <c r="O148" s="275"/>
      <c r="P148" s="275"/>
      <c r="Q148" s="275"/>
      <c r="R148" s="275"/>
      <c r="S148" s="275"/>
      <c r="T148" s="27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277" t="s">
        <v>138</v>
      </c>
      <c r="AU148" s="277" t="s">
        <v>79</v>
      </c>
      <c r="AV148" s="16" t="s">
        <v>77</v>
      </c>
      <c r="AW148" s="16" t="s">
        <v>31</v>
      </c>
      <c r="AX148" s="16" t="s">
        <v>69</v>
      </c>
      <c r="AY148" s="277" t="s">
        <v>125</v>
      </c>
    </row>
    <row r="149" s="13" customFormat="1">
      <c r="A149" s="13"/>
      <c r="B149" s="224"/>
      <c r="C149" s="225"/>
      <c r="D149" s="226" t="s">
        <v>138</v>
      </c>
      <c r="E149" s="227" t="s">
        <v>19</v>
      </c>
      <c r="F149" s="228" t="s">
        <v>230</v>
      </c>
      <c r="G149" s="225"/>
      <c r="H149" s="229">
        <v>129.54499999999999</v>
      </c>
      <c r="I149" s="230"/>
      <c r="J149" s="225"/>
      <c r="K149" s="225"/>
      <c r="L149" s="231"/>
      <c r="M149" s="232"/>
      <c r="N149" s="233"/>
      <c r="O149" s="233"/>
      <c r="P149" s="233"/>
      <c r="Q149" s="233"/>
      <c r="R149" s="233"/>
      <c r="S149" s="233"/>
      <c r="T149" s="234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35" t="s">
        <v>138</v>
      </c>
      <c r="AU149" s="235" t="s">
        <v>79</v>
      </c>
      <c r="AV149" s="13" t="s">
        <v>79</v>
      </c>
      <c r="AW149" s="13" t="s">
        <v>31</v>
      </c>
      <c r="AX149" s="13" t="s">
        <v>69</v>
      </c>
      <c r="AY149" s="235" t="s">
        <v>125</v>
      </c>
    </row>
    <row r="150" s="16" customFormat="1">
      <c r="A150" s="16"/>
      <c r="B150" s="268"/>
      <c r="C150" s="269"/>
      <c r="D150" s="226" t="s">
        <v>138</v>
      </c>
      <c r="E150" s="270" t="s">
        <v>19</v>
      </c>
      <c r="F150" s="271" t="s">
        <v>231</v>
      </c>
      <c r="G150" s="269"/>
      <c r="H150" s="270" t="s">
        <v>19</v>
      </c>
      <c r="I150" s="272"/>
      <c r="J150" s="269"/>
      <c r="K150" s="269"/>
      <c r="L150" s="273"/>
      <c r="M150" s="274"/>
      <c r="N150" s="275"/>
      <c r="O150" s="275"/>
      <c r="P150" s="275"/>
      <c r="Q150" s="275"/>
      <c r="R150" s="275"/>
      <c r="S150" s="275"/>
      <c r="T150" s="27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7" t="s">
        <v>138</v>
      </c>
      <c r="AU150" s="277" t="s">
        <v>79</v>
      </c>
      <c r="AV150" s="16" t="s">
        <v>77</v>
      </c>
      <c r="AW150" s="16" t="s">
        <v>31</v>
      </c>
      <c r="AX150" s="16" t="s">
        <v>69</v>
      </c>
      <c r="AY150" s="277" t="s">
        <v>125</v>
      </c>
    </row>
    <row r="151" s="13" customFormat="1">
      <c r="A151" s="13"/>
      <c r="B151" s="224"/>
      <c r="C151" s="225"/>
      <c r="D151" s="226" t="s">
        <v>138</v>
      </c>
      <c r="E151" s="227" t="s">
        <v>19</v>
      </c>
      <c r="F151" s="228" t="s">
        <v>232</v>
      </c>
      <c r="G151" s="225"/>
      <c r="H151" s="229">
        <v>114.50100000000001</v>
      </c>
      <c r="I151" s="230"/>
      <c r="J151" s="225"/>
      <c r="K151" s="225"/>
      <c r="L151" s="231"/>
      <c r="M151" s="232"/>
      <c r="N151" s="233"/>
      <c r="O151" s="233"/>
      <c r="P151" s="233"/>
      <c r="Q151" s="233"/>
      <c r="R151" s="233"/>
      <c r="S151" s="233"/>
      <c r="T151" s="234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5" t="s">
        <v>138</v>
      </c>
      <c r="AU151" s="235" t="s">
        <v>79</v>
      </c>
      <c r="AV151" s="13" t="s">
        <v>79</v>
      </c>
      <c r="AW151" s="13" t="s">
        <v>31</v>
      </c>
      <c r="AX151" s="13" t="s">
        <v>69</v>
      </c>
      <c r="AY151" s="235" t="s">
        <v>125</v>
      </c>
    </row>
    <row r="152" s="16" customFormat="1">
      <c r="A152" s="16"/>
      <c r="B152" s="268"/>
      <c r="C152" s="269"/>
      <c r="D152" s="226" t="s">
        <v>138</v>
      </c>
      <c r="E152" s="270" t="s">
        <v>19</v>
      </c>
      <c r="F152" s="271" t="s">
        <v>233</v>
      </c>
      <c r="G152" s="269"/>
      <c r="H152" s="270" t="s">
        <v>19</v>
      </c>
      <c r="I152" s="272"/>
      <c r="J152" s="269"/>
      <c r="K152" s="269"/>
      <c r="L152" s="273"/>
      <c r="M152" s="274"/>
      <c r="N152" s="275"/>
      <c r="O152" s="275"/>
      <c r="P152" s="275"/>
      <c r="Q152" s="275"/>
      <c r="R152" s="275"/>
      <c r="S152" s="275"/>
      <c r="T152" s="27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277" t="s">
        <v>138</v>
      </c>
      <c r="AU152" s="277" t="s">
        <v>79</v>
      </c>
      <c r="AV152" s="16" t="s">
        <v>77</v>
      </c>
      <c r="AW152" s="16" t="s">
        <v>31</v>
      </c>
      <c r="AX152" s="16" t="s">
        <v>69</v>
      </c>
      <c r="AY152" s="277" t="s">
        <v>125</v>
      </c>
    </row>
    <row r="153" s="13" customFormat="1">
      <c r="A153" s="13"/>
      <c r="B153" s="224"/>
      <c r="C153" s="225"/>
      <c r="D153" s="226" t="s">
        <v>138</v>
      </c>
      <c r="E153" s="227" t="s">
        <v>19</v>
      </c>
      <c r="F153" s="228" t="s">
        <v>234</v>
      </c>
      <c r="G153" s="225"/>
      <c r="H153" s="229">
        <v>64.566999999999993</v>
      </c>
      <c r="I153" s="230"/>
      <c r="J153" s="225"/>
      <c r="K153" s="225"/>
      <c r="L153" s="231"/>
      <c r="M153" s="232"/>
      <c r="N153" s="233"/>
      <c r="O153" s="233"/>
      <c r="P153" s="233"/>
      <c r="Q153" s="233"/>
      <c r="R153" s="233"/>
      <c r="S153" s="233"/>
      <c r="T153" s="234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5" t="s">
        <v>138</v>
      </c>
      <c r="AU153" s="235" t="s">
        <v>79</v>
      </c>
      <c r="AV153" s="13" t="s">
        <v>79</v>
      </c>
      <c r="AW153" s="13" t="s">
        <v>31</v>
      </c>
      <c r="AX153" s="13" t="s">
        <v>69</v>
      </c>
      <c r="AY153" s="235" t="s">
        <v>125</v>
      </c>
    </row>
    <row r="154" s="16" customFormat="1">
      <c r="A154" s="16"/>
      <c r="B154" s="268"/>
      <c r="C154" s="269"/>
      <c r="D154" s="226" t="s">
        <v>138</v>
      </c>
      <c r="E154" s="270" t="s">
        <v>19</v>
      </c>
      <c r="F154" s="271" t="s">
        <v>235</v>
      </c>
      <c r="G154" s="269"/>
      <c r="H154" s="270" t="s">
        <v>19</v>
      </c>
      <c r="I154" s="272"/>
      <c r="J154" s="269"/>
      <c r="K154" s="269"/>
      <c r="L154" s="273"/>
      <c r="M154" s="274"/>
      <c r="N154" s="275"/>
      <c r="O154" s="275"/>
      <c r="P154" s="275"/>
      <c r="Q154" s="275"/>
      <c r="R154" s="275"/>
      <c r="S154" s="275"/>
      <c r="T154" s="27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7" t="s">
        <v>138</v>
      </c>
      <c r="AU154" s="277" t="s">
        <v>79</v>
      </c>
      <c r="AV154" s="16" t="s">
        <v>77</v>
      </c>
      <c r="AW154" s="16" t="s">
        <v>31</v>
      </c>
      <c r="AX154" s="16" t="s">
        <v>69</v>
      </c>
      <c r="AY154" s="277" t="s">
        <v>125</v>
      </c>
    </row>
    <row r="155" s="13" customFormat="1">
      <c r="A155" s="13"/>
      <c r="B155" s="224"/>
      <c r="C155" s="225"/>
      <c r="D155" s="226" t="s">
        <v>138</v>
      </c>
      <c r="E155" s="227" t="s">
        <v>19</v>
      </c>
      <c r="F155" s="228" t="s">
        <v>236</v>
      </c>
      <c r="G155" s="225"/>
      <c r="H155" s="229">
        <v>45.015000000000001</v>
      </c>
      <c r="I155" s="230"/>
      <c r="J155" s="225"/>
      <c r="K155" s="225"/>
      <c r="L155" s="231"/>
      <c r="M155" s="232"/>
      <c r="N155" s="233"/>
      <c r="O155" s="233"/>
      <c r="P155" s="233"/>
      <c r="Q155" s="233"/>
      <c r="R155" s="233"/>
      <c r="S155" s="233"/>
      <c r="T155" s="234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5" t="s">
        <v>138</v>
      </c>
      <c r="AU155" s="235" t="s">
        <v>79</v>
      </c>
      <c r="AV155" s="13" t="s">
        <v>79</v>
      </c>
      <c r="AW155" s="13" t="s">
        <v>31</v>
      </c>
      <c r="AX155" s="13" t="s">
        <v>69</v>
      </c>
      <c r="AY155" s="235" t="s">
        <v>125</v>
      </c>
    </row>
    <row r="156" s="15" customFormat="1">
      <c r="A156" s="15"/>
      <c r="B156" s="247"/>
      <c r="C156" s="248"/>
      <c r="D156" s="226" t="s">
        <v>138</v>
      </c>
      <c r="E156" s="249" t="s">
        <v>19</v>
      </c>
      <c r="F156" s="250" t="s">
        <v>143</v>
      </c>
      <c r="G156" s="248"/>
      <c r="H156" s="251">
        <v>353.62799999999999</v>
      </c>
      <c r="I156" s="252"/>
      <c r="J156" s="248"/>
      <c r="K156" s="248"/>
      <c r="L156" s="253"/>
      <c r="M156" s="254"/>
      <c r="N156" s="255"/>
      <c r="O156" s="255"/>
      <c r="P156" s="255"/>
      <c r="Q156" s="255"/>
      <c r="R156" s="255"/>
      <c r="S156" s="255"/>
      <c r="T156" s="25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57" t="s">
        <v>138</v>
      </c>
      <c r="AU156" s="257" t="s">
        <v>79</v>
      </c>
      <c r="AV156" s="15" t="s">
        <v>134</v>
      </c>
      <c r="AW156" s="15" t="s">
        <v>31</v>
      </c>
      <c r="AX156" s="15" t="s">
        <v>77</v>
      </c>
      <c r="AY156" s="257" t="s">
        <v>125</v>
      </c>
    </row>
    <row r="157" s="2" customFormat="1" ht="16.5" customHeight="1">
      <c r="A157" s="40"/>
      <c r="B157" s="41"/>
      <c r="C157" s="258" t="s">
        <v>237</v>
      </c>
      <c r="D157" s="258" t="s">
        <v>218</v>
      </c>
      <c r="E157" s="259" t="s">
        <v>238</v>
      </c>
      <c r="F157" s="260" t="s">
        <v>239</v>
      </c>
      <c r="G157" s="261" t="s">
        <v>147</v>
      </c>
      <c r="H157" s="262">
        <v>360.70100000000002</v>
      </c>
      <c r="I157" s="263"/>
      <c r="J157" s="264">
        <f>ROUND(I157*H157,2)</f>
        <v>0</v>
      </c>
      <c r="K157" s="260" t="s">
        <v>133</v>
      </c>
      <c r="L157" s="265"/>
      <c r="M157" s="266" t="s">
        <v>19</v>
      </c>
      <c r="N157" s="267" t="s">
        <v>40</v>
      </c>
      <c r="O157" s="86"/>
      <c r="P157" s="215">
        <f>O157*H157</f>
        <v>0</v>
      </c>
      <c r="Q157" s="215">
        <v>0.0034499999999999999</v>
      </c>
      <c r="R157" s="215">
        <f>Q157*H157</f>
        <v>1.24441845</v>
      </c>
      <c r="S157" s="215">
        <v>0</v>
      </c>
      <c r="T157" s="216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217" t="s">
        <v>221</v>
      </c>
      <c r="AT157" s="217" t="s">
        <v>218</v>
      </c>
      <c r="AU157" s="217" t="s">
        <v>79</v>
      </c>
      <c r="AY157" s="19" t="s">
        <v>125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9" t="s">
        <v>77</v>
      </c>
      <c r="BK157" s="218">
        <f>ROUND(I157*H157,2)</f>
        <v>0</v>
      </c>
      <c r="BL157" s="19" t="s">
        <v>134</v>
      </c>
      <c r="BM157" s="217" t="s">
        <v>240</v>
      </c>
    </row>
    <row r="158" s="13" customFormat="1">
      <c r="A158" s="13"/>
      <c r="B158" s="224"/>
      <c r="C158" s="225"/>
      <c r="D158" s="226" t="s">
        <v>138</v>
      </c>
      <c r="E158" s="227" t="s">
        <v>19</v>
      </c>
      <c r="F158" s="228" t="s">
        <v>241</v>
      </c>
      <c r="G158" s="225"/>
      <c r="H158" s="229">
        <v>360.70100000000002</v>
      </c>
      <c r="I158" s="230"/>
      <c r="J158" s="225"/>
      <c r="K158" s="225"/>
      <c r="L158" s="231"/>
      <c r="M158" s="232"/>
      <c r="N158" s="233"/>
      <c r="O158" s="233"/>
      <c r="P158" s="233"/>
      <c r="Q158" s="233"/>
      <c r="R158" s="233"/>
      <c r="S158" s="233"/>
      <c r="T158" s="234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5" t="s">
        <v>138</v>
      </c>
      <c r="AU158" s="235" t="s">
        <v>79</v>
      </c>
      <c r="AV158" s="13" t="s">
        <v>79</v>
      </c>
      <c r="AW158" s="13" t="s">
        <v>31</v>
      </c>
      <c r="AX158" s="13" t="s">
        <v>69</v>
      </c>
      <c r="AY158" s="235" t="s">
        <v>125</v>
      </c>
    </row>
    <row r="159" s="15" customFormat="1">
      <c r="A159" s="15"/>
      <c r="B159" s="247"/>
      <c r="C159" s="248"/>
      <c r="D159" s="226" t="s">
        <v>138</v>
      </c>
      <c r="E159" s="249" t="s">
        <v>19</v>
      </c>
      <c r="F159" s="250" t="s">
        <v>143</v>
      </c>
      <c r="G159" s="248"/>
      <c r="H159" s="251">
        <v>360.70100000000002</v>
      </c>
      <c r="I159" s="252"/>
      <c r="J159" s="248"/>
      <c r="K159" s="248"/>
      <c r="L159" s="253"/>
      <c r="M159" s="254"/>
      <c r="N159" s="255"/>
      <c r="O159" s="255"/>
      <c r="P159" s="255"/>
      <c r="Q159" s="255"/>
      <c r="R159" s="255"/>
      <c r="S159" s="255"/>
      <c r="T159" s="25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57" t="s">
        <v>138</v>
      </c>
      <c r="AU159" s="257" t="s">
        <v>79</v>
      </c>
      <c r="AV159" s="15" t="s">
        <v>134</v>
      </c>
      <c r="AW159" s="15" t="s">
        <v>31</v>
      </c>
      <c r="AX159" s="15" t="s">
        <v>77</v>
      </c>
      <c r="AY159" s="257" t="s">
        <v>125</v>
      </c>
    </row>
    <row r="160" s="2" customFormat="1" ht="37.8" customHeight="1">
      <c r="A160" s="40"/>
      <c r="B160" s="41"/>
      <c r="C160" s="206" t="s">
        <v>242</v>
      </c>
      <c r="D160" s="206" t="s">
        <v>129</v>
      </c>
      <c r="E160" s="207" t="s">
        <v>243</v>
      </c>
      <c r="F160" s="208" t="s">
        <v>244</v>
      </c>
      <c r="G160" s="209" t="s">
        <v>147</v>
      </c>
      <c r="H160" s="210">
        <v>100.86</v>
      </c>
      <c r="I160" s="211"/>
      <c r="J160" s="212">
        <f>ROUND(I160*H160,2)</f>
        <v>0</v>
      </c>
      <c r="K160" s="208" t="s">
        <v>162</v>
      </c>
      <c r="L160" s="46"/>
      <c r="M160" s="213" t="s">
        <v>19</v>
      </c>
      <c r="N160" s="214" t="s">
        <v>40</v>
      </c>
      <c r="O160" s="86"/>
      <c r="P160" s="215">
        <f>O160*H160</f>
        <v>0</v>
      </c>
      <c r="Q160" s="215">
        <v>0.00851616</v>
      </c>
      <c r="R160" s="215">
        <f>Q160*H160</f>
        <v>0.8589398976</v>
      </c>
      <c r="S160" s="215">
        <v>0</v>
      </c>
      <c r="T160" s="216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217" t="s">
        <v>134</v>
      </c>
      <c r="AT160" s="217" t="s">
        <v>129</v>
      </c>
      <c r="AU160" s="217" t="s">
        <v>79</v>
      </c>
      <c r="AY160" s="19" t="s">
        <v>125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9" t="s">
        <v>77</v>
      </c>
      <c r="BK160" s="218">
        <f>ROUND(I160*H160,2)</f>
        <v>0</v>
      </c>
      <c r="BL160" s="19" t="s">
        <v>134</v>
      </c>
      <c r="BM160" s="217" t="s">
        <v>245</v>
      </c>
    </row>
    <row r="161" s="2" customFormat="1">
      <c r="A161" s="40"/>
      <c r="B161" s="41"/>
      <c r="C161" s="42"/>
      <c r="D161" s="219" t="s">
        <v>136</v>
      </c>
      <c r="E161" s="42"/>
      <c r="F161" s="220" t="s">
        <v>246</v>
      </c>
      <c r="G161" s="42"/>
      <c r="H161" s="42"/>
      <c r="I161" s="221"/>
      <c r="J161" s="42"/>
      <c r="K161" s="42"/>
      <c r="L161" s="46"/>
      <c r="M161" s="222"/>
      <c r="N161" s="223"/>
      <c r="O161" s="86"/>
      <c r="P161" s="86"/>
      <c r="Q161" s="86"/>
      <c r="R161" s="86"/>
      <c r="S161" s="86"/>
      <c r="T161" s="87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T161" s="19" t="s">
        <v>136</v>
      </c>
      <c r="AU161" s="19" t="s">
        <v>79</v>
      </c>
    </row>
    <row r="162" s="13" customFormat="1">
      <c r="A162" s="13"/>
      <c r="B162" s="224"/>
      <c r="C162" s="225"/>
      <c r="D162" s="226" t="s">
        <v>138</v>
      </c>
      <c r="E162" s="227" t="s">
        <v>19</v>
      </c>
      <c r="F162" s="228" t="s">
        <v>247</v>
      </c>
      <c r="G162" s="225"/>
      <c r="H162" s="229">
        <v>100.86</v>
      </c>
      <c r="I162" s="230"/>
      <c r="J162" s="225"/>
      <c r="K162" s="225"/>
      <c r="L162" s="231"/>
      <c r="M162" s="232"/>
      <c r="N162" s="233"/>
      <c r="O162" s="233"/>
      <c r="P162" s="233"/>
      <c r="Q162" s="233"/>
      <c r="R162" s="233"/>
      <c r="S162" s="233"/>
      <c r="T162" s="234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5" t="s">
        <v>138</v>
      </c>
      <c r="AU162" s="235" t="s">
        <v>79</v>
      </c>
      <c r="AV162" s="13" t="s">
        <v>79</v>
      </c>
      <c r="AW162" s="13" t="s">
        <v>31</v>
      </c>
      <c r="AX162" s="13" t="s">
        <v>69</v>
      </c>
      <c r="AY162" s="235" t="s">
        <v>125</v>
      </c>
    </row>
    <row r="163" s="15" customFormat="1">
      <c r="A163" s="15"/>
      <c r="B163" s="247"/>
      <c r="C163" s="248"/>
      <c r="D163" s="226" t="s">
        <v>138</v>
      </c>
      <c r="E163" s="249" t="s">
        <v>19</v>
      </c>
      <c r="F163" s="250" t="s">
        <v>143</v>
      </c>
      <c r="G163" s="248"/>
      <c r="H163" s="251">
        <v>100.86</v>
      </c>
      <c r="I163" s="252"/>
      <c r="J163" s="248"/>
      <c r="K163" s="248"/>
      <c r="L163" s="253"/>
      <c r="M163" s="254"/>
      <c r="N163" s="255"/>
      <c r="O163" s="255"/>
      <c r="P163" s="255"/>
      <c r="Q163" s="255"/>
      <c r="R163" s="255"/>
      <c r="S163" s="255"/>
      <c r="T163" s="256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57" t="s">
        <v>138</v>
      </c>
      <c r="AU163" s="257" t="s">
        <v>79</v>
      </c>
      <c r="AV163" s="15" t="s">
        <v>134</v>
      </c>
      <c r="AW163" s="15" t="s">
        <v>31</v>
      </c>
      <c r="AX163" s="15" t="s">
        <v>77</v>
      </c>
      <c r="AY163" s="257" t="s">
        <v>125</v>
      </c>
    </row>
    <row r="164" s="2" customFormat="1" ht="16.5" customHeight="1">
      <c r="A164" s="40"/>
      <c r="B164" s="41"/>
      <c r="C164" s="258" t="s">
        <v>248</v>
      </c>
      <c r="D164" s="258" t="s">
        <v>218</v>
      </c>
      <c r="E164" s="259" t="s">
        <v>249</v>
      </c>
      <c r="F164" s="260" t="s">
        <v>250</v>
      </c>
      <c r="G164" s="261" t="s">
        <v>132</v>
      </c>
      <c r="H164" s="262">
        <v>10.288</v>
      </c>
      <c r="I164" s="263"/>
      <c r="J164" s="264">
        <f>ROUND(I164*H164,2)</f>
        <v>0</v>
      </c>
      <c r="K164" s="260" t="s">
        <v>133</v>
      </c>
      <c r="L164" s="265"/>
      <c r="M164" s="266" t="s">
        <v>19</v>
      </c>
      <c r="N164" s="267" t="s">
        <v>40</v>
      </c>
      <c r="O164" s="86"/>
      <c r="P164" s="215">
        <f>O164*H164</f>
        <v>0</v>
      </c>
      <c r="Q164" s="215">
        <v>0.032000000000000001</v>
      </c>
      <c r="R164" s="215">
        <f>Q164*H164</f>
        <v>0.32921600000000001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221</v>
      </c>
      <c r="AT164" s="217" t="s">
        <v>218</v>
      </c>
      <c r="AU164" s="217" t="s">
        <v>79</v>
      </c>
      <c r="AY164" s="19" t="s">
        <v>125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77</v>
      </c>
      <c r="BK164" s="218">
        <f>ROUND(I164*H164,2)</f>
        <v>0</v>
      </c>
      <c r="BL164" s="19" t="s">
        <v>134</v>
      </c>
      <c r="BM164" s="217" t="s">
        <v>251</v>
      </c>
    </row>
    <row r="165" s="13" customFormat="1">
      <c r="A165" s="13"/>
      <c r="B165" s="224"/>
      <c r="C165" s="225"/>
      <c r="D165" s="226" t="s">
        <v>138</v>
      </c>
      <c r="E165" s="227" t="s">
        <v>19</v>
      </c>
      <c r="F165" s="228" t="s">
        <v>252</v>
      </c>
      <c r="G165" s="225"/>
      <c r="H165" s="229">
        <v>10.086</v>
      </c>
      <c r="I165" s="230"/>
      <c r="J165" s="225"/>
      <c r="K165" s="225"/>
      <c r="L165" s="231"/>
      <c r="M165" s="232"/>
      <c r="N165" s="233"/>
      <c r="O165" s="233"/>
      <c r="P165" s="233"/>
      <c r="Q165" s="233"/>
      <c r="R165" s="233"/>
      <c r="S165" s="233"/>
      <c r="T165" s="234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5" t="s">
        <v>138</v>
      </c>
      <c r="AU165" s="235" t="s">
        <v>79</v>
      </c>
      <c r="AV165" s="13" t="s">
        <v>79</v>
      </c>
      <c r="AW165" s="13" t="s">
        <v>31</v>
      </c>
      <c r="AX165" s="13" t="s">
        <v>69</v>
      </c>
      <c r="AY165" s="235" t="s">
        <v>125</v>
      </c>
    </row>
    <row r="166" s="15" customFormat="1">
      <c r="A166" s="15"/>
      <c r="B166" s="247"/>
      <c r="C166" s="248"/>
      <c r="D166" s="226" t="s">
        <v>138</v>
      </c>
      <c r="E166" s="249" t="s">
        <v>19</v>
      </c>
      <c r="F166" s="250" t="s">
        <v>143</v>
      </c>
      <c r="G166" s="248"/>
      <c r="H166" s="251">
        <v>10.086</v>
      </c>
      <c r="I166" s="252"/>
      <c r="J166" s="248"/>
      <c r="K166" s="248"/>
      <c r="L166" s="253"/>
      <c r="M166" s="254"/>
      <c r="N166" s="255"/>
      <c r="O166" s="255"/>
      <c r="P166" s="255"/>
      <c r="Q166" s="255"/>
      <c r="R166" s="255"/>
      <c r="S166" s="255"/>
      <c r="T166" s="25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57" t="s">
        <v>138</v>
      </c>
      <c r="AU166" s="257" t="s">
        <v>79</v>
      </c>
      <c r="AV166" s="15" t="s">
        <v>134</v>
      </c>
      <c r="AW166" s="15" t="s">
        <v>31</v>
      </c>
      <c r="AX166" s="15" t="s">
        <v>69</v>
      </c>
      <c r="AY166" s="257" t="s">
        <v>125</v>
      </c>
    </row>
    <row r="167" s="13" customFormat="1">
      <c r="A167" s="13"/>
      <c r="B167" s="224"/>
      <c r="C167" s="225"/>
      <c r="D167" s="226" t="s">
        <v>138</v>
      </c>
      <c r="E167" s="227" t="s">
        <v>19</v>
      </c>
      <c r="F167" s="228" t="s">
        <v>253</v>
      </c>
      <c r="G167" s="225"/>
      <c r="H167" s="229">
        <v>10.288</v>
      </c>
      <c r="I167" s="230"/>
      <c r="J167" s="225"/>
      <c r="K167" s="225"/>
      <c r="L167" s="231"/>
      <c r="M167" s="232"/>
      <c r="N167" s="233"/>
      <c r="O167" s="233"/>
      <c r="P167" s="233"/>
      <c r="Q167" s="233"/>
      <c r="R167" s="233"/>
      <c r="S167" s="233"/>
      <c r="T167" s="234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5" t="s">
        <v>138</v>
      </c>
      <c r="AU167" s="235" t="s">
        <v>79</v>
      </c>
      <c r="AV167" s="13" t="s">
        <v>79</v>
      </c>
      <c r="AW167" s="13" t="s">
        <v>31</v>
      </c>
      <c r="AX167" s="13" t="s">
        <v>69</v>
      </c>
      <c r="AY167" s="235" t="s">
        <v>125</v>
      </c>
    </row>
    <row r="168" s="15" customFormat="1">
      <c r="A168" s="15"/>
      <c r="B168" s="247"/>
      <c r="C168" s="248"/>
      <c r="D168" s="226" t="s">
        <v>138</v>
      </c>
      <c r="E168" s="249" t="s">
        <v>19</v>
      </c>
      <c r="F168" s="250" t="s">
        <v>143</v>
      </c>
      <c r="G168" s="248"/>
      <c r="H168" s="251">
        <v>10.288</v>
      </c>
      <c r="I168" s="252"/>
      <c r="J168" s="248"/>
      <c r="K168" s="248"/>
      <c r="L168" s="253"/>
      <c r="M168" s="254"/>
      <c r="N168" s="255"/>
      <c r="O168" s="255"/>
      <c r="P168" s="255"/>
      <c r="Q168" s="255"/>
      <c r="R168" s="255"/>
      <c r="S168" s="255"/>
      <c r="T168" s="25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57" t="s">
        <v>138</v>
      </c>
      <c r="AU168" s="257" t="s">
        <v>79</v>
      </c>
      <c r="AV168" s="15" t="s">
        <v>134</v>
      </c>
      <c r="AW168" s="15" t="s">
        <v>31</v>
      </c>
      <c r="AX168" s="15" t="s">
        <v>77</v>
      </c>
      <c r="AY168" s="257" t="s">
        <v>125</v>
      </c>
    </row>
    <row r="169" s="2" customFormat="1" ht="33" customHeight="1">
      <c r="A169" s="40"/>
      <c r="B169" s="41"/>
      <c r="C169" s="206" t="s">
        <v>254</v>
      </c>
      <c r="D169" s="206" t="s">
        <v>129</v>
      </c>
      <c r="E169" s="207" t="s">
        <v>255</v>
      </c>
      <c r="F169" s="208" t="s">
        <v>256</v>
      </c>
      <c r="G169" s="209" t="s">
        <v>154</v>
      </c>
      <c r="H169" s="210">
        <v>122.95999999999999</v>
      </c>
      <c r="I169" s="211"/>
      <c r="J169" s="212">
        <f>ROUND(I169*H169,2)</f>
        <v>0</v>
      </c>
      <c r="K169" s="208" t="s">
        <v>162</v>
      </c>
      <c r="L169" s="46"/>
      <c r="M169" s="213" t="s">
        <v>19</v>
      </c>
      <c r="N169" s="214" t="s">
        <v>40</v>
      </c>
      <c r="O169" s="86"/>
      <c r="P169" s="215">
        <f>O169*H169</f>
        <v>0</v>
      </c>
      <c r="Q169" s="215">
        <v>0.001758</v>
      </c>
      <c r="R169" s="215">
        <f>Q169*H169</f>
        <v>0.21616368</v>
      </c>
      <c r="S169" s="215">
        <v>0</v>
      </c>
      <c r="T169" s="216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217" t="s">
        <v>134</v>
      </c>
      <c r="AT169" s="217" t="s">
        <v>129</v>
      </c>
      <c r="AU169" s="217" t="s">
        <v>79</v>
      </c>
      <c r="AY169" s="19" t="s">
        <v>125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9" t="s">
        <v>77</v>
      </c>
      <c r="BK169" s="218">
        <f>ROUND(I169*H169,2)</f>
        <v>0</v>
      </c>
      <c r="BL169" s="19" t="s">
        <v>134</v>
      </c>
      <c r="BM169" s="217" t="s">
        <v>257</v>
      </c>
    </row>
    <row r="170" s="2" customFormat="1">
      <c r="A170" s="40"/>
      <c r="B170" s="41"/>
      <c r="C170" s="42"/>
      <c r="D170" s="219" t="s">
        <v>136</v>
      </c>
      <c r="E170" s="42"/>
      <c r="F170" s="220" t="s">
        <v>258</v>
      </c>
      <c r="G170" s="42"/>
      <c r="H170" s="42"/>
      <c r="I170" s="221"/>
      <c r="J170" s="42"/>
      <c r="K170" s="42"/>
      <c r="L170" s="46"/>
      <c r="M170" s="222"/>
      <c r="N170" s="223"/>
      <c r="O170" s="86"/>
      <c r="P170" s="86"/>
      <c r="Q170" s="86"/>
      <c r="R170" s="86"/>
      <c r="S170" s="86"/>
      <c r="T170" s="87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19" t="s">
        <v>136</v>
      </c>
      <c r="AU170" s="19" t="s">
        <v>79</v>
      </c>
    </row>
    <row r="171" s="13" customFormat="1">
      <c r="A171" s="13"/>
      <c r="B171" s="224"/>
      <c r="C171" s="225"/>
      <c r="D171" s="226" t="s">
        <v>138</v>
      </c>
      <c r="E171" s="227" t="s">
        <v>19</v>
      </c>
      <c r="F171" s="228" t="s">
        <v>259</v>
      </c>
      <c r="G171" s="225"/>
      <c r="H171" s="229">
        <v>108.45999999999999</v>
      </c>
      <c r="I171" s="230"/>
      <c r="J171" s="225"/>
      <c r="K171" s="225"/>
      <c r="L171" s="231"/>
      <c r="M171" s="232"/>
      <c r="N171" s="233"/>
      <c r="O171" s="233"/>
      <c r="P171" s="233"/>
      <c r="Q171" s="233"/>
      <c r="R171" s="233"/>
      <c r="S171" s="233"/>
      <c r="T171" s="234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5" t="s">
        <v>138</v>
      </c>
      <c r="AU171" s="235" t="s">
        <v>79</v>
      </c>
      <c r="AV171" s="13" t="s">
        <v>79</v>
      </c>
      <c r="AW171" s="13" t="s">
        <v>31</v>
      </c>
      <c r="AX171" s="13" t="s">
        <v>69</v>
      </c>
      <c r="AY171" s="235" t="s">
        <v>125</v>
      </c>
    </row>
    <row r="172" s="13" customFormat="1">
      <c r="A172" s="13"/>
      <c r="B172" s="224"/>
      <c r="C172" s="225"/>
      <c r="D172" s="226" t="s">
        <v>138</v>
      </c>
      <c r="E172" s="227" t="s">
        <v>19</v>
      </c>
      <c r="F172" s="228" t="s">
        <v>260</v>
      </c>
      <c r="G172" s="225"/>
      <c r="H172" s="229">
        <v>14.5</v>
      </c>
      <c r="I172" s="230"/>
      <c r="J172" s="225"/>
      <c r="K172" s="225"/>
      <c r="L172" s="231"/>
      <c r="M172" s="232"/>
      <c r="N172" s="233"/>
      <c r="O172" s="233"/>
      <c r="P172" s="233"/>
      <c r="Q172" s="233"/>
      <c r="R172" s="233"/>
      <c r="S172" s="233"/>
      <c r="T172" s="234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5" t="s">
        <v>138</v>
      </c>
      <c r="AU172" s="235" t="s">
        <v>79</v>
      </c>
      <c r="AV172" s="13" t="s">
        <v>79</v>
      </c>
      <c r="AW172" s="13" t="s">
        <v>31</v>
      </c>
      <c r="AX172" s="13" t="s">
        <v>69</v>
      </c>
      <c r="AY172" s="235" t="s">
        <v>125</v>
      </c>
    </row>
    <row r="173" s="15" customFormat="1">
      <c r="A173" s="15"/>
      <c r="B173" s="247"/>
      <c r="C173" s="248"/>
      <c r="D173" s="226" t="s">
        <v>138</v>
      </c>
      <c r="E173" s="249" t="s">
        <v>19</v>
      </c>
      <c r="F173" s="250" t="s">
        <v>143</v>
      </c>
      <c r="G173" s="248"/>
      <c r="H173" s="251">
        <v>122.95999999999999</v>
      </c>
      <c r="I173" s="252"/>
      <c r="J173" s="248"/>
      <c r="K173" s="248"/>
      <c r="L173" s="253"/>
      <c r="M173" s="254"/>
      <c r="N173" s="255"/>
      <c r="O173" s="255"/>
      <c r="P173" s="255"/>
      <c r="Q173" s="255"/>
      <c r="R173" s="255"/>
      <c r="S173" s="255"/>
      <c r="T173" s="25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57" t="s">
        <v>138</v>
      </c>
      <c r="AU173" s="257" t="s">
        <v>79</v>
      </c>
      <c r="AV173" s="15" t="s">
        <v>134</v>
      </c>
      <c r="AW173" s="15" t="s">
        <v>31</v>
      </c>
      <c r="AX173" s="15" t="s">
        <v>77</v>
      </c>
      <c r="AY173" s="257" t="s">
        <v>125</v>
      </c>
    </row>
    <row r="174" s="2" customFormat="1" ht="16.5" customHeight="1">
      <c r="A174" s="40"/>
      <c r="B174" s="41"/>
      <c r="C174" s="258" t="s">
        <v>261</v>
      </c>
      <c r="D174" s="258" t="s">
        <v>218</v>
      </c>
      <c r="E174" s="259" t="s">
        <v>262</v>
      </c>
      <c r="F174" s="260" t="s">
        <v>263</v>
      </c>
      <c r="G174" s="261" t="s">
        <v>147</v>
      </c>
      <c r="H174" s="262">
        <v>30.739999999999998</v>
      </c>
      <c r="I174" s="263"/>
      <c r="J174" s="264">
        <f>ROUND(I174*H174,2)</f>
        <v>0</v>
      </c>
      <c r="K174" s="260" t="s">
        <v>133</v>
      </c>
      <c r="L174" s="265"/>
      <c r="M174" s="266" t="s">
        <v>19</v>
      </c>
      <c r="N174" s="267" t="s">
        <v>40</v>
      </c>
      <c r="O174" s="86"/>
      <c r="P174" s="215">
        <f>O174*H174</f>
        <v>0</v>
      </c>
      <c r="Q174" s="215">
        <v>0.0060000000000000001</v>
      </c>
      <c r="R174" s="215">
        <f>Q174*H174</f>
        <v>0.18443999999999999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221</v>
      </c>
      <c r="AT174" s="217" t="s">
        <v>218</v>
      </c>
      <c r="AU174" s="217" t="s">
        <v>79</v>
      </c>
      <c r="AY174" s="19" t="s">
        <v>125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134</v>
      </c>
      <c r="BM174" s="217" t="s">
        <v>264</v>
      </c>
    </row>
    <row r="175" s="13" customFormat="1">
      <c r="A175" s="13"/>
      <c r="B175" s="224"/>
      <c r="C175" s="225"/>
      <c r="D175" s="226" t="s">
        <v>138</v>
      </c>
      <c r="E175" s="225"/>
      <c r="F175" s="228" t="s">
        <v>265</v>
      </c>
      <c r="G175" s="225"/>
      <c r="H175" s="229">
        <v>30.739999999999998</v>
      </c>
      <c r="I175" s="230"/>
      <c r="J175" s="225"/>
      <c r="K175" s="225"/>
      <c r="L175" s="231"/>
      <c r="M175" s="232"/>
      <c r="N175" s="233"/>
      <c r="O175" s="233"/>
      <c r="P175" s="233"/>
      <c r="Q175" s="233"/>
      <c r="R175" s="233"/>
      <c r="S175" s="233"/>
      <c r="T175" s="234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5" t="s">
        <v>138</v>
      </c>
      <c r="AU175" s="235" t="s">
        <v>79</v>
      </c>
      <c r="AV175" s="13" t="s">
        <v>79</v>
      </c>
      <c r="AW175" s="13" t="s">
        <v>4</v>
      </c>
      <c r="AX175" s="13" t="s">
        <v>77</v>
      </c>
      <c r="AY175" s="235" t="s">
        <v>125</v>
      </c>
    </row>
    <row r="176" s="2" customFormat="1" ht="37.8" customHeight="1">
      <c r="A176" s="40"/>
      <c r="B176" s="41"/>
      <c r="C176" s="206" t="s">
        <v>266</v>
      </c>
      <c r="D176" s="206" t="s">
        <v>129</v>
      </c>
      <c r="E176" s="207" t="s">
        <v>267</v>
      </c>
      <c r="F176" s="208" t="s">
        <v>268</v>
      </c>
      <c r="G176" s="209" t="s">
        <v>147</v>
      </c>
      <c r="H176" s="210">
        <v>176.19499999999999</v>
      </c>
      <c r="I176" s="211"/>
      <c r="J176" s="212">
        <f>ROUND(I176*H176,2)</f>
        <v>0</v>
      </c>
      <c r="K176" s="208" t="s">
        <v>162</v>
      </c>
      <c r="L176" s="46"/>
      <c r="M176" s="213" t="s">
        <v>19</v>
      </c>
      <c r="N176" s="214" t="s">
        <v>40</v>
      </c>
      <c r="O176" s="86"/>
      <c r="P176" s="215">
        <f>O176*H176</f>
        <v>0</v>
      </c>
      <c r="Q176" s="215">
        <v>0.01159696</v>
      </c>
      <c r="R176" s="215">
        <f>Q176*H176</f>
        <v>2.0433263671999997</v>
      </c>
      <c r="S176" s="215">
        <v>0</v>
      </c>
      <c r="T176" s="216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217" t="s">
        <v>134</v>
      </c>
      <c r="AT176" s="217" t="s">
        <v>129</v>
      </c>
      <c r="AU176" s="217" t="s">
        <v>79</v>
      </c>
      <c r="AY176" s="19" t="s">
        <v>125</v>
      </c>
      <c r="BE176" s="218">
        <f>IF(N176="základní",J176,0)</f>
        <v>0</v>
      </c>
      <c r="BF176" s="218">
        <f>IF(N176="snížená",J176,0)</f>
        <v>0</v>
      </c>
      <c r="BG176" s="218">
        <f>IF(N176="zákl. přenesená",J176,0)</f>
        <v>0</v>
      </c>
      <c r="BH176" s="218">
        <f>IF(N176="sníž. přenesená",J176,0)</f>
        <v>0</v>
      </c>
      <c r="BI176" s="218">
        <f>IF(N176="nulová",J176,0)</f>
        <v>0</v>
      </c>
      <c r="BJ176" s="19" t="s">
        <v>77</v>
      </c>
      <c r="BK176" s="218">
        <f>ROUND(I176*H176,2)</f>
        <v>0</v>
      </c>
      <c r="BL176" s="19" t="s">
        <v>134</v>
      </c>
      <c r="BM176" s="217" t="s">
        <v>269</v>
      </c>
    </row>
    <row r="177" s="2" customFormat="1">
      <c r="A177" s="40"/>
      <c r="B177" s="41"/>
      <c r="C177" s="42"/>
      <c r="D177" s="219" t="s">
        <v>136</v>
      </c>
      <c r="E177" s="42"/>
      <c r="F177" s="220" t="s">
        <v>270</v>
      </c>
      <c r="G177" s="42"/>
      <c r="H177" s="42"/>
      <c r="I177" s="221"/>
      <c r="J177" s="42"/>
      <c r="K177" s="42"/>
      <c r="L177" s="46"/>
      <c r="M177" s="222"/>
      <c r="N177" s="223"/>
      <c r="O177" s="86"/>
      <c r="P177" s="86"/>
      <c r="Q177" s="86"/>
      <c r="R177" s="86"/>
      <c r="S177" s="86"/>
      <c r="T177" s="87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19" t="s">
        <v>136</v>
      </c>
      <c r="AU177" s="19" t="s">
        <v>79</v>
      </c>
    </row>
    <row r="178" s="16" customFormat="1">
      <c r="A178" s="16"/>
      <c r="B178" s="268"/>
      <c r="C178" s="269"/>
      <c r="D178" s="226" t="s">
        <v>138</v>
      </c>
      <c r="E178" s="270" t="s">
        <v>19</v>
      </c>
      <c r="F178" s="271" t="s">
        <v>229</v>
      </c>
      <c r="G178" s="269"/>
      <c r="H178" s="270" t="s">
        <v>19</v>
      </c>
      <c r="I178" s="272"/>
      <c r="J178" s="269"/>
      <c r="K178" s="269"/>
      <c r="L178" s="273"/>
      <c r="M178" s="274"/>
      <c r="N178" s="275"/>
      <c r="O178" s="275"/>
      <c r="P178" s="275"/>
      <c r="Q178" s="275"/>
      <c r="R178" s="275"/>
      <c r="S178" s="275"/>
      <c r="T178" s="27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277" t="s">
        <v>138</v>
      </c>
      <c r="AU178" s="277" t="s">
        <v>79</v>
      </c>
      <c r="AV178" s="16" t="s">
        <v>77</v>
      </c>
      <c r="AW178" s="16" t="s">
        <v>31</v>
      </c>
      <c r="AX178" s="16" t="s">
        <v>69</v>
      </c>
      <c r="AY178" s="277" t="s">
        <v>125</v>
      </c>
    </row>
    <row r="179" s="13" customFormat="1">
      <c r="A179" s="13"/>
      <c r="B179" s="224"/>
      <c r="C179" s="225"/>
      <c r="D179" s="226" t="s">
        <v>138</v>
      </c>
      <c r="E179" s="227" t="s">
        <v>19</v>
      </c>
      <c r="F179" s="228" t="s">
        <v>69</v>
      </c>
      <c r="G179" s="225"/>
      <c r="H179" s="229">
        <v>0</v>
      </c>
      <c r="I179" s="230"/>
      <c r="J179" s="225"/>
      <c r="K179" s="225"/>
      <c r="L179" s="231"/>
      <c r="M179" s="232"/>
      <c r="N179" s="233"/>
      <c r="O179" s="233"/>
      <c r="P179" s="233"/>
      <c r="Q179" s="233"/>
      <c r="R179" s="233"/>
      <c r="S179" s="233"/>
      <c r="T179" s="234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5" t="s">
        <v>138</v>
      </c>
      <c r="AU179" s="235" t="s">
        <v>79</v>
      </c>
      <c r="AV179" s="13" t="s">
        <v>79</v>
      </c>
      <c r="AW179" s="13" t="s">
        <v>31</v>
      </c>
      <c r="AX179" s="13" t="s">
        <v>69</v>
      </c>
      <c r="AY179" s="235" t="s">
        <v>125</v>
      </c>
    </row>
    <row r="180" s="16" customFormat="1">
      <c r="A180" s="16"/>
      <c r="B180" s="268"/>
      <c r="C180" s="269"/>
      <c r="D180" s="226" t="s">
        <v>138</v>
      </c>
      <c r="E180" s="270" t="s">
        <v>19</v>
      </c>
      <c r="F180" s="271" t="s">
        <v>231</v>
      </c>
      <c r="G180" s="269"/>
      <c r="H180" s="270" t="s">
        <v>19</v>
      </c>
      <c r="I180" s="272"/>
      <c r="J180" s="269"/>
      <c r="K180" s="269"/>
      <c r="L180" s="273"/>
      <c r="M180" s="274"/>
      <c r="N180" s="275"/>
      <c r="O180" s="275"/>
      <c r="P180" s="275"/>
      <c r="Q180" s="275"/>
      <c r="R180" s="275"/>
      <c r="S180" s="275"/>
      <c r="T180" s="27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77" t="s">
        <v>138</v>
      </c>
      <c r="AU180" s="277" t="s">
        <v>79</v>
      </c>
      <c r="AV180" s="16" t="s">
        <v>77</v>
      </c>
      <c r="AW180" s="16" t="s">
        <v>31</v>
      </c>
      <c r="AX180" s="16" t="s">
        <v>69</v>
      </c>
      <c r="AY180" s="277" t="s">
        <v>125</v>
      </c>
    </row>
    <row r="181" s="13" customFormat="1">
      <c r="A181" s="13"/>
      <c r="B181" s="224"/>
      <c r="C181" s="225"/>
      <c r="D181" s="226" t="s">
        <v>138</v>
      </c>
      <c r="E181" s="227" t="s">
        <v>19</v>
      </c>
      <c r="F181" s="228" t="s">
        <v>271</v>
      </c>
      <c r="G181" s="225"/>
      <c r="H181" s="229">
        <v>26.039999999999999</v>
      </c>
      <c r="I181" s="230"/>
      <c r="J181" s="225"/>
      <c r="K181" s="225"/>
      <c r="L181" s="231"/>
      <c r="M181" s="232"/>
      <c r="N181" s="233"/>
      <c r="O181" s="233"/>
      <c r="P181" s="233"/>
      <c r="Q181" s="233"/>
      <c r="R181" s="233"/>
      <c r="S181" s="233"/>
      <c r="T181" s="234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5" t="s">
        <v>138</v>
      </c>
      <c r="AU181" s="235" t="s">
        <v>79</v>
      </c>
      <c r="AV181" s="13" t="s">
        <v>79</v>
      </c>
      <c r="AW181" s="13" t="s">
        <v>31</v>
      </c>
      <c r="AX181" s="13" t="s">
        <v>69</v>
      </c>
      <c r="AY181" s="235" t="s">
        <v>125</v>
      </c>
    </row>
    <row r="182" s="16" customFormat="1">
      <c r="A182" s="16"/>
      <c r="B182" s="268"/>
      <c r="C182" s="269"/>
      <c r="D182" s="226" t="s">
        <v>138</v>
      </c>
      <c r="E182" s="270" t="s">
        <v>19</v>
      </c>
      <c r="F182" s="271" t="s">
        <v>233</v>
      </c>
      <c r="G182" s="269"/>
      <c r="H182" s="270" t="s">
        <v>19</v>
      </c>
      <c r="I182" s="272"/>
      <c r="J182" s="269"/>
      <c r="K182" s="269"/>
      <c r="L182" s="273"/>
      <c r="M182" s="274"/>
      <c r="N182" s="275"/>
      <c r="O182" s="275"/>
      <c r="P182" s="275"/>
      <c r="Q182" s="275"/>
      <c r="R182" s="275"/>
      <c r="S182" s="275"/>
      <c r="T182" s="27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7" t="s">
        <v>138</v>
      </c>
      <c r="AU182" s="277" t="s">
        <v>79</v>
      </c>
      <c r="AV182" s="16" t="s">
        <v>77</v>
      </c>
      <c r="AW182" s="16" t="s">
        <v>31</v>
      </c>
      <c r="AX182" s="16" t="s">
        <v>69</v>
      </c>
      <c r="AY182" s="277" t="s">
        <v>125</v>
      </c>
    </row>
    <row r="183" s="13" customFormat="1">
      <c r="A183" s="13"/>
      <c r="B183" s="224"/>
      <c r="C183" s="225"/>
      <c r="D183" s="226" t="s">
        <v>138</v>
      </c>
      <c r="E183" s="227" t="s">
        <v>19</v>
      </c>
      <c r="F183" s="228" t="s">
        <v>272</v>
      </c>
      <c r="G183" s="225"/>
      <c r="H183" s="229">
        <v>15.938000000000001</v>
      </c>
      <c r="I183" s="230"/>
      <c r="J183" s="225"/>
      <c r="K183" s="225"/>
      <c r="L183" s="231"/>
      <c r="M183" s="232"/>
      <c r="N183" s="233"/>
      <c r="O183" s="233"/>
      <c r="P183" s="233"/>
      <c r="Q183" s="233"/>
      <c r="R183" s="233"/>
      <c r="S183" s="233"/>
      <c r="T183" s="234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5" t="s">
        <v>138</v>
      </c>
      <c r="AU183" s="235" t="s">
        <v>79</v>
      </c>
      <c r="AV183" s="13" t="s">
        <v>79</v>
      </c>
      <c r="AW183" s="13" t="s">
        <v>31</v>
      </c>
      <c r="AX183" s="13" t="s">
        <v>69</v>
      </c>
      <c r="AY183" s="235" t="s">
        <v>125</v>
      </c>
    </row>
    <row r="184" s="16" customFormat="1">
      <c r="A184" s="16"/>
      <c r="B184" s="268"/>
      <c r="C184" s="269"/>
      <c r="D184" s="226" t="s">
        <v>138</v>
      </c>
      <c r="E184" s="270" t="s">
        <v>19</v>
      </c>
      <c r="F184" s="271" t="s">
        <v>235</v>
      </c>
      <c r="G184" s="269"/>
      <c r="H184" s="270" t="s">
        <v>19</v>
      </c>
      <c r="I184" s="272"/>
      <c r="J184" s="269"/>
      <c r="K184" s="269"/>
      <c r="L184" s="273"/>
      <c r="M184" s="274"/>
      <c r="N184" s="275"/>
      <c r="O184" s="275"/>
      <c r="P184" s="275"/>
      <c r="Q184" s="275"/>
      <c r="R184" s="275"/>
      <c r="S184" s="275"/>
      <c r="T184" s="27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77" t="s">
        <v>138</v>
      </c>
      <c r="AU184" s="277" t="s">
        <v>79</v>
      </c>
      <c r="AV184" s="16" t="s">
        <v>77</v>
      </c>
      <c r="AW184" s="16" t="s">
        <v>31</v>
      </c>
      <c r="AX184" s="16" t="s">
        <v>69</v>
      </c>
      <c r="AY184" s="277" t="s">
        <v>125</v>
      </c>
    </row>
    <row r="185" s="13" customFormat="1">
      <c r="A185" s="13"/>
      <c r="B185" s="224"/>
      <c r="C185" s="225"/>
      <c r="D185" s="226" t="s">
        <v>138</v>
      </c>
      <c r="E185" s="227" t="s">
        <v>19</v>
      </c>
      <c r="F185" s="228" t="s">
        <v>273</v>
      </c>
      <c r="G185" s="225"/>
      <c r="H185" s="229">
        <v>43.442999999999998</v>
      </c>
      <c r="I185" s="230"/>
      <c r="J185" s="225"/>
      <c r="K185" s="225"/>
      <c r="L185" s="231"/>
      <c r="M185" s="232"/>
      <c r="N185" s="233"/>
      <c r="O185" s="233"/>
      <c r="P185" s="233"/>
      <c r="Q185" s="233"/>
      <c r="R185" s="233"/>
      <c r="S185" s="233"/>
      <c r="T185" s="234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5" t="s">
        <v>138</v>
      </c>
      <c r="AU185" s="235" t="s">
        <v>79</v>
      </c>
      <c r="AV185" s="13" t="s">
        <v>79</v>
      </c>
      <c r="AW185" s="13" t="s">
        <v>31</v>
      </c>
      <c r="AX185" s="13" t="s">
        <v>69</v>
      </c>
      <c r="AY185" s="235" t="s">
        <v>125</v>
      </c>
    </row>
    <row r="186" s="14" customFormat="1">
      <c r="A186" s="14"/>
      <c r="B186" s="236"/>
      <c r="C186" s="237"/>
      <c r="D186" s="226" t="s">
        <v>138</v>
      </c>
      <c r="E186" s="238" t="s">
        <v>19</v>
      </c>
      <c r="F186" s="239" t="s">
        <v>141</v>
      </c>
      <c r="G186" s="237"/>
      <c r="H186" s="240">
        <v>85.420999999999992</v>
      </c>
      <c r="I186" s="241"/>
      <c r="J186" s="237"/>
      <c r="K186" s="237"/>
      <c r="L186" s="242"/>
      <c r="M186" s="243"/>
      <c r="N186" s="244"/>
      <c r="O186" s="244"/>
      <c r="P186" s="244"/>
      <c r="Q186" s="244"/>
      <c r="R186" s="244"/>
      <c r="S186" s="244"/>
      <c r="T186" s="245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46" t="s">
        <v>138</v>
      </c>
      <c r="AU186" s="246" t="s">
        <v>79</v>
      </c>
      <c r="AV186" s="14" t="s">
        <v>126</v>
      </c>
      <c r="AW186" s="14" t="s">
        <v>31</v>
      </c>
      <c r="AX186" s="14" t="s">
        <v>69</v>
      </c>
      <c r="AY186" s="246" t="s">
        <v>125</v>
      </c>
    </row>
    <row r="187" s="13" customFormat="1">
      <c r="A187" s="13"/>
      <c r="B187" s="224"/>
      <c r="C187" s="225"/>
      <c r="D187" s="226" t="s">
        <v>138</v>
      </c>
      <c r="E187" s="227" t="s">
        <v>19</v>
      </c>
      <c r="F187" s="228" t="s">
        <v>274</v>
      </c>
      <c r="G187" s="225"/>
      <c r="H187" s="229">
        <v>90.774000000000001</v>
      </c>
      <c r="I187" s="230"/>
      <c r="J187" s="225"/>
      <c r="K187" s="225"/>
      <c r="L187" s="231"/>
      <c r="M187" s="232"/>
      <c r="N187" s="233"/>
      <c r="O187" s="233"/>
      <c r="P187" s="233"/>
      <c r="Q187" s="233"/>
      <c r="R187" s="233"/>
      <c r="S187" s="233"/>
      <c r="T187" s="234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5" t="s">
        <v>138</v>
      </c>
      <c r="AU187" s="235" t="s">
        <v>79</v>
      </c>
      <c r="AV187" s="13" t="s">
        <v>79</v>
      </c>
      <c r="AW187" s="13" t="s">
        <v>31</v>
      </c>
      <c r="AX187" s="13" t="s">
        <v>69</v>
      </c>
      <c r="AY187" s="235" t="s">
        <v>125</v>
      </c>
    </row>
    <row r="188" s="15" customFormat="1">
      <c r="A188" s="15"/>
      <c r="B188" s="247"/>
      <c r="C188" s="248"/>
      <c r="D188" s="226" t="s">
        <v>138</v>
      </c>
      <c r="E188" s="249" t="s">
        <v>19</v>
      </c>
      <c r="F188" s="250" t="s">
        <v>143</v>
      </c>
      <c r="G188" s="248"/>
      <c r="H188" s="251">
        <v>176.19499999999999</v>
      </c>
      <c r="I188" s="252"/>
      <c r="J188" s="248"/>
      <c r="K188" s="248"/>
      <c r="L188" s="253"/>
      <c r="M188" s="254"/>
      <c r="N188" s="255"/>
      <c r="O188" s="255"/>
      <c r="P188" s="255"/>
      <c r="Q188" s="255"/>
      <c r="R188" s="255"/>
      <c r="S188" s="255"/>
      <c r="T188" s="25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57" t="s">
        <v>138</v>
      </c>
      <c r="AU188" s="257" t="s">
        <v>79</v>
      </c>
      <c r="AV188" s="15" t="s">
        <v>134</v>
      </c>
      <c r="AW188" s="15" t="s">
        <v>31</v>
      </c>
      <c r="AX188" s="15" t="s">
        <v>77</v>
      </c>
      <c r="AY188" s="257" t="s">
        <v>125</v>
      </c>
    </row>
    <row r="189" s="2" customFormat="1" ht="16.5" customHeight="1">
      <c r="A189" s="40"/>
      <c r="B189" s="41"/>
      <c r="C189" s="258" t="s">
        <v>275</v>
      </c>
      <c r="D189" s="258" t="s">
        <v>218</v>
      </c>
      <c r="E189" s="259" t="s">
        <v>276</v>
      </c>
      <c r="F189" s="260" t="s">
        <v>277</v>
      </c>
      <c r="G189" s="261" t="s">
        <v>147</v>
      </c>
      <c r="H189" s="262">
        <v>179.71899999999999</v>
      </c>
      <c r="I189" s="263"/>
      <c r="J189" s="264">
        <f>ROUND(I189*H189,2)</f>
        <v>0</v>
      </c>
      <c r="K189" s="260" t="s">
        <v>133</v>
      </c>
      <c r="L189" s="265"/>
      <c r="M189" s="266" t="s">
        <v>19</v>
      </c>
      <c r="N189" s="267" t="s">
        <v>40</v>
      </c>
      <c r="O189" s="86"/>
      <c r="P189" s="215">
        <f>O189*H189</f>
        <v>0</v>
      </c>
      <c r="Q189" s="215">
        <v>0.017500000000000002</v>
      </c>
      <c r="R189" s="215">
        <f>Q189*H189</f>
        <v>3.1450825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221</v>
      </c>
      <c r="AT189" s="217" t="s">
        <v>218</v>
      </c>
      <c r="AU189" s="217" t="s">
        <v>79</v>
      </c>
      <c r="AY189" s="19" t="s">
        <v>125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77</v>
      </c>
      <c r="BK189" s="218">
        <f>ROUND(I189*H189,2)</f>
        <v>0</v>
      </c>
      <c r="BL189" s="19" t="s">
        <v>134</v>
      </c>
      <c r="BM189" s="217" t="s">
        <v>278</v>
      </c>
    </row>
    <row r="190" s="13" customFormat="1">
      <c r="A190" s="13"/>
      <c r="B190" s="224"/>
      <c r="C190" s="225"/>
      <c r="D190" s="226" t="s">
        <v>138</v>
      </c>
      <c r="E190" s="227" t="s">
        <v>19</v>
      </c>
      <c r="F190" s="228" t="s">
        <v>279</v>
      </c>
      <c r="G190" s="225"/>
      <c r="H190" s="229">
        <v>179.71899999999999</v>
      </c>
      <c r="I190" s="230"/>
      <c r="J190" s="225"/>
      <c r="K190" s="225"/>
      <c r="L190" s="231"/>
      <c r="M190" s="232"/>
      <c r="N190" s="233"/>
      <c r="O190" s="233"/>
      <c r="P190" s="233"/>
      <c r="Q190" s="233"/>
      <c r="R190" s="233"/>
      <c r="S190" s="233"/>
      <c r="T190" s="234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35" t="s">
        <v>138</v>
      </c>
      <c r="AU190" s="235" t="s">
        <v>79</v>
      </c>
      <c r="AV190" s="13" t="s">
        <v>79</v>
      </c>
      <c r="AW190" s="13" t="s">
        <v>31</v>
      </c>
      <c r="AX190" s="13" t="s">
        <v>69</v>
      </c>
      <c r="AY190" s="235" t="s">
        <v>125</v>
      </c>
    </row>
    <row r="191" s="15" customFormat="1">
      <c r="A191" s="15"/>
      <c r="B191" s="247"/>
      <c r="C191" s="248"/>
      <c r="D191" s="226" t="s">
        <v>138</v>
      </c>
      <c r="E191" s="249" t="s">
        <v>19</v>
      </c>
      <c r="F191" s="250" t="s">
        <v>143</v>
      </c>
      <c r="G191" s="248"/>
      <c r="H191" s="251">
        <v>179.71899999999999</v>
      </c>
      <c r="I191" s="252"/>
      <c r="J191" s="248"/>
      <c r="K191" s="248"/>
      <c r="L191" s="253"/>
      <c r="M191" s="254"/>
      <c r="N191" s="255"/>
      <c r="O191" s="255"/>
      <c r="P191" s="255"/>
      <c r="Q191" s="255"/>
      <c r="R191" s="255"/>
      <c r="S191" s="255"/>
      <c r="T191" s="256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57" t="s">
        <v>138</v>
      </c>
      <c r="AU191" s="257" t="s">
        <v>79</v>
      </c>
      <c r="AV191" s="15" t="s">
        <v>134</v>
      </c>
      <c r="AW191" s="15" t="s">
        <v>31</v>
      </c>
      <c r="AX191" s="15" t="s">
        <v>77</v>
      </c>
      <c r="AY191" s="257" t="s">
        <v>125</v>
      </c>
    </row>
    <row r="192" s="2" customFormat="1" ht="24.15" customHeight="1">
      <c r="A192" s="40"/>
      <c r="B192" s="41"/>
      <c r="C192" s="206" t="s">
        <v>280</v>
      </c>
      <c r="D192" s="206" t="s">
        <v>129</v>
      </c>
      <c r="E192" s="207" t="s">
        <v>281</v>
      </c>
      <c r="F192" s="208" t="s">
        <v>282</v>
      </c>
      <c r="G192" s="209" t="s">
        <v>147</v>
      </c>
      <c r="H192" s="210">
        <v>534.66300000000001</v>
      </c>
      <c r="I192" s="211"/>
      <c r="J192" s="212">
        <f>ROUND(I192*H192,2)</f>
        <v>0</v>
      </c>
      <c r="K192" s="208" t="s">
        <v>162</v>
      </c>
      <c r="L192" s="46"/>
      <c r="M192" s="213" t="s">
        <v>19</v>
      </c>
      <c r="N192" s="214" t="s">
        <v>40</v>
      </c>
      <c r="O192" s="86"/>
      <c r="P192" s="215">
        <f>O192*H192</f>
        <v>0</v>
      </c>
      <c r="Q192" s="215">
        <v>8.0599999999999994E-05</v>
      </c>
      <c r="R192" s="215">
        <f>Q192*H192</f>
        <v>0.0430938378</v>
      </c>
      <c r="S192" s="215">
        <v>0</v>
      </c>
      <c r="T192" s="216">
        <f>S192*H192</f>
        <v>0</v>
      </c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R192" s="217" t="s">
        <v>134</v>
      </c>
      <c r="AT192" s="217" t="s">
        <v>129</v>
      </c>
      <c r="AU192" s="217" t="s">
        <v>79</v>
      </c>
      <c r="AY192" s="19" t="s">
        <v>125</v>
      </c>
      <c r="BE192" s="218">
        <f>IF(N192="základní",J192,0)</f>
        <v>0</v>
      </c>
      <c r="BF192" s="218">
        <f>IF(N192="snížená",J192,0)</f>
        <v>0</v>
      </c>
      <c r="BG192" s="218">
        <f>IF(N192="zákl. přenesená",J192,0)</f>
        <v>0</v>
      </c>
      <c r="BH192" s="218">
        <f>IF(N192="sníž. přenesená",J192,0)</f>
        <v>0</v>
      </c>
      <c r="BI192" s="218">
        <f>IF(N192="nulová",J192,0)</f>
        <v>0</v>
      </c>
      <c r="BJ192" s="19" t="s">
        <v>77</v>
      </c>
      <c r="BK192" s="218">
        <f>ROUND(I192*H192,2)</f>
        <v>0</v>
      </c>
      <c r="BL192" s="19" t="s">
        <v>134</v>
      </c>
      <c r="BM192" s="217" t="s">
        <v>283</v>
      </c>
    </row>
    <row r="193" s="2" customFormat="1">
      <c r="A193" s="40"/>
      <c r="B193" s="41"/>
      <c r="C193" s="42"/>
      <c r="D193" s="219" t="s">
        <v>136</v>
      </c>
      <c r="E193" s="42"/>
      <c r="F193" s="220" t="s">
        <v>284</v>
      </c>
      <c r="G193" s="42"/>
      <c r="H193" s="42"/>
      <c r="I193" s="221"/>
      <c r="J193" s="42"/>
      <c r="K193" s="42"/>
      <c r="L193" s="46"/>
      <c r="M193" s="222"/>
      <c r="N193" s="223"/>
      <c r="O193" s="86"/>
      <c r="P193" s="86"/>
      <c r="Q193" s="86"/>
      <c r="R193" s="86"/>
      <c r="S193" s="86"/>
      <c r="T193" s="87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T193" s="19" t="s">
        <v>136</v>
      </c>
      <c r="AU193" s="19" t="s">
        <v>79</v>
      </c>
    </row>
    <row r="194" s="13" customFormat="1">
      <c r="A194" s="13"/>
      <c r="B194" s="224"/>
      <c r="C194" s="225"/>
      <c r="D194" s="226" t="s">
        <v>138</v>
      </c>
      <c r="E194" s="227" t="s">
        <v>19</v>
      </c>
      <c r="F194" s="228" t="s">
        <v>285</v>
      </c>
      <c r="G194" s="225"/>
      <c r="H194" s="229">
        <v>51.832000000000001</v>
      </c>
      <c r="I194" s="230"/>
      <c r="J194" s="225"/>
      <c r="K194" s="225"/>
      <c r="L194" s="231"/>
      <c r="M194" s="232"/>
      <c r="N194" s="233"/>
      <c r="O194" s="233"/>
      <c r="P194" s="233"/>
      <c r="Q194" s="233"/>
      <c r="R194" s="233"/>
      <c r="S194" s="233"/>
      <c r="T194" s="234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5" t="s">
        <v>138</v>
      </c>
      <c r="AU194" s="235" t="s">
        <v>79</v>
      </c>
      <c r="AV194" s="13" t="s">
        <v>79</v>
      </c>
      <c r="AW194" s="13" t="s">
        <v>31</v>
      </c>
      <c r="AX194" s="13" t="s">
        <v>69</v>
      </c>
      <c r="AY194" s="235" t="s">
        <v>125</v>
      </c>
    </row>
    <row r="195" s="13" customFormat="1">
      <c r="A195" s="13"/>
      <c r="B195" s="224"/>
      <c r="C195" s="225"/>
      <c r="D195" s="226" t="s">
        <v>138</v>
      </c>
      <c r="E195" s="227" t="s">
        <v>19</v>
      </c>
      <c r="F195" s="228" t="s">
        <v>247</v>
      </c>
      <c r="G195" s="225"/>
      <c r="H195" s="229">
        <v>100.86</v>
      </c>
      <c r="I195" s="230"/>
      <c r="J195" s="225"/>
      <c r="K195" s="225"/>
      <c r="L195" s="231"/>
      <c r="M195" s="232"/>
      <c r="N195" s="233"/>
      <c r="O195" s="233"/>
      <c r="P195" s="233"/>
      <c r="Q195" s="233"/>
      <c r="R195" s="233"/>
      <c r="S195" s="233"/>
      <c r="T195" s="234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5" t="s">
        <v>138</v>
      </c>
      <c r="AU195" s="235" t="s">
        <v>79</v>
      </c>
      <c r="AV195" s="13" t="s">
        <v>79</v>
      </c>
      <c r="AW195" s="13" t="s">
        <v>31</v>
      </c>
      <c r="AX195" s="13" t="s">
        <v>69</v>
      </c>
      <c r="AY195" s="235" t="s">
        <v>125</v>
      </c>
    </row>
    <row r="196" s="13" customFormat="1">
      <c r="A196" s="13"/>
      <c r="B196" s="224"/>
      <c r="C196" s="225"/>
      <c r="D196" s="226" t="s">
        <v>138</v>
      </c>
      <c r="E196" s="227" t="s">
        <v>19</v>
      </c>
      <c r="F196" s="228" t="s">
        <v>286</v>
      </c>
      <c r="G196" s="225"/>
      <c r="H196" s="229">
        <v>115.699</v>
      </c>
      <c r="I196" s="230"/>
      <c r="J196" s="225"/>
      <c r="K196" s="225"/>
      <c r="L196" s="231"/>
      <c r="M196" s="232"/>
      <c r="N196" s="233"/>
      <c r="O196" s="233"/>
      <c r="P196" s="233"/>
      <c r="Q196" s="233"/>
      <c r="R196" s="233"/>
      <c r="S196" s="233"/>
      <c r="T196" s="234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5" t="s">
        <v>138</v>
      </c>
      <c r="AU196" s="235" t="s">
        <v>79</v>
      </c>
      <c r="AV196" s="13" t="s">
        <v>79</v>
      </c>
      <c r="AW196" s="13" t="s">
        <v>31</v>
      </c>
      <c r="AX196" s="13" t="s">
        <v>69</v>
      </c>
      <c r="AY196" s="235" t="s">
        <v>125</v>
      </c>
    </row>
    <row r="197" s="13" customFormat="1">
      <c r="A197" s="13"/>
      <c r="B197" s="224"/>
      <c r="C197" s="225"/>
      <c r="D197" s="226" t="s">
        <v>138</v>
      </c>
      <c r="E197" s="227" t="s">
        <v>19</v>
      </c>
      <c r="F197" s="228" t="s">
        <v>287</v>
      </c>
      <c r="G197" s="225"/>
      <c r="H197" s="229">
        <v>86.459000000000003</v>
      </c>
      <c r="I197" s="230"/>
      <c r="J197" s="225"/>
      <c r="K197" s="225"/>
      <c r="L197" s="231"/>
      <c r="M197" s="232"/>
      <c r="N197" s="233"/>
      <c r="O197" s="233"/>
      <c r="P197" s="233"/>
      <c r="Q197" s="233"/>
      <c r="R197" s="233"/>
      <c r="S197" s="233"/>
      <c r="T197" s="234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5" t="s">
        <v>138</v>
      </c>
      <c r="AU197" s="235" t="s">
        <v>79</v>
      </c>
      <c r="AV197" s="13" t="s">
        <v>79</v>
      </c>
      <c r="AW197" s="13" t="s">
        <v>31</v>
      </c>
      <c r="AX197" s="13" t="s">
        <v>69</v>
      </c>
      <c r="AY197" s="235" t="s">
        <v>125</v>
      </c>
    </row>
    <row r="198" s="13" customFormat="1">
      <c r="A198" s="13"/>
      <c r="B198" s="224"/>
      <c r="C198" s="225"/>
      <c r="D198" s="226" t="s">
        <v>138</v>
      </c>
      <c r="E198" s="227" t="s">
        <v>19</v>
      </c>
      <c r="F198" s="228" t="s">
        <v>288</v>
      </c>
      <c r="G198" s="225"/>
      <c r="H198" s="229">
        <v>34.395000000000003</v>
      </c>
      <c r="I198" s="230"/>
      <c r="J198" s="225"/>
      <c r="K198" s="225"/>
      <c r="L198" s="231"/>
      <c r="M198" s="232"/>
      <c r="N198" s="233"/>
      <c r="O198" s="233"/>
      <c r="P198" s="233"/>
      <c r="Q198" s="233"/>
      <c r="R198" s="233"/>
      <c r="S198" s="233"/>
      <c r="T198" s="234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5" t="s">
        <v>138</v>
      </c>
      <c r="AU198" s="235" t="s">
        <v>79</v>
      </c>
      <c r="AV198" s="13" t="s">
        <v>79</v>
      </c>
      <c r="AW198" s="13" t="s">
        <v>31</v>
      </c>
      <c r="AX198" s="13" t="s">
        <v>69</v>
      </c>
      <c r="AY198" s="235" t="s">
        <v>125</v>
      </c>
    </row>
    <row r="199" s="13" customFormat="1">
      <c r="A199" s="13"/>
      <c r="B199" s="224"/>
      <c r="C199" s="225"/>
      <c r="D199" s="226" t="s">
        <v>138</v>
      </c>
      <c r="E199" s="227" t="s">
        <v>19</v>
      </c>
      <c r="F199" s="228" t="s">
        <v>289</v>
      </c>
      <c r="G199" s="225"/>
      <c r="H199" s="229">
        <v>51.770000000000003</v>
      </c>
      <c r="I199" s="230"/>
      <c r="J199" s="225"/>
      <c r="K199" s="225"/>
      <c r="L199" s="231"/>
      <c r="M199" s="232"/>
      <c r="N199" s="233"/>
      <c r="O199" s="233"/>
      <c r="P199" s="233"/>
      <c r="Q199" s="233"/>
      <c r="R199" s="233"/>
      <c r="S199" s="233"/>
      <c r="T199" s="234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5" t="s">
        <v>138</v>
      </c>
      <c r="AU199" s="235" t="s">
        <v>79</v>
      </c>
      <c r="AV199" s="13" t="s">
        <v>79</v>
      </c>
      <c r="AW199" s="13" t="s">
        <v>31</v>
      </c>
      <c r="AX199" s="13" t="s">
        <v>69</v>
      </c>
      <c r="AY199" s="235" t="s">
        <v>125</v>
      </c>
    </row>
    <row r="200" s="13" customFormat="1">
      <c r="A200" s="13"/>
      <c r="B200" s="224"/>
      <c r="C200" s="225"/>
      <c r="D200" s="226" t="s">
        <v>138</v>
      </c>
      <c r="E200" s="227" t="s">
        <v>19</v>
      </c>
      <c r="F200" s="228" t="s">
        <v>290</v>
      </c>
      <c r="G200" s="225"/>
      <c r="H200" s="229">
        <v>93.647999999999996</v>
      </c>
      <c r="I200" s="230"/>
      <c r="J200" s="225"/>
      <c r="K200" s="225"/>
      <c r="L200" s="231"/>
      <c r="M200" s="232"/>
      <c r="N200" s="233"/>
      <c r="O200" s="233"/>
      <c r="P200" s="233"/>
      <c r="Q200" s="233"/>
      <c r="R200" s="233"/>
      <c r="S200" s="233"/>
      <c r="T200" s="234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5" t="s">
        <v>138</v>
      </c>
      <c r="AU200" s="235" t="s">
        <v>79</v>
      </c>
      <c r="AV200" s="13" t="s">
        <v>79</v>
      </c>
      <c r="AW200" s="13" t="s">
        <v>31</v>
      </c>
      <c r="AX200" s="13" t="s">
        <v>69</v>
      </c>
      <c r="AY200" s="235" t="s">
        <v>125</v>
      </c>
    </row>
    <row r="201" s="15" customFormat="1">
      <c r="A201" s="15"/>
      <c r="B201" s="247"/>
      <c r="C201" s="248"/>
      <c r="D201" s="226" t="s">
        <v>138</v>
      </c>
      <c r="E201" s="249" t="s">
        <v>19</v>
      </c>
      <c r="F201" s="250" t="s">
        <v>143</v>
      </c>
      <c r="G201" s="248"/>
      <c r="H201" s="251">
        <v>534.66300000000001</v>
      </c>
      <c r="I201" s="252"/>
      <c r="J201" s="248"/>
      <c r="K201" s="248"/>
      <c r="L201" s="253"/>
      <c r="M201" s="254"/>
      <c r="N201" s="255"/>
      <c r="O201" s="255"/>
      <c r="P201" s="255"/>
      <c r="Q201" s="255"/>
      <c r="R201" s="255"/>
      <c r="S201" s="255"/>
      <c r="T201" s="256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57" t="s">
        <v>138</v>
      </c>
      <c r="AU201" s="257" t="s">
        <v>79</v>
      </c>
      <c r="AV201" s="15" t="s">
        <v>134</v>
      </c>
      <c r="AW201" s="15" t="s">
        <v>31</v>
      </c>
      <c r="AX201" s="15" t="s">
        <v>77</v>
      </c>
      <c r="AY201" s="257" t="s">
        <v>125</v>
      </c>
    </row>
    <row r="202" s="2" customFormat="1" ht="24.15" customHeight="1">
      <c r="A202" s="40"/>
      <c r="B202" s="41"/>
      <c r="C202" s="206" t="s">
        <v>209</v>
      </c>
      <c r="D202" s="206" t="s">
        <v>129</v>
      </c>
      <c r="E202" s="207" t="s">
        <v>291</v>
      </c>
      <c r="F202" s="208" t="s">
        <v>292</v>
      </c>
      <c r="G202" s="209" t="s">
        <v>147</v>
      </c>
      <c r="H202" s="210">
        <v>90.774000000000001</v>
      </c>
      <c r="I202" s="211"/>
      <c r="J202" s="212">
        <f>ROUND(I202*H202,2)</f>
        <v>0</v>
      </c>
      <c r="K202" s="208" t="s">
        <v>162</v>
      </c>
      <c r="L202" s="46"/>
      <c r="M202" s="213" t="s">
        <v>19</v>
      </c>
      <c r="N202" s="214" t="s">
        <v>40</v>
      </c>
      <c r="O202" s="86"/>
      <c r="P202" s="215">
        <f>O202*H202</f>
        <v>0</v>
      </c>
      <c r="Q202" s="215">
        <v>8.0599999999999994E-05</v>
      </c>
      <c r="R202" s="215">
        <f>Q202*H202</f>
        <v>0.0073163843999999997</v>
      </c>
      <c r="S202" s="215">
        <v>0</v>
      </c>
      <c r="T202" s="216">
        <f>S202*H202</f>
        <v>0</v>
      </c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R202" s="217" t="s">
        <v>134</v>
      </c>
      <c r="AT202" s="217" t="s">
        <v>129</v>
      </c>
      <c r="AU202" s="217" t="s">
        <v>79</v>
      </c>
      <c r="AY202" s="19" t="s">
        <v>125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9" t="s">
        <v>77</v>
      </c>
      <c r="BK202" s="218">
        <f>ROUND(I202*H202,2)</f>
        <v>0</v>
      </c>
      <c r="BL202" s="19" t="s">
        <v>134</v>
      </c>
      <c r="BM202" s="217" t="s">
        <v>293</v>
      </c>
    </row>
    <row r="203" s="2" customFormat="1">
      <c r="A203" s="40"/>
      <c r="B203" s="41"/>
      <c r="C203" s="42"/>
      <c r="D203" s="219" t="s">
        <v>136</v>
      </c>
      <c r="E203" s="42"/>
      <c r="F203" s="220" t="s">
        <v>294</v>
      </c>
      <c r="G203" s="42"/>
      <c r="H203" s="42"/>
      <c r="I203" s="221"/>
      <c r="J203" s="42"/>
      <c r="K203" s="42"/>
      <c r="L203" s="46"/>
      <c r="M203" s="222"/>
      <c r="N203" s="223"/>
      <c r="O203" s="86"/>
      <c r="P203" s="86"/>
      <c r="Q203" s="86"/>
      <c r="R203" s="86"/>
      <c r="S203" s="86"/>
      <c r="T203" s="87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T203" s="19" t="s">
        <v>136</v>
      </c>
      <c r="AU203" s="19" t="s">
        <v>79</v>
      </c>
    </row>
    <row r="204" s="13" customFormat="1">
      <c r="A204" s="13"/>
      <c r="B204" s="224"/>
      <c r="C204" s="225"/>
      <c r="D204" s="226" t="s">
        <v>138</v>
      </c>
      <c r="E204" s="227" t="s">
        <v>19</v>
      </c>
      <c r="F204" s="228" t="s">
        <v>274</v>
      </c>
      <c r="G204" s="225"/>
      <c r="H204" s="229">
        <v>90.774000000000001</v>
      </c>
      <c r="I204" s="230"/>
      <c r="J204" s="225"/>
      <c r="K204" s="225"/>
      <c r="L204" s="231"/>
      <c r="M204" s="232"/>
      <c r="N204" s="233"/>
      <c r="O204" s="233"/>
      <c r="P204" s="233"/>
      <c r="Q204" s="233"/>
      <c r="R204" s="233"/>
      <c r="S204" s="233"/>
      <c r="T204" s="234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5" t="s">
        <v>138</v>
      </c>
      <c r="AU204" s="235" t="s">
        <v>79</v>
      </c>
      <c r="AV204" s="13" t="s">
        <v>79</v>
      </c>
      <c r="AW204" s="13" t="s">
        <v>31</v>
      </c>
      <c r="AX204" s="13" t="s">
        <v>69</v>
      </c>
      <c r="AY204" s="235" t="s">
        <v>125</v>
      </c>
    </row>
    <row r="205" s="15" customFormat="1">
      <c r="A205" s="15"/>
      <c r="B205" s="247"/>
      <c r="C205" s="248"/>
      <c r="D205" s="226" t="s">
        <v>138</v>
      </c>
      <c r="E205" s="249" t="s">
        <v>19</v>
      </c>
      <c r="F205" s="250" t="s">
        <v>143</v>
      </c>
      <c r="G205" s="248"/>
      <c r="H205" s="251">
        <v>90.774000000000001</v>
      </c>
      <c r="I205" s="252"/>
      <c r="J205" s="248"/>
      <c r="K205" s="248"/>
      <c r="L205" s="253"/>
      <c r="M205" s="254"/>
      <c r="N205" s="255"/>
      <c r="O205" s="255"/>
      <c r="P205" s="255"/>
      <c r="Q205" s="255"/>
      <c r="R205" s="255"/>
      <c r="S205" s="255"/>
      <c r="T205" s="256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57" t="s">
        <v>138</v>
      </c>
      <c r="AU205" s="257" t="s">
        <v>79</v>
      </c>
      <c r="AV205" s="15" t="s">
        <v>134</v>
      </c>
      <c r="AW205" s="15" t="s">
        <v>31</v>
      </c>
      <c r="AX205" s="15" t="s">
        <v>77</v>
      </c>
      <c r="AY205" s="257" t="s">
        <v>125</v>
      </c>
    </row>
    <row r="206" s="2" customFormat="1" ht="16.5" customHeight="1">
      <c r="A206" s="40"/>
      <c r="B206" s="41"/>
      <c r="C206" s="206" t="s">
        <v>295</v>
      </c>
      <c r="D206" s="206" t="s">
        <v>129</v>
      </c>
      <c r="E206" s="207" t="s">
        <v>296</v>
      </c>
      <c r="F206" s="208" t="s">
        <v>297</v>
      </c>
      <c r="G206" s="209" t="s">
        <v>154</v>
      </c>
      <c r="H206" s="210">
        <v>100.86</v>
      </c>
      <c r="I206" s="211"/>
      <c r="J206" s="212">
        <f>ROUND(I206*H206,2)</f>
        <v>0</v>
      </c>
      <c r="K206" s="208" t="s">
        <v>162</v>
      </c>
      <c r="L206" s="46"/>
      <c r="M206" s="213" t="s">
        <v>19</v>
      </c>
      <c r="N206" s="214" t="s">
        <v>40</v>
      </c>
      <c r="O206" s="86"/>
      <c r="P206" s="215">
        <f>O206*H206</f>
        <v>0</v>
      </c>
      <c r="Q206" s="215">
        <v>3.0000000000000001E-05</v>
      </c>
      <c r="R206" s="215">
        <f>Q206*H206</f>
        <v>0.0030257999999999999</v>
      </c>
      <c r="S206" s="215">
        <v>0</v>
      </c>
      <c r="T206" s="216">
        <f>S206*H206</f>
        <v>0</v>
      </c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R206" s="217" t="s">
        <v>134</v>
      </c>
      <c r="AT206" s="217" t="s">
        <v>129</v>
      </c>
      <c r="AU206" s="217" t="s">
        <v>79</v>
      </c>
      <c r="AY206" s="19" t="s">
        <v>125</v>
      </c>
      <c r="BE206" s="218">
        <f>IF(N206="základní",J206,0)</f>
        <v>0</v>
      </c>
      <c r="BF206" s="218">
        <f>IF(N206="snížená",J206,0)</f>
        <v>0</v>
      </c>
      <c r="BG206" s="218">
        <f>IF(N206="zákl. přenesená",J206,0)</f>
        <v>0</v>
      </c>
      <c r="BH206" s="218">
        <f>IF(N206="sníž. přenesená",J206,0)</f>
        <v>0</v>
      </c>
      <c r="BI206" s="218">
        <f>IF(N206="nulová",J206,0)</f>
        <v>0</v>
      </c>
      <c r="BJ206" s="19" t="s">
        <v>77</v>
      </c>
      <c r="BK206" s="218">
        <f>ROUND(I206*H206,2)</f>
        <v>0</v>
      </c>
      <c r="BL206" s="19" t="s">
        <v>134</v>
      </c>
      <c r="BM206" s="217" t="s">
        <v>298</v>
      </c>
    </row>
    <row r="207" s="2" customFormat="1">
      <c r="A207" s="40"/>
      <c r="B207" s="41"/>
      <c r="C207" s="42"/>
      <c r="D207" s="219" t="s">
        <v>136</v>
      </c>
      <c r="E207" s="42"/>
      <c r="F207" s="220" t="s">
        <v>299</v>
      </c>
      <c r="G207" s="42"/>
      <c r="H207" s="42"/>
      <c r="I207" s="221"/>
      <c r="J207" s="42"/>
      <c r="K207" s="42"/>
      <c r="L207" s="46"/>
      <c r="M207" s="222"/>
      <c r="N207" s="223"/>
      <c r="O207" s="86"/>
      <c r="P207" s="86"/>
      <c r="Q207" s="86"/>
      <c r="R207" s="86"/>
      <c r="S207" s="86"/>
      <c r="T207" s="87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T207" s="19" t="s">
        <v>136</v>
      </c>
      <c r="AU207" s="19" t="s">
        <v>79</v>
      </c>
    </row>
    <row r="208" s="13" customFormat="1">
      <c r="A208" s="13"/>
      <c r="B208" s="224"/>
      <c r="C208" s="225"/>
      <c r="D208" s="226" t="s">
        <v>138</v>
      </c>
      <c r="E208" s="227" t="s">
        <v>19</v>
      </c>
      <c r="F208" s="228" t="s">
        <v>300</v>
      </c>
      <c r="G208" s="225"/>
      <c r="H208" s="229">
        <v>100.86</v>
      </c>
      <c r="I208" s="230"/>
      <c r="J208" s="225"/>
      <c r="K208" s="225"/>
      <c r="L208" s="231"/>
      <c r="M208" s="232"/>
      <c r="N208" s="233"/>
      <c r="O208" s="233"/>
      <c r="P208" s="233"/>
      <c r="Q208" s="233"/>
      <c r="R208" s="233"/>
      <c r="S208" s="233"/>
      <c r="T208" s="234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5" t="s">
        <v>138</v>
      </c>
      <c r="AU208" s="235" t="s">
        <v>79</v>
      </c>
      <c r="AV208" s="13" t="s">
        <v>79</v>
      </c>
      <c r="AW208" s="13" t="s">
        <v>31</v>
      </c>
      <c r="AX208" s="13" t="s">
        <v>69</v>
      </c>
      <c r="AY208" s="235" t="s">
        <v>125</v>
      </c>
    </row>
    <row r="209" s="15" customFormat="1">
      <c r="A209" s="15"/>
      <c r="B209" s="247"/>
      <c r="C209" s="248"/>
      <c r="D209" s="226" t="s">
        <v>138</v>
      </c>
      <c r="E209" s="249" t="s">
        <v>19</v>
      </c>
      <c r="F209" s="250" t="s">
        <v>143</v>
      </c>
      <c r="G209" s="248"/>
      <c r="H209" s="251">
        <v>100.86</v>
      </c>
      <c r="I209" s="252"/>
      <c r="J209" s="248"/>
      <c r="K209" s="248"/>
      <c r="L209" s="253"/>
      <c r="M209" s="254"/>
      <c r="N209" s="255"/>
      <c r="O209" s="255"/>
      <c r="P209" s="255"/>
      <c r="Q209" s="255"/>
      <c r="R209" s="255"/>
      <c r="S209" s="255"/>
      <c r="T209" s="25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57" t="s">
        <v>138</v>
      </c>
      <c r="AU209" s="257" t="s">
        <v>79</v>
      </c>
      <c r="AV209" s="15" t="s">
        <v>134</v>
      </c>
      <c r="AW209" s="15" t="s">
        <v>31</v>
      </c>
      <c r="AX209" s="15" t="s">
        <v>77</v>
      </c>
      <c r="AY209" s="257" t="s">
        <v>125</v>
      </c>
    </row>
    <row r="210" s="2" customFormat="1" ht="16.5" customHeight="1">
      <c r="A210" s="40"/>
      <c r="B210" s="41"/>
      <c r="C210" s="258" t="s">
        <v>214</v>
      </c>
      <c r="D210" s="258" t="s">
        <v>218</v>
      </c>
      <c r="E210" s="259" t="s">
        <v>301</v>
      </c>
      <c r="F210" s="260" t="s">
        <v>302</v>
      </c>
      <c r="G210" s="261" t="s">
        <v>154</v>
      </c>
      <c r="H210" s="262">
        <v>105.90300000000001</v>
      </c>
      <c r="I210" s="263"/>
      <c r="J210" s="264">
        <f>ROUND(I210*H210,2)</f>
        <v>0</v>
      </c>
      <c r="K210" s="260" t="s">
        <v>133</v>
      </c>
      <c r="L210" s="265"/>
      <c r="M210" s="266" t="s">
        <v>19</v>
      </c>
      <c r="N210" s="267" t="s">
        <v>40</v>
      </c>
      <c r="O210" s="86"/>
      <c r="P210" s="215">
        <f>O210*H210</f>
        <v>0</v>
      </c>
      <c r="Q210" s="215">
        <v>0.00055999999999999995</v>
      </c>
      <c r="R210" s="215">
        <f>Q210*H210</f>
        <v>0.05930568</v>
      </c>
      <c r="S210" s="215">
        <v>0</v>
      </c>
      <c r="T210" s="216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217" t="s">
        <v>221</v>
      </c>
      <c r="AT210" s="217" t="s">
        <v>218</v>
      </c>
      <c r="AU210" s="217" t="s">
        <v>79</v>
      </c>
      <c r="AY210" s="19" t="s">
        <v>125</v>
      </c>
      <c r="BE210" s="218">
        <f>IF(N210="základní",J210,0)</f>
        <v>0</v>
      </c>
      <c r="BF210" s="218">
        <f>IF(N210="snížená",J210,0)</f>
        <v>0</v>
      </c>
      <c r="BG210" s="218">
        <f>IF(N210="zákl. přenesená",J210,0)</f>
        <v>0</v>
      </c>
      <c r="BH210" s="218">
        <f>IF(N210="sníž. přenesená",J210,0)</f>
        <v>0</v>
      </c>
      <c r="BI210" s="218">
        <f>IF(N210="nulová",J210,0)</f>
        <v>0</v>
      </c>
      <c r="BJ210" s="19" t="s">
        <v>77</v>
      </c>
      <c r="BK210" s="218">
        <f>ROUND(I210*H210,2)</f>
        <v>0</v>
      </c>
      <c r="BL210" s="19" t="s">
        <v>134</v>
      </c>
      <c r="BM210" s="217" t="s">
        <v>303</v>
      </c>
    </row>
    <row r="211" s="13" customFormat="1">
      <c r="A211" s="13"/>
      <c r="B211" s="224"/>
      <c r="C211" s="225"/>
      <c r="D211" s="226" t="s">
        <v>138</v>
      </c>
      <c r="E211" s="227" t="s">
        <v>19</v>
      </c>
      <c r="F211" s="228" t="s">
        <v>304</v>
      </c>
      <c r="G211" s="225"/>
      <c r="H211" s="229">
        <v>105.90300000000001</v>
      </c>
      <c r="I211" s="230"/>
      <c r="J211" s="225"/>
      <c r="K211" s="225"/>
      <c r="L211" s="231"/>
      <c r="M211" s="232"/>
      <c r="N211" s="233"/>
      <c r="O211" s="233"/>
      <c r="P211" s="233"/>
      <c r="Q211" s="233"/>
      <c r="R211" s="233"/>
      <c r="S211" s="233"/>
      <c r="T211" s="234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5" t="s">
        <v>138</v>
      </c>
      <c r="AU211" s="235" t="s">
        <v>79</v>
      </c>
      <c r="AV211" s="13" t="s">
        <v>79</v>
      </c>
      <c r="AW211" s="13" t="s">
        <v>31</v>
      </c>
      <c r="AX211" s="13" t="s">
        <v>69</v>
      </c>
      <c r="AY211" s="235" t="s">
        <v>125</v>
      </c>
    </row>
    <row r="212" s="15" customFormat="1">
      <c r="A212" s="15"/>
      <c r="B212" s="247"/>
      <c r="C212" s="248"/>
      <c r="D212" s="226" t="s">
        <v>138</v>
      </c>
      <c r="E212" s="249" t="s">
        <v>19</v>
      </c>
      <c r="F212" s="250" t="s">
        <v>143</v>
      </c>
      <c r="G212" s="248"/>
      <c r="H212" s="251">
        <v>105.90300000000001</v>
      </c>
      <c r="I212" s="252"/>
      <c r="J212" s="248"/>
      <c r="K212" s="248"/>
      <c r="L212" s="253"/>
      <c r="M212" s="254"/>
      <c r="N212" s="255"/>
      <c r="O212" s="255"/>
      <c r="P212" s="255"/>
      <c r="Q212" s="255"/>
      <c r="R212" s="255"/>
      <c r="S212" s="255"/>
      <c r="T212" s="25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57" t="s">
        <v>138</v>
      </c>
      <c r="AU212" s="257" t="s">
        <v>79</v>
      </c>
      <c r="AV212" s="15" t="s">
        <v>134</v>
      </c>
      <c r="AW212" s="15" t="s">
        <v>31</v>
      </c>
      <c r="AX212" s="15" t="s">
        <v>77</v>
      </c>
      <c r="AY212" s="257" t="s">
        <v>125</v>
      </c>
    </row>
    <row r="213" s="2" customFormat="1" ht="16.5" customHeight="1">
      <c r="A213" s="40"/>
      <c r="B213" s="41"/>
      <c r="C213" s="206" t="s">
        <v>305</v>
      </c>
      <c r="D213" s="206" t="s">
        <v>129</v>
      </c>
      <c r="E213" s="207" t="s">
        <v>306</v>
      </c>
      <c r="F213" s="208" t="s">
        <v>307</v>
      </c>
      <c r="G213" s="209" t="s">
        <v>154</v>
      </c>
      <c r="H213" s="210">
        <v>140.70400000000001</v>
      </c>
      <c r="I213" s="211"/>
      <c r="J213" s="212">
        <f>ROUND(I213*H213,2)</f>
        <v>0</v>
      </c>
      <c r="K213" s="208" t="s">
        <v>162</v>
      </c>
      <c r="L213" s="46"/>
      <c r="M213" s="213" t="s">
        <v>19</v>
      </c>
      <c r="N213" s="214" t="s">
        <v>40</v>
      </c>
      <c r="O213" s="86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134</v>
      </c>
      <c r="AT213" s="217" t="s">
        <v>129</v>
      </c>
      <c r="AU213" s="217" t="s">
        <v>79</v>
      </c>
      <c r="AY213" s="19" t="s">
        <v>125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77</v>
      </c>
      <c r="BK213" s="218">
        <f>ROUND(I213*H213,2)</f>
        <v>0</v>
      </c>
      <c r="BL213" s="19" t="s">
        <v>134</v>
      </c>
      <c r="BM213" s="217" t="s">
        <v>308</v>
      </c>
    </row>
    <row r="214" s="2" customFormat="1">
      <c r="A214" s="40"/>
      <c r="B214" s="41"/>
      <c r="C214" s="42"/>
      <c r="D214" s="219" t="s">
        <v>136</v>
      </c>
      <c r="E214" s="42"/>
      <c r="F214" s="220" t="s">
        <v>309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136</v>
      </c>
      <c r="AU214" s="19" t="s">
        <v>79</v>
      </c>
    </row>
    <row r="215" s="13" customFormat="1">
      <c r="A215" s="13"/>
      <c r="B215" s="224"/>
      <c r="C215" s="225"/>
      <c r="D215" s="226" t="s">
        <v>138</v>
      </c>
      <c r="E215" s="227" t="s">
        <v>19</v>
      </c>
      <c r="F215" s="228" t="s">
        <v>310</v>
      </c>
      <c r="G215" s="225"/>
      <c r="H215" s="229">
        <v>68.703999999999994</v>
      </c>
      <c r="I215" s="230"/>
      <c r="J215" s="225"/>
      <c r="K215" s="225"/>
      <c r="L215" s="231"/>
      <c r="M215" s="232"/>
      <c r="N215" s="233"/>
      <c r="O215" s="233"/>
      <c r="P215" s="233"/>
      <c r="Q215" s="233"/>
      <c r="R215" s="233"/>
      <c r="S215" s="233"/>
      <c r="T215" s="234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5" t="s">
        <v>138</v>
      </c>
      <c r="AU215" s="235" t="s">
        <v>79</v>
      </c>
      <c r="AV215" s="13" t="s">
        <v>79</v>
      </c>
      <c r="AW215" s="13" t="s">
        <v>31</v>
      </c>
      <c r="AX215" s="13" t="s">
        <v>69</v>
      </c>
      <c r="AY215" s="235" t="s">
        <v>125</v>
      </c>
    </row>
    <row r="216" s="13" customFormat="1">
      <c r="A216" s="13"/>
      <c r="B216" s="224"/>
      <c r="C216" s="225"/>
      <c r="D216" s="226" t="s">
        <v>138</v>
      </c>
      <c r="E216" s="227" t="s">
        <v>19</v>
      </c>
      <c r="F216" s="228" t="s">
        <v>311</v>
      </c>
      <c r="G216" s="225"/>
      <c r="H216" s="229">
        <v>72</v>
      </c>
      <c r="I216" s="230"/>
      <c r="J216" s="225"/>
      <c r="K216" s="225"/>
      <c r="L216" s="231"/>
      <c r="M216" s="232"/>
      <c r="N216" s="233"/>
      <c r="O216" s="233"/>
      <c r="P216" s="233"/>
      <c r="Q216" s="233"/>
      <c r="R216" s="233"/>
      <c r="S216" s="233"/>
      <c r="T216" s="234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5" t="s">
        <v>138</v>
      </c>
      <c r="AU216" s="235" t="s">
        <v>79</v>
      </c>
      <c r="AV216" s="13" t="s">
        <v>79</v>
      </c>
      <c r="AW216" s="13" t="s">
        <v>31</v>
      </c>
      <c r="AX216" s="13" t="s">
        <v>69</v>
      </c>
      <c r="AY216" s="235" t="s">
        <v>125</v>
      </c>
    </row>
    <row r="217" s="15" customFormat="1">
      <c r="A217" s="15"/>
      <c r="B217" s="247"/>
      <c r="C217" s="248"/>
      <c r="D217" s="226" t="s">
        <v>138</v>
      </c>
      <c r="E217" s="249" t="s">
        <v>19</v>
      </c>
      <c r="F217" s="250" t="s">
        <v>143</v>
      </c>
      <c r="G217" s="248"/>
      <c r="H217" s="251">
        <v>140.70400000000001</v>
      </c>
      <c r="I217" s="252"/>
      <c r="J217" s="248"/>
      <c r="K217" s="248"/>
      <c r="L217" s="253"/>
      <c r="M217" s="254"/>
      <c r="N217" s="255"/>
      <c r="O217" s="255"/>
      <c r="P217" s="255"/>
      <c r="Q217" s="255"/>
      <c r="R217" s="255"/>
      <c r="S217" s="255"/>
      <c r="T217" s="25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57" t="s">
        <v>138</v>
      </c>
      <c r="AU217" s="257" t="s">
        <v>79</v>
      </c>
      <c r="AV217" s="15" t="s">
        <v>134</v>
      </c>
      <c r="AW217" s="15" t="s">
        <v>31</v>
      </c>
      <c r="AX217" s="15" t="s">
        <v>77</v>
      </c>
      <c r="AY217" s="257" t="s">
        <v>125</v>
      </c>
    </row>
    <row r="218" s="2" customFormat="1" ht="16.5" customHeight="1">
      <c r="A218" s="40"/>
      <c r="B218" s="41"/>
      <c r="C218" s="258" t="s">
        <v>222</v>
      </c>
      <c r="D218" s="258" t="s">
        <v>218</v>
      </c>
      <c r="E218" s="259" t="s">
        <v>312</v>
      </c>
      <c r="F218" s="260" t="s">
        <v>313</v>
      </c>
      <c r="G218" s="261" t="s">
        <v>154</v>
      </c>
      <c r="H218" s="262">
        <v>147.739</v>
      </c>
      <c r="I218" s="263"/>
      <c r="J218" s="264">
        <f>ROUND(I218*H218,2)</f>
        <v>0</v>
      </c>
      <c r="K218" s="260" t="s">
        <v>133</v>
      </c>
      <c r="L218" s="265"/>
      <c r="M218" s="266" t="s">
        <v>19</v>
      </c>
      <c r="N218" s="267" t="s">
        <v>40</v>
      </c>
      <c r="O218" s="86"/>
      <c r="P218" s="215">
        <f>O218*H218</f>
        <v>0</v>
      </c>
      <c r="Q218" s="215">
        <v>3.0000000000000001E-05</v>
      </c>
      <c r="R218" s="215">
        <f>Q218*H218</f>
        <v>0.00443217</v>
      </c>
      <c r="S218" s="215">
        <v>0</v>
      </c>
      <c r="T218" s="216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217" t="s">
        <v>221</v>
      </c>
      <c r="AT218" s="217" t="s">
        <v>218</v>
      </c>
      <c r="AU218" s="217" t="s">
        <v>79</v>
      </c>
      <c r="AY218" s="19" t="s">
        <v>125</v>
      </c>
      <c r="BE218" s="218">
        <f>IF(N218="základní",J218,0)</f>
        <v>0</v>
      </c>
      <c r="BF218" s="218">
        <f>IF(N218="snížená",J218,0)</f>
        <v>0</v>
      </c>
      <c r="BG218" s="218">
        <f>IF(N218="zákl. přenesená",J218,0)</f>
        <v>0</v>
      </c>
      <c r="BH218" s="218">
        <f>IF(N218="sníž. přenesená",J218,0)</f>
        <v>0</v>
      </c>
      <c r="BI218" s="218">
        <f>IF(N218="nulová",J218,0)</f>
        <v>0</v>
      </c>
      <c r="BJ218" s="19" t="s">
        <v>77</v>
      </c>
      <c r="BK218" s="218">
        <f>ROUND(I218*H218,2)</f>
        <v>0</v>
      </c>
      <c r="BL218" s="19" t="s">
        <v>134</v>
      </c>
      <c r="BM218" s="217" t="s">
        <v>314</v>
      </c>
    </row>
    <row r="219" s="13" customFormat="1">
      <c r="A219" s="13"/>
      <c r="B219" s="224"/>
      <c r="C219" s="225"/>
      <c r="D219" s="226" t="s">
        <v>138</v>
      </c>
      <c r="E219" s="227" t="s">
        <v>19</v>
      </c>
      <c r="F219" s="228" t="s">
        <v>315</v>
      </c>
      <c r="G219" s="225"/>
      <c r="H219" s="229">
        <v>147.739</v>
      </c>
      <c r="I219" s="230"/>
      <c r="J219" s="225"/>
      <c r="K219" s="225"/>
      <c r="L219" s="231"/>
      <c r="M219" s="232"/>
      <c r="N219" s="233"/>
      <c r="O219" s="233"/>
      <c r="P219" s="233"/>
      <c r="Q219" s="233"/>
      <c r="R219" s="233"/>
      <c r="S219" s="233"/>
      <c r="T219" s="234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35" t="s">
        <v>138</v>
      </c>
      <c r="AU219" s="235" t="s">
        <v>79</v>
      </c>
      <c r="AV219" s="13" t="s">
        <v>79</v>
      </c>
      <c r="AW219" s="13" t="s">
        <v>31</v>
      </c>
      <c r="AX219" s="13" t="s">
        <v>69</v>
      </c>
      <c r="AY219" s="235" t="s">
        <v>125</v>
      </c>
    </row>
    <row r="220" s="15" customFormat="1">
      <c r="A220" s="15"/>
      <c r="B220" s="247"/>
      <c r="C220" s="248"/>
      <c r="D220" s="226" t="s">
        <v>138</v>
      </c>
      <c r="E220" s="249" t="s">
        <v>19</v>
      </c>
      <c r="F220" s="250" t="s">
        <v>143</v>
      </c>
      <c r="G220" s="248"/>
      <c r="H220" s="251">
        <v>147.739</v>
      </c>
      <c r="I220" s="252"/>
      <c r="J220" s="248"/>
      <c r="K220" s="248"/>
      <c r="L220" s="253"/>
      <c r="M220" s="254"/>
      <c r="N220" s="255"/>
      <c r="O220" s="255"/>
      <c r="P220" s="255"/>
      <c r="Q220" s="255"/>
      <c r="R220" s="255"/>
      <c r="S220" s="255"/>
      <c r="T220" s="256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57" t="s">
        <v>138</v>
      </c>
      <c r="AU220" s="257" t="s">
        <v>79</v>
      </c>
      <c r="AV220" s="15" t="s">
        <v>134</v>
      </c>
      <c r="AW220" s="15" t="s">
        <v>31</v>
      </c>
      <c r="AX220" s="15" t="s">
        <v>77</v>
      </c>
      <c r="AY220" s="257" t="s">
        <v>125</v>
      </c>
    </row>
    <row r="221" s="2" customFormat="1" ht="16.5" customHeight="1">
      <c r="A221" s="40"/>
      <c r="B221" s="41"/>
      <c r="C221" s="206" t="s">
        <v>316</v>
      </c>
      <c r="D221" s="206" t="s">
        <v>129</v>
      </c>
      <c r="E221" s="207" t="s">
        <v>306</v>
      </c>
      <c r="F221" s="208" t="s">
        <v>307</v>
      </c>
      <c r="G221" s="209" t="s">
        <v>154</v>
      </c>
      <c r="H221" s="210">
        <v>35.07</v>
      </c>
      <c r="I221" s="211"/>
      <c r="J221" s="212">
        <f>ROUND(I221*H221,2)</f>
        <v>0</v>
      </c>
      <c r="K221" s="208" t="s">
        <v>162</v>
      </c>
      <c r="L221" s="46"/>
      <c r="M221" s="213" t="s">
        <v>19</v>
      </c>
      <c r="N221" s="214" t="s">
        <v>40</v>
      </c>
      <c r="O221" s="86"/>
      <c r="P221" s="215">
        <f>O221*H221</f>
        <v>0</v>
      </c>
      <c r="Q221" s="215">
        <v>0</v>
      </c>
      <c r="R221" s="215">
        <f>Q221*H221</f>
        <v>0</v>
      </c>
      <c r="S221" s="215">
        <v>0</v>
      </c>
      <c r="T221" s="216">
        <f>S221*H221</f>
        <v>0</v>
      </c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R221" s="217" t="s">
        <v>134</v>
      </c>
      <c r="AT221" s="217" t="s">
        <v>129</v>
      </c>
      <c r="AU221" s="217" t="s">
        <v>79</v>
      </c>
      <c r="AY221" s="19" t="s">
        <v>125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9" t="s">
        <v>77</v>
      </c>
      <c r="BK221" s="218">
        <f>ROUND(I221*H221,2)</f>
        <v>0</v>
      </c>
      <c r="BL221" s="19" t="s">
        <v>134</v>
      </c>
      <c r="BM221" s="217" t="s">
        <v>317</v>
      </c>
    </row>
    <row r="222" s="2" customFormat="1">
      <c r="A222" s="40"/>
      <c r="B222" s="41"/>
      <c r="C222" s="42"/>
      <c r="D222" s="219" t="s">
        <v>136</v>
      </c>
      <c r="E222" s="42"/>
      <c r="F222" s="220" t="s">
        <v>309</v>
      </c>
      <c r="G222" s="42"/>
      <c r="H222" s="42"/>
      <c r="I222" s="221"/>
      <c r="J222" s="42"/>
      <c r="K222" s="42"/>
      <c r="L222" s="46"/>
      <c r="M222" s="222"/>
      <c r="N222" s="223"/>
      <c r="O222" s="86"/>
      <c r="P222" s="86"/>
      <c r="Q222" s="86"/>
      <c r="R222" s="86"/>
      <c r="S222" s="86"/>
      <c r="T222" s="87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136</v>
      </c>
      <c r="AU222" s="19" t="s">
        <v>79</v>
      </c>
    </row>
    <row r="223" s="13" customFormat="1">
      <c r="A223" s="13"/>
      <c r="B223" s="224"/>
      <c r="C223" s="225"/>
      <c r="D223" s="226" t="s">
        <v>138</v>
      </c>
      <c r="E223" s="227" t="s">
        <v>19</v>
      </c>
      <c r="F223" s="228" t="s">
        <v>318</v>
      </c>
      <c r="G223" s="225"/>
      <c r="H223" s="229">
        <v>35.07</v>
      </c>
      <c r="I223" s="230"/>
      <c r="J223" s="225"/>
      <c r="K223" s="225"/>
      <c r="L223" s="231"/>
      <c r="M223" s="232"/>
      <c r="N223" s="233"/>
      <c r="O223" s="233"/>
      <c r="P223" s="233"/>
      <c r="Q223" s="233"/>
      <c r="R223" s="233"/>
      <c r="S223" s="233"/>
      <c r="T223" s="234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5" t="s">
        <v>138</v>
      </c>
      <c r="AU223" s="235" t="s">
        <v>79</v>
      </c>
      <c r="AV223" s="13" t="s">
        <v>79</v>
      </c>
      <c r="AW223" s="13" t="s">
        <v>31</v>
      </c>
      <c r="AX223" s="13" t="s">
        <v>69</v>
      </c>
      <c r="AY223" s="235" t="s">
        <v>125</v>
      </c>
    </row>
    <row r="224" s="15" customFormat="1">
      <c r="A224" s="15"/>
      <c r="B224" s="247"/>
      <c r="C224" s="248"/>
      <c r="D224" s="226" t="s">
        <v>138</v>
      </c>
      <c r="E224" s="249" t="s">
        <v>19</v>
      </c>
      <c r="F224" s="250" t="s">
        <v>143</v>
      </c>
      <c r="G224" s="248"/>
      <c r="H224" s="251">
        <v>35.07</v>
      </c>
      <c r="I224" s="252"/>
      <c r="J224" s="248"/>
      <c r="K224" s="248"/>
      <c r="L224" s="253"/>
      <c r="M224" s="254"/>
      <c r="N224" s="255"/>
      <c r="O224" s="255"/>
      <c r="P224" s="255"/>
      <c r="Q224" s="255"/>
      <c r="R224" s="255"/>
      <c r="S224" s="255"/>
      <c r="T224" s="256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57" t="s">
        <v>138</v>
      </c>
      <c r="AU224" s="257" t="s">
        <v>79</v>
      </c>
      <c r="AV224" s="15" t="s">
        <v>134</v>
      </c>
      <c r="AW224" s="15" t="s">
        <v>31</v>
      </c>
      <c r="AX224" s="15" t="s">
        <v>77</v>
      </c>
      <c r="AY224" s="257" t="s">
        <v>125</v>
      </c>
    </row>
    <row r="225" s="2" customFormat="1" ht="16.5" customHeight="1">
      <c r="A225" s="40"/>
      <c r="B225" s="41"/>
      <c r="C225" s="258" t="s">
        <v>227</v>
      </c>
      <c r="D225" s="258" t="s">
        <v>218</v>
      </c>
      <c r="E225" s="259" t="s">
        <v>319</v>
      </c>
      <c r="F225" s="260" t="s">
        <v>320</v>
      </c>
      <c r="G225" s="261" t="s">
        <v>154</v>
      </c>
      <c r="H225" s="262">
        <v>36.823999999999998</v>
      </c>
      <c r="I225" s="263"/>
      <c r="J225" s="264">
        <f>ROUND(I225*H225,2)</f>
        <v>0</v>
      </c>
      <c r="K225" s="260" t="s">
        <v>133</v>
      </c>
      <c r="L225" s="265"/>
      <c r="M225" s="266" t="s">
        <v>19</v>
      </c>
      <c r="N225" s="267" t="s">
        <v>40</v>
      </c>
      <c r="O225" s="86"/>
      <c r="P225" s="215">
        <f>O225*H225</f>
        <v>0</v>
      </c>
      <c r="Q225" s="215">
        <v>0.00020000000000000001</v>
      </c>
      <c r="R225" s="215">
        <f>Q225*H225</f>
        <v>0.0073648000000000003</v>
      </c>
      <c r="S225" s="215">
        <v>0</v>
      </c>
      <c r="T225" s="216">
        <f>S225*H225</f>
        <v>0</v>
      </c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R225" s="217" t="s">
        <v>221</v>
      </c>
      <c r="AT225" s="217" t="s">
        <v>218</v>
      </c>
      <c r="AU225" s="217" t="s">
        <v>79</v>
      </c>
      <c r="AY225" s="19" t="s">
        <v>125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9" t="s">
        <v>77</v>
      </c>
      <c r="BK225" s="218">
        <f>ROUND(I225*H225,2)</f>
        <v>0</v>
      </c>
      <c r="BL225" s="19" t="s">
        <v>134</v>
      </c>
      <c r="BM225" s="217" t="s">
        <v>321</v>
      </c>
    </row>
    <row r="226" s="13" customFormat="1">
      <c r="A226" s="13"/>
      <c r="B226" s="224"/>
      <c r="C226" s="225"/>
      <c r="D226" s="226" t="s">
        <v>138</v>
      </c>
      <c r="E226" s="227" t="s">
        <v>19</v>
      </c>
      <c r="F226" s="228" t="s">
        <v>322</v>
      </c>
      <c r="G226" s="225"/>
      <c r="H226" s="229">
        <v>36.823999999999998</v>
      </c>
      <c r="I226" s="230"/>
      <c r="J226" s="225"/>
      <c r="K226" s="225"/>
      <c r="L226" s="231"/>
      <c r="M226" s="232"/>
      <c r="N226" s="233"/>
      <c r="O226" s="233"/>
      <c r="P226" s="233"/>
      <c r="Q226" s="233"/>
      <c r="R226" s="233"/>
      <c r="S226" s="233"/>
      <c r="T226" s="234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5" t="s">
        <v>138</v>
      </c>
      <c r="AU226" s="235" t="s">
        <v>79</v>
      </c>
      <c r="AV226" s="13" t="s">
        <v>79</v>
      </c>
      <c r="AW226" s="13" t="s">
        <v>31</v>
      </c>
      <c r="AX226" s="13" t="s">
        <v>69</v>
      </c>
      <c r="AY226" s="235" t="s">
        <v>125</v>
      </c>
    </row>
    <row r="227" s="15" customFormat="1">
      <c r="A227" s="15"/>
      <c r="B227" s="247"/>
      <c r="C227" s="248"/>
      <c r="D227" s="226" t="s">
        <v>138</v>
      </c>
      <c r="E227" s="249" t="s">
        <v>19</v>
      </c>
      <c r="F227" s="250" t="s">
        <v>143</v>
      </c>
      <c r="G227" s="248"/>
      <c r="H227" s="251">
        <v>36.823999999999998</v>
      </c>
      <c r="I227" s="252"/>
      <c r="J227" s="248"/>
      <c r="K227" s="248"/>
      <c r="L227" s="253"/>
      <c r="M227" s="254"/>
      <c r="N227" s="255"/>
      <c r="O227" s="255"/>
      <c r="P227" s="255"/>
      <c r="Q227" s="255"/>
      <c r="R227" s="255"/>
      <c r="S227" s="255"/>
      <c r="T227" s="25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57" t="s">
        <v>138</v>
      </c>
      <c r="AU227" s="257" t="s">
        <v>79</v>
      </c>
      <c r="AV227" s="15" t="s">
        <v>134</v>
      </c>
      <c r="AW227" s="15" t="s">
        <v>31</v>
      </c>
      <c r="AX227" s="15" t="s">
        <v>77</v>
      </c>
      <c r="AY227" s="257" t="s">
        <v>125</v>
      </c>
    </row>
    <row r="228" s="2" customFormat="1" ht="16.5" customHeight="1">
      <c r="A228" s="40"/>
      <c r="B228" s="41"/>
      <c r="C228" s="206" t="s">
        <v>323</v>
      </c>
      <c r="D228" s="206" t="s">
        <v>129</v>
      </c>
      <c r="E228" s="207" t="s">
        <v>306</v>
      </c>
      <c r="F228" s="208" t="s">
        <v>307</v>
      </c>
      <c r="G228" s="209" t="s">
        <v>154</v>
      </c>
      <c r="H228" s="210">
        <v>113.75</v>
      </c>
      <c r="I228" s="211"/>
      <c r="J228" s="212">
        <f>ROUND(I228*H228,2)</f>
        <v>0</v>
      </c>
      <c r="K228" s="208" t="s">
        <v>162</v>
      </c>
      <c r="L228" s="46"/>
      <c r="M228" s="213" t="s">
        <v>19</v>
      </c>
      <c r="N228" s="214" t="s">
        <v>40</v>
      </c>
      <c r="O228" s="86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217" t="s">
        <v>134</v>
      </c>
      <c r="AT228" s="217" t="s">
        <v>129</v>
      </c>
      <c r="AU228" s="217" t="s">
        <v>79</v>
      </c>
      <c r="AY228" s="19" t="s">
        <v>125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9" t="s">
        <v>77</v>
      </c>
      <c r="BK228" s="218">
        <f>ROUND(I228*H228,2)</f>
        <v>0</v>
      </c>
      <c r="BL228" s="19" t="s">
        <v>134</v>
      </c>
      <c r="BM228" s="217" t="s">
        <v>324</v>
      </c>
    </row>
    <row r="229" s="2" customFormat="1">
      <c r="A229" s="40"/>
      <c r="B229" s="41"/>
      <c r="C229" s="42"/>
      <c r="D229" s="219" t="s">
        <v>136</v>
      </c>
      <c r="E229" s="42"/>
      <c r="F229" s="220" t="s">
        <v>309</v>
      </c>
      <c r="G229" s="42"/>
      <c r="H229" s="42"/>
      <c r="I229" s="221"/>
      <c r="J229" s="42"/>
      <c r="K229" s="42"/>
      <c r="L229" s="46"/>
      <c r="M229" s="222"/>
      <c r="N229" s="223"/>
      <c r="O229" s="86"/>
      <c r="P229" s="86"/>
      <c r="Q229" s="86"/>
      <c r="R229" s="86"/>
      <c r="S229" s="86"/>
      <c r="T229" s="87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19" t="s">
        <v>136</v>
      </c>
      <c r="AU229" s="19" t="s">
        <v>79</v>
      </c>
    </row>
    <row r="230" s="13" customFormat="1">
      <c r="A230" s="13"/>
      <c r="B230" s="224"/>
      <c r="C230" s="225"/>
      <c r="D230" s="226" t="s">
        <v>138</v>
      </c>
      <c r="E230" s="227" t="s">
        <v>19</v>
      </c>
      <c r="F230" s="228" t="s">
        <v>325</v>
      </c>
      <c r="G230" s="225"/>
      <c r="H230" s="229">
        <v>43.75</v>
      </c>
      <c r="I230" s="230"/>
      <c r="J230" s="225"/>
      <c r="K230" s="225"/>
      <c r="L230" s="231"/>
      <c r="M230" s="232"/>
      <c r="N230" s="233"/>
      <c r="O230" s="233"/>
      <c r="P230" s="233"/>
      <c r="Q230" s="233"/>
      <c r="R230" s="233"/>
      <c r="S230" s="233"/>
      <c r="T230" s="234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5" t="s">
        <v>138</v>
      </c>
      <c r="AU230" s="235" t="s">
        <v>79</v>
      </c>
      <c r="AV230" s="13" t="s">
        <v>79</v>
      </c>
      <c r="AW230" s="13" t="s">
        <v>31</v>
      </c>
      <c r="AX230" s="13" t="s">
        <v>69</v>
      </c>
      <c r="AY230" s="235" t="s">
        <v>125</v>
      </c>
    </row>
    <row r="231" s="13" customFormat="1">
      <c r="A231" s="13"/>
      <c r="B231" s="224"/>
      <c r="C231" s="225"/>
      <c r="D231" s="226" t="s">
        <v>138</v>
      </c>
      <c r="E231" s="227" t="s">
        <v>19</v>
      </c>
      <c r="F231" s="228" t="s">
        <v>326</v>
      </c>
      <c r="G231" s="225"/>
      <c r="H231" s="229">
        <v>70</v>
      </c>
      <c r="I231" s="230"/>
      <c r="J231" s="225"/>
      <c r="K231" s="225"/>
      <c r="L231" s="231"/>
      <c r="M231" s="232"/>
      <c r="N231" s="233"/>
      <c r="O231" s="233"/>
      <c r="P231" s="233"/>
      <c r="Q231" s="233"/>
      <c r="R231" s="233"/>
      <c r="S231" s="233"/>
      <c r="T231" s="234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5" t="s">
        <v>138</v>
      </c>
      <c r="AU231" s="235" t="s">
        <v>79</v>
      </c>
      <c r="AV231" s="13" t="s">
        <v>79</v>
      </c>
      <c r="AW231" s="13" t="s">
        <v>31</v>
      </c>
      <c r="AX231" s="13" t="s">
        <v>69</v>
      </c>
      <c r="AY231" s="235" t="s">
        <v>125</v>
      </c>
    </row>
    <row r="232" s="15" customFormat="1">
      <c r="A232" s="15"/>
      <c r="B232" s="247"/>
      <c r="C232" s="248"/>
      <c r="D232" s="226" t="s">
        <v>138</v>
      </c>
      <c r="E232" s="249" t="s">
        <v>19</v>
      </c>
      <c r="F232" s="250" t="s">
        <v>143</v>
      </c>
      <c r="G232" s="248"/>
      <c r="H232" s="251">
        <v>113.75</v>
      </c>
      <c r="I232" s="252"/>
      <c r="J232" s="248"/>
      <c r="K232" s="248"/>
      <c r="L232" s="253"/>
      <c r="M232" s="254"/>
      <c r="N232" s="255"/>
      <c r="O232" s="255"/>
      <c r="P232" s="255"/>
      <c r="Q232" s="255"/>
      <c r="R232" s="255"/>
      <c r="S232" s="255"/>
      <c r="T232" s="25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57" t="s">
        <v>138</v>
      </c>
      <c r="AU232" s="257" t="s">
        <v>79</v>
      </c>
      <c r="AV232" s="15" t="s">
        <v>134</v>
      </c>
      <c r="AW232" s="15" t="s">
        <v>31</v>
      </c>
      <c r="AX232" s="15" t="s">
        <v>77</v>
      </c>
      <c r="AY232" s="257" t="s">
        <v>125</v>
      </c>
    </row>
    <row r="233" s="2" customFormat="1" ht="16.5" customHeight="1">
      <c r="A233" s="40"/>
      <c r="B233" s="41"/>
      <c r="C233" s="258" t="s">
        <v>240</v>
      </c>
      <c r="D233" s="258" t="s">
        <v>218</v>
      </c>
      <c r="E233" s="259" t="s">
        <v>327</v>
      </c>
      <c r="F233" s="260" t="s">
        <v>328</v>
      </c>
      <c r="G233" s="261" t="s">
        <v>154</v>
      </c>
      <c r="H233" s="262">
        <v>119.438</v>
      </c>
      <c r="I233" s="263"/>
      <c r="J233" s="264">
        <f>ROUND(I233*H233,2)</f>
        <v>0</v>
      </c>
      <c r="K233" s="260" t="s">
        <v>133</v>
      </c>
      <c r="L233" s="265"/>
      <c r="M233" s="266" t="s">
        <v>19</v>
      </c>
      <c r="N233" s="267" t="s">
        <v>40</v>
      </c>
      <c r="O233" s="86"/>
      <c r="P233" s="215">
        <f>O233*H233</f>
        <v>0</v>
      </c>
      <c r="Q233" s="215">
        <v>0.00029999999999999997</v>
      </c>
      <c r="R233" s="215">
        <f>Q233*H233</f>
        <v>0.035831399999999999</v>
      </c>
      <c r="S233" s="215">
        <v>0</v>
      </c>
      <c r="T233" s="216">
        <f>S233*H233</f>
        <v>0</v>
      </c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R233" s="217" t="s">
        <v>221</v>
      </c>
      <c r="AT233" s="217" t="s">
        <v>218</v>
      </c>
      <c r="AU233" s="217" t="s">
        <v>79</v>
      </c>
      <c r="AY233" s="19" t="s">
        <v>125</v>
      </c>
      <c r="BE233" s="218">
        <f>IF(N233="základní",J233,0)</f>
        <v>0</v>
      </c>
      <c r="BF233" s="218">
        <f>IF(N233="snížená",J233,0)</f>
        <v>0</v>
      </c>
      <c r="BG233" s="218">
        <f>IF(N233="zákl. přenesená",J233,0)</f>
        <v>0</v>
      </c>
      <c r="BH233" s="218">
        <f>IF(N233="sníž. přenesená",J233,0)</f>
        <v>0</v>
      </c>
      <c r="BI233" s="218">
        <f>IF(N233="nulová",J233,0)</f>
        <v>0</v>
      </c>
      <c r="BJ233" s="19" t="s">
        <v>77</v>
      </c>
      <c r="BK233" s="218">
        <f>ROUND(I233*H233,2)</f>
        <v>0</v>
      </c>
      <c r="BL233" s="19" t="s">
        <v>134</v>
      </c>
      <c r="BM233" s="217" t="s">
        <v>329</v>
      </c>
    </row>
    <row r="234" s="13" customFormat="1">
      <c r="A234" s="13"/>
      <c r="B234" s="224"/>
      <c r="C234" s="225"/>
      <c r="D234" s="226" t="s">
        <v>138</v>
      </c>
      <c r="E234" s="227" t="s">
        <v>19</v>
      </c>
      <c r="F234" s="228" t="s">
        <v>330</v>
      </c>
      <c r="G234" s="225"/>
      <c r="H234" s="229">
        <v>119.438</v>
      </c>
      <c r="I234" s="230"/>
      <c r="J234" s="225"/>
      <c r="K234" s="225"/>
      <c r="L234" s="231"/>
      <c r="M234" s="232"/>
      <c r="N234" s="233"/>
      <c r="O234" s="233"/>
      <c r="P234" s="233"/>
      <c r="Q234" s="233"/>
      <c r="R234" s="233"/>
      <c r="S234" s="233"/>
      <c r="T234" s="234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5" t="s">
        <v>138</v>
      </c>
      <c r="AU234" s="235" t="s">
        <v>79</v>
      </c>
      <c r="AV234" s="13" t="s">
        <v>79</v>
      </c>
      <c r="AW234" s="13" t="s">
        <v>31</v>
      </c>
      <c r="AX234" s="13" t="s">
        <v>69</v>
      </c>
      <c r="AY234" s="235" t="s">
        <v>125</v>
      </c>
    </row>
    <row r="235" s="15" customFormat="1">
      <c r="A235" s="15"/>
      <c r="B235" s="247"/>
      <c r="C235" s="248"/>
      <c r="D235" s="226" t="s">
        <v>138</v>
      </c>
      <c r="E235" s="249" t="s">
        <v>19</v>
      </c>
      <c r="F235" s="250" t="s">
        <v>143</v>
      </c>
      <c r="G235" s="248"/>
      <c r="H235" s="251">
        <v>119.438</v>
      </c>
      <c r="I235" s="252"/>
      <c r="J235" s="248"/>
      <c r="K235" s="248"/>
      <c r="L235" s="253"/>
      <c r="M235" s="254"/>
      <c r="N235" s="255"/>
      <c r="O235" s="255"/>
      <c r="P235" s="255"/>
      <c r="Q235" s="255"/>
      <c r="R235" s="255"/>
      <c r="S235" s="255"/>
      <c r="T235" s="256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57" t="s">
        <v>138</v>
      </c>
      <c r="AU235" s="257" t="s">
        <v>79</v>
      </c>
      <c r="AV235" s="15" t="s">
        <v>134</v>
      </c>
      <c r="AW235" s="15" t="s">
        <v>31</v>
      </c>
      <c r="AX235" s="15" t="s">
        <v>77</v>
      </c>
      <c r="AY235" s="257" t="s">
        <v>125</v>
      </c>
    </row>
    <row r="236" s="2" customFormat="1" ht="24.15" customHeight="1">
      <c r="A236" s="40"/>
      <c r="B236" s="41"/>
      <c r="C236" s="206" t="s">
        <v>331</v>
      </c>
      <c r="D236" s="206" t="s">
        <v>129</v>
      </c>
      <c r="E236" s="207" t="s">
        <v>332</v>
      </c>
      <c r="F236" s="208" t="s">
        <v>333</v>
      </c>
      <c r="G236" s="209" t="s">
        <v>147</v>
      </c>
      <c r="H236" s="210">
        <v>625.43700000000001</v>
      </c>
      <c r="I236" s="211"/>
      <c r="J236" s="212">
        <f>ROUND(I236*H236,2)</f>
        <v>0</v>
      </c>
      <c r="K236" s="208" t="s">
        <v>162</v>
      </c>
      <c r="L236" s="46"/>
      <c r="M236" s="213" t="s">
        <v>19</v>
      </c>
      <c r="N236" s="214" t="s">
        <v>40</v>
      </c>
      <c r="O236" s="86"/>
      <c r="P236" s="215">
        <f>O236*H236</f>
        <v>0</v>
      </c>
      <c r="Q236" s="215">
        <v>0.01146</v>
      </c>
      <c r="R236" s="215">
        <f>Q236*H236</f>
        <v>7.1675080199999996</v>
      </c>
      <c r="S236" s="215">
        <v>0</v>
      </c>
      <c r="T236" s="216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217" t="s">
        <v>134</v>
      </c>
      <c r="AT236" s="217" t="s">
        <v>129</v>
      </c>
      <c r="AU236" s="217" t="s">
        <v>79</v>
      </c>
      <c r="AY236" s="19" t="s">
        <v>125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9" t="s">
        <v>77</v>
      </c>
      <c r="BK236" s="218">
        <f>ROUND(I236*H236,2)</f>
        <v>0</v>
      </c>
      <c r="BL236" s="19" t="s">
        <v>134</v>
      </c>
      <c r="BM236" s="217" t="s">
        <v>334</v>
      </c>
    </row>
    <row r="237" s="2" customFormat="1">
      <c r="A237" s="40"/>
      <c r="B237" s="41"/>
      <c r="C237" s="42"/>
      <c r="D237" s="219" t="s">
        <v>136</v>
      </c>
      <c r="E237" s="42"/>
      <c r="F237" s="220" t="s">
        <v>335</v>
      </c>
      <c r="G237" s="42"/>
      <c r="H237" s="42"/>
      <c r="I237" s="221"/>
      <c r="J237" s="42"/>
      <c r="K237" s="42"/>
      <c r="L237" s="46"/>
      <c r="M237" s="222"/>
      <c r="N237" s="223"/>
      <c r="O237" s="86"/>
      <c r="P237" s="86"/>
      <c r="Q237" s="86"/>
      <c r="R237" s="86"/>
      <c r="S237" s="86"/>
      <c r="T237" s="87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T237" s="19" t="s">
        <v>136</v>
      </c>
      <c r="AU237" s="19" t="s">
        <v>79</v>
      </c>
    </row>
    <row r="238" s="2" customFormat="1" ht="24.15" customHeight="1">
      <c r="A238" s="40"/>
      <c r="B238" s="41"/>
      <c r="C238" s="206" t="s">
        <v>245</v>
      </c>
      <c r="D238" s="206" t="s">
        <v>129</v>
      </c>
      <c r="E238" s="207" t="s">
        <v>336</v>
      </c>
      <c r="F238" s="208" t="s">
        <v>337</v>
      </c>
      <c r="G238" s="209" t="s">
        <v>147</v>
      </c>
      <c r="H238" s="210">
        <v>100.86</v>
      </c>
      <c r="I238" s="211"/>
      <c r="J238" s="212">
        <f>ROUND(I238*H238,2)</f>
        <v>0</v>
      </c>
      <c r="K238" s="208" t="s">
        <v>133</v>
      </c>
      <c r="L238" s="46"/>
      <c r="M238" s="213" t="s">
        <v>19</v>
      </c>
      <c r="N238" s="214" t="s">
        <v>40</v>
      </c>
      <c r="O238" s="86"/>
      <c r="P238" s="215">
        <f>O238*H238</f>
        <v>0</v>
      </c>
      <c r="Q238" s="215">
        <v>0.00628</v>
      </c>
      <c r="R238" s="215">
        <f>Q238*H238</f>
        <v>0.63340079999999999</v>
      </c>
      <c r="S238" s="215">
        <v>0</v>
      </c>
      <c r="T238" s="216">
        <f>S238*H238</f>
        <v>0</v>
      </c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R238" s="217" t="s">
        <v>134</v>
      </c>
      <c r="AT238" s="217" t="s">
        <v>129</v>
      </c>
      <c r="AU238" s="217" t="s">
        <v>79</v>
      </c>
      <c r="AY238" s="19" t="s">
        <v>125</v>
      </c>
      <c r="BE238" s="218">
        <f>IF(N238="základní",J238,0)</f>
        <v>0</v>
      </c>
      <c r="BF238" s="218">
        <f>IF(N238="snížená",J238,0)</f>
        <v>0</v>
      </c>
      <c r="BG238" s="218">
        <f>IF(N238="zákl. přenesená",J238,0)</f>
        <v>0</v>
      </c>
      <c r="BH238" s="218">
        <f>IF(N238="sníž. přenesená",J238,0)</f>
        <v>0</v>
      </c>
      <c r="BI238" s="218">
        <f>IF(N238="nulová",J238,0)</f>
        <v>0</v>
      </c>
      <c r="BJ238" s="19" t="s">
        <v>77</v>
      </c>
      <c r="BK238" s="218">
        <f>ROUND(I238*H238,2)</f>
        <v>0</v>
      </c>
      <c r="BL238" s="19" t="s">
        <v>134</v>
      </c>
      <c r="BM238" s="217" t="s">
        <v>338</v>
      </c>
    </row>
    <row r="239" s="2" customFormat="1">
      <c r="A239" s="40"/>
      <c r="B239" s="41"/>
      <c r="C239" s="42"/>
      <c r="D239" s="219" t="s">
        <v>136</v>
      </c>
      <c r="E239" s="42"/>
      <c r="F239" s="220" t="s">
        <v>339</v>
      </c>
      <c r="G239" s="42"/>
      <c r="H239" s="42"/>
      <c r="I239" s="221"/>
      <c r="J239" s="42"/>
      <c r="K239" s="42"/>
      <c r="L239" s="46"/>
      <c r="M239" s="222"/>
      <c r="N239" s="223"/>
      <c r="O239" s="86"/>
      <c r="P239" s="86"/>
      <c r="Q239" s="86"/>
      <c r="R239" s="86"/>
      <c r="S239" s="86"/>
      <c r="T239" s="87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T239" s="19" t="s">
        <v>136</v>
      </c>
      <c r="AU239" s="19" t="s">
        <v>79</v>
      </c>
    </row>
    <row r="240" s="2" customFormat="1" ht="24.15" customHeight="1">
      <c r="A240" s="40"/>
      <c r="B240" s="41"/>
      <c r="C240" s="206" t="s">
        <v>340</v>
      </c>
      <c r="D240" s="206" t="s">
        <v>129</v>
      </c>
      <c r="E240" s="207" t="s">
        <v>341</v>
      </c>
      <c r="F240" s="208" t="s">
        <v>342</v>
      </c>
      <c r="G240" s="209" t="s">
        <v>147</v>
      </c>
      <c r="H240" s="210">
        <v>356.76499999999999</v>
      </c>
      <c r="I240" s="211"/>
      <c r="J240" s="212">
        <f>ROUND(I240*H240,2)</f>
        <v>0</v>
      </c>
      <c r="K240" s="208" t="s">
        <v>133</v>
      </c>
      <c r="L240" s="46"/>
      <c r="M240" s="213" t="s">
        <v>19</v>
      </c>
      <c r="N240" s="214" t="s">
        <v>40</v>
      </c>
      <c r="O240" s="86"/>
      <c r="P240" s="215">
        <f>O240*H240</f>
        <v>0</v>
      </c>
      <c r="Q240" s="215">
        <v>0.0026800000000000001</v>
      </c>
      <c r="R240" s="215">
        <f>Q240*H240</f>
        <v>0.95613020000000004</v>
      </c>
      <c r="S240" s="215">
        <v>0</v>
      </c>
      <c r="T240" s="216">
        <f>S240*H240</f>
        <v>0</v>
      </c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R240" s="217" t="s">
        <v>134</v>
      </c>
      <c r="AT240" s="217" t="s">
        <v>129</v>
      </c>
      <c r="AU240" s="217" t="s">
        <v>79</v>
      </c>
      <c r="AY240" s="19" t="s">
        <v>125</v>
      </c>
      <c r="BE240" s="218">
        <f>IF(N240="základní",J240,0)</f>
        <v>0</v>
      </c>
      <c r="BF240" s="218">
        <f>IF(N240="snížená",J240,0)</f>
        <v>0</v>
      </c>
      <c r="BG240" s="218">
        <f>IF(N240="zákl. přenesená",J240,0)</f>
        <v>0</v>
      </c>
      <c r="BH240" s="218">
        <f>IF(N240="sníž. přenesená",J240,0)</f>
        <v>0</v>
      </c>
      <c r="BI240" s="218">
        <f>IF(N240="nulová",J240,0)</f>
        <v>0</v>
      </c>
      <c r="BJ240" s="19" t="s">
        <v>77</v>
      </c>
      <c r="BK240" s="218">
        <f>ROUND(I240*H240,2)</f>
        <v>0</v>
      </c>
      <c r="BL240" s="19" t="s">
        <v>134</v>
      </c>
      <c r="BM240" s="217" t="s">
        <v>343</v>
      </c>
    </row>
    <row r="241" s="2" customFormat="1">
      <c r="A241" s="40"/>
      <c r="B241" s="41"/>
      <c r="C241" s="42"/>
      <c r="D241" s="219" t="s">
        <v>136</v>
      </c>
      <c r="E241" s="42"/>
      <c r="F241" s="220" t="s">
        <v>344</v>
      </c>
      <c r="G241" s="42"/>
      <c r="H241" s="42"/>
      <c r="I241" s="221"/>
      <c r="J241" s="42"/>
      <c r="K241" s="42"/>
      <c r="L241" s="46"/>
      <c r="M241" s="222"/>
      <c r="N241" s="223"/>
      <c r="O241" s="86"/>
      <c r="P241" s="86"/>
      <c r="Q241" s="86"/>
      <c r="R241" s="86"/>
      <c r="S241" s="86"/>
      <c r="T241" s="87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T241" s="19" t="s">
        <v>136</v>
      </c>
      <c r="AU241" s="19" t="s">
        <v>79</v>
      </c>
    </row>
    <row r="242" s="16" customFormat="1">
      <c r="A242" s="16"/>
      <c r="B242" s="268"/>
      <c r="C242" s="269"/>
      <c r="D242" s="226" t="s">
        <v>138</v>
      </c>
      <c r="E242" s="270" t="s">
        <v>19</v>
      </c>
      <c r="F242" s="271" t="s">
        <v>345</v>
      </c>
      <c r="G242" s="269"/>
      <c r="H242" s="270" t="s">
        <v>19</v>
      </c>
      <c r="I242" s="272"/>
      <c r="J242" s="269"/>
      <c r="K242" s="269"/>
      <c r="L242" s="273"/>
      <c r="M242" s="274"/>
      <c r="N242" s="275"/>
      <c r="O242" s="275"/>
      <c r="P242" s="275"/>
      <c r="Q242" s="275"/>
      <c r="R242" s="275"/>
      <c r="S242" s="275"/>
      <c r="T242" s="27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7" t="s">
        <v>138</v>
      </c>
      <c r="AU242" s="277" t="s">
        <v>79</v>
      </c>
      <c r="AV242" s="16" t="s">
        <v>77</v>
      </c>
      <c r="AW242" s="16" t="s">
        <v>31</v>
      </c>
      <c r="AX242" s="16" t="s">
        <v>69</v>
      </c>
      <c r="AY242" s="277" t="s">
        <v>125</v>
      </c>
    </row>
    <row r="243" s="13" customFormat="1">
      <c r="A243" s="13"/>
      <c r="B243" s="224"/>
      <c r="C243" s="225"/>
      <c r="D243" s="226" t="s">
        <v>138</v>
      </c>
      <c r="E243" s="227" t="s">
        <v>19</v>
      </c>
      <c r="F243" s="228" t="s">
        <v>346</v>
      </c>
      <c r="G243" s="225"/>
      <c r="H243" s="229">
        <v>625.43700000000001</v>
      </c>
      <c r="I243" s="230"/>
      <c r="J243" s="225"/>
      <c r="K243" s="225"/>
      <c r="L243" s="231"/>
      <c r="M243" s="232"/>
      <c r="N243" s="233"/>
      <c r="O243" s="233"/>
      <c r="P243" s="233"/>
      <c r="Q243" s="233"/>
      <c r="R243" s="233"/>
      <c r="S243" s="233"/>
      <c r="T243" s="234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5" t="s">
        <v>138</v>
      </c>
      <c r="AU243" s="235" t="s">
        <v>79</v>
      </c>
      <c r="AV243" s="13" t="s">
        <v>79</v>
      </c>
      <c r="AW243" s="13" t="s">
        <v>31</v>
      </c>
      <c r="AX243" s="13" t="s">
        <v>69</v>
      </c>
      <c r="AY243" s="235" t="s">
        <v>125</v>
      </c>
    </row>
    <row r="244" s="16" customFormat="1">
      <c r="A244" s="16"/>
      <c r="B244" s="268"/>
      <c r="C244" s="269"/>
      <c r="D244" s="226" t="s">
        <v>138</v>
      </c>
      <c r="E244" s="270" t="s">
        <v>19</v>
      </c>
      <c r="F244" s="271" t="s">
        <v>347</v>
      </c>
      <c r="G244" s="269"/>
      <c r="H244" s="270" t="s">
        <v>19</v>
      </c>
      <c r="I244" s="272"/>
      <c r="J244" s="269"/>
      <c r="K244" s="269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138</v>
      </c>
      <c r="AU244" s="277" t="s">
        <v>79</v>
      </c>
      <c r="AV244" s="16" t="s">
        <v>77</v>
      </c>
      <c r="AW244" s="16" t="s">
        <v>31</v>
      </c>
      <c r="AX244" s="16" t="s">
        <v>69</v>
      </c>
      <c r="AY244" s="277" t="s">
        <v>125</v>
      </c>
    </row>
    <row r="245" s="13" customFormat="1">
      <c r="A245" s="13"/>
      <c r="B245" s="224"/>
      <c r="C245" s="225"/>
      <c r="D245" s="226" t="s">
        <v>138</v>
      </c>
      <c r="E245" s="227" t="s">
        <v>19</v>
      </c>
      <c r="F245" s="228" t="s">
        <v>348</v>
      </c>
      <c r="G245" s="225"/>
      <c r="H245" s="229">
        <v>-100.86</v>
      </c>
      <c r="I245" s="230"/>
      <c r="J245" s="225"/>
      <c r="K245" s="225"/>
      <c r="L245" s="231"/>
      <c r="M245" s="232"/>
      <c r="N245" s="233"/>
      <c r="O245" s="233"/>
      <c r="P245" s="233"/>
      <c r="Q245" s="233"/>
      <c r="R245" s="233"/>
      <c r="S245" s="233"/>
      <c r="T245" s="234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5" t="s">
        <v>138</v>
      </c>
      <c r="AU245" s="235" t="s">
        <v>79</v>
      </c>
      <c r="AV245" s="13" t="s">
        <v>79</v>
      </c>
      <c r="AW245" s="13" t="s">
        <v>31</v>
      </c>
      <c r="AX245" s="13" t="s">
        <v>69</v>
      </c>
      <c r="AY245" s="235" t="s">
        <v>125</v>
      </c>
    </row>
    <row r="246" s="16" customFormat="1">
      <c r="A246" s="16"/>
      <c r="B246" s="268"/>
      <c r="C246" s="269"/>
      <c r="D246" s="226" t="s">
        <v>138</v>
      </c>
      <c r="E246" s="270" t="s">
        <v>19</v>
      </c>
      <c r="F246" s="271" t="s">
        <v>349</v>
      </c>
      <c r="G246" s="269"/>
      <c r="H246" s="270" t="s">
        <v>19</v>
      </c>
      <c r="I246" s="272"/>
      <c r="J246" s="269"/>
      <c r="K246" s="269"/>
      <c r="L246" s="273"/>
      <c r="M246" s="274"/>
      <c r="N246" s="275"/>
      <c r="O246" s="275"/>
      <c r="P246" s="275"/>
      <c r="Q246" s="275"/>
      <c r="R246" s="275"/>
      <c r="S246" s="275"/>
      <c r="T246" s="27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277" t="s">
        <v>138</v>
      </c>
      <c r="AU246" s="277" t="s">
        <v>79</v>
      </c>
      <c r="AV246" s="16" t="s">
        <v>77</v>
      </c>
      <c r="AW246" s="16" t="s">
        <v>31</v>
      </c>
      <c r="AX246" s="16" t="s">
        <v>69</v>
      </c>
      <c r="AY246" s="277" t="s">
        <v>125</v>
      </c>
    </row>
    <row r="247" s="13" customFormat="1">
      <c r="A247" s="13"/>
      <c r="B247" s="224"/>
      <c r="C247" s="225"/>
      <c r="D247" s="226" t="s">
        <v>138</v>
      </c>
      <c r="E247" s="227" t="s">
        <v>19</v>
      </c>
      <c r="F247" s="228" t="s">
        <v>350</v>
      </c>
      <c r="G247" s="225"/>
      <c r="H247" s="229">
        <v>-167.81200000000001</v>
      </c>
      <c r="I247" s="230"/>
      <c r="J247" s="225"/>
      <c r="K247" s="225"/>
      <c r="L247" s="231"/>
      <c r="M247" s="232"/>
      <c r="N247" s="233"/>
      <c r="O247" s="233"/>
      <c r="P247" s="233"/>
      <c r="Q247" s="233"/>
      <c r="R247" s="233"/>
      <c r="S247" s="233"/>
      <c r="T247" s="234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5" t="s">
        <v>138</v>
      </c>
      <c r="AU247" s="235" t="s">
        <v>79</v>
      </c>
      <c r="AV247" s="13" t="s">
        <v>79</v>
      </c>
      <c r="AW247" s="13" t="s">
        <v>31</v>
      </c>
      <c r="AX247" s="13" t="s">
        <v>69</v>
      </c>
      <c r="AY247" s="235" t="s">
        <v>125</v>
      </c>
    </row>
    <row r="248" s="15" customFormat="1">
      <c r="A248" s="15"/>
      <c r="B248" s="247"/>
      <c r="C248" s="248"/>
      <c r="D248" s="226" t="s">
        <v>138</v>
      </c>
      <c r="E248" s="249" t="s">
        <v>19</v>
      </c>
      <c r="F248" s="250" t="s">
        <v>143</v>
      </c>
      <c r="G248" s="248"/>
      <c r="H248" s="251">
        <v>356.76499999999999</v>
      </c>
      <c r="I248" s="252"/>
      <c r="J248" s="248"/>
      <c r="K248" s="248"/>
      <c r="L248" s="253"/>
      <c r="M248" s="254"/>
      <c r="N248" s="255"/>
      <c r="O248" s="255"/>
      <c r="P248" s="255"/>
      <c r="Q248" s="255"/>
      <c r="R248" s="255"/>
      <c r="S248" s="255"/>
      <c r="T248" s="256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57" t="s">
        <v>138</v>
      </c>
      <c r="AU248" s="257" t="s">
        <v>79</v>
      </c>
      <c r="AV248" s="15" t="s">
        <v>134</v>
      </c>
      <c r="AW248" s="15" t="s">
        <v>31</v>
      </c>
      <c r="AX248" s="15" t="s">
        <v>77</v>
      </c>
      <c r="AY248" s="257" t="s">
        <v>125</v>
      </c>
    </row>
    <row r="249" s="2" customFormat="1" ht="24.15" customHeight="1">
      <c r="A249" s="40"/>
      <c r="B249" s="41"/>
      <c r="C249" s="206" t="s">
        <v>251</v>
      </c>
      <c r="D249" s="206" t="s">
        <v>129</v>
      </c>
      <c r="E249" s="207" t="s">
        <v>351</v>
      </c>
      <c r="F249" s="208" t="s">
        <v>352</v>
      </c>
      <c r="G249" s="209" t="s">
        <v>147</v>
      </c>
      <c r="H249" s="210">
        <v>47.18</v>
      </c>
      <c r="I249" s="211"/>
      <c r="J249" s="212">
        <f>ROUND(I249*H249,2)</f>
        <v>0</v>
      </c>
      <c r="K249" s="208" t="s">
        <v>162</v>
      </c>
      <c r="L249" s="46"/>
      <c r="M249" s="213" t="s">
        <v>19</v>
      </c>
      <c r="N249" s="214" t="s">
        <v>40</v>
      </c>
      <c r="O249" s="86"/>
      <c r="P249" s="215">
        <f>O249*H249</f>
        <v>0</v>
      </c>
      <c r="Q249" s="215">
        <v>0</v>
      </c>
      <c r="R249" s="215">
        <f>Q249*H249</f>
        <v>0</v>
      </c>
      <c r="S249" s="215">
        <v>0</v>
      </c>
      <c r="T249" s="216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217" t="s">
        <v>134</v>
      </c>
      <c r="AT249" s="217" t="s">
        <v>129</v>
      </c>
      <c r="AU249" s="217" t="s">
        <v>79</v>
      </c>
      <c r="AY249" s="19" t="s">
        <v>125</v>
      </c>
      <c r="BE249" s="218">
        <f>IF(N249="základní",J249,0)</f>
        <v>0</v>
      </c>
      <c r="BF249" s="218">
        <f>IF(N249="snížená",J249,0)</f>
        <v>0</v>
      </c>
      <c r="BG249" s="218">
        <f>IF(N249="zákl. přenesená",J249,0)</f>
        <v>0</v>
      </c>
      <c r="BH249" s="218">
        <f>IF(N249="sníž. přenesená",J249,0)</f>
        <v>0</v>
      </c>
      <c r="BI249" s="218">
        <f>IF(N249="nulová",J249,0)</f>
        <v>0</v>
      </c>
      <c r="BJ249" s="19" t="s">
        <v>77</v>
      </c>
      <c r="BK249" s="218">
        <f>ROUND(I249*H249,2)</f>
        <v>0</v>
      </c>
      <c r="BL249" s="19" t="s">
        <v>134</v>
      </c>
      <c r="BM249" s="217" t="s">
        <v>353</v>
      </c>
    </row>
    <row r="250" s="2" customFormat="1">
      <c r="A250" s="40"/>
      <c r="B250" s="41"/>
      <c r="C250" s="42"/>
      <c r="D250" s="219" t="s">
        <v>136</v>
      </c>
      <c r="E250" s="42"/>
      <c r="F250" s="220" t="s">
        <v>354</v>
      </c>
      <c r="G250" s="42"/>
      <c r="H250" s="42"/>
      <c r="I250" s="221"/>
      <c r="J250" s="42"/>
      <c r="K250" s="42"/>
      <c r="L250" s="46"/>
      <c r="M250" s="222"/>
      <c r="N250" s="223"/>
      <c r="O250" s="86"/>
      <c r="P250" s="86"/>
      <c r="Q250" s="86"/>
      <c r="R250" s="86"/>
      <c r="S250" s="86"/>
      <c r="T250" s="87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19" t="s">
        <v>136</v>
      </c>
      <c r="AU250" s="19" t="s">
        <v>79</v>
      </c>
    </row>
    <row r="251" s="13" customFormat="1">
      <c r="A251" s="13"/>
      <c r="B251" s="224"/>
      <c r="C251" s="225"/>
      <c r="D251" s="226" t="s">
        <v>138</v>
      </c>
      <c r="E251" s="227" t="s">
        <v>19</v>
      </c>
      <c r="F251" s="228" t="s">
        <v>355</v>
      </c>
      <c r="G251" s="225"/>
      <c r="H251" s="229">
        <v>27.329000000000001</v>
      </c>
      <c r="I251" s="230"/>
      <c r="J251" s="225"/>
      <c r="K251" s="225"/>
      <c r="L251" s="231"/>
      <c r="M251" s="232"/>
      <c r="N251" s="233"/>
      <c r="O251" s="233"/>
      <c r="P251" s="233"/>
      <c r="Q251" s="233"/>
      <c r="R251" s="233"/>
      <c r="S251" s="233"/>
      <c r="T251" s="234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5" t="s">
        <v>138</v>
      </c>
      <c r="AU251" s="235" t="s">
        <v>79</v>
      </c>
      <c r="AV251" s="13" t="s">
        <v>79</v>
      </c>
      <c r="AW251" s="13" t="s">
        <v>31</v>
      </c>
      <c r="AX251" s="13" t="s">
        <v>69</v>
      </c>
      <c r="AY251" s="235" t="s">
        <v>125</v>
      </c>
    </row>
    <row r="252" s="13" customFormat="1">
      <c r="A252" s="13"/>
      <c r="B252" s="224"/>
      <c r="C252" s="225"/>
      <c r="D252" s="226" t="s">
        <v>138</v>
      </c>
      <c r="E252" s="227" t="s">
        <v>19</v>
      </c>
      <c r="F252" s="228" t="s">
        <v>356</v>
      </c>
      <c r="G252" s="225"/>
      <c r="H252" s="229">
        <v>19.850999999999999</v>
      </c>
      <c r="I252" s="230"/>
      <c r="J252" s="225"/>
      <c r="K252" s="225"/>
      <c r="L252" s="231"/>
      <c r="M252" s="232"/>
      <c r="N252" s="233"/>
      <c r="O252" s="233"/>
      <c r="P252" s="233"/>
      <c r="Q252" s="233"/>
      <c r="R252" s="233"/>
      <c r="S252" s="233"/>
      <c r="T252" s="234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5" t="s">
        <v>138</v>
      </c>
      <c r="AU252" s="235" t="s">
        <v>79</v>
      </c>
      <c r="AV252" s="13" t="s">
        <v>79</v>
      </c>
      <c r="AW252" s="13" t="s">
        <v>31</v>
      </c>
      <c r="AX252" s="13" t="s">
        <v>69</v>
      </c>
      <c r="AY252" s="235" t="s">
        <v>125</v>
      </c>
    </row>
    <row r="253" s="15" customFormat="1">
      <c r="A253" s="15"/>
      <c r="B253" s="247"/>
      <c r="C253" s="248"/>
      <c r="D253" s="226" t="s">
        <v>138</v>
      </c>
      <c r="E253" s="249" t="s">
        <v>19</v>
      </c>
      <c r="F253" s="250" t="s">
        <v>143</v>
      </c>
      <c r="G253" s="248"/>
      <c r="H253" s="251">
        <v>47.18</v>
      </c>
      <c r="I253" s="252"/>
      <c r="J253" s="248"/>
      <c r="K253" s="248"/>
      <c r="L253" s="253"/>
      <c r="M253" s="254"/>
      <c r="N253" s="255"/>
      <c r="O253" s="255"/>
      <c r="P253" s="255"/>
      <c r="Q253" s="255"/>
      <c r="R253" s="255"/>
      <c r="S253" s="255"/>
      <c r="T253" s="256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T253" s="257" t="s">
        <v>138</v>
      </c>
      <c r="AU253" s="257" t="s">
        <v>79</v>
      </c>
      <c r="AV253" s="15" t="s">
        <v>134</v>
      </c>
      <c r="AW253" s="15" t="s">
        <v>31</v>
      </c>
      <c r="AX253" s="15" t="s">
        <v>77</v>
      </c>
      <c r="AY253" s="257" t="s">
        <v>125</v>
      </c>
    </row>
    <row r="254" s="2" customFormat="1" ht="16.5" customHeight="1">
      <c r="A254" s="40"/>
      <c r="B254" s="41"/>
      <c r="C254" s="206" t="s">
        <v>357</v>
      </c>
      <c r="D254" s="206" t="s">
        <v>129</v>
      </c>
      <c r="E254" s="207" t="s">
        <v>358</v>
      </c>
      <c r="F254" s="208" t="s">
        <v>359</v>
      </c>
      <c r="G254" s="209" t="s">
        <v>147</v>
      </c>
      <c r="H254" s="210">
        <v>654.95600000000002</v>
      </c>
      <c r="I254" s="211"/>
      <c r="J254" s="212">
        <f>ROUND(I254*H254,2)</f>
        <v>0</v>
      </c>
      <c r="K254" s="208" t="s">
        <v>162</v>
      </c>
      <c r="L254" s="46"/>
      <c r="M254" s="213" t="s">
        <v>19</v>
      </c>
      <c r="N254" s="214" t="s">
        <v>40</v>
      </c>
      <c r="O254" s="86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R254" s="217" t="s">
        <v>134</v>
      </c>
      <c r="AT254" s="217" t="s">
        <v>129</v>
      </c>
      <c r="AU254" s="217" t="s">
        <v>79</v>
      </c>
      <c r="AY254" s="19" t="s">
        <v>125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9" t="s">
        <v>77</v>
      </c>
      <c r="BK254" s="218">
        <f>ROUND(I254*H254,2)</f>
        <v>0</v>
      </c>
      <c r="BL254" s="19" t="s">
        <v>134</v>
      </c>
      <c r="BM254" s="217" t="s">
        <v>360</v>
      </c>
    </row>
    <row r="255" s="2" customFormat="1">
      <c r="A255" s="40"/>
      <c r="B255" s="41"/>
      <c r="C255" s="42"/>
      <c r="D255" s="219" t="s">
        <v>136</v>
      </c>
      <c r="E255" s="42"/>
      <c r="F255" s="220" t="s">
        <v>361</v>
      </c>
      <c r="G255" s="42"/>
      <c r="H255" s="42"/>
      <c r="I255" s="221"/>
      <c r="J255" s="42"/>
      <c r="K255" s="42"/>
      <c r="L255" s="46"/>
      <c r="M255" s="222"/>
      <c r="N255" s="223"/>
      <c r="O255" s="86"/>
      <c r="P255" s="86"/>
      <c r="Q255" s="86"/>
      <c r="R255" s="86"/>
      <c r="S255" s="86"/>
      <c r="T255" s="87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T255" s="19" t="s">
        <v>136</v>
      </c>
      <c r="AU255" s="19" t="s">
        <v>79</v>
      </c>
    </row>
    <row r="256" s="13" customFormat="1">
      <c r="A256" s="13"/>
      <c r="B256" s="224"/>
      <c r="C256" s="225"/>
      <c r="D256" s="226" t="s">
        <v>138</v>
      </c>
      <c r="E256" s="227" t="s">
        <v>19</v>
      </c>
      <c r="F256" s="228" t="s">
        <v>362</v>
      </c>
      <c r="G256" s="225"/>
      <c r="H256" s="229">
        <v>654.95600000000002</v>
      </c>
      <c r="I256" s="230"/>
      <c r="J256" s="225"/>
      <c r="K256" s="225"/>
      <c r="L256" s="231"/>
      <c r="M256" s="232"/>
      <c r="N256" s="233"/>
      <c r="O256" s="233"/>
      <c r="P256" s="233"/>
      <c r="Q256" s="233"/>
      <c r="R256" s="233"/>
      <c r="S256" s="233"/>
      <c r="T256" s="234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35" t="s">
        <v>138</v>
      </c>
      <c r="AU256" s="235" t="s">
        <v>79</v>
      </c>
      <c r="AV256" s="13" t="s">
        <v>79</v>
      </c>
      <c r="AW256" s="13" t="s">
        <v>31</v>
      </c>
      <c r="AX256" s="13" t="s">
        <v>69</v>
      </c>
      <c r="AY256" s="235" t="s">
        <v>125</v>
      </c>
    </row>
    <row r="257" s="15" customFormat="1">
      <c r="A257" s="15"/>
      <c r="B257" s="247"/>
      <c r="C257" s="248"/>
      <c r="D257" s="226" t="s">
        <v>138</v>
      </c>
      <c r="E257" s="249" t="s">
        <v>19</v>
      </c>
      <c r="F257" s="250" t="s">
        <v>143</v>
      </c>
      <c r="G257" s="248"/>
      <c r="H257" s="251">
        <v>654.95600000000002</v>
      </c>
      <c r="I257" s="252"/>
      <c r="J257" s="248"/>
      <c r="K257" s="248"/>
      <c r="L257" s="253"/>
      <c r="M257" s="254"/>
      <c r="N257" s="255"/>
      <c r="O257" s="255"/>
      <c r="P257" s="255"/>
      <c r="Q257" s="255"/>
      <c r="R257" s="255"/>
      <c r="S257" s="255"/>
      <c r="T257" s="256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57" t="s">
        <v>138</v>
      </c>
      <c r="AU257" s="257" t="s">
        <v>79</v>
      </c>
      <c r="AV257" s="15" t="s">
        <v>134</v>
      </c>
      <c r="AW257" s="15" t="s">
        <v>31</v>
      </c>
      <c r="AX257" s="15" t="s">
        <v>77</v>
      </c>
      <c r="AY257" s="257" t="s">
        <v>125</v>
      </c>
    </row>
    <row r="258" s="12" customFormat="1" ht="22.8" customHeight="1">
      <c r="A258" s="12"/>
      <c r="B258" s="190"/>
      <c r="C258" s="191"/>
      <c r="D258" s="192" t="s">
        <v>68</v>
      </c>
      <c r="E258" s="204" t="s">
        <v>363</v>
      </c>
      <c r="F258" s="204" t="s">
        <v>364</v>
      </c>
      <c r="G258" s="191"/>
      <c r="H258" s="191"/>
      <c r="I258" s="194"/>
      <c r="J258" s="205">
        <f>BK258</f>
        <v>0</v>
      </c>
      <c r="K258" s="191"/>
      <c r="L258" s="196"/>
      <c r="M258" s="197"/>
      <c r="N258" s="198"/>
      <c r="O258" s="198"/>
      <c r="P258" s="199">
        <f>SUM(P259:P315)</f>
        <v>0</v>
      </c>
      <c r="Q258" s="198"/>
      <c r="R258" s="199">
        <f>SUM(R259:R315)</f>
        <v>0.064999999999999988</v>
      </c>
      <c r="S258" s="198"/>
      <c r="T258" s="200">
        <f>SUM(T259:T315)</f>
        <v>61.513203000000004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01" t="s">
        <v>77</v>
      </c>
      <c r="AT258" s="202" t="s">
        <v>68</v>
      </c>
      <c r="AU258" s="202" t="s">
        <v>77</v>
      </c>
      <c r="AY258" s="201" t="s">
        <v>125</v>
      </c>
      <c r="BK258" s="203">
        <f>SUM(BK259:BK315)</f>
        <v>0</v>
      </c>
    </row>
    <row r="259" s="2" customFormat="1" ht="24.15" customHeight="1">
      <c r="A259" s="40"/>
      <c r="B259" s="41"/>
      <c r="C259" s="206" t="s">
        <v>321</v>
      </c>
      <c r="D259" s="206" t="s">
        <v>129</v>
      </c>
      <c r="E259" s="207" t="s">
        <v>365</v>
      </c>
      <c r="F259" s="208" t="s">
        <v>366</v>
      </c>
      <c r="G259" s="209" t="s">
        <v>147</v>
      </c>
      <c r="H259" s="210">
        <v>672.61699999999996</v>
      </c>
      <c r="I259" s="211"/>
      <c r="J259" s="212">
        <f>ROUND(I259*H259,2)</f>
        <v>0</v>
      </c>
      <c r="K259" s="208" t="s">
        <v>162</v>
      </c>
      <c r="L259" s="46"/>
      <c r="M259" s="213" t="s">
        <v>19</v>
      </c>
      <c r="N259" s="214" t="s">
        <v>40</v>
      </c>
      <c r="O259" s="86"/>
      <c r="P259" s="215">
        <f>O259*H259</f>
        <v>0</v>
      </c>
      <c r="Q259" s="215">
        <v>0</v>
      </c>
      <c r="R259" s="215">
        <f>Q259*H259</f>
        <v>0</v>
      </c>
      <c r="S259" s="215">
        <v>0</v>
      </c>
      <c r="T259" s="216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217" t="s">
        <v>134</v>
      </c>
      <c r="AT259" s="217" t="s">
        <v>129</v>
      </c>
      <c r="AU259" s="217" t="s">
        <v>79</v>
      </c>
      <c r="AY259" s="19" t="s">
        <v>125</v>
      </c>
      <c r="BE259" s="218">
        <f>IF(N259="základní",J259,0)</f>
        <v>0</v>
      </c>
      <c r="BF259" s="218">
        <f>IF(N259="snížená",J259,0)</f>
        <v>0</v>
      </c>
      <c r="BG259" s="218">
        <f>IF(N259="zákl. přenesená",J259,0)</f>
        <v>0</v>
      </c>
      <c r="BH259" s="218">
        <f>IF(N259="sníž. přenesená",J259,0)</f>
        <v>0</v>
      </c>
      <c r="BI259" s="218">
        <f>IF(N259="nulová",J259,0)</f>
        <v>0</v>
      </c>
      <c r="BJ259" s="19" t="s">
        <v>77</v>
      </c>
      <c r="BK259" s="218">
        <f>ROUND(I259*H259,2)</f>
        <v>0</v>
      </c>
      <c r="BL259" s="19" t="s">
        <v>134</v>
      </c>
      <c r="BM259" s="217" t="s">
        <v>367</v>
      </c>
    </row>
    <row r="260" s="2" customFormat="1">
      <c r="A260" s="40"/>
      <c r="B260" s="41"/>
      <c r="C260" s="42"/>
      <c r="D260" s="219" t="s">
        <v>136</v>
      </c>
      <c r="E260" s="42"/>
      <c r="F260" s="220" t="s">
        <v>368</v>
      </c>
      <c r="G260" s="42"/>
      <c r="H260" s="42"/>
      <c r="I260" s="221"/>
      <c r="J260" s="42"/>
      <c r="K260" s="42"/>
      <c r="L260" s="46"/>
      <c r="M260" s="222"/>
      <c r="N260" s="223"/>
      <c r="O260" s="86"/>
      <c r="P260" s="86"/>
      <c r="Q260" s="86"/>
      <c r="R260" s="86"/>
      <c r="S260" s="86"/>
      <c r="T260" s="87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19" t="s">
        <v>136</v>
      </c>
      <c r="AU260" s="19" t="s">
        <v>79</v>
      </c>
    </row>
    <row r="261" s="13" customFormat="1">
      <c r="A261" s="13"/>
      <c r="B261" s="224"/>
      <c r="C261" s="225"/>
      <c r="D261" s="226" t="s">
        <v>138</v>
      </c>
      <c r="E261" s="227" t="s">
        <v>19</v>
      </c>
      <c r="F261" s="228" t="s">
        <v>369</v>
      </c>
      <c r="G261" s="225"/>
      <c r="H261" s="229">
        <v>672.61699999999996</v>
      </c>
      <c r="I261" s="230"/>
      <c r="J261" s="225"/>
      <c r="K261" s="225"/>
      <c r="L261" s="231"/>
      <c r="M261" s="232"/>
      <c r="N261" s="233"/>
      <c r="O261" s="233"/>
      <c r="P261" s="233"/>
      <c r="Q261" s="233"/>
      <c r="R261" s="233"/>
      <c r="S261" s="233"/>
      <c r="T261" s="234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5" t="s">
        <v>138</v>
      </c>
      <c r="AU261" s="235" t="s">
        <v>79</v>
      </c>
      <c r="AV261" s="13" t="s">
        <v>79</v>
      </c>
      <c r="AW261" s="13" t="s">
        <v>31</v>
      </c>
      <c r="AX261" s="13" t="s">
        <v>69</v>
      </c>
      <c r="AY261" s="235" t="s">
        <v>125</v>
      </c>
    </row>
    <row r="262" s="15" customFormat="1">
      <c r="A262" s="15"/>
      <c r="B262" s="247"/>
      <c r="C262" s="248"/>
      <c r="D262" s="226" t="s">
        <v>138</v>
      </c>
      <c r="E262" s="249" t="s">
        <v>19</v>
      </c>
      <c r="F262" s="250" t="s">
        <v>143</v>
      </c>
      <c r="G262" s="248"/>
      <c r="H262" s="251">
        <v>672.61699999999996</v>
      </c>
      <c r="I262" s="252"/>
      <c r="J262" s="248"/>
      <c r="K262" s="248"/>
      <c r="L262" s="253"/>
      <c r="M262" s="254"/>
      <c r="N262" s="255"/>
      <c r="O262" s="255"/>
      <c r="P262" s="255"/>
      <c r="Q262" s="255"/>
      <c r="R262" s="255"/>
      <c r="S262" s="255"/>
      <c r="T262" s="256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57" t="s">
        <v>138</v>
      </c>
      <c r="AU262" s="257" t="s">
        <v>79</v>
      </c>
      <c r="AV262" s="15" t="s">
        <v>134</v>
      </c>
      <c r="AW262" s="15" t="s">
        <v>31</v>
      </c>
      <c r="AX262" s="15" t="s">
        <v>77</v>
      </c>
      <c r="AY262" s="257" t="s">
        <v>125</v>
      </c>
    </row>
    <row r="263" s="2" customFormat="1" ht="24.15" customHeight="1">
      <c r="A263" s="40"/>
      <c r="B263" s="41"/>
      <c r="C263" s="206" t="s">
        <v>370</v>
      </c>
      <c r="D263" s="206" t="s">
        <v>129</v>
      </c>
      <c r="E263" s="207" t="s">
        <v>371</v>
      </c>
      <c r="F263" s="208" t="s">
        <v>372</v>
      </c>
      <c r="G263" s="209" t="s">
        <v>147</v>
      </c>
      <c r="H263" s="210">
        <v>60535.529999999999</v>
      </c>
      <c r="I263" s="211"/>
      <c r="J263" s="212">
        <f>ROUND(I263*H263,2)</f>
        <v>0</v>
      </c>
      <c r="K263" s="208" t="s">
        <v>162</v>
      </c>
      <c r="L263" s="46"/>
      <c r="M263" s="213" t="s">
        <v>19</v>
      </c>
      <c r="N263" s="214" t="s">
        <v>40</v>
      </c>
      <c r="O263" s="86"/>
      <c r="P263" s="215">
        <f>O263*H263</f>
        <v>0</v>
      </c>
      <c r="Q263" s="215">
        <v>0</v>
      </c>
      <c r="R263" s="215">
        <f>Q263*H263</f>
        <v>0</v>
      </c>
      <c r="S263" s="215">
        <v>0</v>
      </c>
      <c r="T263" s="216">
        <f>S263*H263</f>
        <v>0</v>
      </c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R263" s="217" t="s">
        <v>134</v>
      </c>
      <c r="AT263" s="217" t="s">
        <v>129</v>
      </c>
      <c r="AU263" s="217" t="s">
        <v>79</v>
      </c>
      <c r="AY263" s="19" t="s">
        <v>125</v>
      </c>
      <c r="BE263" s="218">
        <f>IF(N263="základní",J263,0)</f>
        <v>0</v>
      </c>
      <c r="BF263" s="218">
        <f>IF(N263="snížená",J263,0)</f>
        <v>0</v>
      </c>
      <c r="BG263" s="218">
        <f>IF(N263="zákl. přenesená",J263,0)</f>
        <v>0</v>
      </c>
      <c r="BH263" s="218">
        <f>IF(N263="sníž. přenesená",J263,0)</f>
        <v>0</v>
      </c>
      <c r="BI263" s="218">
        <f>IF(N263="nulová",J263,0)</f>
        <v>0</v>
      </c>
      <c r="BJ263" s="19" t="s">
        <v>77</v>
      </c>
      <c r="BK263" s="218">
        <f>ROUND(I263*H263,2)</f>
        <v>0</v>
      </c>
      <c r="BL263" s="19" t="s">
        <v>134</v>
      </c>
      <c r="BM263" s="217" t="s">
        <v>373</v>
      </c>
    </row>
    <row r="264" s="2" customFormat="1">
      <c r="A264" s="40"/>
      <c r="B264" s="41"/>
      <c r="C264" s="42"/>
      <c r="D264" s="219" t="s">
        <v>136</v>
      </c>
      <c r="E264" s="42"/>
      <c r="F264" s="220" t="s">
        <v>374</v>
      </c>
      <c r="G264" s="42"/>
      <c r="H264" s="42"/>
      <c r="I264" s="221"/>
      <c r="J264" s="42"/>
      <c r="K264" s="42"/>
      <c r="L264" s="46"/>
      <c r="M264" s="222"/>
      <c r="N264" s="223"/>
      <c r="O264" s="86"/>
      <c r="P264" s="86"/>
      <c r="Q264" s="86"/>
      <c r="R264" s="86"/>
      <c r="S264" s="86"/>
      <c r="T264" s="87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T264" s="19" t="s">
        <v>136</v>
      </c>
      <c r="AU264" s="19" t="s">
        <v>79</v>
      </c>
    </row>
    <row r="265" s="13" customFormat="1">
      <c r="A265" s="13"/>
      <c r="B265" s="224"/>
      <c r="C265" s="225"/>
      <c r="D265" s="226" t="s">
        <v>138</v>
      </c>
      <c r="E265" s="227" t="s">
        <v>19</v>
      </c>
      <c r="F265" s="228" t="s">
        <v>375</v>
      </c>
      <c r="G265" s="225"/>
      <c r="H265" s="229">
        <v>60535.529999999999</v>
      </c>
      <c r="I265" s="230"/>
      <c r="J265" s="225"/>
      <c r="K265" s="225"/>
      <c r="L265" s="231"/>
      <c r="M265" s="232"/>
      <c r="N265" s="233"/>
      <c r="O265" s="233"/>
      <c r="P265" s="233"/>
      <c r="Q265" s="233"/>
      <c r="R265" s="233"/>
      <c r="S265" s="233"/>
      <c r="T265" s="234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5" t="s">
        <v>138</v>
      </c>
      <c r="AU265" s="235" t="s">
        <v>79</v>
      </c>
      <c r="AV265" s="13" t="s">
        <v>79</v>
      </c>
      <c r="AW265" s="13" t="s">
        <v>31</v>
      </c>
      <c r="AX265" s="13" t="s">
        <v>69</v>
      </c>
      <c r="AY265" s="235" t="s">
        <v>125</v>
      </c>
    </row>
    <row r="266" s="15" customFormat="1">
      <c r="A266" s="15"/>
      <c r="B266" s="247"/>
      <c r="C266" s="248"/>
      <c r="D266" s="226" t="s">
        <v>138</v>
      </c>
      <c r="E266" s="249" t="s">
        <v>19</v>
      </c>
      <c r="F266" s="250" t="s">
        <v>143</v>
      </c>
      <c r="G266" s="248"/>
      <c r="H266" s="251">
        <v>60535.529999999999</v>
      </c>
      <c r="I266" s="252"/>
      <c r="J266" s="248"/>
      <c r="K266" s="248"/>
      <c r="L266" s="253"/>
      <c r="M266" s="254"/>
      <c r="N266" s="255"/>
      <c r="O266" s="255"/>
      <c r="P266" s="255"/>
      <c r="Q266" s="255"/>
      <c r="R266" s="255"/>
      <c r="S266" s="255"/>
      <c r="T266" s="256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57" t="s">
        <v>138</v>
      </c>
      <c r="AU266" s="257" t="s">
        <v>79</v>
      </c>
      <c r="AV266" s="15" t="s">
        <v>134</v>
      </c>
      <c r="AW266" s="15" t="s">
        <v>31</v>
      </c>
      <c r="AX266" s="15" t="s">
        <v>77</v>
      </c>
      <c r="AY266" s="257" t="s">
        <v>125</v>
      </c>
    </row>
    <row r="267" s="2" customFormat="1" ht="24.15" customHeight="1">
      <c r="A267" s="40"/>
      <c r="B267" s="41"/>
      <c r="C267" s="206" t="s">
        <v>324</v>
      </c>
      <c r="D267" s="206" t="s">
        <v>129</v>
      </c>
      <c r="E267" s="207" t="s">
        <v>376</v>
      </c>
      <c r="F267" s="208" t="s">
        <v>377</v>
      </c>
      <c r="G267" s="209" t="s">
        <v>147</v>
      </c>
      <c r="H267" s="210">
        <v>672.61699999999996</v>
      </c>
      <c r="I267" s="211"/>
      <c r="J267" s="212">
        <f>ROUND(I267*H267,2)</f>
        <v>0</v>
      </c>
      <c r="K267" s="208" t="s">
        <v>162</v>
      </c>
      <c r="L267" s="46"/>
      <c r="M267" s="213" t="s">
        <v>19</v>
      </c>
      <c r="N267" s="214" t="s">
        <v>40</v>
      </c>
      <c r="O267" s="86"/>
      <c r="P267" s="215">
        <f>O267*H267</f>
        <v>0</v>
      </c>
      <c r="Q267" s="215">
        <v>0</v>
      </c>
      <c r="R267" s="215">
        <f>Q267*H267</f>
        <v>0</v>
      </c>
      <c r="S267" s="215">
        <v>0</v>
      </c>
      <c r="T267" s="216">
        <f>S267*H267</f>
        <v>0</v>
      </c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R267" s="217" t="s">
        <v>134</v>
      </c>
      <c r="AT267" s="217" t="s">
        <v>129</v>
      </c>
      <c r="AU267" s="217" t="s">
        <v>79</v>
      </c>
      <c r="AY267" s="19" t="s">
        <v>125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9" t="s">
        <v>77</v>
      </c>
      <c r="BK267" s="218">
        <f>ROUND(I267*H267,2)</f>
        <v>0</v>
      </c>
      <c r="BL267" s="19" t="s">
        <v>134</v>
      </c>
      <c r="BM267" s="217" t="s">
        <v>378</v>
      </c>
    </row>
    <row r="268" s="2" customFormat="1">
      <c r="A268" s="40"/>
      <c r="B268" s="41"/>
      <c r="C268" s="42"/>
      <c r="D268" s="219" t="s">
        <v>136</v>
      </c>
      <c r="E268" s="42"/>
      <c r="F268" s="220" t="s">
        <v>379</v>
      </c>
      <c r="G268" s="42"/>
      <c r="H268" s="42"/>
      <c r="I268" s="221"/>
      <c r="J268" s="42"/>
      <c r="K268" s="42"/>
      <c r="L268" s="46"/>
      <c r="M268" s="222"/>
      <c r="N268" s="223"/>
      <c r="O268" s="86"/>
      <c r="P268" s="86"/>
      <c r="Q268" s="86"/>
      <c r="R268" s="86"/>
      <c r="S268" s="86"/>
      <c r="T268" s="87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T268" s="19" t="s">
        <v>136</v>
      </c>
      <c r="AU268" s="19" t="s">
        <v>79</v>
      </c>
    </row>
    <row r="269" s="2" customFormat="1" ht="16.5" customHeight="1">
      <c r="A269" s="40"/>
      <c r="B269" s="41"/>
      <c r="C269" s="206" t="s">
        <v>380</v>
      </c>
      <c r="D269" s="206" t="s">
        <v>129</v>
      </c>
      <c r="E269" s="207" t="s">
        <v>381</v>
      </c>
      <c r="F269" s="208" t="s">
        <v>382</v>
      </c>
      <c r="G269" s="209" t="s">
        <v>147</v>
      </c>
      <c r="H269" s="210">
        <v>672.61699999999996</v>
      </c>
      <c r="I269" s="211"/>
      <c r="J269" s="212">
        <f>ROUND(I269*H269,2)</f>
        <v>0</v>
      </c>
      <c r="K269" s="208" t="s">
        <v>162</v>
      </c>
      <c r="L269" s="46"/>
      <c r="M269" s="213" t="s">
        <v>19</v>
      </c>
      <c r="N269" s="214" t="s">
        <v>40</v>
      </c>
      <c r="O269" s="86"/>
      <c r="P269" s="215">
        <f>O269*H269</f>
        <v>0</v>
      </c>
      <c r="Q269" s="215">
        <v>0</v>
      </c>
      <c r="R269" s="215">
        <f>Q269*H269</f>
        <v>0</v>
      </c>
      <c r="S269" s="215">
        <v>0</v>
      </c>
      <c r="T269" s="216">
        <f>S269*H269</f>
        <v>0</v>
      </c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R269" s="217" t="s">
        <v>134</v>
      </c>
      <c r="AT269" s="217" t="s">
        <v>129</v>
      </c>
      <c r="AU269" s="217" t="s">
        <v>79</v>
      </c>
      <c r="AY269" s="19" t="s">
        <v>125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9" t="s">
        <v>77</v>
      </c>
      <c r="BK269" s="218">
        <f>ROUND(I269*H269,2)</f>
        <v>0</v>
      </c>
      <c r="BL269" s="19" t="s">
        <v>134</v>
      </c>
      <c r="BM269" s="217" t="s">
        <v>383</v>
      </c>
    </row>
    <row r="270" s="2" customFormat="1">
      <c r="A270" s="40"/>
      <c r="B270" s="41"/>
      <c r="C270" s="42"/>
      <c r="D270" s="219" t="s">
        <v>136</v>
      </c>
      <c r="E270" s="42"/>
      <c r="F270" s="220" t="s">
        <v>384</v>
      </c>
      <c r="G270" s="42"/>
      <c r="H270" s="42"/>
      <c r="I270" s="221"/>
      <c r="J270" s="42"/>
      <c r="K270" s="42"/>
      <c r="L270" s="46"/>
      <c r="M270" s="222"/>
      <c r="N270" s="223"/>
      <c r="O270" s="86"/>
      <c r="P270" s="86"/>
      <c r="Q270" s="86"/>
      <c r="R270" s="86"/>
      <c r="S270" s="86"/>
      <c r="T270" s="87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T270" s="19" t="s">
        <v>136</v>
      </c>
      <c r="AU270" s="19" t="s">
        <v>79</v>
      </c>
    </row>
    <row r="271" s="2" customFormat="1" ht="16.5" customHeight="1">
      <c r="A271" s="40"/>
      <c r="B271" s="41"/>
      <c r="C271" s="206" t="s">
        <v>329</v>
      </c>
      <c r="D271" s="206" t="s">
        <v>129</v>
      </c>
      <c r="E271" s="207" t="s">
        <v>385</v>
      </c>
      <c r="F271" s="208" t="s">
        <v>386</v>
      </c>
      <c r="G271" s="209" t="s">
        <v>147</v>
      </c>
      <c r="H271" s="210">
        <v>60535.529999999999</v>
      </c>
      <c r="I271" s="211"/>
      <c r="J271" s="212">
        <f>ROUND(I271*H271,2)</f>
        <v>0</v>
      </c>
      <c r="K271" s="208" t="s">
        <v>162</v>
      </c>
      <c r="L271" s="46"/>
      <c r="M271" s="213" t="s">
        <v>19</v>
      </c>
      <c r="N271" s="214" t="s">
        <v>40</v>
      </c>
      <c r="O271" s="86"/>
      <c r="P271" s="215">
        <f>O271*H271</f>
        <v>0</v>
      </c>
      <c r="Q271" s="215">
        <v>0</v>
      </c>
      <c r="R271" s="215">
        <f>Q271*H271</f>
        <v>0</v>
      </c>
      <c r="S271" s="215">
        <v>0</v>
      </c>
      <c r="T271" s="216">
        <f>S271*H271</f>
        <v>0</v>
      </c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R271" s="217" t="s">
        <v>134</v>
      </c>
      <c r="AT271" s="217" t="s">
        <v>129</v>
      </c>
      <c r="AU271" s="217" t="s">
        <v>79</v>
      </c>
      <c r="AY271" s="19" t="s">
        <v>125</v>
      </c>
      <c r="BE271" s="218">
        <f>IF(N271="základní",J271,0)</f>
        <v>0</v>
      </c>
      <c r="BF271" s="218">
        <f>IF(N271="snížená",J271,0)</f>
        <v>0</v>
      </c>
      <c r="BG271" s="218">
        <f>IF(N271="zákl. přenesená",J271,0)</f>
        <v>0</v>
      </c>
      <c r="BH271" s="218">
        <f>IF(N271="sníž. přenesená",J271,0)</f>
        <v>0</v>
      </c>
      <c r="BI271" s="218">
        <f>IF(N271="nulová",J271,0)</f>
        <v>0</v>
      </c>
      <c r="BJ271" s="19" t="s">
        <v>77</v>
      </c>
      <c r="BK271" s="218">
        <f>ROUND(I271*H271,2)</f>
        <v>0</v>
      </c>
      <c r="BL271" s="19" t="s">
        <v>134</v>
      </c>
      <c r="BM271" s="217" t="s">
        <v>387</v>
      </c>
    </row>
    <row r="272" s="2" customFormat="1">
      <c r="A272" s="40"/>
      <c r="B272" s="41"/>
      <c r="C272" s="42"/>
      <c r="D272" s="219" t="s">
        <v>136</v>
      </c>
      <c r="E272" s="42"/>
      <c r="F272" s="220" t="s">
        <v>388</v>
      </c>
      <c r="G272" s="42"/>
      <c r="H272" s="42"/>
      <c r="I272" s="221"/>
      <c r="J272" s="42"/>
      <c r="K272" s="42"/>
      <c r="L272" s="46"/>
      <c r="M272" s="222"/>
      <c r="N272" s="223"/>
      <c r="O272" s="86"/>
      <c r="P272" s="86"/>
      <c r="Q272" s="86"/>
      <c r="R272" s="86"/>
      <c r="S272" s="86"/>
      <c r="T272" s="87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T272" s="19" t="s">
        <v>136</v>
      </c>
      <c r="AU272" s="19" t="s">
        <v>79</v>
      </c>
    </row>
    <row r="273" s="13" customFormat="1">
      <c r="A273" s="13"/>
      <c r="B273" s="224"/>
      <c r="C273" s="225"/>
      <c r="D273" s="226" t="s">
        <v>138</v>
      </c>
      <c r="E273" s="227" t="s">
        <v>19</v>
      </c>
      <c r="F273" s="228" t="s">
        <v>375</v>
      </c>
      <c r="G273" s="225"/>
      <c r="H273" s="229">
        <v>60535.529999999999</v>
      </c>
      <c r="I273" s="230"/>
      <c r="J273" s="225"/>
      <c r="K273" s="225"/>
      <c r="L273" s="231"/>
      <c r="M273" s="232"/>
      <c r="N273" s="233"/>
      <c r="O273" s="233"/>
      <c r="P273" s="233"/>
      <c r="Q273" s="233"/>
      <c r="R273" s="233"/>
      <c r="S273" s="233"/>
      <c r="T273" s="234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5" t="s">
        <v>138</v>
      </c>
      <c r="AU273" s="235" t="s">
        <v>79</v>
      </c>
      <c r="AV273" s="13" t="s">
        <v>79</v>
      </c>
      <c r="AW273" s="13" t="s">
        <v>31</v>
      </c>
      <c r="AX273" s="13" t="s">
        <v>69</v>
      </c>
      <c r="AY273" s="235" t="s">
        <v>125</v>
      </c>
    </row>
    <row r="274" s="15" customFormat="1">
      <c r="A274" s="15"/>
      <c r="B274" s="247"/>
      <c r="C274" s="248"/>
      <c r="D274" s="226" t="s">
        <v>138</v>
      </c>
      <c r="E274" s="249" t="s">
        <v>19</v>
      </c>
      <c r="F274" s="250" t="s">
        <v>143</v>
      </c>
      <c r="G274" s="248"/>
      <c r="H274" s="251">
        <v>60535.529999999999</v>
      </c>
      <c r="I274" s="252"/>
      <c r="J274" s="248"/>
      <c r="K274" s="248"/>
      <c r="L274" s="253"/>
      <c r="M274" s="254"/>
      <c r="N274" s="255"/>
      <c r="O274" s="255"/>
      <c r="P274" s="255"/>
      <c r="Q274" s="255"/>
      <c r="R274" s="255"/>
      <c r="S274" s="255"/>
      <c r="T274" s="256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57" t="s">
        <v>138</v>
      </c>
      <c r="AU274" s="257" t="s">
        <v>79</v>
      </c>
      <c r="AV274" s="15" t="s">
        <v>134</v>
      </c>
      <c r="AW274" s="15" t="s">
        <v>31</v>
      </c>
      <c r="AX274" s="15" t="s">
        <v>77</v>
      </c>
      <c r="AY274" s="257" t="s">
        <v>125</v>
      </c>
    </row>
    <row r="275" s="2" customFormat="1" ht="16.5" customHeight="1">
      <c r="A275" s="40"/>
      <c r="B275" s="41"/>
      <c r="C275" s="206" t="s">
        <v>389</v>
      </c>
      <c r="D275" s="206" t="s">
        <v>129</v>
      </c>
      <c r="E275" s="207" t="s">
        <v>390</v>
      </c>
      <c r="F275" s="208" t="s">
        <v>391</v>
      </c>
      <c r="G275" s="209" t="s">
        <v>147</v>
      </c>
      <c r="H275" s="210">
        <v>672.61699999999996</v>
      </c>
      <c r="I275" s="211"/>
      <c r="J275" s="212">
        <f>ROUND(I275*H275,2)</f>
        <v>0</v>
      </c>
      <c r="K275" s="208" t="s">
        <v>162</v>
      </c>
      <c r="L275" s="46"/>
      <c r="M275" s="213" t="s">
        <v>19</v>
      </c>
      <c r="N275" s="214" t="s">
        <v>40</v>
      </c>
      <c r="O275" s="86"/>
      <c r="P275" s="215">
        <f>O275*H275</f>
        <v>0</v>
      </c>
      <c r="Q275" s="215">
        <v>0</v>
      </c>
      <c r="R275" s="215">
        <f>Q275*H275</f>
        <v>0</v>
      </c>
      <c r="S275" s="215">
        <v>0</v>
      </c>
      <c r="T275" s="216">
        <f>S275*H275</f>
        <v>0</v>
      </c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R275" s="217" t="s">
        <v>134</v>
      </c>
      <c r="AT275" s="217" t="s">
        <v>129</v>
      </c>
      <c r="AU275" s="217" t="s">
        <v>79</v>
      </c>
      <c r="AY275" s="19" t="s">
        <v>125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9" t="s">
        <v>77</v>
      </c>
      <c r="BK275" s="218">
        <f>ROUND(I275*H275,2)</f>
        <v>0</v>
      </c>
      <c r="BL275" s="19" t="s">
        <v>134</v>
      </c>
      <c r="BM275" s="217" t="s">
        <v>392</v>
      </c>
    </row>
    <row r="276" s="2" customFormat="1">
      <c r="A276" s="40"/>
      <c r="B276" s="41"/>
      <c r="C276" s="42"/>
      <c r="D276" s="219" t="s">
        <v>136</v>
      </c>
      <c r="E276" s="42"/>
      <c r="F276" s="220" t="s">
        <v>393</v>
      </c>
      <c r="G276" s="42"/>
      <c r="H276" s="42"/>
      <c r="I276" s="221"/>
      <c r="J276" s="42"/>
      <c r="K276" s="42"/>
      <c r="L276" s="46"/>
      <c r="M276" s="222"/>
      <c r="N276" s="223"/>
      <c r="O276" s="86"/>
      <c r="P276" s="86"/>
      <c r="Q276" s="86"/>
      <c r="R276" s="86"/>
      <c r="S276" s="86"/>
      <c r="T276" s="87"/>
      <c r="U276" s="40"/>
      <c r="V276" s="40"/>
      <c r="W276" s="40"/>
      <c r="X276" s="40"/>
      <c r="Y276" s="40"/>
      <c r="Z276" s="40"/>
      <c r="AA276" s="40"/>
      <c r="AB276" s="40"/>
      <c r="AC276" s="40"/>
      <c r="AD276" s="40"/>
      <c r="AE276" s="40"/>
      <c r="AT276" s="19" t="s">
        <v>136</v>
      </c>
      <c r="AU276" s="19" t="s">
        <v>79</v>
      </c>
    </row>
    <row r="277" s="2" customFormat="1" ht="24.15" customHeight="1">
      <c r="A277" s="40"/>
      <c r="B277" s="41"/>
      <c r="C277" s="206" t="s">
        <v>334</v>
      </c>
      <c r="D277" s="206" t="s">
        <v>129</v>
      </c>
      <c r="E277" s="207" t="s">
        <v>394</v>
      </c>
      <c r="F277" s="208" t="s">
        <v>395</v>
      </c>
      <c r="G277" s="209" t="s">
        <v>147</v>
      </c>
      <c r="H277" s="210">
        <v>500</v>
      </c>
      <c r="I277" s="211"/>
      <c r="J277" s="212">
        <f>ROUND(I277*H277,2)</f>
        <v>0</v>
      </c>
      <c r="K277" s="208" t="s">
        <v>162</v>
      </c>
      <c r="L277" s="46"/>
      <c r="M277" s="213" t="s">
        <v>19</v>
      </c>
      <c r="N277" s="214" t="s">
        <v>40</v>
      </c>
      <c r="O277" s="86"/>
      <c r="P277" s="215">
        <f>O277*H277</f>
        <v>0</v>
      </c>
      <c r="Q277" s="215">
        <v>0.00012999999999999999</v>
      </c>
      <c r="R277" s="215">
        <f>Q277*H277</f>
        <v>0.064999999999999988</v>
      </c>
      <c r="S277" s="215">
        <v>0</v>
      </c>
      <c r="T277" s="216">
        <f>S277*H277</f>
        <v>0</v>
      </c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  <c r="AR277" s="217" t="s">
        <v>134</v>
      </c>
      <c r="AT277" s="217" t="s">
        <v>129</v>
      </c>
      <c r="AU277" s="217" t="s">
        <v>79</v>
      </c>
      <c r="AY277" s="19" t="s">
        <v>125</v>
      </c>
      <c r="BE277" s="218">
        <f>IF(N277="základní",J277,0)</f>
        <v>0</v>
      </c>
      <c r="BF277" s="218">
        <f>IF(N277="snížená",J277,0)</f>
        <v>0</v>
      </c>
      <c r="BG277" s="218">
        <f>IF(N277="zákl. přenesená",J277,0)</f>
        <v>0</v>
      </c>
      <c r="BH277" s="218">
        <f>IF(N277="sníž. přenesená",J277,0)</f>
        <v>0</v>
      </c>
      <c r="BI277" s="218">
        <f>IF(N277="nulová",J277,0)</f>
        <v>0</v>
      </c>
      <c r="BJ277" s="19" t="s">
        <v>77</v>
      </c>
      <c r="BK277" s="218">
        <f>ROUND(I277*H277,2)</f>
        <v>0</v>
      </c>
      <c r="BL277" s="19" t="s">
        <v>134</v>
      </c>
      <c r="BM277" s="217" t="s">
        <v>396</v>
      </c>
    </row>
    <row r="278" s="2" customFormat="1">
      <c r="A278" s="40"/>
      <c r="B278" s="41"/>
      <c r="C278" s="42"/>
      <c r="D278" s="219" t="s">
        <v>136</v>
      </c>
      <c r="E278" s="42"/>
      <c r="F278" s="220" t="s">
        <v>397</v>
      </c>
      <c r="G278" s="42"/>
      <c r="H278" s="42"/>
      <c r="I278" s="221"/>
      <c r="J278" s="42"/>
      <c r="K278" s="42"/>
      <c r="L278" s="46"/>
      <c r="M278" s="222"/>
      <c r="N278" s="223"/>
      <c r="O278" s="86"/>
      <c r="P278" s="86"/>
      <c r="Q278" s="86"/>
      <c r="R278" s="86"/>
      <c r="S278" s="86"/>
      <c r="T278" s="87"/>
      <c r="U278" s="40"/>
      <c r="V278" s="40"/>
      <c r="W278" s="40"/>
      <c r="X278" s="40"/>
      <c r="Y278" s="40"/>
      <c r="Z278" s="40"/>
      <c r="AA278" s="40"/>
      <c r="AB278" s="40"/>
      <c r="AC278" s="40"/>
      <c r="AD278" s="40"/>
      <c r="AE278" s="40"/>
      <c r="AT278" s="19" t="s">
        <v>136</v>
      </c>
      <c r="AU278" s="19" t="s">
        <v>79</v>
      </c>
    </row>
    <row r="279" s="2" customFormat="1" ht="24.15" customHeight="1">
      <c r="A279" s="40"/>
      <c r="B279" s="41"/>
      <c r="C279" s="206" t="s">
        <v>398</v>
      </c>
      <c r="D279" s="206" t="s">
        <v>129</v>
      </c>
      <c r="E279" s="207" t="s">
        <v>399</v>
      </c>
      <c r="F279" s="208" t="s">
        <v>400</v>
      </c>
      <c r="G279" s="209" t="s">
        <v>147</v>
      </c>
      <c r="H279" s="210">
        <v>34.463000000000001</v>
      </c>
      <c r="I279" s="211"/>
      <c r="J279" s="212">
        <f>ROUND(I279*H279,2)</f>
        <v>0</v>
      </c>
      <c r="K279" s="208" t="s">
        <v>133</v>
      </c>
      <c r="L279" s="46"/>
      <c r="M279" s="213" t="s">
        <v>19</v>
      </c>
      <c r="N279" s="214" t="s">
        <v>40</v>
      </c>
      <c r="O279" s="86"/>
      <c r="P279" s="215">
        <f>O279*H279</f>
        <v>0</v>
      </c>
      <c r="Q279" s="215">
        <v>0</v>
      </c>
      <c r="R279" s="215">
        <f>Q279*H279</f>
        <v>0</v>
      </c>
      <c r="S279" s="215">
        <v>0.13100000000000001</v>
      </c>
      <c r="T279" s="216">
        <f>S279*H279</f>
        <v>4.514653</v>
      </c>
      <c r="U279" s="40"/>
      <c r="V279" s="40"/>
      <c r="W279" s="40"/>
      <c r="X279" s="40"/>
      <c r="Y279" s="40"/>
      <c r="Z279" s="40"/>
      <c r="AA279" s="40"/>
      <c r="AB279" s="40"/>
      <c r="AC279" s="40"/>
      <c r="AD279" s="40"/>
      <c r="AE279" s="40"/>
      <c r="AR279" s="217" t="s">
        <v>134</v>
      </c>
      <c r="AT279" s="217" t="s">
        <v>129</v>
      </c>
      <c r="AU279" s="217" t="s">
        <v>79</v>
      </c>
      <c r="AY279" s="19" t="s">
        <v>125</v>
      </c>
      <c r="BE279" s="218">
        <f>IF(N279="základní",J279,0)</f>
        <v>0</v>
      </c>
      <c r="BF279" s="218">
        <f>IF(N279="snížená",J279,0)</f>
        <v>0</v>
      </c>
      <c r="BG279" s="218">
        <f>IF(N279="zákl. přenesená",J279,0)</f>
        <v>0</v>
      </c>
      <c r="BH279" s="218">
        <f>IF(N279="sníž. přenesená",J279,0)</f>
        <v>0</v>
      </c>
      <c r="BI279" s="218">
        <f>IF(N279="nulová",J279,0)</f>
        <v>0</v>
      </c>
      <c r="BJ279" s="19" t="s">
        <v>77</v>
      </c>
      <c r="BK279" s="218">
        <f>ROUND(I279*H279,2)</f>
        <v>0</v>
      </c>
      <c r="BL279" s="19" t="s">
        <v>134</v>
      </c>
      <c r="BM279" s="217" t="s">
        <v>401</v>
      </c>
    </row>
    <row r="280" s="2" customFormat="1">
      <c r="A280" s="40"/>
      <c r="B280" s="41"/>
      <c r="C280" s="42"/>
      <c r="D280" s="219" t="s">
        <v>136</v>
      </c>
      <c r="E280" s="42"/>
      <c r="F280" s="220" t="s">
        <v>402</v>
      </c>
      <c r="G280" s="42"/>
      <c r="H280" s="42"/>
      <c r="I280" s="221"/>
      <c r="J280" s="42"/>
      <c r="K280" s="42"/>
      <c r="L280" s="46"/>
      <c r="M280" s="222"/>
      <c r="N280" s="223"/>
      <c r="O280" s="86"/>
      <c r="P280" s="86"/>
      <c r="Q280" s="86"/>
      <c r="R280" s="86"/>
      <c r="S280" s="86"/>
      <c r="T280" s="87"/>
      <c r="U280" s="40"/>
      <c r="V280" s="40"/>
      <c r="W280" s="40"/>
      <c r="X280" s="40"/>
      <c r="Y280" s="40"/>
      <c r="Z280" s="40"/>
      <c r="AA280" s="40"/>
      <c r="AB280" s="40"/>
      <c r="AC280" s="40"/>
      <c r="AD280" s="40"/>
      <c r="AE280" s="40"/>
      <c r="AT280" s="19" t="s">
        <v>136</v>
      </c>
      <c r="AU280" s="19" t="s">
        <v>79</v>
      </c>
    </row>
    <row r="281" s="13" customFormat="1">
      <c r="A281" s="13"/>
      <c r="B281" s="224"/>
      <c r="C281" s="225"/>
      <c r="D281" s="226" t="s">
        <v>138</v>
      </c>
      <c r="E281" s="227" t="s">
        <v>19</v>
      </c>
      <c r="F281" s="228" t="s">
        <v>403</v>
      </c>
      <c r="G281" s="225"/>
      <c r="H281" s="229">
        <v>34.463000000000001</v>
      </c>
      <c r="I281" s="230"/>
      <c r="J281" s="225"/>
      <c r="K281" s="225"/>
      <c r="L281" s="231"/>
      <c r="M281" s="232"/>
      <c r="N281" s="233"/>
      <c r="O281" s="233"/>
      <c r="P281" s="233"/>
      <c r="Q281" s="233"/>
      <c r="R281" s="233"/>
      <c r="S281" s="233"/>
      <c r="T281" s="234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5" t="s">
        <v>138</v>
      </c>
      <c r="AU281" s="235" t="s">
        <v>79</v>
      </c>
      <c r="AV281" s="13" t="s">
        <v>79</v>
      </c>
      <c r="AW281" s="13" t="s">
        <v>31</v>
      </c>
      <c r="AX281" s="13" t="s">
        <v>69</v>
      </c>
      <c r="AY281" s="235" t="s">
        <v>125</v>
      </c>
    </row>
    <row r="282" s="15" customFormat="1">
      <c r="A282" s="15"/>
      <c r="B282" s="247"/>
      <c r="C282" s="248"/>
      <c r="D282" s="226" t="s">
        <v>138</v>
      </c>
      <c r="E282" s="249" t="s">
        <v>19</v>
      </c>
      <c r="F282" s="250" t="s">
        <v>143</v>
      </c>
      <c r="G282" s="248"/>
      <c r="H282" s="251">
        <v>34.463000000000001</v>
      </c>
      <c r="I282" s="252"/>
      <c r="J282" s="248"/>
      <c r="K282" s="248"/>
      <c r="L282" s="253"/>
      <c r="M282" s="254"/>
      <c r="N282" s="255"/>
      <c r="O282" s="255"/>
      <c r="P282" s="255"/>
      <c r="Q282" s="255"/>
      <c r="R282" s="255"/>
      <c r="S282" s="255"/>
      <c r="T282" s="256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57" t="s">
        <v>138</v>
      </c>
      <c r="AU282" s="257" t="s">
        <v>79</v>
      </c>
      <c r="AV282" s="15" t="s">
        <v>134</v>
      </c>
      <c r="AW282" s="15" t="s">
        <v>31</v>
      </c>
      <c r="AX282" s="15" t="s">
        <v>77</v>
      </c>
      <c r="AY282" s="257" t="s">
        <v>125</v>
      </c>
    </row>
    <row r="283" s="2" customFormat="1" ht="24.15" customHeight="1">
      <c r="A283" s="40"/>
      <c r="B283" s="41"/>
      <c r="C283" s="206" t="s">
        <v>404</v>
      </c>
      <c r="D283" s="206" t="s">
        <v>129</v>
      </c>
      <c r="E283" s="207" t="s">
        <v>405</v>
      </c>
      <c r="F283" s="208" t="s">
        <v>406</v>
      </c>
      <c r="G283" s="209" t="s">
        <v>147</v>
      </c>
      <c r="H283" s="210">
        <v>35.529000000000003</v>
      </c>
      <c r="I283" s="211"/>
      <c r="J283" s="212">
        <f>ROUND(I283*H283,2)</f>
        <v>0</v>
      </c>
      <c r="K283" s="208" t="s">
        <v>133</v>
      </c>
      <c r="L283" s="46"/>
      <c r="M283" s="213" t="s">
        <v>19</v>
      </c>
      <c r="N283" s="214" t="s">
        <v>40</v>
      </c>
      <c r="O283" s="86"/>
      <c r="P283" s="215">
        <f>O283*H283</f>
        <v>0</v>
      </c>
      <c r="Q283" s="215">
        <v>0</v>
      </c>
      <c r="R283" s="215">
        <f>Q283*H283</f>
        <v>0</v>
      </c>
      <c r="S283" s="215">
        <v>0.26100000000000001</v>
      </c>
      <c r="T283" s="216">
        <f>S283*H283</f>
        <v>9.2730690000000013</v>
      </c>
      <c r="U283" s="40"/>
      <c r="V283" s="40"/>
      <c r="W283" s="40"/>
      <c r="X283" s="40"/>
      <c r="Y283" s="40"/>
      <c r="Z283" s="40"/>
      <c r="AA283" s="40"/>
      <c r="AB283" s="40"/>
      <c r="AC283" s="40"/>
      <c r="AD283" s="40"/>
      <c r="AE283" s="40"/>
      <c r="AR283" s="217" t="s">
        <v>134</v>
      </c>
      <c r="AT283" s="217" t="s">
        <v>129</v>
      </c>
      <c r="AU283" s="217" t="s">
        <v>79</v>
      </c>
      <c r="AY283" s="19" t="s">
        <v>125</v>
      </c>
      <c r="BE283" s="218">
        <f>IF(N283="základní",J283,0)</f>
        <v>0</v>
      </c>
      <c r="BF283" s="218">
        <f>IF(N283="snížená",J283,0)</f>
        <v>0</v>
      </c>
      <c r="BG283" s="218">
        <f>IF(N283="zákl. přenesená",J283,0)</f>
        <v>0</v>
      </c>
      <c r="BH283" s="218">
        <f>IF(N283="sníž. přenesená",J283,0)</f>
        <v>0</v>
      </c>
      <c r="BI283" s="218">
        <f>IF(N283="nulová",J283,0)</f>
        <v>0</v>
      </c>
      <c r="BJ283" s="19" t="s">
        <v>77</v>
      </c>
      <c r="BK283" s="218">
        <f>ROUND(I283*H283,2)</f>
        <v>0</v>
      </c>
      <c r="BL283" s="19" t="s">
        <v>134</v>
      </c>
      <c r="BM283" s="217" t="s">
        <v>407</v>
      </c>
    </row>
    <row r="284" s="2" customFormat="1">
      <c r="A284" s="40"/>
      <c r="B284" s="41"/>
      <c r="C284" s="42"/>
      <c r="D284" s="219" t="s">
        <v>136</v>
      </c>
      <c r="E284" s="42"/>
      <c r="F284" s="220" t="s">
        <v>408</v>
      </c>
      <c r="G284" s="42"/>
      <c r="H284" s="42"/>
      <c r="I284" s="221"/>
      <c r="J284" s="42"/>
      <c r="K284" s="42"/>
      <c r="L284" s="46"/>
      <c r="M284" s="222"/>
      <c r="N284" s="223"/>
      <c r="O284" s="86"/>
      <c r="P284" s="86"/>
      <c r="Q284" s="86"/>
      <c r="R284" s="86"/>
      <c r="S284" s="86"/>
      <c r="T284" s="87"/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T284" s="19" t="s">
        <v>136</v>
      </c>
      <c r="AU284" s="19" t="s">
        <v>79</v>
      </c>
    </row>
    <row r="285" s="13" customFormat="1">
      <c r="A285" s="13"/>
      <c r="B285" s="224"/>
      <c r="C285" s="225"/>
      <c r="D285" s="226" t="s">
        <v>138</v>
      </c>
      <c r="E285" s="227" t="s">
        <v>19</v>
      </c>
      <c r="F285" s="228" t="s">
        <v>409</v>
      </c>
      <c r="G285" s="225"/>
      <c r="H285" s="229">
        <v>35.529000000000003</v>
      </c>
      <c r="I285" s="230"/>
      <c r="J285" s="225"/>
      <c r="K285" s="225"/>
      <c r="L285" s="231"/>
      <c r="M285" s="232"/>
      <c r="N285" s="233"/>
      <c r="O285" s="233"/>
      <c r="P285" s="233"/>
      <c r="Q285" s="233"/>
      <c r="R285" s="233"/>
      <c r="S285" s="233"/>
      <c r="T285" s="234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35" t="s">
        <v>138</v>
      </c>
      <c r="AU285" s="235" t="s">
        <v>79</v>
      </c>
      <c r="AV285" s="13" t="s">
        <v>79</v>
      </c>
      <c r="AW285" s="13" t="s">
        <v>31</v>
      </c>
      <c r="AX285" s="13" t="s">
        <v>69</v>
      </c>
      <c r="AY285" s="235" t="s">
        <v>125</v>
      </c>
    </row>
    <row r="286" s="15" customFormat="1">
      <c r="A286" s="15"/>
      <c r="B286" s="247"/>
      <c r="C286" s="248"/>
      <c r="D286" s="226" t="s">
        <v>138</v>
      </c>
      <c r="E286" s="249" t="s">
        <v>19</v>
      </c>
      <c r="F286" s="250" t="s">
        <v>143</v>
      </c>
      <c r="G286" s="248"/>
      <c r="H286" s="251">
        <v>35.529000000000003</v>
      </c>
      <c r="I286" s="252"/>
      <c r="J286" s="248"/>
      <c r="K286" s="248"/>
      <c r="L286" s="253"/>
      <c r="M286" s="254"/>
      <c r="N286" s="255"/>
      <c r="O286" s="255"/>
      <c r="P286" s="255"/>
      <c r="Q286" s="255"/>
      <c r="R286" s="255"/>
      <c r="S286" s="255"/>
      <c r="T286" s="256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57" t="s">
        <v>138</v>
      </c>
      <c r="AU286" s="257" t="s">
        <v>79</v>
      </c>
      <c r="AV286" s="15" t="s">
        <v>134</v>
      </c>
      <c r="AW286" s="15" t="s">
        <v>31</v>
      </c>
      <c r="AX286" s="15" t="s">
        <v>77</v>
      </c>
      <c r="AY286" s="257" t="s">
        <v>125</v>
      </c>
    </row>
    <row r="287" s="2" customFormat="1" ht="24.15" customHeight="1">
      <c r="A287" s="40"/>
      <c r="B287" s="41"/>
      <c r="C287" s="206" t="s">
        <v>410</v>
      </c>
      <c r="D287" s="206" t="s">
        <v>129</v>
      </c>
      <c r="E287" s="207" t="s">
        <v>411</v>
      </c>
      <c r="F287" s="208" t="s">
        <v>412</v>
      </c>
      <c r="G287" s="209" t="s">
        <v>132</v>
      </c>
      <c r="H287" s="210">
        <v>10.547000000000001</v>
      </c>
      <c r="I287" s="211"/>
      <c r="J287" s="212">
        <f>ROUND(I287*H287,2)</f>
        <v>0</v>
      </c>
      <c r="K287" s="208" t="s">
        <v>133</v>
      </c>
      <c r="L287" s="46"/>
      <c r="M287" s="213" t="s">
        <v>19</v>
      </c>
      <c r="N287" s="214" t="s">
        <v>40</v>
      </c>
      <c r="O287" s="86"/>
      <c r="P287" s="215">
        <f>O287*H287</f>
        <v>0</v>
      </c>
      <c r="Q287" s="215">
        <v>0</v>
      </c>
      <c r="R287" s="215">
        <f>Q287*H287</f>
        <v>0</v>
      </c>
      <c r="S287" s="215">
        <v>1.8</v>
      </c>
      <c r="T287" s="216">
        <f>S287*H287</f>
        <v>18.9846</v>
      </c>
      <c r="U287" s="40"/>
      <c r="V287" s="40"/>
      <c r="W287" s="40"/>
      <c r="X287" s="40"/>
      <c r="Y287" s="40"/>
      <c r="Z287" s="40"/>
      <c r="AA287" s="40"/>
      <c r="AB287" s="40"/>
      <c r="AC287" s="40"/>
      <c r="AD287" s="40"/>
      <c r="AE287" s="40"/>
      <c r="AR287" s="217" t="s">
        <v>134</v>
      </c>
      <c r="AT287" s="217" t="s">
        <v>129</v>
      </c>
      <c r="AU287" s="217" t="s">
        <v>79</v>
      </c>
      <c r="AY287" s="19" t="s">
        <v>125</v>
      </c>
      <c r="BE287" s="218">
        <f>IF(N287="základní",J287,0)</f>
        <v>0</v>
      </c>
      <c r="BF287" s="218">
        <f>IF(N287="snížená",J287,0)</f>
        <v>0</v>
      </c>
      <c r="BG287" s="218">
        <f>IF(N287="zákl. přenesená",J287,0)</f>
        <v>0</v>
      </c>
      <c r="BH287" s="218">
        <f>IF(N287="sníž. přenesená",J287,0)</f>
        <v>0</v>
      </c>
      <c r="BI287" s="218">
        <f>IF(N287="nulová",J287,0)</f>
        <v>0</v>
      </c>
      <c r="BJ287" s="19" t="s">
        <v>77</v>
      </c>
      <c r="BK287" s="218">
        <f>ROUND(I287*H287,2)</f>
        <v>0</v>
      </c>
      <c r="BL287" s="19" t="s">
        <v>134</v>
      </c>
      <c r="BM287" s="217" t="s">
        <v>413</v>
      </c>
    </row>
    <row r="288" s="2" customFormat="1">
      <c r="A288" s="40"/>
      <c r="B288" s="41"/>
      <c r="C288" s="42"/>
      <c r="D288" s="219" t="s">
        <v>136</v>
      </c>
      <c r="E288" s="42"/>
      <c r="F288" s="220" t="s">
        <v>414</v>
      </c>
      <c r="G288" s="42"/>
      <c r="H288" s="42"/>
      <c r="I288" s="221"/>
      <c r="J288" s="42"/>
      <c r="K288" s="42"/>
      <c r="L288" s="46"/>
      <c r="M288" s="222"/>
      <c r="N288" s="223"/>
      <c r="O288" s="86"/>
      <c r="P288" s="86"/>
      <c r="Q288" s="86"/>
      <c r="R288" s="86"/>
      <c r="S288" s="86"/>
      <c r="T288" s="87"/>
      <c r="U288" s="40"/>
      <c r="V288" s="40"/>
      <c r="W288" s="40"/>
      <c r="X288" s="40"/>
      <c r="Y288" s="40"/>
      <c r="Z288" s="40"/>
      <c r="AA288" s="40"/>
      <c r="AB288" s="40"/>
      <c r="AC288" s="40"/>
      <c r="AD288" s="40"/>
      <c r="AE288" s="40"/>
      <c r="AT288" s="19" t="s">
        <v>136</v>
      </c>
      <c r="AU288" s="19" t="s">
        <v>79</v>
      </c>
    </row>
    <row r="289" s="13" customFormat="1">
      <c r="A289" s="13"/>
      <c r="B289" s="224"/>
      <c r="C289" s="225"/>
      <c r="D289" s="226" t="s">
        <v>138</v>
      </c>
      <c r="E289" s="227" t="s">
        <v>19</v>
      </c>
      <c r="F289" s="228" t="s">
        <v>415</v>
      </c>
      <c r="G289" s="225"/>
      <c r="H289" s="229">
        <v>1.637</v>
      </c>
      <c r="I289" s="230"/>
      <c r="J289" s="225"/>
      <c r="K289" s="225"/>
      <c r="L289" s="231"/>
      <c r="M289" s="232"/>
      <c r="N289" s="233"/>
      <c r="O289" s="233"/>
      <c r="P289" s="233"/>
      <c r="Q289" s="233"/>
      <c r="R289" s="233"/>
      <c r="S289" s="233"/>
      <c r="T289" s="234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5" t="s">
        <v>138</v>
      </c>
      <c r="AU289" s="235" t="s">
        <v>79</v>
      </c>
      <c r="AV289" s="13" t="s">
        <v>79</v>
      </c>
      <c r="AW289" s="13" t="s">
        <v>31</v>
      </c>
      <c r="AX289" s="13" t="s">
        <v>69</v>
      </c>
      <c r="AY289" s="235" t="s">
        <v>125</v>
      </c>
    </row>
    <row r="290" s="13" customFormat="1">
      <c r="A290" s="13"/>
      <c r="B290" s="224"/>
      <c r="C290" s="225"/>
      <c r="D290" s="226" t="s">
        <v>138</v>
      </c>
      <c r="E290" s="227" t="s">
        <v>19</v>
      </c>
      <c r="F290" s="228" t="s">
        <v>416</v>
      </c>
      <c r="G290" s="225"/>
      <c r="H290" s="229">
        <v>8.9100000000000001</v>
      </c>
      <c r="I290" s="230"/>
      <c r="J290" s="225"/>
      <c r="K290" s="225"/>
      <c r="L290" s="231"/>
      <c r="M290" s="232"/>
      <c r="N290" s="233"/>
      <c r="O290" s="233"/>
      <c r="P290" s="233"/>
      <c r="Q290" s="233"/>
      <c r="R290" s="233"/>
      <c r="S290" s="233"/>
      <c r="T290" s="234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35" t="s">
        <v>138</v>
      </c>
      <c r="AU290" s="235" t="s">
        <v>79</v>
      </c>
      <c r="AV290" s="13" t="s">
        <v>79</v>
      </c>
      <c r="AW290" s="13" t="s">
        <v>31</v>
      </c>
      <c r="AX290" s="13" t="s">
        <v>69</v>
      </c>
      <c r="AY290" s="235" t="s">
        <v>125</v>
      </c>
    </row>
    <row r="291" s="15" customFormat="1">
      <c r="A291" s="15"/>
      <c r="B291" s="247"/>
      <c r="C291" s="248"/>
      <c r="D291" s="226" t="s">
        <v>138</v>
      </c>
      <c r="E291" s="249" t="s">
        <v>19</v>
      </c>
      <c r="F291" s="250" t="s">
        <v>143</v>
      </c>
      <c r="G291" s="248"/>
      <c r="H291" s="251">
        <v>10.547000000000001</v>
      </c>
      <c r="I291" s="252"/>
      <c r="J291" s="248"/>
      <c r="K291" s="248"/>
      <c r="L291" s="253"/>
      <c r="M291" s="254"/>
      <c r="N291" s="255"/>
      <c r="O291" s="255"/>
      <c r="P291" s="255"/>
      <c r="Q291" s="255"/>
      <c r="R291" s="255"/>
      <c r="S291" s="255"/>
      <c r="T291" s="256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57" t="s">
        <v>138</v>
      </c>
      <c r="AU291" s="257" t="s">
        <v>79</v>
      </c>
      <c r="AV291" s="15" t="s">
        <v>134</v>
      </c>
      <c r="AW291" s="15" t="s">
        <v>31</v>
      </c>
      <c r="AX291" s="15" t="s">
        <v>77</v>
      </c>
      <c r="AY291" s="257" t="s">
        <v>125</v>
      </c>
    </row>
    <row r="292" s="2" customFormat="1" ht="24.15" customHeight="1">
      <c r="A292" s="40"/>
      <c r="B292" s="41"/>
      <c r="C292" s="206" t="s">
        <v>417</v>
      </c>
      <c r="D292" s="206" t="s">
        <v>129</v>
      </c>
      <c r="E292" s="207" t="s">
        <v>418</v>
      </c>
      <c r="F292" s="208" t="s">
        <v>419</v>
      </c>
      <c r="G292" s="209" t="s">
        <v>132</v>
      </c>
      <c r="H292" s="210">
        <v>8</v>
      </c>
      <c r="I292" s="211"/>
      <c r="J292" s="212">
        <f>ROUND(I292*H292,2)</f>
        <v>0</v>
      </c>
      <c r="K292" s="208" t="s">
        <v>133</v>
      </c>
      <c r="L292" s="46"/>
      <c r="M292" s="213" t="s">
        <v>19</v>
      </c>
      <c r="N292" s="214" t="s">
        <v>40</v>
      </c>
      <c r="O292" s="86"/>
      <c r="P292" s="215">
        <f>O292*H292</f>
        <v>0</v>
      </c>
      <c r="Q292" s="215">
        <v>0</v>
      </c>
      <c r="R292" s="215">
        <f>Q292*H292</f>
        <v>0</v>
      </c>
      <c r="S292" s="215">
        <v>1.671</v>
      </c>
      <c r="T292" s="216">
        <f>S292*H292</f>
        <v>13.368</v>
      </c>
      <c r="U292" s="40"/>
      <c r="V292" s="40"/>
      <c r="W292" s="40"/>
      <c r="X292" s="40"/>
      <c r="Y292" s="40"/>
      <c r="Z292" s="40"/>
      <c r="AA292" s="40"/>
      <c r="AB292" s="40"/>
      <c r="AC292" s="40"/>
      <c r="AD292" s="40"/>
      <c r="AE292" s="40"/>
      <c r="AR292" s="217" t="s">
        <v>134</v>
      </c>
      <c r="AT292" s="217" t="s">
        <v>129</v>
      </c>
      <c r="AU292" s="217" t="s">
        <v>79</v>
      </c>
      <c r="AY292" s="19" t="s">
        <v>125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9" t="s">
        <v>77</v>
      </c>
      <c r="BK292" s="218">
        <f>ROUND(I292*H292,2)</f>
        <v>0</v>
      </c>
      <c r="BL292" s="19" t="s">
        <v>134</v>
      </c>
      <c r="BM292" s="217" t="s">
        <v>420</v>
      </c>
    </row>
    <row r="293" s="2" customFormat="1">
      <c r="A293" s="40"/>
      <c r="B293" s="41"/>
      <c r="C293" s="42"/>
      <c r="D293" s="219" t="s">
        <v>136</v>
      </c>
      <c r="E293" s="42"/>
      <c r="F293" s="220" t="s">
        <v>421</v>
      </c>
      <c r="G293" s="42"/>
      <c r="H293" s="42"/>
      <c r="I293" s="221"/>
      <c r="J293" s="42"/>
      <c r="K293" s="42"/>
      <c r="L293" s="46"/>
      <c r="M293" s="222"/>
      <c r="N293" s="223"/>
      <c r="O293" s="86"/>
      <c r="P293" s="86"/>
      <c r="Q293" s="86"/>
      <c r="R293" s="86"/>
      <c r="S293" s="86"/>
      <c r="T293" s="87"/>
      <c r="U293" s="40"/>
      <c r="V293" s="40"/>
      <c r="W293" s="40"/>
      <c r="X293" s="40"/>
      <c r="Y293" s="40"/>
      <c r="Z293" s="40"/>
      <c r="AA293" s="40"/>
      <c r="AB293" s="40"/>
      <c r="AC293" s="40"/>
      <c r="AD293" s="40"/>
      <c r="AE293" s="40"/>
      <c r="AT293" s="19" t="s">
        <v>136</v>
      </c>
      <c r="AU293" s="19" t="s">
        <v>79</v>
      </c>
    </row>
    <row r="294" s="2" customFormat="1" ht="16.5" customHeight="1">
      <c r="A294" s="40"/>
      <c r="B294" s="41"/>
      <c r="C294" s="206" t="s">
        <v>422</v>
      </c>
      <c r="D294" s="206" t="s">
        <v>129</v>
      </c>
      <c r="E294" s="207" t="s">
        <v>423</v>
      </c>
      <c r="F294" s="208" t="s">
        <v>424</v>
      </c>
      <c r="G294" s="209" t="s">
        <v>147</v>
      </c>
      <c r="H294" s="210">
        <v>22.856000000000002</v>
      </c>
      <c r="I294" s="211"/>
      <c r="J294" s="212">
        <f>ROUND(I294*H294,2)</f>
        <v>0</v>
      </c>
      <c r="K294" s="208" t="s">
        <v>133</v>
      </c>
      <c r="L294" s="46"/>
      <c r="M294" s="213" t="s">
        <v>19</v>
      </c>
      <c r="N294" s="214" t="s">
        <v>40</v>
      </c>
      <c r="O294" s="86"/>
      <c r="P294" s="215">
        <f>O294*H294</f>
        <v>0</v>
      </c>
      <c r="Q294" s="215">
        <v>0</v>
      </c>
      <c r="R294" s="215">
        <f>Q294*H294</f>
        <v>0</v>
      </c>
      <c r="S294" s="215">
        <v>0.055</v>
      </c>
      <c r="T294" s="216">
        <f>S294*H294</f>
        <v>1.2570800000000002</v>
      </c>
      <c r="U294" s="40"/>
      <c r="V294" s="40"/>
      <c r="W294" s="40"/>
      <c r="X294" s="40"/>
      <c r="Y294" s="40"/>
      <c r="Z294" s="40"/>
      <c r="AA294" s="40"/>
      <c r="AB294" s="40"/>
      <c r="AC294" s="40"/>
      <c r="AD294" s="40"/>
      <c r="AE294" s="40"/>
      <c r="AR294" s="217" t="s">
        <v>134</v>
      </c>
      <c r="AT294" s="217" t="s">
        <v>129</v>
      </c>
      <c r="AU294" s="217" t="s">
        <v>79</v>
      </c>
      <c r="AY294" s="19" t="s">
        <v>125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9" t="s">
        <v>77</v>
      </c>
      <c r="BK294" s="218">
        <f>ROUND(I294*H294,2)</f>
        <v>0</v>
      </c>
      <c r="BL294" s="19" t="s">
        <v>134</v>
      </c>
      <c r="BM294" s="217" t="s">
        <v>425</v>
      </c>
    </row>
    <row r="295" s="2" customFormat="1">
      <c r="A295" s="40"/>
      <c r="B295" s="41"/>
      <c r="C295" s="42"/>
      <c r="D295" s="219" t="s">
        <v>136</v>
      </c>
      <c r="E295" s="42"/>
      <c r="F295" s="220" t="s">
        <v>426</v>
      </c>
      <c r="G295" s="42"/>
      <c r="H295" s="42"/>
      <c r="I295" s="221"/>
      <c r="J295" s="42"/>
      <c r="K295" s="42"/>
      <c r="L295" s="46"/>
      <c r="M295" s="222"/>
      <c r="N295" s="223"/>
      <c r="O295" s="86"/>
      <c r="P295" s="86"/>
      <c r="Q295" s="86"/>
      <c r="R295" s="86"/>
      <c r="S295" s="86"/>
      <c r="T295" s="87"/>
      <c r="U295" s="40"/>
      <c r="V295" s="40"/>
      <c r="W295" s="40"/>
      <c r="X295" s="40"/>
      <c r="Y295" s="40"/>
      <c r="Z295" s="40"/>
      <c r="AA295" s="40"/>
      <c r="AB295" s="40"/>
      <c r="AC295" s="40"/>
      <c r="AD295" s="40"/>
      <c r="AE295" s="40"/>
      <c r="AT295" s="19" t="s">
        <v>136</v>
      </c>
      <c r="AU295" s="19" t="s">
        <v>79</v>
      </c>
    </row>
    <row r="296" s="13" customFormat="1">
      <c r="A296" s="13"/>
      <c r="B296" s="224"/>
      <c r="C296" s="225"/>
      <c r="D296" s="226" t="s">
        <v>138</v>
      </c>
      <c r="E296" s="227" t="s">
        <v>19</v>
      </c>
      <c r="F296" s="228" t="s">
        <v>427</v>
      </c>
      <c r="G296" s="225"/>
      <c r="H296" s="229">
        <v>22.856000000000002</v>
      </c>
      <c r="I296" s="230"/>
      <c r="J296" s="225"/>
      <c r="K296" s="225"/>
      <c r="L296" s="231"/>
      <c r="M296" s="232"/>
      <c r="N296" s="233"/>
      <c r="O296" s="233"/>
      <c r="P296" s="233"/>
      <c r="Q296" s="233"/>
      <c r="R296" s="233"/>
      <c r="S296" s="233"/>
      <c r="T296" s="234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5" t="s">
        <v>138</v>
      </c>
      <c r="AU296" s="235" t="s">
        <v>79</v>
      </c>
      <c r="AV296" s="13" t="s">
        <v>79</v>
      </c>
      <c r="AW296" s="13" t="s">
        <v>31</v>
      </c>
      <c r="AX296" s="13" t="s">
        <v>69</v>
      </c>
      <c r="AY296" s="235" t="s">
        <v>125</v>
      </c>
    </row>
    <row r="297" s="15" customFormat="1">
      <c r="A297" s="15"/>
      <c r="B297" s="247"/>
      <c r="C297" s="248"/>
      <c r="D297" s="226" t="s">
        <v>138</v>
      </c>
      <c r="E297" s="249" t="s">
        <v>19</v>
      </c>
      <c r="F297" s="250" t="s">
        <v>143</v>
      </c>
      <c r="G297" s="248"/>
      <c r="H297" s="251">
        <v>22.856000000000002</v>
      </c>
      <c r="I297" s="252"/>
      <c r="J297" s="248"/>
      <c r="K297" s="248"/>
      <c r="L297" s="253"/>
      <c r="M297" s="254"/>
      <c r="N297" s="255"/>
      <c r="O297" s="255"/>
      <c r="P297" s="255"/>
      <c r="Q297" s="255"/>
      <c r="R297" s="255"/>
      <c r="S297" s="255"/>
      <c r="T297" s="256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57" t="s">
        <v>138</v>
      </c>
      <c r="AU297" s="257" t="s">
        <v>79</v>
      </c>
      <c r="AV297" s="15" t="s">
        <v>134</v>
      </c>
      <c r="AW297" s="15" t="s">
        <v>31</v>
      </c>
      <c r="AX297" s="15" t="s">
        <v>77</v>
      </c>
      <c r="AY297" s="257" t="s">
        <v>125</v>
      </c>
    </row>
    <row r="298" s="2" customFormat="1" ht="24.15" customHeight="1">
      <c r="A298" s="40"/>
      <c r="B298" s="41"/>
      <c r="C298" s="206" t="s">
        <v>360</v>
      </c>
      <c r="D298" s="206" t="s">
        <v>129</v>
      </c>
      <c r="E298" s="207" t="s">
        <v>428</v>
      </c>
      <c r="F298" s="208" t="s">
        <v>429</v>
      </c>
      <c r="G298" s="209" t="s">
        <v>147</v>
      </c>
      <c r="H298" s="210">
        <v>4.7110000000000003</v>
      </c>
      <c r="I298" s="211"/>
      <c r="J298" s="212">
        <f>ROUND(I298*H298,2)</f>
        <v>0</v>
      </c>
      <c r="K298" s="208" t="s">
        <v>162</v>
      </c>
      <c r="L298" s="46"/>
      <c r="M298" s="213" t="s">
        <v>19</v>
      </c>
      <c r="N298" s="214" t="s">
        <v>40</v>
      </c>
      <c r="O298" s="86"/>
      <c r="P298" s="215">
        <f>O298*H298</f>
        <v>0</v>
      </c>
      <c r="Q298" s="215">
        <v>0</v>
      </c>
      <c r="R298" s="215">
        <f>Q298*H298</f>
        <v>0</v>
      </c>
      <c r="S298" s="215">
        <v>0.037999999999999999</v>
      </c>
      <c r="T298" s="216">
        <f>S298*H298</f>
        <v>0.17901800000000001</v>
      </c>
      <c r="U298" s="40"/>
      <c r="V298" s="40"/>
      <c r="W298" s="40"/>
      <c r="X298" s="40"/>
      <c r="Y298" s="40"/>
      <c r="Z298" s="40"/>
      <c r="AA298" s="40"/>
      <c r="AB298" s="40"/>
      <c r="AC298" s="40"/>
      <c r="AD298" s="40"/>
      <c r="AE298" s="40"/>
      <c r="AR298" s="217" t="s">
        <v>134</v>
      </c>
      <c r="AT298" s="217" t="s">
        <v>129</v>
      </c>
      <c r="AU298" s="217" t="s">
        <v>79</v>
      </c>
      <c r="AY298" s="19" t="s">
        <v>125</v>
      </c>
      <c r="BE298" s="218">
        <f>IF(N298="základní",J298,0)</f>
        <v>0</v>
      </c>
      <c r="BF298" s="218">
        <f>IF(N298="snížená",J298,0)</f>
        <v>0</v>
      </c>
      <c r="BG298" s="218">
        <f>IF(N298="zákl. přenesená",J298,0)</f>
        <v>0</v>
      </c>
      <c r="BH298" s="218">
        <f>IF(N298="sníž. přenesená",J298,0)</f>
        <v>0</v>
      </c>
      <c r="BI298" s="218">
        <f>IF(N298="nulová",J298,0)</f>
        <v>0</v>
      </c>
      <c r="BJ298" s="19" t="s">
        <v>77</v>
      </c>
      <c r="BK298" s="218">
        <f>ROUND(I298*H298,2)</f>
        <v>0</v>
      </c>
      <c r="BL298" s="19" t="s">
        <v>134</v>
      </c>
      <c r="BM298" s="217" t="s">
        <v>430</v>
      </c>
    </row>
    <row r="299" s="2" customFormat="1">
      <c r="A299" s="40"/>
      <c r="B299" s="41"/>
      <c r="C299" s="42"/>
      <c r="D299" s="219" t="s">
        <v>136</v>
      </c>
      <c r="E299" s="42"/>
      <c r="F299" s="220" t="s">
        <v>431</v>
      </c>
      <c r="G299" s="42"/>
      <c r="H299" s="42"/>
      <c r="I299" s="221"/>
      <c r="J299" s="42"/>
      <c r="K299" s="42"/>
      <c r="L299" s="46"/>
      <c r="M299" s="222"/>
      <c r="N299" s="223"/>
      <c r="O299" s="86"/>
      <c r="P299" s="86"/>
      <c r="Q299" s="86"/>
      <c r="R299" s="86"/>
      <c r="S299" s="86"/>
      <c r="T299" s="87"/>
      <c r="U299" s="40"/>
      <c r="V299" s="40"/>
      <c r="W299" s="40"/>
      <c r="X299" s="40"/>
      <c r="Y299" s="40"/>
      <c r="Z299" s="40"/>
      <c r="AA299" s="40"/>
      <c r="AB299" s="40"/>
      <c r="AC299" s="40"/>
      <c r="AD299" s="40"/>
      <c r="AE299" s="40"/>
      <c r="AT299" s="19" t="s">
        <v>136</v>
      </c>
      <c r="AU299" s="19" t="s">
        <v>79</v>
      </c>
    </row>
    <row r="300" s="13" customFormat="1">
      <c r="A300" s="13"/>
      <c r="B300" s="224"/>
      <c r="C300" s="225"/>
      <c r="D300" s="226" t="s">
        <v>138</v>
      </c>
      <c r="E300" s="227" t="s">
        <v>19</v>
      </c>
      <c r="F300" s="228" t="s">
        <v>432</v>
      </c>
      <c r="G300" s="225"/>
      <c r="H300" s="229">
        <v>4.7110000000000003</v>
      </c>
      <c r="I300" s="230"/>
      <c r="J300" s="225"/>
      <c r="K300" s="225"/>
      <c r="L300" s="231"/>
      <c r="M300" s="232"/>
      <c r="N300" s="233"/>
      <c r="O300" s="233"/>
      <c r="P300" s="233"/>
      <c r="Q300" s="233"/>
      <c r="R300" s="233"/>
      <c r="S300" s="233"/>
      <c r="T300" s="234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5" t="s">
        <v>138</v>
      </c>
      <c r="AU300" s="235" t="s">
        <v>79</v>
      </c>
      <c r="AV300" s="13" t="s">
        <v>79</v>
      </c>
      <c r="AW300" s="13" t="s">
        <v>31</v>
      </c>
      <c r="AX300" s="13" t="s">
        <v>69</v>
      </c>
      <c r="AY300" s="235" t="s">
        <v>125</v>
      </c>
    </row>
    <row r="301" s="15" customFormat="1">
      <c r="A301" s="15"/>
      <c r="B301" s="247"/>
      <c r="C301" s="248"/>
      <c r="D301" s="226" t="s">
        <v>138</v>
      </c>
      <c r="E301" s="249" t="s">
        <v>19</v>
      </c>
      <c r="F301" s="250" t="s">
        <v>143</v>
      </c>
      <c r="G301" s="248"/>
      <c r="H301" s="251">
        <v>4.7110000000000003</v>
      </c>
      <c r="I301" s="252"/>
      <c r="J301" s="248"/>
      <c r="K301" s="248"/>
      <c r="L301" s="253"/>
      <c r="M301" s="254"/>
      <c r="N301" s="255"/>
      <c r="O301" s="255"/>
      <c r="P301" s="255"/>
      <c r="Q301" s="255"/>
      <c r="R301" s="255"/>
      <c r="S301" s="255"/>
      <c r="T301" s="256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57" t="s">
        <v>138</v>
      </c>
      <c r="AU301" s="257" t="s">
        <v>79</v>
      </c>
      <c r="AV301" s="15" t="s">
        <v>134</v>
      </c>
      <c r="AW301" s="15" t="s">
        <v>31</v>
      </c>
      <c r="AX301" s="15" t="s">
        <v>77</v>
      </c>
      <c r="AY301" s="257" t="s">
        <v>125</v>
      </c>
    </row>
    <row r="302" s="2" customFormat="1" ht="24.15" customHeight="1">
      <c r="A302" s="40"/>
      <c r="B302" s="41"/>
      <c r="C302" s="206" t="s">
        <v>433</v>
      </c>
      <c r="D302" s="206" t="s">
        <v>129</v>
      </c>
      <c r="E302" s="207" t="s">
        <v>434</v>
      </c>
      <c r="F302" s="208" t="s">
        <v>435</v>
      </c>
      <c r="G302" s="209" t="s">
        <v>147</v>
      </c>
      <c r="H302" s="210">
        <v>17.113</v>
      </c>
      <c r="I302" s="211"/>
      <c r="J302" s="212">
        <f>ROUND(I302*H302,2)</f>
        <v>0</v>
      </c>
      <c r="K302" s="208" t="s">
        <v>162</v>
      </c>
      <c r="L302" s="46"/>
      <c r="M302" s="213" t="s">
        <v>19</v>
      </c>
      <c r="N302" s="214" t="s">
        <v>40</v>
      </c>
      <c r="O302" s="86"/>
      <c r="P302" s="215">
        <f>O302*H302</f>
        <v>0</v>
      </c>
      <c r="Q302" s="215">
        <v>0</v>
      </c>
      <c r="R302" s="215">
        <f>Q302*H302</f>
        <v>0</v>
      </c>
      <c r="S302" s="215">
        <v>0.034000000000000002</v>
      </c>
      <c r="T302" s="216">
        <f>S302*H302</f>
        <v>0.58184200000000008</v>
      </c>
      <c r="U302" s="40"/>
      <c r="V302" s="40"/>
      <c r="W302" s="40"/>
      <c r="X302" s="40"/>
      <c r="Y302" s="40"/>
      <c r="Z302" s="40"/>
      <c r="AA302" s="40"/>
      <c r="AB302" s="40"/>
      <c r="AC302" s="40"/>
      <c r="AD302" s="40"/>
      <c r="AE302" s="40"/>
      <c r="AR302" s="217" t="s">
        <v>134</v>
      </c>
      <c r="AT302" s="217" t="s">
        <v>129</v>
      </c>
      <c r="AU302" s="217" t="s">
        <v>79</v>
      </c>
      <c r="AY302" s="19" t="s">
        <v>125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9" t="s">
        <v>77</v>
      </c>
      <c r="BK302" s="218">
        <f>ROUND(I302*H302,2)</f>
        <v>0</v>
      </c>
      <c r="BL302" s="19" t="s">
        <v>134</v>
      </c>
      <c r="BM302" s="217" t="s">
        <v>436</v>
      </c>
    </row>
    <row r="303" s="2" customFormat="1">
      <c r="A303" s="40"/>
      <c r="B303" s="41"/>
      <c r="C303" s="42"/>
      <c r="D303" s="219" t="s">
        <v>136</v>
      </c>
      <c r="E303" s="42"/>
      <c r="F303" s="220" t="s">
        <v>437</v>
      </c>
      <c r="G303" s="42"/>
      <c r="H303" s="42"/>
      <c r="I303" s="221"/>
      <c r="J303" s="42"/>
      <c r="K303" s="42"/>
      <c r="L303" s="46"/>
      <c r="M303" s="222"/>
      <c r="N303" s="223"/>
      <c r="O303" s="86"/>
      <c r="P303" s="86"/>
      <c r="Q303" s="86"/>
      <c r="R303" s="86"/>
      <c r="S303" s="86"/>
      <c r="T303" s="87"/>
      <c r="U303" s="40"/>
      <c r="V303" s="40"/>
      <c r="W303" s="40"/>
      <c r="X303" s="40"/>
      <c r="Y303" s="40"/>
      <c r="Z303" s="40"/>
      <c r="AA303" s="40"/>
      <c r="AB303" s="40"/>
      <c r="AC303" s="40"/>
      <c r="AD303" s="40"/>
      <c r="AE303" s="40"/>
      <c r="AT303" s="19" t="s">
        <v>136</v>
      </c>
      <c r="AU303" s="19" t="s">
        <v>79</v>
      </c>
    </row>
    <row r="304" s="13" customFormat="1">
      <c r="A304" s="13"/>
      <c r="B304" s="224"/>
      <c r="C304" s="225"/>
      <c r="D304" s="226" t="s">
        <v>138</v>
      </c>
      <c r="E304" s="227" t="s">
        <v>19</v>
      </c>
      <c r="F304" s="228" t="s">
        <v>438</v>
      </c>
      <c r="G304" s="225"/>
      <c r="H304" s="229">
        <v>17.113</v>
      </c>
      <c r="I304" s="230"/>
      <c r="J304" s="225"/>
      <c r="K304" s="225"/>
      <c r="L304" s="231"/>
      <c r="M304" s="232"/>
      <c r="N304" s="233"/>
      <c r="O304" s="233"/>
      <c r="P304" s="233"/>
      <c r="Q304" s="233"/>
      <c r="R304" s="233"/>
      <c r="S304" s="233"/>
      <c r="T304" s="234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35" t="s">
        <v>138</v>
      </c>
      <c r="AU304" s="235" t="s">
        <v>79</v>
      </c>
      <c r="AV304" s="13" t="s">
        <v>79</v>
      </c>
      <c r="AW304" s="13" t="s">
        <v>31</v>
      </c>
      <c r="AX304" s="13" t="s">
        <v>69</v>
      </c>
      <c r="AY304" s="235" t="s">
        <v>125</v>
      </c>
    </row>
    <row r="305" s="15" customFormat="1">
      <c r="A305" s="15"/>
      <c r="B305" s="247"/>
      <c r="C305" s="248"/>
      <c r="D305" s="226" t="s">
        <v>138</v>
      </c>
      <c r="E305" s="249" t="s">
        <v>19</v>
      </c>
      <c r="F305" s="250" t="s">
        <v>143</v>
      </c>
      <c r="G305" s="248"/>
      <c r="H305" s="251">
        <v>17.113</v>
      </c>
      <c r="I305" s="252"/>
      <c r="J305" s="248"/>
      <c r="K305" s="248"/>
      <c r="L305" s="253"/>
      <c r="M305" s="254"/>
      <c r="N305" s="255"/>
      <c r="O305" s="255"/>
      <c r="P305" s="255"/>
      <c r="Q305" s="255"/>
      <c r="R305" s="255"/>
      <c r="S305" s="255"/>
      <c r="T305" s="256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57" t="s">
        <v>138</v>
      </c>
      <c r="AU305" s="257" t="s">
        <v>79</v>
      </c>
      <c r="AV305" s="15" t="s">
        <v>134</v>
      </c>
      <c r="AW305" s="15" t="s">
        <v>31</v>
      </c>
      <c r="AX305" s="15" t="s">
        <v>77</v>
      </c>
      <c r="AY305" s="257" t="s">
        <v>125</v>
      </c>
    </row>
    <row r="306" s="2" customFormat="1" ht="24.15" customHeight="1">
      <c r="A306" s="40"/>
      <c r="B306" s="41"/>
      <c r="C306" s="206" t="s">
        <v>439</v>
      </c>
      <c r="D306" s="206" t="s">
        <v>129</v>
      </c>
      <c r="E306" s="207" t="s">
        <v>440</v>
      </c>
      <c r="F306" s="208" t="s">
        <v>441</v>
      </c>
      <c r="G306" s="209" t="s">
        <v>147</v>
      </c>
      <c r="H306" s="210">
        <v>34.5</v>
      </c>
      <c r="I306" s="211"/>
      <c r="J306" s="212">
        <f>ROUND(I306*H306,2)</f>
        <v>0</v>
      </c>
      <c r="K306" s="208" t="s">
        <v>162</v>
      </c>
      <c r="L306" s="46"/>
      <c r="M306" s="213" t="s">
        <v>19</v>
      </c>
      <c r="N306" s="214" t="s">
        <v>40</v>
      </c>
      <c r="O306" s="86"/>
      <c r="P306" s="215">
        <f>O306*H306</f>
        <v>0</v>
      </c>
      <c r="Q306" s="215">
        <v>0</v>
      </c>
      <c r="R306" s="215">
        <f>Q306*H306</f>
        <v>0</v>
      </c>
      <c r="S306" s="215">
        <v>0.075999999999999998</v>
      </c>
      <c r="T306" s="216">
        <f>S306*H306</f>
        <v>2.6219999999999999</v>
      </c>
      <c r="U306" s="40"/>
      <c r="V306" s="40"/>
      <c r="W306" s="40"/>
      <c r="X306" s="40"/>
      <c r="Y306" s="40"/>
      <c r="Z306" s="40"/>
      <c r="AA306" s="40"/>
      <c r="AB306" s="40"/>
      <c r="AC306" s="40"/>
      <c r="AD306" s="40"/>
      <c r="AE306" s="40"/>
      <c r="AR306" s="217" t="s">
        <v>134</v>
      </c>
      <c r="AT306" s="217" t="s">
        <v>129</v>
      </c>
      <c r="AU306" s="217" t="s">
        <v>79</v>
      </c>
      <c r="AY306" s="19" t="s">
        <v>125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9" t="s">
        <v>77</v>
      </c>
      <c r="BK306" s="218">
        <f>ROUND(I306*H306,2)</f>
        <v>0</v>
      </c>
      <c r="BL306" s="19" t="s">
        <v>134</v>
      </c>
      <c r="BM306" s="217" t="s">
        <v>442</v>
      </c>
    </row>
    <row r="307" s="2" customFormat="1">
      <c r="A307" s="40"/>
      <c r="B307" s="41"/>
      <c r="C307" s="42"/>
      <c r="D307" s="219" t="s">
        <v>136</v>
      </c>
      <c r="E307" s="42"/>
      <c r="F307" s="220" t="s">
        <v>443</v>
      </c>
      <c r="G307" s="42"/>
      <c r="H307" s="42"/>
      <c r="I307" s="221"/>
      <c r="J307" s="42"/>
      <c r="K307" s="42"/>
      <c r="L307" s="46"/>
      <c r="M307" s="222"/>
      <c r="N307" s="223"/>
      <c r="O307" s="86"/>
      <c r="P307" s="86"/>
      <c r="Q307" s="86"/>
      <c r="R307" s="86"/>
      <c r="S307" s="86"/>
      <c r="T307" s="87"/>
      <c r="U307" s="40"/>
      <c r="V307" s="40"/>
      <c r="W307" s="40"/>
      <c r="X307" s="40"/>
      <c r="Y307" s="40"/>
      <c r="Z307" s="40"/>
      <c r="AA307" s="40"/>
      <c r="AB307" s="40"/>
      <c r="AC307" s="40"/>
      <c r="AD307" s="40"/>
      <c r="AE307" s="40"/>
      <c r="AT307" s="19" t="s">
        <v>136</v>
      </c>
      <c r="AU307" s="19" t="s">
        <v>79</v>
      </c>
    </row>
    <row r="308" s="13" customFormat="1">
      <c r="A308" s="13"/>
      <c r="B308" s="224"/>
      <c r="C308" s="225"/>
      <c r="D308" s="226" t="s">
        <v>138</v>
      </c>
      <c r="E308" s="227" t="s">
        <v>19</v>
      </c>
      <c r="F308" s="228" t="s">
        <v>444</v>
      </c>
      <c r="G308" s="225"/>
      <c r="H308" s="229">
        <v>34.5</v>
      </c>
      <c r="I308" s="230"/>
      <c r="J308" s="225"/>
      <c r="K308" s="225"/>
      <c r="L308" s="231"/>
      <c r="M308" s="232"/>
      <c r="N308" s="233"/>
      <c r="O308" s="233"/>
      <c r="P308" s="233"/>
      <c r="Q308" s="233"/>
      <c r="R308" s="233"/>
      <c r="S308" s="233"/>
      <c r="T308" s="234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5" t="s">
        <v>138</v>
      </c>
      <c r="AU308" s="235" t="s">
        <v>79</v>
      </c>
      <c r="AV308" s="13" t="s">
        <v>79</v>
      </c>
      <c r="AW308" s="13" t="s">
        <v>31</v>
      </c>
      <c r="AX308" s="13" t="s">
        <v>69</v>
      </c>
      <c r="AY308" s="235" t="s">
        <v>125</v>
      </c>
    </row>
    <row r="309" s="15" customFormat="1">
      <c r="A309" s="15"/>
      <c r="B309" s="247"/>
      <c r="C309" s="248"/>
      <c r="D309" s="226" t="s">
        <v>138</v>
      </c>
      <c r="E309" s="249" t="s">
        <v>19</v>
      </c>
      <c r="F309" s="250" t="s">
        <v>143</v>
      </c>
      <c r="G309" s="248"/>
      <c r="H309" s="251">
        <v>34.5</v>
      </c>
      <c r="I309" s="252"/>
      <c r="J309" s="248"/>
      <c r="K309" s="248"/>
      <c r="L309" s="253"/>
      <c r="M309" s="254"/>
      <c r="N309" s="255"/>
      <c r="O309" s="255"/>
      <c r="P309" s="255"/>
      <c r="Q309" s="255"/>
      <c r="R309" s="255"/>
      <c r="S309" s="255"/>
      <c r="T309" s="256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57" t="s">
        <v>138</v>
      </c>
      <c r="AU309" s="257" t="s">
        <v>79</v>
      </c>
      <c r="AV309" s="15" t="s">
        <v>134</v>
      </c>
      <c r="AW309" s="15" t="s">
        <v>31</v>
      </c>
      <c r="AX309" s="15" t="s">
        <v>77</v>
      </c>
      <c r="AY309" s="257" t="s">
        <v>125</v>
      </c>
    </row>
    <row r="310" s="2" customFormat="1" ht="24.15" customHeight="1">
      <c r="A310" s="40"/>
      <c r="B310" s="41"/>
      <c r="C310" s="206" t="s">
        <v>445</v>
      </c>
      <c r="D310" s="206" t="s">
        <v>129</v>
      </c>
      <c r="E310" s="207" t="s">
        <v>446</v>
      </c>
      <c r="F310" s="208" t="s">
        <v>447</v>
      </c>
      <c r="G310" s="209" t="s">
        <v>147</v>
      </c>
      <c r="H310" s="210">
        <v>11.523</v>
      </c>
      <c r="I310" s="211"/>
      <c r="J310" s="212">
        <f>ROUND(I310*H310,2)</f>
        <v>0</v>
      </c>
      <c r="K310" s="208" t="s">
        <v>162</v>
      </c>
      <c r="L310" s="46"/>
      <c r="M310" s="213" t="s">
        <v>19</v>
      </c>
      <c r="N310" s="214" t="s">
        <v>40</v>
      </c>
      <c r="O310" s="86"/>
      <c r="P310" s="215">
        <f>O310*H310</f>
        <v>0</v>
      </c>
      <c r="Q310" s="215">
        <v>0</v>
      </c>
      <c r="R310" s="215">
        <f>Q310*H310</f>
        <v>0</v>
      </c>
      <c r="S310" s="215">
        <v>0.063</v>
      </c>
      <c r="T310" s="216">
        <f>S310*H310</f>
        <v>0.72594899999999996</v>
      </c>
      <c r="U310" s="40"/>
      <c r="V310" s="40"/>
      <c r="W310" s="40"/>
      <c r="X310" s="40"/>
      <c r="Y310" s="40"/>
      <c r="Z310" s="40"/>
      <c r="AA310" s="40"/>
      <c r="AB310" s="40"/>
      <c r="AC310" s="40"/>
      <c r="AD310" s="40"/>
      <c r="AE310" s="40"/>
      <c r="AR310" s="217" t="s">
        <v>134</v>
      </c>
      <c r="AT310" s="217" t="s">
        <v>129</v>
      </c>
      <c r="AU310" s="217" t="s">
        <v>79</v>
      </c>
      <c r="AY310" s="19" t="s">
        <v>125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9" t="s">
        <v>77</v>
      </c>
      <c r="BK310" s="218">
        <f>ROUND(I310*H310,2)</f>
        <v>0</v>
      </c>
      <c r="BL310" s="19" t="s">
        <v>134</v>
      </c>
      <c r="BM310" s="217" t="s">
        <v>448</v>
      </c>
    </row>
    <row r="311" s="2" customFormat="1">
      <c r="A311" s="40"/>
      <c r="B311" s="41"/>
      <c r="C311" s="42"/>
      <c r="D311" s="219" t="s">
        <v>136</v>
      </c>
      <c r="E311" s="42"/>
      <c r="F311" s="220" t="s">
        <v>449</v>
      </c>
      <c r="G311" s="42"/>
      <c r="H311" s="42"/>
      <c r="I311" s="221"/>
      <c r="J311" s="42"/>
      <c r="K311" s="42"/>
      <c r="L311" s="46"/>
      <c r="M311" s="222"/>
      <c r="N311" s="223"/>
      <c r="O311" s="86"/>
      <c r="P311" s="86"/>
      <c r="Q311" s="86"/>
      <c r="R311" s="86"/>
      <c r="S311" s="86"/>
      <c r="T311" s="87"/>
      <c r="U311" s="40"/>
      <c r="V311" s="40"/>
      <c r="W311" s="40"/>
      <c r="X311" s="40"/>
      <c r="Y311" s="40"/>
      <c r="Z311" s="40"/>
      <c r="AA311" s="40"/>
      <c r="AB311" s="40"/>
      <c r="AC311" s="40"/>
      <c r="AD311" s="40"/>
      <c r="AE311" s="40"/>
      <c r="AT311" s="19" t="s">
        <v>136</v>
      </c>
      <c r="AU311" s="19" t="s">
        <v>79</v>
      </c>
    </row>
    <row r="312" s="13" customFormat="1">
      <c r="A312" s="13"/>
      <c r="B312" s="224"/>
      <c r="C312" s="225"/>
      <c r="D312" s="226" t="s">
        <v>138</v>
      </c>
      <c r="E312" s="227" t="s">
        <v>19</v>
      </c>
      <c r="F312" s="228" t="s">
        <v>450</v>
      </c>
      <c r="G312" s="225"/>
      <c r="H312" s="229">
        <v>11.523</v>
      </c>
      <c r="I312" s="230"/>
      <c r="J312" s="225"/>
      <c r="K312" s="225"/>
      <c r="L312" s="231"/>
      <c r="M312" s="232"/>
      <c r="N312" s="233"/>
      <c r="O312" s="233"/>
      <c r="P312" s="233"/>
      <c r="Q312" s="233"/>
      <c r="R312" s="233"/>
      <c r="S312" s="233"/>
      <c r="T312" s="234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35" t="s">
        <v>138</v>
      </c>
      <c r="AU312" s="235" t="s">
        <v>79</v>
      </c>
      <c r="AV312" s="13" t="s">
        <v>79</v>
      </c>
      <c r="AW312" s="13" t="s">
        <v>31</v>
      </c>
      <c r="AX312" s="13" t="s">
        <v>69</v>
      </c>
      <c r="AY312" s="235" t="s">
        <v>125</v>
      </c>
    </row>
    <row r="313" s="15" customFormat="1">
      <c r="A313" s="15"/>
      <c r="B313" s="247"/>
      <c r="C313" s="248"/>
      <c r="D313" s="226" t="s">
        <v>138</v>
      </c>
      <c r="E313" s="249" t="s">
        <v>19</v>
      </c>
      <c r="F313" s="250" t="s">
        <v>143</v>
      </c>
      <c r="G313" s="248"/>
      <c r="H313" s="251">
        <v>11.523</v>
      </c>
      <c r="I313" s="252"/>
      <c r="J313" s="248"/>
      <c r="K313" s="248"/>
      <c r="L313" s="253"/>
      <c r="M313" s="254"/>
      <c r="N313" s="255"/>
      <c r="O313" s="255"/>
      <c r="P313" s="255"/>
      <c r="Q313" s="255"/>
      <c r="R313" s="255"/>
      <c r="S313" s="255"/>
      <c r="T313" s="256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57" t="s">
        <v>138</v>
      </c>
      <c r="AU313" s="257" t="s">
        <v>79</v>
      </c>
      <c r="AV313" s="15" t="s">
        <v>134</v>
      </c>
      <c r="AW313" s="15" t="s">
        <v>31</v>
      </c>
      <c r="AX313" s="15" t="s">
        <v>77</v>
      </c>
      <c r="AY313" s="257" t="s">
        <v>125</v>
      </c>
    </row>
    <row r="314" s="2" customFormat="1" ht="24.15" customHeight="1">
      <c r="A314" s="40"/>
      <c r="B314" s="41"/>
      <c r="C314" s="206" t="s">
        <v>451</v>
      </c>
      <c r="D314" s="206" t="s">
        <v>129</v>
      </c>
      <c r="E314" s="207" t="s">
        <v>452</v>
      </c>
      <c r="F314" s="208" t="s">
        <v>453</v>
      </c>
      <c r="G314" s="209" t="s">
        <v>147</v>
      </c>
      <c r="H314" s="210">
        <v>625.43700000000001</v>
      </c>
      <c r="I314" s="211"/>
      <c r="J314" s="212">
        <f>ROUND(I314*H314,2)</f>
        <v>0</v>
      </c>
      <c r="K314" s="208" t="s">
        <v>162</v>
      </c>
      <c r="L314" s="46"/>
      <c r="M314" s="213" t="s">
        <v>19</v>
      </c>
      <c r="N314" s="214" t="s">
        <v>40</v>
      </c>
      <c r="O314" s="86"/>
      <c r="P314" s="215">
        <f>O314*H314</f>
        <v>0</v>
      </c>
      <c r="Q314" s="215">
        <v>0</v>
      </c>
      <c r="R314" s="215">
        <f>Q314*H314</f>
        <v>0</v>
      </c>
      <c r="S314" s="215">
        <v>0.016</v>
      </c>
      <c r="T314" s="216">
        <f>S314*H314</f>
        <v>10.006992</v>
      </c>
      <c r="U314" s="40"/>
      <c r="V314" s="40"/>
      <c r="W314" s="40"/>
      <c r="X314" s="40"/>
      <c r="Y314" s="40"/>
      <c r="Z314" s="40"/>
      <c r="AA314" s="40"/>
      <c r="AB314" s="40"/>
      <c r="AC314" s="40"/>
      <c r="AD314" s="40"/>
      <c r="AE314" s="40"/>
      <c r="AR314" s="217" t="s">
        <v>134</v>
      </c>
      <c r="AT314" s="217" t="s">
        <v>129</v>
      </c>
      <c r="AU314" s="217" t="s">
        <v>79</v>
      </c>
      <c r="AY314" s="19" t="s">
        <v>125</v>
      </c>
      <c r="BE314" s="218">
        <f>IF(N314="základní",J314,0)</f>
        <v>0</v>
      </c>
      <c r="BF314" s="218">
        <f>IF(N314="snížená",J314,0)</f>
        <v>0</v>
      </c>
      <c r="BG314" s="218">
        <f>IF(N314="zákl. přenesená",J314,0)</f>
        <v>0</v>
      </c>
      <c r="BH314" s="218">
        <f>IF(N314="sníž. přenesená",J314,0)</f>
        <v>0</v>
      </c>
      <c r="BI314" s="218">
        <f>IF(N314="nulová",J314,0)</f>
        <v>0</v>
      </c>
      <c r="BJ314" s="19" t="s">
        <v>77</v>
      </c>
      <c r="BK314" s="218">
        <f>ROUND(I314*H314,2)</f>
        <v>0</v>
      </c>
      <c r="BL314" s="19" t="s">
        <v>134</v>
      </c>
      <c r="BM314" s="217" t="s">
        <v>454</v>
      </c>
    </row>
    <row r="315" s="2" customFormat="1">
      <c r="A315" s="40"/>
      <c r="B315" s="41"/>
      <c r="C315" s="42"/>
      <c r="D315" s="219" t="s">
        <v>136</v>
      </c>
      <c r="E315" s="42"/>
      <c r="F315" s="220" t="s">
        <v>455</v>
      </c>
      <c r="G315" s="42"/>
      <c r="H315" s="42"/>
      <c r="I315" s="221"/>
      <c r="J315" s="42"/>
      <c r="K315" s="42"/>
      <c r="L315" s="46"/>
      <c r="M315" s="222"/>
      <c r="N315" s="223"/>
      <c r="O315" s="86"/>
      <c r="P315" s="86"/>
      <c r="Q315" s="86"/>
      <c r="R315" s="86"/>
      <c r="S315" s="86"/>
      <c r="T315" s="87"/>
      <c r="U315" s="40"/>
      <c r="V315" s="40"/>
      <c r="W315" s="40"/>
      <c r="X315" s="40"/>
      <c r="Y315" s="40"/>
      <c r="Z315" s="40"/>
      <c r="AA315" s="40"/>
      <c r="AB315" s="40"/>
      <c r="AC315" s="40"/>
      <c r="AD315" s="40"/>
      <c r="AE315" s="40"/>
      <c r="AT315" s="19" t="s">
        <v>136</v>
      </c>
      <c r="AU315" s="19" t="s">
        <v>79</v>
      </c>
    </row>
    <row r="316" s="12" customFormat="1" ht="22.8" customHeight="1">
      <c r="A316" s="12"/>
      <c r="B316" s="190"/>
      <c r="C316" s="191"/>
      <c r="D316" s="192" t="s">
        <v>68</v>
      </c>
      <c r="E316" s="204" t="s">
        <v>456</v>
      </c>
      <c r="F316" s="204" t="s">
        <v>457</v>
      </c>
      <c r="G316" s="191"/>
      <c r="H316" s="191"/>
      <c r="I316" s="194"/>
      <c r="J316" s="205">
        <f>BK316</f>
        <v>0</v>
      </c>
      <c r="K316" s="191"/>
      <c r="L316" s="196"/>
      <c r="M316" s="197"/>
      <c r="N316" s="198"/>
      <c r="O316" s="198"/>
      <c r="P316" s="199">
        <f>SUM(P317:P325)</f>
        <v>0</v>
      </c>
      <c r="Q316" s="198"/>
      <c r="R316" s="199">
        <f>SUM(R317:R325)</f>
        <v>0</v>
      </c>
      <c r="S316" s="198"/>
      <c r="T316" s="200">
        <f>SUM(T317:T325)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01" t="s">
        <v>77</v>
      </c>
      <c r="AT316" s="202" t="s">
        <v>68</v>
      </c>
      <c r="AU316" s="202" t="s">
        <v>77</v>
      </c>
      <c r="AY316" s="201" t="s">
        <v>125</v>
      </c>
      <c r="BK316" s="203">
        <f>SUM(BK317:BK325)</f>
        <v>0</v>
      </c>
    </row>
    <row r="317" s="2" customFormat="1" ht="24.15" customHeight="1">
      <c r="A317" s="40"/>
      <c r="B317" s="41"/>
      <c r="C317" s="206" t="s">
        <v>458</v>
      </c>
      <c r="D317" s="206" t="s">
        <v>129</v>
      </c>
      <c r="E317" s="207" t="s">
        <v>459</v>
      </c>
      <c r="F317" s="208" t="s">
        <v>460</v>
      </c>
      <c r="G317" s="209" t="s">
        <v>461</v>
      </c>
      <c r="H317" s="210">
        <v>61.512999999999998</v>
      </c>
      <c r="I317" s="211"/>
      <c r="J317" s="212">
        <f>ROUND(I317*H317,2)</f>
        <v>0</v>
      </c>
      <c r="K317" s="208" t="s">
        <v>162</v>
      </c>
      <c r="L317" s="46"/>
      <c r="M317" s="213" t="s">
        <v>19</v>
      </c>
      <c r="N317" s="214" t="s">
        <v>40</v>
      </c>
      <c r="O317" s="86"/>
      <c r="P317" s="215">
        <f>O317*H317</f>
        <v>0</v>
      </c>
      <c r="Q317" s="215">
        <v>0</v>
      </c>
      <c r="R317" s="215">
        <f>Q317*H317</f>
        <v>0</v>
      </c>
      <c r="S317" s="215">
        <v>0</v>
      </c>
      <c r="T317" s="216">
        <f>S317*H317</f>
        <v>0</v>
      </c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  <c r="AR317" s="217" t="s">
        <v>134</v>
      </c>
      <c r="AT317" s="217" t="s">
        <v>129</v>
      </c>
      <c r="AU317" s="217" t="s">
        <v>79</v>
      </c>
      <c r="AY317" s="19" t="s">
        <v>125</v>
      </c>
      <c r="BE317" s="218">
        <f>IF(N317="základní",J317,0)</f>
        <v>0</v>
      </c>
      <c r="BF317" s="218">
        <f>IF(N317="snížená",J317,0)</f>
        <v>0</v>
      </c>
      <c r="BG317" s="218">
        <f>IF(N317="zákl. přenesená",J317,0)</f>
        <v>0</v>
      </c>
      <c r="BH317" s="218">
        <f>IF(N317="sníž. přenesená",J317,0)</f>
        <v>0</v>
      </c>
      <c r="BI317" s="218">
        <f>IF(N317="nulová",J317,0)</f>
        <v>0</v>
      </c>
      <c r="BJ317" s="19" t="s">
        <v>77</v>
      </c>
      <c r="BK317" s="218">
        <f>ROUND(I317*H317,2)</f>
        <v>0</v>
      </c>
      <c r="BL317" s="19" t="s">
        <v>134</v>
      </c>
      <c r="BM317" s="217" t="s">
        <v>462</v>
      </c>
    </row>
    <row r="318" s="2" customFormat="1">
      <c r="A318" s="40"/>
      <c r="B318" s="41"/>
      <c r="C318" s="42"/>
      <c r="D318" s="219" t="s">
        <v>136</v>
      </c>
      <c r="E318" s="42"/>
      <c r="F318" s="220" t="s">
        <v>463</v>
      </c>
      <c r="G318" s="42"/>
      <c r="H318" s="42"/>
      <c r="I318" s="221"/>
      <c r="J318" s="42"/>
      <c r="K318" s="42"/>
      <c r="L318" s="46"/>
      <c r="M318" s="222"/>
      <c r="N318" s="223"/>
      <c r="O318" s="86"/>
      <c r="P318" s="86"/>
      <c r="Q318" s="86"/>
      <c r="R318" s="86"/>
      <c r="S318" s="86"/>
      <c r="T318" s="87"/>
      <c r="U318" s="40"/>
      <c r="V318" s="40"/>
      <c r="W318" s="40"/>
      <c r="X318" s="40"/>
      <c r="Y318" s="40"/>
      <c r="Z318" s="40"/>
      <c r="AA318" s="40"/>
      <c r="AB318" s="40"/>
      <c r="AC318" s="40"/>
      <c r="AD318" s="40"/>
      <c r="AE318" s="40"/>
      <c r="AT318" s="19" t="s">
        <v>136</v>
      </c>
      <c r="AU318" s="19" t="s">
        <v>79</v>
      </c>
    </row>
    <row r="319" s="2" customFormat="1" ht="21.75" customHeight="1">
      <c r="A319" s="40"/>
      <c r="B319" s="41"/>
      <c r="C319" s="206" t="s">
        <v>464</v>
      </c>
      <c r="D319" s="206" t="s">
        <v>129</v>
      </c>
      <c r="E319" s="207" t="s">
        <v>465</v>
      </c>
      <c r="F319" s="208" t="s">
        <v>466</v>
      </c>
      <c r="G319" s="209" t="s">
        <v>461</v>
      </c>
      <c r="H319" s="210">
        <v>61.512999999999998</v>
      </c>
      <c r="I319" s="211"/>
      <c r="J319" s="212">
        <f>ROUND(I319*H319,2)</f>
        <v>0</v>
      </c>
      <c r="K319" s="208" t="s">
        <v>162</v>
      </c>
      <c r="L319" s="46"/>
      <c r="M319" s="213" t="s">
        <v>19</v>
      </c>
      <c r="N319" s="214" t="s">
        <v>40</v>
      </c>
      <c r="O319" s="86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  <c r="AR319" s="217" t="s">
        <v>134</v>
      </c>
      <c r="AT319" s="217" t="s">
        <v>129</v>
      </c>
      <c r="AU319" s="217" t="s">
        <v>79</v>
      </c>
      <c r="AY319" s="19" t="s">
        <v>125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9" t="s">
        <v>77</v>
      </c>
      <c r="BK319" s="218">
        <f>ROUND(I319*H319,2)</f>
        <v>0</v>
      </c>
      <c r="BL319" s="19" t="s">
        <v>134</v>
      </c>
      <c r="BM319" s="217" t="s">
        <v>467</v>
      </c>
    </row>
    <row r="320" s="2" customFormat="1">
      <c r="A320" s="40"/>
      <c r="B320" s="41"/>
      <c r="C320" s="42"/>
      <c r="D320" s="219" t="s">
        <v>136</v>
      </c>
      <c r="E320" s="42"/>
      <c r="F320" s="220" t="s">
        <v>468</v>
      </c>
      <c r="G320" s="42"/>
      <c r="H320" s="42"/>
      <c r="I320" s="221"/>
      <c r="J320" s="42"/>
      <c r="K320" s="42"/>
      <c r="L320" s="46"/>
      <c r="M320" s="222"/>
      <c r="N320" s="223"/>
      <c r="O320" s="86"/>
      <c r="P320" s="86"/>
      <c r="Q320" s="86"/>
      <c r="R320" s="86"/>
      <c r="S320" s="86"/>
      <c r="T320" s="87"/>
      <c r="U320" s="40"/>
      <c r="V320" s="40"/>
      <c r="W320" s="40"/>
      <c r="X320" s="40"/>
      <c r="Y320" s="40"/>
      <c r="Z320" s="40"/>
      <c r="AA320" s="40"/>
      <c r="AB320" s="40"/>
      <c r="AC320" s="40"/>
      <c r="AD320" s="40"/>
      <c r="AE320" s="40"/>
      <c r="AT320" s="19" t="s">
        <v>136</v>
      </c>
      <c r="AU320" s="19" t="s">
        <v>79</v>
      </c>
    </row>
    <row r="321" s="2" customFormat="1" ht="24.15" customHeight="1">
      <c r="A321" s="40"/>
      <c r="B321" s="41"/>
      <c r="C321" s="206" t="s">
        <v>469</v>
      </c>
      <c r="D321" s="206" t="s">
        <v>129</v>
      </c>
      <c r="E321" s="207" t="s">
        <v>470</v>
      </c>
      <c r="F321" s="208" t="s">
        <v>471</v>
      </c>
      <c r="G321" s="209" t="s">
        <v>461</v>
      </c>
      <c r="H321" s="210">
        <v>1537.8250000000001</v>
      </c>
      <c r="I321" s="211"/>
      <c r="J321" s="212">
        <f>ROUND(I321*H321,2)</f>
        <v>0</v>
      </c>
      <c r="K321" s="208" t="s">
        <v>162</v>
      </c>
      <c r="L321" s="46"/>
      <c r="M321" s="213" t="s">
        <v>19</v>
      </c>
      <c r="N321" s="214" t="s">
        <v>40</v>
      </c>
      <c r="O321" s="86"/>
      <c r="P321" s="215">
        <f>O321*H321</f>
        <v>0</v>
      </c>
      <c r="Q321" s="215">
        <v>0</v>
      </c>
      <c r="R321" s="215">
        <f>Q321*H321</f>
        <v>0</v>
      </c>
      <c r="S321" s="215">
        <v>0</v>
      </c>
      <c r="T321" s="216">
        <f>S321*H321</f>
        <v>0</v>
      </c>
      <c r="U321" s="40"/>
      <c r="V321" s="40"/>
      <c r="W321" s="40"/>
      <c r="X321" s="40"/>
      <c r="Y321" s="40"/>
      <c r="Z321" s="40"/>
      <c r="AA321" s="40"/>
      <c r="AB321" s="40"/>
      <c r="AC321" s="40"/>
      <c r="AD321" s="40"/>
      <c r="AE321" s="40"/>
      <c r="AR321" s="217" t="s">
        <v>134</v>
      </c>
      <c r="AT321" s="217" t="s">
        <v>129</v>
      </c>
      <c r="AU321" s="217" t="s">
        <v>79</v>
      </c>
      <c r="AY321" s="19" t="s">
        <v>125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9" t="s">
        <v>77</v>
      </c>
      <c r="BK321" s="218">
        <f>ROUND(I321*H321,2)</f>
        <v>0</v>
      </c>
      <c r="BL321" s="19" t="s">
        <v>134</v>
      </c>
      <c r="BM321" s="217" t="s">
        <v>472</v>
      </c>
    </row>
    <row r="322" s="2" customFormat="1">
      <c r="A322" s="40"/>
      <c r="B322" s="41"/>
      <c r="C322" s="42"/>
      <c r="D322" s="219" t="s">
        <v>136</v>
      </c>
      <c r="E322" s="42"/>
      <c r="F322" s="220" t="s">
        <v>473</v>
      </c>
      <c r="G322" s="42"/>
      <c r="H322" s="42"/>
      <c r="I322" s="221"/>
      <c r="J322" s="42"/>
      <c r="K322" s="42"/>
      <c r="L322" s="46"/>
      <c r="M322" s="222"/>
      <c r="N322" s="223"/>
      <c r="O322" s="86"/>
      <c r="P322" s="86"/>
      <c r="Q322" s="86"/>
      <c r="R322" s="86"/>
      <c r="S322" s="86"/>
      <c r="T322" s="87"/>
      <c r="U322" s="40"/>
      <c r="V322" s="40"/>
      <c r="W322" s="40"/>
      <c r="X322" s="40"/>
      <c r="Y322" s="40"/>
      <c r="Z322" s="40"/>
      <c r="AA322" s="40"/>
      <c r="AB322" s="40"/>
      <c r="AC322" s="40"/>
      <c r="AD322" s="40"/>
      <c r="AE322" s="40"/>
      <c r="AT322" s="19" t="s">
        <v>136</v>
      </c>
      <c r="AU322" s="19" t="s">
        <v>79</v>
      </c>
    </row>
    <row r="323" s="13" customFormat="1">
      <c r="A323" s="13"/>
      <c r="B323" s="224"/>
      <c r="C323" s="225"/>
      <c r="D323" s="226" t="s">
        <v>138</v>
      </c>
      <c r="E323" s="225"/>
      <c r="F323" s="228" t="s">
        <v>474</v>
      </c>
      <c r="G323" s="225"/>
      <c r="H323" s="229">
        <v>1537.8250000000001</v>
      </c>
      <c r="I323" s="230"/>
      <c r="J323" s="225"/>
      <c r="K323" s="225"/>
      <c r="L323" s="231"/>
      <c r="M323" s="232"/>
      <c r="N323" s="233"/>
      <c r="O323" s="233"/>
      <c r="P323" s="233"/>
      <c r="Q323" s="233"/>
      <c r="R323" s="233"/>
      <c r="S323" s="233"/>
      <c r="T323" s="234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35" t="s">
        <v>138</v>
      </c>
      <c r="AU323" s="235" t="s">
        <v>79</v>
      </c>
      <c r="AV323" s="13" t="s">
        <v>79</v>
      </c>
      <c r="AW323" s="13" t="s">
        <v>4</v>
      </c>
      <c r="AX323" s="13" t="s">
        <v>77</v>
      </c>
      <c r="AY323" s="235" t="s">
        <v>125</v>
      </c>
    </row>
    <row r="324" s="2" customFormat="1" ht="24.15" customHeight="1">
      <c r="A324" s="40"/>
      <c r="B324" s="41"/>
      <c r="C324" s="206" t="s">
        <v>475</v>
      </c>
      <c r="D324" s="206" t="s">
        <v>129</v>
      </c>
      <c r="E324" s="207" t="s">
        <v>476</v>
      </c>
      <c r="F324" s="208" t="s">
        <v>477</v>
      </c>
      <c r="G324" s="209" t="s">
        <v>461</v>
      </c>
      <c r="H324" s="210">
        <v>61.512999999999998</v>
      </c>
      <c r="I324" s="211"/>
      <c r="J324" s="212">
        <f>ROUND(I324*H324,2)</f>
        <v>0</v>
      </c>
      <c r="K324" s="208" t="s">
        <v>162</v>
      </c>
      <c r="L324" s="46"/>
      <c r="M324" s="213" t="s">
        <v>19</v>
      </c>
      <c r="N324" s="214" t="s">
        <v>40</v>
      </c>
      <c r="O324" s="86"/>
      <c r="P324" s="215">
        <f>O324*H324</f>
        <v>0</v>
      </c>
      <c r="Q324" s="215">
        <v>0</v>
      </c>
      <c r="R324" s="215">
        <f>Q324*H324</f>
        <v>0</v>
      </c>
      <c r="S324" s="215">
        <v>0</v>
      </c>
      <c r="T324" s="216">
        <f>S324*H324</f>
        <v>0</v>
      </c>
      <c r="U324" s="40"/>
      <c r="V324" s="40"/>
      <c r="W324" s="40"/>
      <c r="X324" s="40"/>
      <c r="Y324" s="40"/>
      <c r="Z324" s="40"/>
      <c r="AA324" s="40"/>
      <c r="AB324" s="40"/>
      <c r="AC324" s="40"/>
      <c r="AD324" s="40"/>
      <c r="AE324" s="40"/>
      <c r="AR324" s="217" t="s">
        <v>134</v>
      </c>
      <c r="AT324" s="217" t="s">
        <v>129</v>
      </c>
      <c r="AU324" s="217" t="s">
        <v>79</v>
      </c>
      <c r="AY324" s="19" t="s">
        <v>125</v>
      </c>
      <c r="BE324" s="218">
        <f>IF(N324="základní",J324,0)</f>
        <v>0</v>
      </c>
      <c r="BF324" s="218">
        <f>IF(N324="snížená",J324,0)</f>
        <v>0</v>
      </c>
      <c r="BG324" s="218">
        <f>IF(N324="zákl. přenesená",J324,0)</f>
        <v>0</v>
      </c>
      <c r="BH324" s="218">
        <f>IF(N324="sníž. přenesená",J324,0)</f>
        <v>0</v>
      </c>
      <c r="BI324" s="218">
        <f>IF(N324="nulová",J324,0)</f>
        <v>0</v>
      </c>
      <c r="BJ324" s="19" t="s">
        <v>77</v>
      </c>
      <c r="BK324" s="218">
        <f>ROUND(I324*H324,2)</f>
        <v>0</v>
      </c>
      <c r="BL324" s="19" t="s">
        <v>134</v>
      </c>
      <c r="BM324" s="217" t="s">
        <v>478</v>
      </c>
    </row>
    <row r="325" s="2" customFormat="1">
      <c r="A325" s="40"/>
      <c r="B325" s="41"/>
      <c r="C325" s="42"/>
      <c r="D325" s="219" t="s">
        <v>136</v>
      </c>
      <c r="E325" s="42"/>
      <c r="F325" s="220" t="s">
        <v>479</v>
      </c>
      <c r="G325" s="42"/>
      <c r="H325" s="42"/>
      <c r="I325" s="221"/>
      <c r="J325" s="42"/>
      <c r="K325" s="42"/>
      <c r="L325" s="46"/>
      <c r="M325" s="222"/>
      <c r="N325" s="223"/>
      <c r="O325" s="86"/>
      <c r="P325" s="86"/>
      <c r="Q325" s="86"/>
      <c r="R325" s="86"/>
      <c r="S325" s="86"/>
      <c r="T325" s="87"/>
      <c r="U325" s="40"/>
      <c r="V325" s="40"/>
      <c r="W325" s="40"/>
      <c r="X325" s="40"/>
      <c r="Y325" s="40"/>
      <c r="Z325" s="40"/>
      <c r="AA325" s="40"/>
      <c r="AB325" s="40"/>
      <c r="AC325" s="40"/>
      <c r="AD325" s="40"/>
      <c r="AE325" s="40"/>
      <c r="AT325" s="19" t="s">
        <v>136</v>
      </c>
      <c r="AU325" s="19" t="s">
        <v>79</v>
      </c>
    </row>
    <row r="326" s="12" customFormat="1" ht="22.8" customHeight="1">
      <c r="A326" s="12"/>
      <c r="B326" s="190"/>
      <c r="C326" s="191"/>
      <c r="D326" s="192" t="s">
        <v>68</v>
      </c>
      <c r="E326" s="204" t="s">
        <v>480</v>
      </c>
      <c r="F326" s="204" t="s">
        <v>481</v>
      </c>
      <c r="G326" s="191"/>
      <c r="H326" s="191"/>
      <c r="I326" s="194"/>
      <c r="J326" s="205">
        <f>BK326</f>
        <v>0</v>
      </c>
      <c r="K326" s="191"/>
      <c r="L326" s="196"/>
      <c r="M326" s="197"/>
      <c r="N326" s="198"/>
      <c r="O326" s="198"/>
      <c r="P326" s="199">
        <f>SUM(P327:P328)</f>
        <v>0</v>
      </c>
      <c r="Q326" s="198"/>
      <c r="R326" s="199">
        <f>SUM(R327:R328)</f>
        <v>0</v>
      </c>
      <c r="S326" s="198"/>
      <c r="T326" s="200">
        <f>SUM(T327:T328)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201" t="s">
        <v>77</v>
      </c>
      <c r="AT326" s="202" t="s">
        <v>68</v>
      </c>
      <c r="AU326" s="202" t="s">
        <v>77</v>
      </c>
      <c r="AY326" s="201" t="s">
        <v>125</v>
      </c>
      <c r="BK326" s="203">
        <f>SUM(BK327:BK328)</f>
        <v>0</v>
      </c>
    </row>
    <row r="327" s="2" customFormat="1" ht="33" customHeight="1">
      <c r="A327" s="40"/>
      <c r="B327" s="41"/>
      <c r="C327" s="206" t="s">
        <v>482</v>
      </c>
      <c r="D327" s="206" t="s">
        <v>129</v>
      </c>
      <c r="E327" s="207" t="s">
        <v>483</v>
      </c>
      <c r="F327" s="208" t="s">
        <v>484</v>
      </c>
      <c r="G327" s="209" t="s">
        <v>461</v>
      </c>
      <c r="H327" s="210">
        <v>51.131999999999998</v>
      </c>
      <c r="I327" s="211"/>
      <c r="J327" s="212">
        <f>ROUND(I327*H327,2)</f>
        <v>0</v>
      </c>
      <c r="K327" s="208" t="s">
        <v>162</v>
      </c>
      <c r="L327" s="46"/>
      <c r="M327" s="213" t="s">
        <v>19</v>
      </c>
      <c r="N327" s="214" t="s">
        <v>40</v>
      </c>
      <c r="O327" s="86"/>
      <c r="P327" s="215">
        <f>O327*H327</f>
        <v>0</v>
      </c>
      <c r="Q327" s="215">
        <v>0</v>
      </c>
      <c r="R327" s="215">
        <f>Q327*H327</f>
        <v>0</v>
      </c>
      <c r="S327" s="215">
        <v>0</v>
      </c>
      <c r="T327" s="216">
        <f>S327*H327</f>
        <v>0</v>
      </c>
      <c r="U327" s="40"/>
      <c r="V327" s="40"/>
      <c r="W327" s="40"/>
      <c r="X327" s="40"/>
      <c r="Y327" s="40"/>
      <c r="Z327" s="40"/>
      <c r="AA327" s="40"/>
      <c r="AB327" s="40"/>
      <c r="AC327" s="40"/>
      <c r="AD327" s="40"/>
      <c r="AE327" s="40"/>
      <c r="AR327" s="217" t="s">
        <v>134</v>
      </c>
      <c r="AT327" s="217" t="s">
        <v>129</v>
      </c>
      <c r="AU327" s="217" t="s">
        <v>79</v>
      </c>
      <c r="AY327" s="19" t="s">
        <v>125</v>
      </c>
      <c r="BE327" s="218">
        <f>IF(N327="základní",J327,0)</f>
        <v>0</v>
      </c>
      <c r="BF327" s="218">
        <f>IF(N327="snížená",J327,0)</f>
        <v>0</v>
      </c>
      <c r="BG327" s="218">
        <f>IF(N327="zákl. přenesená",J327,0)</f>
        <v>0</v>
      </c>
      <c r="BH327" s="218">
        <f>IF(N327="sníž. přenesená",J327,0)</f>
        <v>0</v>
      </c>
      <c r="BI327" s="218">
        <f>IF(N327="nulová",J327,0)</f>
        <v>0</v>
      </c>
      <c r="BJ327" s="19" t="s">
        <v>77</v>
      </c>
      <c r="BK327" s="218">
        <f>ROUND(I327*H327,2)</f>
        <v>0</v>
      </c>
      <c r="BL327" s="19" t="s">
        <v>134</v>
      </c>
      <c r="BM327" s="217" t="s">
        <v>485</v>
      </c>
    </row>
    <row r="328" s="2" customFormat="1">
      <c r="A328" s="40"/>
      <c r="B328" s="41"/>
      <c r="C328" s="42"/>
      <c r="D328" s="219" t="s">
        <v>136</v>
      </c>
      <c r="E328" s="42"/>
      <c r="F328" s="220" t="s">
        <v>486</v>
      </c>
      <c r="G328" s="42"/>
      <c r="H328" s="42"/>
      <c r="I328" s="221"/>
      <c r="J328" s="42"/>
      <c r="K328" s="42"/>
      <c r="L328" s="46"/>
      <c r="M328" s="222"/>
      <c r="N328" s="223"/>
      <c r="O328" s="86"/>
      <c r="P328" s="86"/>
      <c r="Q328" s="86"/>
      <c r="R328" s="86"/>
      <c r="S328" s="86"/>
      <c r="T328" s="87"/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T328" s="19" t="s">
        <v>136</v>
      </c>
      <c r="AU328" s="19" t="s">
        <v>79</v>
      </c>
    </row>
    <row r="329" s="12" customFormat="1" ht="25.92" customHeight="1">
      <c r="A329" s="12"/>
      <c r="B329" s="190"/>
      <c r="C329" s="191"/>
      <c r="D329" s="192" t="s">
        <v>68</v>
      </c>
      <c r="E329" s="193" t="s">
        <v>487</v>
      </c>
      <c r="F329" s="193" t="s">
        <v>488</v>
      </c>
      <c r="G329" s="191"/>
      <c r="H329" s="191"/>
      <c r="I329" s="194"/>
      <c r="J329" s="195">
        <f>BK329</f>
        <v>0</v>
      </c>
      <c r="K329" s="191"/>
      <c r="L329" s="196"/>
      <c r="M329" s="197"/>
      <c r="N329" s="198"/>
      <c r="O329" s="198"/>
      <c r="P329" s="199">
        <f>SUM(P330:P337)</f>
        <v>0</v>
      </c>
      <c r="Q329" s="198"/>
      <c r="R329" s="199">
        <f>SUM(R330:R337)</f>
        <v>0.095369999999999996</v>
      </c>
      <c r="S329" s="198"/>
      <c r="T329" s="200">
        <f>SUM(T330:T337)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01" t="s">
        <v>79</v>
      </c>
      <c r="AT329" s="202" t="s">
        <v>68</v>
      </c>
      <c r="AU329" s="202" t="s">
        <v>69</v>
      </c>
      <c r="AY329" s="201" t="s">
        <v>125</v>
      </c>
      <c r="BK329" s="203">
        <f>SUM(BK330:BK337)</f>
        <v>0</v>
      </c>
    </row>
    <row r="330" s="2" customFormat="1" ht="24.15" customHeight="1">
      <c r="A330" s="40"/>
      <c r="B330" s="41"/>
      <c r="C330" s="206" t="s">
        <v>489</v>
      </c>
      <c r="D330" s="206" t="s">
        <v>129</v>
      </c>
      <c r="E330" s="207" t="s">
        <v>490</v>
      </c>
      <c r="F330" s="208" t="s">
        <v>491</v>
      </c>
      <c r="G330" s="209" t="s">
        <v>154</v>
      </c>
      <c r="H330" s="210">
        <v>52</v>
      </c>
      <c r="I330" s="211"/>
      <c r="J330" s="212">
        <f>ROUND(I330*H330,2)</f>
        <v>0</v>
      </c>
      <c r="K330" s="208" t="s">
        <v>133</v>
      </c>
      <c r="L330" s="46"/>
      <c r="M330" s="213" t="s">
        <v>19</v>
      </c>
      <c r="N330" s="214" t="s">
        <v>40</v>
      </c>
      <c r="O330" s="86"/>
      <c r="P330" s="215">
        <f>O330*H330</f>
        <v>0</v>
      </c>
      <c r="Q330" s="215">
        <v>0.0010499999999999999</v>
      </c>
      <c r="R330" s="215">
        <f>Q330*H330</f>
        <v>0.054599999999999996</v>
      </c>
      <c r="S330" s="215">
        <v>0</v>
      </c>
      <c r="T330" s="216">
        <f>S330*H330</f>
        <v>0</v>
      </c>
      <c r="U330" s="40"/>
      <c r="V330" s="40"/>
      <c r="W330" s="40"/>
      <c r="X330" s="40"/>
      <c r="Y330" s="40"/>
      <c r="Z330" s="40"/>
      <c r="AA330" s="40"/>
      <c r="AB330" s="40"/>
      <c r="AC330" s="40"/>
      <c r="AD330" s="40"/>
      <c r="AE330" s="40"/>
      <c r="AR330" s="217" t="s">
        <v>492</v>
      </c>
      <c r="AT330" s="217" t="s">
        <v>129</v>
      </c>
      <c r="AU330" s="217" t="s">
        <v>77</v>
      </c>
      <c r="AY330" s="19" t="s">
        <v>125</v>
      </c>
      <c r="BE330" s="218">
        <f>IF(N330="základní",J330,0)</f>
        <v>0</v>
      </c>
      <c r="BF330" s="218">
        <f>IF(N330="snížená",J330,0)</f>
        <v>0</v>
      </c>
      <c r="BG330" s="218">
        <f>IF(N330="zákl. přenesená",J330,0)</f>
        <v>0</v>
      </c>
      <c r="BH330" s="218">
        <f>IF(N330="sníž. přenesená",J330,0)</f>
        <v>0</v>
      </c>
      <c r="BI330" s="218">
        <f>IF(N330="nulová",J330,0)</f>
        <v>0</v>
      </c>
      <c r="BJ330" s="19" t="s">
        <v>77</v>
      </c>
      <c r="BK330" s="218">
        <f>ROUND(I330*H330,2)</f>
        <v>0</v>
      </c>
      <c r="BL330" s="19" t="s">
        <v>492</v>
      </c>
      <c r="BM330" s="217" t="s">
        <v>493</v>
      </c>
    </row>
    <row r="331" s="2" customFormat="1">
      <c r="A331" s="40"/>
      <c r="B331" s="41"/>
      <c r="C331" s="42"/>
      <c r="D331" s="219" t="s">
        <v>136</v>
      </c>
      <c r="E331" s="42"/>
      <c r="F331" s="220" t="s">
        <v>494</v>
      </c>
      <c r="G331" s="42"/>
      <c r="H331" s="42"/>
      <c r="I331" s="221"/>
      <c r="J331" s="42"/>
      <c r="K331" s="42"/>
      <c r="L331" s="46"/>
      <c r="M331" s="222"/>
      <c r="N331" s="223"/>
      <c r="O331" s="86"/>
      <c r="P331" s="86"/>
      <c r="Q331" s="86"/>
      <c r="R331" s="86"/>
      <c r="S331" s="86"/>
      <c r="T331" s="87"/>
      <c r="U331" s="40"/>
      <c r="V331" s="40"/>
      <c r="W331" s="40"/>
      <c r="X331" s="40"/>
      <c r="Y331" s="40"/>
      <c r="Z331" s="40"/>
      <c r="AA331" s="40"/>
      <c r="AB331" s="40"/>
      <c r="AC331" s="40"/>
      <c r="AD331" s="40"/>
      <c r="AE331" s="40"/>
      <c r="AT331" s="19" t="s">
        <v>136</v>
      </c>
      <c r="AU331" s="19" t="s">
        <v>77</v>
      </c>
    </row>
    <row r="332" s="2" customFormat="1" ht="24.15" customHeight="1">
      <c r="A332" s="40"/>
      <c r="B332" s="41"/>
      <c r="C332" s="206" t="s">
        <v>495</v>
      </c>
      <c r="D332" s="206" t="s">
        <v>129</v>
      </c>
      <c r="E332" s="207" t="s">
        <v>496</v>
      </c>
      <c r="F332" s="208" t="s">
        <v>497</v>
      </c>
      <c r="G332" s="209" t="s">
        <v>154</v>
      </c>
      <c r="H332" s="210">
        <v>27</v>
      </c>
      <c r="I332" s="211"/>
      <c r="J332" s="212">
        <f>ROUND(I332*H332,2)</f>
        <v>0</v>
      </c>
      <c r="K332" s="208" t="s">
        <v>133</v>
      </c>
      <c r="L332" s="46"/>
      <c r="M332" s="213" t="s">
        <v>19</v>
      </c>
      <c r="N332" s="214" t="s">
        <v>40</v>
      </c>
      <c r="O332" s="86"/>
      <c r="P332" s="215">
        <f>O332*H332</f>
        <v>0</v>
      </c>
      <c r="Q332" s="215">
        <v>0.0015100000000000001</v>
      </c>
      <c r="R332" s="215">
        <f>Q332*H332</f>
        <v>0.040770000000000001</v>
      </c>
      <c r="S332" s="215">
        <v>0</v>
      </c>
      <c r="T332" s="216">
        <f>S332*H332</f>
        <v>0</v>
      </c>
      <c r="U332" s="40"/>
      <c r="V332" s="40"/>
      <c r="W332" s="40"/>
      <c r="X332" s="40"/>
      <c r="Y332" s="40"/>
      <c r="Z332" s="40"/>
      <c r="AA332" s="40"/>
      <c r="AB332" s="40"/>
      <c r="AC332" s="40"/>
      <c r="AD332" s="40"/>
      <c r="AE332" s="40"/>
      <c r="AR332" s="217" t="s">
        <v>492</v>
      </c>
      <c r="AT332" s="217" t="s">
        <v>129</v>
      </c>
      <c r="AU332" s="217" t="s">
        <v>77</v>
      </c>
      <c r="AY332" s="19" t="s">
        <v>125</v>
      </c>
      <c r="BE332" s="218">
        <f>IF(N332="základní",J332,0)</f>
        <v>0</v>
      </c>
      <c r="BF332" s="218">
        <f>IF(N332="snížená",J332,0)</f>
        <v>0</v>
      </c>
      <c r="BG332" s="218">
        <f>IF(N332="zákl. přenesená",J332,0)</f>
        <v>0</v>
      </c>
      <c r="BH332" s="218">
        <f>IF(N332="sníž. přenesená",J332,0)</f>
        <v>0</v>
      </c>
      <c r="BI332" s="218">
        <f>IF(N332="nulová",J332,0)</f>
        <v>0</v>
      </c>
      <c r="BJ332" s="19" t="s">
        <v>77</v>
      </c>
      <c r="BK332" s="218">
        <f>ROUND(I332*H332,2)</f>
        <v>0</v>
      </c>
      <c r="BL332" s="19" t="s">
        <v>492</v>
      </c>
      <c r="BM332" s="217" t="s">
        <v>498</v>
      </c>
    </row>
    <row r="333" s="2" customFormat="1">
      <c r="A333" s="40"/>
      <c r="B333" s="41"/>
      <c r="C333" s="42"/>
      <c r="D333" s="219" t="s">
        <v>136</v>
      </c>
      <c r="E333" s="42"/>
      <c r="F333" s="220" t="s">
        <v>499</v>
      </c>
      <c r="G333" s="42"/>
      <c r="H333" s="42"/>
      <c r="I333" s="221"/>
      <c r="J333" s="42"/>
      <c r="K333" s="42"/>
      <c r="L333" s="46"/>
      <c r="M333" s="222"/>
      <c r="N333" s="223"/>
      <c r="O333" s="86"/>
      <c r="P333" s="86"/>
      <c r="Q333" s="86"/>
      <c r="R333" s="86"/>
      <c r="S333" s="86"/>
      <c r="T333" s="87"/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T333" s="19" t="s">
        <v>136</v>
      </c>
      <c r="AU333" s="19" t="s">
        <v>77</v>
      </c>
    </row>
    <row r="334" s="2" customFormat="1" ht="24.15" customHeight="1">
      <c r="A334" s="40"/>
      <c r="B334" s="41"/>
      <c r="C334" s="206" t="s">
        <v>500</v>
      </c>
      <c r="D334" s="206" t="s">
        <v>129</v>
      </c>
      <c r="E334" s="207" t="s">
        <v>501</v>
      </c>
      <c r="F334" s="208" t="s">
        <v>502</v>
      </c>
      <c r="G334" s="209" t="s">
        <v>461</v>
      </c>
      <c r="H334" s="210">
        <v>0.095000000000000001</v>
      </c>
      <c r="I334" s="211"/>
      <c r="J334" s="212">
        <f>ROUND(I334*H334,2)</f>
        <v>0</v>
      </c>
      <c r="K334" s="208" t="s">
        <v>133</v>
      </c>
      <c r="L334" s="46"/>
      <c r="M334" s="213" t="s">
        <v>19</v>
      </c>
      <c r="N334" s="214" t="s">
        <v>40</v>
      </c>
      <c r="O334" s="86"/>
      <c r="P334" s="215">
        <f>O334*H334</f>
        <v>0</v>
      </c>
      <c r="Q334" s="215">
        <v>0</v>
      </c>
      <c r="R334" s="215">
        <f>Q334*H334</f>
        <v>0</v>
      </c>
      <c r="S334" s="215">
        <v>0</v>
      </c>
      <c r="T334" s="216">
        <f>S334*H334</f>
        <v>0</v>
      </c>
      <c r="U334" s="40"/>
      <c r="V334" s="40"/>
      <c r="W334" s="40"/>
      <c r="X334" s="40"/>
      <c r="Y334" s="40"/>
      <c r="Z334" s="40"/>
      <c r="AA334" s="40"/>
      <c r="AB334" s="40"/>
      <c r="AC334" s="40"/>
      <c r="AD334" s="40"/>
      <c r="AE334" s="40"/>
      <c r="AR334" s="217" t="s">
        <v>492</v>
      </c>
      <c r="AT334" s="217" t="s">
        <v>129</v>
      </c>
      <c r="AU334" s="217" t="s">
        <v>77</v>
      </c>
      <c r="AY334" s="19" t="s">
        <v>125</v>
      </c>
      <c r="BE334" s="218">
        <f>IF(N334="základní",J334,0)</f>
        <v>0</v>
      </c>
      <c r="BF334" s="218">
        <f>IF(N334="snížená",J334,0)</f>
        <v>0</v>
      </c>
      <c r="BG334" s="218">
        <f>IF(N334="zákl. přenesená",J334,0)</f>
        <v>0</v>
      </c>
      <c r="BH334" s="218">
        <f>IF(N334="sníž. přenesená",J334,0)</f>
        <v>0</v>
      </c>
      <c r="BI334" s="218">
        <f>IF(N334="nulová",J334,0)</f>
        <v>0</v>
      </c>
      <c r="BJ334" s="19" t="s">
        <v>77</v>
      </c>
      <c r="BK334" s="218">
        <f>ROUND(I334*H334,2)</f>
        <v>0</v>
      </c>
      <c r="BL334" s="19" t="s">
        <v>492</v>
      </c>
      <c r="BM334" s="217" t="s">
        <v>503</v>
      </c>
    </row>
    <row r="335" s="2" customFormat="1">
      <c r="A335" s="40"/>
      <c r="B335" s="41"/>
      <c r="C335" s="42"/>
      <c r="D335" s="219" t="s">
        <v>136</v>
      </c>
      <c r="E335" s="42"/>
      <c r="F335" s="220" t="s">
        <v>504</v>
      </c>
      <c r="G335" s="42"/>
      <c r="H335" s="42"/>
      <c r="I335" s="221"/>
      <c r="J335" s="42"/>
      <c r="K335" s="42"/>
      <c r="L335" s="46"/>
      <c r="M335" s="222"/>
      <c r="N335" s="223"/>
      <c r="O335" s="86"/>
      <c r="P335" s="86"/>
      <c r="Q335" s="86"/>
      <c r="R335" s="86"/>
      <c r="S335" s="86"/>
      <c r="T335" s="87"/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T335" s="19" t="s">
        <v>136</v>
      </c>
      <c r="AU335" s="19" t="s">
        <v>77</v>
      </c>
    </row>
    <row r="336" s="2" customFormat="1" ht="24.15" customHeight="1">
      <c r="A336" s="40"/>
      <c r="B336" s="41"/>
      <c r="C336" s="206" t="s">
        <v>505</v>
      </c>
      <c r="D336" s="206" t="s">
        <v>129</v>
      </c>
      <c r="E336" s="207" t="s">
        <v>506</v>
      </c>
      <c r="F336" s="208" t="s">
        <v>507</v>
      </c>
      <c r="G336" s="209" t="s">
        <v>461</v>
      </c>
      <c r="H336" s="210">
        <v>0.095000000000000001</v>
      </c>
      <c r="I336" s="211"/>
      <c r="J336" s="212">
        <f>ROUND(I336*H336,2)</f>
        <v>0</v>
      </c>
      <c r="K336" s="208" t="s">
        <v>133</v>
      </c>
      <c r="L336" s="46"/>
      <c r="M336" s="213" t="s">
        <v>19</v>
      </c>
      <c r="N336" s="214" t="s">
        <v>40</v>
      </c>
      <c r="O336" s="86"/>
      <c r="P336" s="215">
        <f>O336*H336</f>
        <v>0</v>
      </c>
      <c r="Q336" s="215">
        <v>0</v>
      </c>
      <c r="R336" s="215">
        <f>Q336*H336</f>
        <v>0</v>
      </c>
      <c r="S336" s="215">
        <v>0</v>
      </c>
      <c r="T336" s="216">
        <f>S336*H336</f>
        <v>0</v>
      </c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R336" s="217" t="s">
        <v>492</v>
      </c>
      <c r="AT336" s="217" t="s">
        <v>129</v>
      </c>
      <c r="AU336" s="217" t="s">
        <v>77</v>
      </c>
      <c r="AY336" s="19" t="s">
        <v>125</v>
      </c>
      <c r="BE336" s="218">
        <f>IF(N336="základní",J336,0)</f>
        <v>0</v>
      </c>
      <c r="BF336" s="218">
        <f>IF(N336="snížená",J336,0)</f>
        <v>0</v>
      </c>
      <c r="BG336" s="218">
        <f>IF(N336="zákl. přenesená",J336,0)</f>
        <v>0</v>
      </c>
      <c r="BH336" s="218">
        <f>IF(N336="sníž. přenesená",J336,0)</f>
        <v>0</v>
      </c>
      <c r="BI336" s="218">
        <f>IF(N336="nulová",J336,0)</f>
        <v>0</v>
      </c>
      <c r="BJ336" s="19" t="s">
        <v>77</v>
      </c>
      <c r="BK336" s="218">
        <f>ROUND(I336*H336,2)</f>
        <v>0</v>
      </c>
      <c r="BL336" s="19" t="s">
        <v>492</v>
      </c>
      <c r="BM336" s="217" t="s">
        <v>508</v>
      </c>
    </row>
    <row r="337" s="2" customFormat="1">
      <c r="A337" s="40"/>
      <c r="B337" s="41"/>
      <c r="C337" s="42"/>
      <c r="D337" s="219" t="s">
        <v>136</v>
      </c>
      <c r="E337" s="42"/>
      <c r="F337" s="220" t="s">
        <v>509</v>
      </c>
      <c r="G337" s="42"/>
      <c r="H337" s="42"/>
      <c r="I337" s="221"/>
      <c r="J337" s="42"/>
      <c r="K337" s="42"/>
      <c r="L337" s="46"/>
      <c r="M337" s="222"/>
      <c r="N337" s="223"/>
      <c r="O337" s="86"/>
      <c r="P337" s="86"/>
      <c r="Q337" s="86"/>
      <c r="R337" s="86"/>
      <c r="S337" s="86"/>
      <c r="T337" s="87"/>
      <c r="U337" s="40"/>
      <c r="V337" s="40"/>
      <c r="W337" s="40"/>
      <c r="X337" s="40"/>
      <c r="Y337" s="40"/>
      <c r="Z337" s="40"/>
      <c r="AA337" s="40"/>
      <c r="AB337" s="40"/>
      <c r="AC337" s="40"/>
      <c r="AD337" s="40"/>
      <c r="AE337" s="40"/>
      <c r="AT337" s="19" t="s">
        <v>136</v>
      </c>
      <c r="AU337" s="19" t="s">
        <v>77</v>
      </c>
    </row>
    <row r="338" s="12" customFormat="1" ht="25.92" customHeight="1">
      <c r="A338" s="12"/>
      <c r="B338" s="190"/>
      <c r="C338" s="191"/>
      <c r="D338" s="192" t="s">
        <v>68</v>
      </c>
      <c r="E338" s="193" t="s">
        <v>510</v>
      </c>
      <c r="F338" s="193" t="s">
        <v>511</v>
      </c>
      <c r="G338" s="191"/>
      <c r="H338" s="191"/>
      <c r="I338" s="194"/>
      <c r="J338" s="195">
        <f>BK338</f>
        <v>0</v>
      </c>
      <c r="K338" s="191"/>
      <c r="L338" s="196"/>
      <c r="M338" s="197"/>
      <c r="N338" s="198"/>
      <c r="O338" s="198"/>
      <c r="P338" s="199">
        <f>SUM(P339:P357)</f>
        <v>0</v>
      </c>
      <c r="Q338" s="198"/>
      <c r="R338" s="199">
        <f>SUM(R339:R357)</f>
        <v>3.9668243000000003</v>
      </c>
      <c r="S338" s="198"/>
      <c r="T338" s="200">
        <f>SUM(T339:T357)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1" t="s">
        <v>79</v>
      </c>
      <c r="AT338" s="202" t="s">
        <v>68</v>
      </c>
      <c r="AU338" s="202" t="s">
        <v>69</v>
      </c>
      <c r="AY338" s="201" t="s">
        <v>125</v>
      </c>
      <c r="BK338" s="203">
        <f>SUM(BK339:BK357)</f>
        <v>0</v>
      </c>
    </row>
    <row r="339" s="2" customFormat="1" ht="16.5" customHeight="1">
      <c r="A339" s="40"/>
      <c r="B339" s="41"/>
      <c r="C339" s="206" t="s">
        <v>512</v>
      </c>
      <c r="D339" s="206" t="s">
        <v>129</v>
      </c>
      <c r="E339" s="207" t="s">
        <v>513</v>
      </c>
      <c r="F339" s="208" t="s">
        <v>514</v>
      </c>
      <c r="G339" s="209" t="s">
        <v>147</v>
      </c>
      <c r="H339" s="210">
        <v>192.31800000000001</v>
      </c>
      <c r="I339" s="211"/>
      <c r="J339" s="212">
        <f>ROUND(I339*H339,2)</f>
        <v>0</v>
      </c>
      <c r="K339" s="208" t="s">
        <v>133</v>
      </c>
      <c r="L339" s="46"/>
      <c r="M339" s="213" t="s">
        <v>19</v>
      </c>
      <c r="N339" s="214" t="s">
        <v>40</v>
      </c>
      <c r="O339" s="86"/>
      <c r="P339" s="215">
        <f>O339*H339</f>
        <v>0</v>
      </c>
      <c r="Q339" s="215">
        <v>0.00029999999999999997</v>
      </c>
      <c r="R339" s="215">
        <f>Q339*H339</f>
        <v>0.057695400000000001</v>
      </c>
      <c r="S339" s="215">
        <v>0</v>
      </c>
      <c r="T339" s="216">
        <f>S339*H339</f>
        <v>0</v>
      </c>
      <c r="U339" s="40"/>
      <c r="V339" s="40"/>
      <c r="W339" s="40"/>
      <c r="X339" s="40"/>
      <c r="Y339" s="40"/>
      <c r="Z339" s="40"/>
      <c r="AA339" s="40"/>
      <c r="AB339" s="40"/>
      <c r="AC339" s="40"/>
      <c r="AD339" s="40"/>
      <c r="AE339" s="40"/>
      <c r="AR339" s="217" t="s">
        <v>492</v>
      </c>
      <c r="AT339" s="217" t="s">
        <v>129</v>
      </c>
      <c r="AU339" s="217" t="s">
        <v>77</v>
      </c>
      <c r="AY339" s="19" t="s">
        <v>125</v>
      </c>
      <c r="BE339" s="218">
        <f>IF(N339="základní",J339,0)</f>
        <v>0</v>
      </c>
      <c r="BF339" s="218">
        <f>IF(N339="snížená",J339,0)</f>
        <v>0</v>
      </c>
      <c r="BG339" s="218">
        <f>IF(N339="zákl. přenesená",J339,0)</f>
        <v>0</v>
      </c>
      <c r="BH339" s="218">
        <f>IF(N339="sníž. přenesená",J339,0)</f>
        <v>0</v>
      </c>
      <c r="BI339" s="218">
        <f>IF(N339="nulová",J339,0)</f>
        <v>0</v>
      </c>
      <c r="BJ339" s="19" t="s">
        <v>77</v>
      </c>
      <c r="BK339" s="218">
        <f>ROUND(I339*H339,2)</f>
        <v>0</v>
      </c>
      <c r="BL339" s="19" t="s">
        <v>492</v>
      </c>
      <c r="BM339" s="217" t="s">
        <v>515</v>
      </c>
    </row>
    <row r="340" s="2" customFormat="1">
      <c r="A340" s="40"/>
      <c r="B340" s="41"/>
      <c r="C340" s="42"/>
      <c r="D340" s="219" t="s">
        <v>136</v>
      </c>
      <c r="E340" s="42"/>
      <c r="F340" s="220" t="s">
        <v>516</v>
      </c>
      <c r="G340" s="42"/>
      <c r="H340" s="42"/>
      <c r="I340" s="221"/>
      <c r="J340" s="42"/>
      <c r="K340" s="42"/>
      <c r="L340" s="46"/>
      <c r="M340" s="222"/>
      <c r="N340" s="223"/>
      <c r="O340" s="86"/>
      <c r="P340" s="86"/>
      <c r="Q340" s="86"/>
      <c r="R340" s="86"/>
      <c r="S340" s="86"/>
      <c r="T340" s="87"/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T340" s="19" t="s">
        <v>136</v>
      </c>
      <c r="AU340" s="19" t="s">
        <v>77</v>
      </c>
    </row>
    <row r="341" s="2" customFormat="1" ht="16.5" customHeight="1">
      <c r="A341" s="40"/>
      <c r="B341" s="41"/>
      <c r="C341" s="206" t="s">
        <v>517</v>
      </c>
      <c r="D341" s="206" t="s">
        <v>129</v>
      </c>
      <c r="E341" s="207" t="s">
        <v>518</v>
      </c>
      <c r="F341" s="208" t="s">
        <v>519</v>
      </c>
      <c r="G341" s="209" t="s">
        <v>147</v>
      </c>
      <c r="H341" s="210">
        <v>10</v>
      </c>
      <c r="I341" s="211"/>
      <c r="J341" s="212">
        <f>ROUND(I341*H341,2)</f>
        <v>0</v>
      </c>
      <c r="K341" s="208" t="s">
        <v>133</v>
      </c>
      <c r="L341" s="46"/>
      <c r="M341" s="213" t="s">
        <v>19</v>
      </c>
      <c r="N341" s="214" t="s">
        <v>40</v>
      </c>
      <c r="O341" s="86"/>
      <c r="P341" s="215">
        <f>O341*H341</f>
        <v>0</v>
      </c>
      <c r="Q341" s="215">
        <v>0.0015</v>
      </c>
      <c r="R341" s="215">
        <f>Q341*H341</f>
        <v>0.014999999999999999</v>
      </c>
      <c r="S341" s="215">
        <v>0</v>
      </c>
      <c r="T341" s="216">
        <f>S341*H341</f>
        <v>0</v>
      </c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R341" s="217" t="s">
        <v>492</v>
      </c>
      <c r="AT341" s="217" t="s">
        <v>129</v>
      </c>
      <c r="AU341" s="217" t="s">
        <v>77</v>
      </c>
      <c r="AY341" s="19" t="s">
        <v>125</v>
      </c>
      <c r="BE341" s="218">
        <f>IF(N341="základní",J341,0)</f>
        <v>0</v>
      </c>
      <c r="BF341" s="218">
        <f>IF(N341="snížená",J341,0)</f>
        <v>0</v>
      </c>
      <c r="BG341" s="218">
        <f>IF(N341="zákl. přenesená",J341,0)</f>
        <v>0</v>
      </c>
      <c r="BH341" s="218">
        <f>IF(N341="sníž. přenesená",J341,0)</f>
        <v>0</v>
      </c>
      <c r="BI341" s="218">
        <f>IF(N341="nulová",J341,0)</f>
        <v>0</v>
      </c>
      <c r="BJ341" s="19" t="s">
        <v>77</v>
      </c>
      <c r="BK341" s="218">
        <f>ROUND(I341*H341,2)</f>
        <v>0</v>
      </c>
      <c r="BL341" s="19" t="s">
        <v>492</v>
      </c>
      <c r="BM341" s="217" t="s">
        <v>520</v>
      </c>
    </row>
    <row r="342" s="2" customFormat="1">
      <c r="A342" s="40"/>
      <c r="B342" s="41"/>
      <c r="C342" s="42"/>
      <c r="D342" s="219" t="s">
        <v>136</v>
      </c>
      <c r="E342" s="42"/>
      <c r="F342" s="220" t="s">
        <v>521</v>
      </c>
      <c r="G342" s="42"/>
      <c r="H342" s="42"/>
      <c r="I342" s="221"/>
      <c r="J342" s="42"/>
      <c r="K342" s="42"/>
      <c r="L342" s="46"/>
      <c r="M342" s="222"/>
      <c r="N342" s="223"/>
      <c r="O342" s="86"/>
      <c r="P342" s="86"/>
      <c r="Q342" s="86"/>
      <c r="R342" s="86"/>
      <c r="S342" s="86"/>
      <c r="T342" s="87"/>
      <c r="U342" s="40"/>
      <c r="V342" s="40"/>
      <c r="W342" s="40"/>
      <c r="X342" s="40"/>
      <c r="Y342" s="40"/>
      <c r="Z342" s="40"/>
      <c r="AA342" s="40"/>
      <c r="AB342" s="40"/>
      <c r="AC342" s="40"/>
      <c r="AD342" s="40"/>
      <c r="AE342" s="40"/>
      <c r="AT342" s="19" t="s">
        <v>136</v>
      </c>
      <c r="AU342" s="19" t="s">
        <v>77</v>
      </c>
    </row>
    <row r="343" s="2" customFormat="1" ht="16.5" customHeight="1">
      <c r="A343" s="40"/>
      <c r="B343" s="41"/>
      <c r="C343" s="206" t="s">
        <v>522</v>
      </c>
      <c r="D343" s="206" t="s">
        <v>129</v>
      </c>
      <c r="E343" s="207" t="s">
        <v>523</v>
      </c>
      <c r="F343" s="208" t="s">
        <v>524</v>
      </c>
      <c r="G343" s="209" t="s">
        <v>154</v>
      </c>
      <c r="H343" s="210">
        <v>5</v>
      </c>
      <c r="I343" s="211"/>
      <c r="J343" s="212">
        <f>ROUND(I343*H343,2)</f>
        <v>0</v>
      </c>
      <c r="K343" s="208" t="s">
        <v>133</v>
      </c>
      <c r="L343" s="46"/>
      <c r="M343" s="213" t="s">
        <v>19</v>
      </c>
      <c r="N343" s="214" t="s">
        <v>40</v>
      </c>
      <c r="O343" s="86"/>
      <c r="P343" s="215">
        <f>O343*H343</f>
        <v>0</v>
      </c>
      <c r="Q343" s="215">
        <v>0.00032200000000000002</v>
      </c>
      <c r="R343" s="215">
        <f>Q343*H343</f>
        <v>0.0016100000000000001</v>
      </c>
      <c r="S343" s="215">
        <v>0</v>
      </c>
      <c r="T343" s="216">
        <f>S343*H343</f>
        <v>0</v>
      </c>
      <c r="U343" s="40"/>
      <c r="V343" s="40"/>
      <c r="W343" s="40"/>
      <c r="X343" s="40"/>
      <c r="Y343" s="40"/>
      <c r="Z343" s="40"/>
      <c r="AA343" s="40"/>
      <c r="AB343" s="40"/>
      <c r="AC343" s="40"/>
      <c r="AD343" s="40"/>
      <c r="AE343" s="40"/>
      <c r="AR343" s="217" t="s">
        <v>492</v>
      </c>
      <c r="AT343" s="217" t="s">
        <v>129</v>
      </c>
      <c r="AU343" s="217" t="s">
        <v>77</v>
      </c>
      <c r="AY343" s="19" t="s">
        <v>125</v>
      </c>
      <c r="BE343" s="218">
        <f>IF(N343="základní",J343,0)</f>
        <v>0</v>
      </c>
      <c r="BF343" s="218">
        <f>IF(N343="snížená",J343,0)</f>
        <v>0</v>
      </c>
      <c r="BG343" s="218">
        <f>IF(N343="zákl. přenesená",J343,0)</f>
        <v>0</v>
      </c>
      <c r="BH343" s="218">
        <f>IF(N343="sníž. přenesená",J343,0)</f>
        <v>0</v>
      </c>
      <c r="BI343" s="218">
        <f>IF(N343="nulová",J343,0)</f>
        <v>0</v>
      </c>
      <c r="BJ343" s="19" t="s">
        <v>77</v>
      </c>
      <c r="BK343" s="218">
        <f>ROUND(I343*H343,2)</f>
        <v>0</v>
      </c>
      <c r="BL343" s="19" t="s">
        <v>492</v>
      </c>
      <c r="BM343" s="217" t="s">
        <v>525</v>
      </c>
    </row>
    <row r="344" s="2" customFormat="1">
      <c r="A344" s="40"/>
      <c r="B344" s="41"/>
      <c r="C344" s="42"/>
      <c r="D344" s="219" t="s">
        <v>136</v>
      </c>
      <c r="E344" s="42"/>
      <c r="F344" s="220" t="s">
        <v>526</v>
      </c>
      <c r="G344" s="42"/>
      <c r="H344" s="42"/>
      <c r="I344" s="221"/>
      <c r="J344" s="42"/>
      <c r="K344" s="42"/>
      <c r="L344" s="46"/>
      <c r="M344" s="222"/>
      <c r="N344" s="223"/>
      <c r="O344" s="86"/>
      <c r="P344" s="86"/>
      <c r="Q344" s="86"/>
      <c r="R344" s="86"/>
      <c r="S344" s="86"/>
      <c r="T344" s="87"/>
      <c r="U344" s="40"/>
      <c r="V344" s="40"/>
      <c r="W344" s="40"/>
      <c r="X344" s="40"/>
      <c r="Y344" s="40"/>
      <c r="Z344" s="40"/>
      <c r="AA344" s="40"/>
      <c r="AB344" s="40"/>
      <c r="AC344" s="40"/>
      <c r="AD344" s="40"/>
      <c r="AE344" s="40"/>
      <c r="AT344" s="19" t="s">
        <v>136</v>
      </c>
      <c r="AU344" s="19" t="s">
        <v>77</v>
      </c>
    </row>
    <row r="345" s="2" customFormat="1" ht="24.15" customHeight="1">
      <c r="A345" s="40"/>
      <c r="B345" s="41"/>
      <c r="C345" s="206" t="s">
        <v>527</v>
      </c>
      <c r="D345" s="206" t="s">
        <v>129</v>
      </c>
      <c r="E345" s="207" t="s">
        <v>528</v>
      </c>
      <c r="F345" s="208" t="s">
        <v>529</v>
      </c>
      <c r="G345" s="209" t="s">
        <v>147</v>
      </c>
      <c r="H345" s="210">
        <v>192.31800000000001</v>
      </c>
      <c r="I345" s="211"/>
      <c r="J345" s="212">
        <f>ROUND(I345*H345,2)</f>
        <v>0</v>
      </c>
      <c r="K345" s="208" t="s">
        <v>133</v>
      </c>
      <c r="L345" s="46"/>
      <c r="M345" s="213" t="s">
        <v>19</v>
      </c>
      <c r="N345" s="214" t="s">
        <v>40</v>
      </c>
      <c r="O345" s="86"/>
      <c r="P345" s="215">
        <f>O345*H345</f>
        <v>0</v>
      </c>
      <c r="Q345" s="215">
        <v>0.0060499999999999998</v>
      </c>
      <c r="R345" s="215">
        <f>Q345*H345</f>
        <v>1.1635238999999999</v>
      </c>
      <c r="S345" s="215">
        <v>0</v>
      </c>
      <c r="T345" s="216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217" t="s">
        <v>492</v>
      </c>
      <c r="AT345" s="217" t="s">
        <v>129</v>
      </c>
      <c r="AU345" s="217" t="s">
        <v>77</v>
      </c>
      <c r="AY345" s="19" t="s">
        <v>125</v>
      </c>
      <c r="BE345" s="218">
        <f>IF(N345="základní",J345,0)</f>
        <v>0</v>
      </c>
      <c r="BF345" s="218">
        <f>IF(N345="snížená",J345,0)</f>
        <v>0</v>
      </c>
      <c r="BG345" s="218">
        <f>IF(N345="zákl. přenesená",J345,0)</f>
        <v>0</v>
      </c>
      <c r="BH345" s="218">
        <f>IF(N345="sníž. přenesená",J345,0)</f>
        <v>0</v>
      </c>
      <c r="BI345" s="218">
        <f>IF(N345="nulová",J345,0)</f>
        <v>0</v>
      </c>
      <c r="BJ345" s="19" t="s">
        <v>77</v>
      </c>
      <c r="BK345" s="218">
        <f>ROUND(I345*H345,2)</f>
        <v>0</v>
      </c>
      <c r="BL345" s="19" t="s">
        <v>492</v>
      </c>
      <c r="BM345" s="217" t="s">
        <v>530</v>
      </c>
    </row>
    <row r="346" s="2" customFormat="1">
      <c r="A346" s="40"/>
      <c r="B346" s="41"/>
      <c r="C346" s="42"/>
      <c r="D346" s="219" t="s">
        <v>136</v>
      </c>
      <c r="E346" s="42"/>
      <c r="F346" s="220" t="s">
        <v>531</v>
      </c>
      <c r="G346" s="42"/>
      <c r="H346" s="42"/>
      <c r="I346" s="221"/>
      <c r="J346" s="42"/>
      <c r="K346" s="42"/>
      <c r="L346" s="46"/>
      <c r="M346" s="222"/>
      <c r="N346" s="223"/>
      <c r="O346" s="86"/>
      <c r="P346" s="86"/>
      <c r="Q346" s="86"/>
      <c r="R346" s="86"/>
      <c r="S346" s="86"/>
      <c r="T346" s="87"/>
      <c r="U346" s="40"/>
      <c r="V346" s="40"/>
      <c r="W346" s="40"/>
      <c r="X346" s="40"/>
      <c r="Y346" s="40"/>
      <c r="Z346" s="40"/>
      <c r="AA346" s="40"/>
      <c r="AB346" s="40"/>
      <c r="AC346" s="40"/>
      <c r="AD346" s="40"/>
      <c r="AE346" s="40"/>
      <c r="AT346" s="19" t="s">
        <v>136</v>
      </c>
      <c r="AU346" s="19" t="s">
        <v>77</v>
      </c>
    </row>
    <row r="347" s="2" customFormat="1" ht="16.5" customHeight="1">
      <c r="A347" s="40"/>
      <c r="B347" s="41"/>
      <c r="C347" s="258" t="s">
        <v>532</v>
      </c>
      <c r="D347" s="258" t="s">
        <v>218</v>
      </c>
      <c r="E347" s="259" t="s">
        <v>533</v>
      </c>
      <c r="F347" s="260" t="s">
        <v>534</v>
      </c>
      <c r="G347" s="261" t="s">
        <v>147</v>
      </c>
      <c r="H347" s="262">
        <v>211.55000000000001</v>
      </c>
      <c r="I347" s="263"/>
      <c r="J347" s="264">
        <f>ROUND(I347*H347,2)</f>
        <v>0</v>
      </c>
      <c r="K347" s="260" t="s">
        <v>133</v>
      </c>
      <c r="L347" s="265"/>
      <c r="M347" s="266" t="s">
        <v>19</v>
      </c>
      <c r="N347" s="267" t="s">
        <v>40</v>
      </c>
      <c r="O347" s="86"/>
      <c r="P347" s="215">
        <f>O347*H347</f>
        <v>0</v>
      </c>
      <c r="Q347" s="215">
        <v>0.0129</v>
      </c>
      <c r="R347" s="215">
        <f>Q347*H347</f>
        <v>2.7289950000000003</v>
      </c>
      <c r="S347" s="215">
        <v>0</v>
      </c>
      <c r="T347" s="216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217" t="s">
        <v>178</v>
      </c>
      <c r="AT347" s="217" t="s">
        <v>218</v>
      </c>
      <c r="AU347" s="217" t="s">
        <v>77</v>
      </c>
      <c r="AY347" s="19" t="s">
        <v>125</v>
      </c>
      <c r="BE347" s="218">
        <f>IF(N347="základní",J347,0)</f>
        <v>0</v>
      </c>
      <c r="BF347" s="218">
        <f>IF(N347="snížená",J347,0)</f>
        <v>0</v>
      </c>
      <c r="BG347" s="218">
        <f>IF(N347="zákl. přenesená",J347,0)</f>
        <v>0</v>
      </c>
      <c r="BH347" s="218">
        <f>IF(N347="sníž. přenesená",J347,0)</f>
        <v>0</v>
      </c>
      <c r="BI347" s="218">
        <f>IF(N347="nulová",J347,0)</f>
        <v>0</v>
      </c>
      <c r="BJ347" s="19" t="s">
        <v>77</v>
      </c>
      <c r="BK347" s="218">
        <f>ROUND(I347*H347,2)</f>
        <v>0</v>
      </c>
      <c r="BL347" s="19" t="s">
        <v>492</v>
      </c>
      <c r="BM347" s="217" t="s">
        <v>535</v>
      </c>
    </row>
    <row r="348" s="13" customFormat="1">
      <c r="A348" s="13"/>
      <c r="B348" s="224"/>
      <c r="C348" s="225"/>
      <c r="D348" s="226" t="s">
        <v>138</v>
      </c>
      <c r="E348" s="227" t="s">
        <v>19</v>
      </c>
      <c r="F348" s="228" t="s">
        <v>536</v>
      </c>
      <c r="G348" s="225"/>
      <c r="H348" s="229">
        <v>211.55000000000001</v>
      </c>
      <c r="I348" s="230"/>
      <c r="J348" s="225"/>
      <c r="K348" s="225"/>
      <c r="L348" s="231"/>
      <c r="M348" s="232"/>
      <c r="N348" s="233"/>
      <c r="O348" s="233"/>
      <c r="P348" s="233"/>
      <c r="Q348" s="233"/>
      <c r="R348" s="233"/>
      <c r="S348" s="233"/>
      <c r="T348" s="234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35" t="s">
        <v>138</v>
      </c>
      <c r="AU348" s="235" t="s">
        <v>77</v>
      </c>
      <c r="AV348" s="13" t="s">
        <v>79</v>
      </c>
      <c r="AW348" s="13" t="s">
        <v>31</v>
      </c>
      <c r="AX348" s="13" t="s">
        <v>69</v>
      </c>
      <c r="AY348" s="235" t="s">
        <v>125</v>
      </c>
    </row>
    <row r="349" s="15" customFormat="1">
      <c r="A349" s="15"/>
      <c r="B349" s="247"/>
      <c r="C349" s="248"/>
      <c r="D349" s="226" t="s">
        <v>138</v>
      </c>
      <c r="E349" s="249" t="s">
        <v>19</v>
      </c>
      <c r="F349" s="250" t="s">
        <v>143</v>
      </c>
      <c r="G349" s="248"/>
      <c r="H349" s="251">
        <v>211.55000000000001</v>
      </c>
      <c r="I349" s="252"/>
      <c r="J349" s="248"/>
      <c r="K349" s="248"/>
      <c r="L349" s="253"/>
      <c r="M349" s="254"/>
      <c r="N349" s="255"/>
      <c r="O349" s="255"/>
      <c r="P349" s="255"/>
      <c r="Q349" s="255"/>
      <c r="R349" s="255"/>
      <c r="S349" s="255"/>
      <c r="T349" s="256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57" t="s">
        <v>138</v>
      </c>
      <c r="AU349" s="257" t="s">
        <v>77</v>
      </c>
      <c r="AV349" s="15" t="s">
        <v>134</v>
      </c>
      <c r="AW349" s="15" t="s">
        <v>31</v>
      </c>
      <c r="AX349" s="15" t="s">
        <v>77</v>
      </c>
      <c r="AY349" s="257" t="s">
        <v>125</v>
      </c>
    </row>
    <row r="350" s="2" customFormat="1" ht="16.5" customHeight="1">
      <c r="A350" s="40"/>
      <c r="B350" s="41"/>
      <c r="C350" s="206" t="s">
        <v>537</v>
      </c>
      <c r="D350" s="206" t="s">
        <v>129</v>
      </c>
      <c r="E350" s="207" t="s">
        <v>538</v>
      </c>
      <c r="F350" s="208" t="s">
        <v>539</v>
      </c>
      <c r="G350" s="209" t="s">
        <v>177</v>
      </c>
      <c r="H350" s="210">
        <v>40</v>
      </c>
      <c r="I350" s="211"/>
      <c r="J350" s="212">
        <f>ROUND(I350*H350,2)</f>
        <v>0</v>
      </c>
      <c r="K350" s="208" t="s">
        <v>133</v>
      </c>
      <c r="L350" s="46"/>
      <c r="M350" s="213" t="s">
        <v>19</v>
      </c>
      <c r="N350" s="214" t="s">
        <v>40</v>
      </c>
      <c r="O350" s="86"/>
      <c r="P350" s="215">
        <f>O350*H350</f>
        <v>0</v>
      </c>
      <c r="Q350" s="215">
        <v>0</v>
      </c>
      <c r="R350" s="215">
        <f>Q350*H350</f>
        <v>0</v>
      </c>
      <c r="S350" s="215">
        <v>0</v>
      </c>
      <c r="T350" s="216">
        <f>S350*H350</f>
        <v>0</v>
      </c>
      <c r="U350" s="40"/>
      <c r="V350" s="40"/>
      <c r="W350" s="40"/>
      <c r="X350" s="40"/>
      <c r="Y350" s="40"/>
      <c r="Z350" s="40"/>
      <c r="AA350" s="40"/>
      <c r="AB350" s="40"/>
      <c r="AC350" s="40"/>
      <c r="AD350" s="40"/>
      <c r="AE350" s="40"/>
      <c r="AR350" s="217" t="s">
        <v>492</v>
      </c>
      <c r="AT350" s="217" t="s">
        <v>129</v>
      </c>
      <c r="AU350" s="217" t="s">
        <v>77</v>
      </c>
      <c r="AY350" s="19" t="s">
        <v>125</v>
      </c>
      <c r="BE350" s="218">
        <f>IF(N350="základní",J350,0)</f>
        <v>0</v>
      </c>
      <c r="BF350" s="218">
        <f>IF(N350="snížená",J350,0)</f>
        <v>0</v>
      </c>
      <c r="BG350" s="218">
        <f>IF(N350="zákl. přenesená",J350,0)</f>
        <v>0</v>
      </c>
      <c r="BH350" s="218">
        <f>IF(N350="sníž. přenesená",J350,0)</f>
        <v>0</v>
      </c>
      <c r="BI350" s="218">
        <f>IF(N350="nulová",J350,0)</f>
        <v>0</v>
      </c>
      <c r="BJ350" s="19" t="s">
        <v>77</v>
      </c>
      <c r="BK350" s="218">
        <f>ROUND(I350*H350,2)</f>
        <v>0</v>
      </c>
      <c r="BL350" s="19" t="s">
        <v>492</v>
      </c>
      <c r="BM350" s="217" t="s">
        <v>540</v>
      </c>
    </row>
    <row r="351" s="2" customFormat="1">
      <c r="A351" s="40"/>
      <c r="B351" s="41"/>
      <c r="C351" s="42"/>
      <c r="D351" s="219" t="s">
        <v>136</v>
      </c>
      <c r="E351" s="42"/>
      <c r="F351" s="220" t="s">
        <v>541</v>
      </c>
      <c r="G351" s="42"/>
      <c r="H351" s="42"/>
      <c r="I351" s="221"/>
      <c r="J351" s="42"/>
      <c r="K351" s="42"/>
      <c r="L351" s="46"/>
      <c r="M351" s="222"/>
      <c r="N351" s="223"/>
      <c r="O351" s="86"/>
      <c r="P351" s="86"/>
      <c r="Q351" s="86"/>
      <c r="R351" s="86"/>
      <c r="S351" s="86"/>
      <c r="T351" s="87"/>
      <c r="U351" s="40"/>
      <c r="V351" s="40"/>
      <c r="W351" s="40"/>
      <c r="X351" s="40"/>
      <c r="Y351" s="40"/>
      <c r="Z351" s="40"/>
      <c r="AA351" s="40"/>
      <c r="AB351" s="40"/>
      <c r="AC351" s="40"/>
      <c r="AD351" s="40"/>
      <c r="AE351" s="40"/>
      <c r="AT351" s="19" t="s">
        <v>136</v>
      </c>
      <c r="AU351" s="19" t="s">
        <v>77</v>
      </c>
    </row>
    <row r="352" s="2" customFormat="1" ht="16.5" customHeight="1">
      <c r="A352" s="40"/>
      <c r="B352" s="41"/>
      <c r="C352" s="206" t="s">
        <v>542</v>
      </c>
      <c r="D352" s="206" t="s">
        <v>129</v>
      </c>
      <c r="E352" s="207" t="s">
        <v>543</v>
      </c>
      <c r="F352" s="208" t="s">
        <v>544</v>
      </c>
      <c r="G352" s="209" t="s">
        <v>177</v>
      </c>
      <c r="H352" s="210">
        <v>80</v>
      </c>
      <c r="I352" s="211"/>
      <c r="J352" s="212">
        <f>ROUND(I352*H352,2)</f>
        <v>0</v>
      </c>
      <c r="K352" s="208" t="s">
        <v>133</v>
      </c>
      <c r="L352" s="46"/>
      <c r="M352" s="213" t="s">
        <v>19</v>
      </c>
      <c r="N352" s="214" t="s">
        <v>40</v>
      </c>
      <c r="O352" s="86"/>
      <c r="P352" s="215">
        <f>O352*H352</f>
        <v>0</v>
      </c>
      <c r="Q352" s="215">
        <v>0</v>
      </c>
      <c r="R352" s="215">
        <f>Q352*H352</f>
        <v>0</v>
      </c>
      <c r="S352" s="215">
        <v>0</v>
      </c>
      <c r="T352" s="216">
        <f>S352*H352</f>
        <v>0</v>
      </c>
      <c r="U352" s="40"/>
      <c r="V352" s="40"/>
      <c r="W352" s="40"/>
      <c r="X352" s="40"/>
      <c r="Y352" s="40"/>
      <c r="Z352" s="40"/>
      <c r="AA352" s="40"/>
      <c r="AB352" s="40"/>
      <c r="AC352" s="40"/>
      <c r="AD352" s="40"/>
      <c r="AE352" s="40"/>
      <c r="AR352" s="217" t="s">
        <v>492</v>
      </c>
      <c r="AT352" s="217" t="s">
        <v>129</v>
      </c>
      <c r="AU352" s="217" t="s">
        <v>77</v>
      </c>
      <c r="AY352" s="19" t="s">
        <v>125</v>
      </c>
      <c r="BE352" s="218">
        <f>IF(N352="základní",J352,0)</f>
        <v>0</v>
      </c>
      <c r="BF352" s="218">
        <f>IF(N352="snížená",J352,0)</f>
        <v>0</v>
      </c>
      <c r="BG352" s="218">
        <f>IF(N352="zákl. přenesená",J352,0)</f>
        <v>0</v>
      </c>
      <c r="BH352" s="218">
        <f>IF(N352="sníž. přenesená",J352,0)</f>
        <v>0</v>
      </c>
      <c r="BI352" s="218">
        <f>IF(N352="nulová",J352,0)</f>
        <v>0</v>
      </c>
      <c r="BJ352" s="19" t="s">
        <v>77</v>
      </c>
      <c r="BK352" s="218">
        <f>ROUND(I352*H352,2)</f>
        <v>0</v>
      </c>
      <c r="BL352" s="19" t="s">
        <v>492</v>
      </c>
      <c r="BM352" s="217" t="s">
        <v>545</v>
      </c>
    </row>
    <row r="353" s="2" customFormat="1">
      <c r="A353" s="40"/>
      <c r="B353" s="41"/>
      <c r="C353" s="42"/>
      <c r="D353" s="219" t="s">
        <v>136</v>
      </c>
      <c r="E353" s="42"/>
      <c r="F353" s="220" t="s">
        <v>546</v>
      </c>
      <c r="G353" s="42"/>
      <c r="H353" s="42"/>
      <c r="I353" s="221"/>
      <c r="J353" s="42"/>
      <c r="K353" s="42"/>
      <c r="L353" s="46"/>
      <c r="M353" s="222"/>
      <c r="N353" s="223"/>
      <c r="O353" s="86"/>
      <c r="P353" s="86"/>
      <c r="Q353" s="86"/>
      <c r="R353" s="86"/>
      <c r="S353" s="86"/>
      <c r="T353" s="87"/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T353" s="19" t="s">
        <v>136</v>
      </c>
      <c r="AU353" s="19" t="s">
        <v>77</v>
      </c>
    </row>
    <row r="354" s="2" customFormat="1" ht="24.15" customHeight="1">
      <c r="A354" s="40"/>
      <c r="B354" s="41"/>
      <c r="C354" s="206" t="s">
        <v>547</v>
      </c>
      <c r="D354" s="206" t="s">
        <v>129</v>
      </c>
      <c r="E354" s="207" t="s">
        <v>548</v>
      </c>
      <c r="F354" s="208" t="s">
        <v>549</v>
      </c>
      <c r="G354" s="209" t="s">
        <v>461</v>
      </c>
      <c r="H354" s="210">
        <v>3.9670000000000001</v>
      </c>
      <c r="I354" s="211"/>
      <c r="J354" s="212">
        <f>ROUND(I354*H354,2)</f>
        <v>0</v>
      </c>
      <c r="K354" s="208" t="s">
        <v>133</v>
      </c>
      <c r="L354" s="46"/>
      <c r="M354" s="213" t="s">
        <v>19</v>
      </c>
      <c r="N354" s="214" t="s">
        <v>40</v>
      </c>
      <c r="O354" s="86"/>
      <c r="P354" s="215">
        <f>O354*H354</f>
        <v>0</v>
      </c>
      <c r="Q354" s="215">
        <v>0</v>
      </c>
      <c r="R354" s="215">
        <f>Q354*H354</f>
        <v>0</v>
      </c>
      <c r="S354" s="215">
        <v>0</v>
      </c>
      <c r="T354" s="216">
        <f>S354*H354</f>
        <v>0</v>
      </c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R354" s="217" t="s">
        <v>492</v>
      </c>
      <c r="AT354" s="217" t="s">
        <v>129</v>
      </c>
      <c r="AU354" s="217" t="s">
        <v>77</v>
      </c>
      <c r="AY354" s="19" t="s">
        <v>125</v>
      </c>
      <c r="BE354" s="218">
        <f>IF(N354="základní",J354,0)</f>
        <v>0</v>
      </c>
      <c r="BF354" s="218">
        <f>IF(N354="snížená",J354,0)</f>
        <v>0</v>
      </c>
      <c r="BG354" s="218">
        <f>IF(N354="zákl. přenesená",J354,0)</f>
        <v>0</v>
      </c>
      <c r="BH354" s="218">
        <f>IF(N354="sníž. přenesená",J354,0)</f>
        <v>0</v>
      </c>
      <c r="BI354" s="218">
        <f>IF(N354="nulová",J354,0)</f>
        <v>0</v>
      </c>
      <c r="BJ354" s="19" t="s">
        <v>77</v>
      </c>
      <c r="BK354" s="218">
        <f>ROUND(I354*H354,2)</f>
        <v>0</v>
      </c>
      <c r="BL354" s="19" t="s">
        <v>492</v>
      </c>
      <c r="BM354" s="217" t="s">
        <v>550</v>
      </c>
    </row>
    <row r="355" s="2" customFormat="1">
      <c r="A355" s="40"/>
      <c r="B355" s="41"/>
      <c r="C355" s="42"/>
      <c r="D355" s="219" t="s">
        <v>136</v>
      </c>
      <c r="E355" s="42"/>
      <c r="F355" s="220" t="s">
        <v>551</v>
      </c>
      <c r="G355" s="42"/>
      <c r="H355" s="42"/>
      <c r="I355" s="221"/>
      <c r="J355" s="42"/>
      <c r="K355" s="42"/>
      <c r="L355" s="46"/>
      <c r="M355" s="222"/>
      <c r="N355" s="223"/>
      <c r="O355" s="86"/>
      <c r="P355" s="86"/>
      <c r="Q355" s="86"/>
      <c r="R355" s="86"/>
      <c r="S355" s="86"/>
      <c r="T355" s="87"/>
      <c r="U355" s="40"/>
      <c r="V355" s="40"/>
      <c r="W355" s="40"/>
      <c r="X355" s="40"/>
      <c r="Y355" s="40"/>
      <c r="Z355" s="40"/>
      <c r="AA355" s="40"/>
      <c r="AB355" s="40"/>
      <c r="AC355" s="40"/>
      <c r="AD355" s="40"/>
      <c r="AE355" s="40"/>
      <c r="AT355" s="19" t="s">
        <v>136</v>
      </c>
      <c r="AU355" s="19" t="s">
        <v>77</v>
      </c>
    </row>
    <row r="356" s="2" customFormat="1" ht="24.15" customHeight="1">
      <c r="A356" s="40"/>
      <c r="B356" s="41"/>
      <c r="C356" s="206" t="s">
        <v>552</v>
      </c>
      <c r="D356" s="206" t="s">
        <v>129</v>
      </c>
      <c r="E356" s="207" t="s">
        <v>553</v>
      </c>
      <c r="F356" s="208" t="s">
        <v>554</v>
      </c>
      <c r="G356" s="209" t="s">
        <v>461</v>
      </c>
      <c r="H356" s="210">
        <v>3.9670000000000001</v>
      </c>
      <c r="I356" s="211"/>
      <c r="J356" s="212">
        <f>ROUND(I356*H356,2)</f>
        <v>0</v>
      </c>
      <c r="K356" s="208" t="s">
        <v>133</v>
      </c>
      <c r="L356" s="46"/>
      <c r="M356" s="213" t="s">
        <v>19</v>
      </c>
      <c r="N356" s="214" t="s">
        <v>40</v>
      </c>
      <c r="O356" s="86"/>
      <c r="P356" s="215">
        <f>O356*H356</f>
        <v>0</v>
      </c>
      <c r="Q356" s="215">
        <v>0</v>
      </c>
      <c r="R356" s="215">
        <f>Q356*H356</f>
        <v>0</v>
      </c>
      <c r="S356" s="215">
        <v>0</v>
      </c>
      <c r="T356" s="216">
        <f>S356*H356</f>
        <v>0</v>
      </c>
      <c r="U356" s="40"/>
      <c r="V356" s="40"/>
      <c r="W356" s="40"/>
      <c r="X356" s="40"/>
      <c r="Y356" s="40"/>
      <c r="Z356" s="40"/>
      <c r="AA356" s="40"/>
      <c r="AB356" s="40"/>
      <c r="AC356" s="40"/>
      <c r="AD356" s="40"/>
      <c r="AE356" s="40"/>
      <c r="AR356" s="217" t="s">
        <v>492</v>
      </c>
      <c r="AT356" s="217" t="s">
        <v>129</v>
      </c>
      <c r="AU356" s="217" t="s">
        <v>77</v>
      </c>
      <c r="AY356" s="19" t="s">
        <v>125</v>
      </c>
      <c r="BE356" s="218">
        <f>IF(N356="základní",J356,0)</f>
        <v>0</v>
      </c>
      <c r="BF356" s="218">
        <f>IF(N356="snížená",J356,0)</f>
        <v>0</v>
      </c>
      <c r="BG356" s="218">
        <f>IF(N356="zákl. přenesená",J356,0)</f>
        <v>0</v>
      </c>
      <c r="BH356" s="218">
        <f>IF(N356="sníž. přenesená",J356,0)</f>
        <v>0</v>
      </c>
      <c r="BI356" s="218">
        <f>IF(N356="nulová",J356,0)</f>
        <v>0</v>
      </c>
      <c r="BJ356" s="19" t="s">
        <v>77</v>
      </c>
      <c r="BK356" s="218">
        <f>ROUND(I356*H356,2)</f>
        <v>0</v>
      </c>
      <c r="BL356" s="19" t="s">
        <v>492</v>
      </c>
      <c r="BM356" s="217" t="s">
        <v>555</v>
      </c>
    </row>
    <row r="357" s="2" customFormat="1">
      <c r="A357" s="40"/>
      <c r="B357" s="41"/>
      <c r="C357" s="42"/>
      <c r="D357" s="219" t="s">
        <v>136</v>
      </c>
      <c r="E357" s="42"/>
      <c r="F357" s="220" t="s">
        <v>556</v>
      </c>
      <c r="G357" s="42"/>
      <c r="H357" s="42"/>
      <c r="I357" s="221"/>
      <c r="J357" s="42"/>
      <c r="K357" s="42"/>
      <c r="L357" s="46"/>
      <c r="M357" s="222"/>
      <c r="N357" s="223"/>
      <c r="O357" s="86"/>
      <c r="P357" s="86"/>
      <c r="Q357" s="86"/>
      <c r="R357" s="86"/>
      <c r="S357" s="86"/>
      <c r="T357" s="87"/>
      <c r="U357" s="40"/>
      <c r="V357" s="40"/>
      <c r="W357" s="40"/>
      <c r="X357" s="40"/>
      <c r="Y357" s="40"/>
      <c r="Z357" s="40"/>
      <c r="AA357" s="40"/>
      <c r="AB357" s="40"/>
      <c r="AC357" s="40"/>
      <c r="AD357" s="40"/>
      <c r="AE357" s="40"/>
      <c r="AT357" s="19" t="s">
        <v>136</v>
      </c>
      <c r="AU357" s="19" t="s">
        <v>77</v>
      </c>
    </row>
    <row r="358" s="12" customFormat="1" ht="25.92" customHeight="1">
      <c r="A358" s="12"/>
      <c r="B358" s="190"/>
      <c r="C358" s="191"/>
      <c r="D358" s="192" t="s">
        <v>68</v>
      </c>
      <c r="E358" s="193" t="s">
        <v>557</v>
      </c>
      <c r="F358" s="193" t="s">
        <v>558</v>
      </c>
      <c r="G358" s="191"/>
      <c r="H358" s="191"/>
      <c r="I358" s="194"/>
      <c r="J358" s="195">
        <f>BK358</f>
        <v>0</v>
      </c>
      <c r="K358" s="191"/>
      <c r="L358" s="196"/>
      <c r="M358" s="197"/>
      <c r="N358" s="198"/>
      <c r="O358" s="198"/>
      <c r="P358" s="199">
        <f>P359+P397+P425+P431+P520+P567</f>
        <v>0</v>
      </c>
      <c r="Q358" s="198"/>
      <c r="R358" s="199">
        <f>R359+R397+R425+R431+R520+R567</f>
        <v>16.453418627147499</v>
      </c>
      <c r="S358" s="198"/>
      <c r="T358" s="200">
        <f>T359+T397+T425+T431+T520+T567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01" t="s">
        <v>79</v>
      </c>
      <c r="AT358" s="202" t="s">
        <v>68</v>
      </c>
      <c r="AU358" s="202" t="s">
        <v>69</v>
      </c>
      <c r="AY358" s="201" t="s">
        <v>125</v>
      </c>
      <c r="BK358" s="203">
        <f>BK359+BK397+BK425+BK431+BK520+BK567</f>
        <v>0</v>
      </c>
    </row>
    <row r="359" s="12" customFormat="1" ht="22.8" customHeight="1">
      <c r="A359" s="12"/>
      <c r="B359" s="190"/>
      <c r="C359" s="191"/>
      <c r="D359" s="192" t="s">
        <v>68</v>
      </c>
      <c r="E359" s="204" t="s">
        <v>559</v>
      </c>
      <c r="F359" s="204" t="s">
        <v>560</v>
      </c>
      <c r="G359" s="191"/>
      <c r="H359" s="191"/>
      <c r="I359" s="194"/>
      <c r="J359" s="205">
        <f>BK359</f>
        <v>0</v>
      </c>
      <c r="K359" s="191"/>
      <c r="L359" s="196"/>
      <c r="M359" s="197"/>
      <c r="N359" s="198"/>
      <c r="O359" s="198"/>
      <c r="P359" s="199">
        <f>SUM(P360:P396)</f>
        <v>0</v>
      </c>
      <c r="Q359" s="198"/>
      <c r="R359" s="199">
        <f>SUM(R360:R396)</f>
        <v>4.1211303638699999</v>
      </c>
      <c r="S359" s="198"/>
      <c r="T359" s="200">
        <f>SUM(T360:T396)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01" t="s">
        <v>79</v>
      </c>
      <c r="AT359" s="202" t="s">
        <v>68</v>
      </c>
      <c r="AU359" s="202" t="s">
        <v>77</v>
      </c>
      <c r="AY359" s="201" t="s">
        <v>125</v>
      </c>
      <c r="BK359" s="203">
        <f>SUM(BK360:BK396)</f>
        <v>0</v>
      </c>
    </row>
    <row r="360" s="2" customFormat="1" ht="24.15" customHeight="1">
      <c r="A360" s="40"/>
      <c r="B360" s="41"/>
      <c r="C360" s="206" t="s">
        <v>561</v>
      </c>
      <c r="D360" s="206" t="s">
        <v>129</v>
      </c>
      <c r="E360" s="207" t="s">
        <v>562</v>
      </c>
      <c r="F360" s="208" t="s">
        <v>563</v>
      </c>
      <c r="G360" s="209" t="s">
        <v>147</v>
      </c>
      <c r="H360" s="210">
        <v>292.97300000000001</v>
      </c>
      <c r="I360" s="211"/>
      <c r="J360" s="212">
        <f>ROUND(I360*H360,2)</f>
        <v>0</v>
      </c>
      <c r="K360" s="208" t="s">
        <v>162</v>
      </c>
      <c r="L360" s="46"/>
      <c r="M360" s="213" t="s">
        <v>19</v>
      </c>
      <c r="N360" s="214" t="s">
        <v>40</v>
      </c>
      <c r="O360" s="86"/>
      <c r="P360" s="215">
        <f>O360*H360</f>
        <v>0</v>
      </c>
      <c r="Q360" s="215">
        <v>0</v>
      </c>
      <c r="R360" s="215">
        <f>Q360*H360</f>
        <v>0</v>
      </c>
      <c r="S360" s="215">
        <v>0</v>
      </c>
      <c r="T360" s="216">
        <f>S360*H360</f>
        <v>0</v>
      </c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R360" s="217" t="s">
        <v>492</v>
      </c>
      <c r="AT360" s="217" t="s">
        <v>129</v>
      </c>
      <c r="AU360" s="217" t="s">
        <v>79</v>
      </c>
      <c r="AY360" s="19" t="s">
        <v>125</v>
      </c>
      <c r="BE360" s="218">
        <f>IF(N360="základní",J360,0)</f>
        <v>0</v>
      </c>
      <c r="BF360" s="218">
        <f>IF(N360="snížená",J360,0)</f>
        <v>0</v>
      </c>
      <c r="BG360" s="218">
        <f>IF(N360="zákl. přenesená",J360,0)</f>
        <v>0</v>
      </c>
      <c r="BH360" s="218">
        <f>IF(N360="sníž. přenesená",J360,0)</f>
        <v>0</v>
      </c>
      <c r="BI360" s="218">
        <f>IF(N360="nulová",J360,0)</f>
        <v>0</v>
      </c>
      <c r="BJ360" s="19" t="s">
        <v>77</v>
      </c>
      <c r="BK360" s="218">
        <f>ROUND(I360*H360,2)</f>
        <v>0</v>
      </c>
      <c r="BL360" s="19" t="s">
        <v>492</v>
      </c>
      <c r="BM360" s="217" t="s">
        <v>564</v>
      </c>
    </row>
    <row r="361" s="2" customFormat="1">
      <c r="A361" s="40"/>
      <c r="B361" s="41"/>
      <c r="C361" s="42"/>
      <c r="D361" s="219" t="s">
        <v>136</v>
      </c>
      <c r="E361" s="42"/>
      <c r="F361" s="220" t="s">
        <v>565</v>
      </c>
      <c r="G361" s="42"/>
      <c r="H361" s="42"/>
      <c r="I361" s="221"/>
      <c r="J361" s="42"/>
      <c r="K361" s="42"/>
      <c r="L361" s="46"/>
      <c r="M361" s="222"/>
      <c r="N361" s="223"/>
      <c r="O361" s="86"/>
      <c r="P361" s="86"/>
      <c r="Q361" s="86"/>
      <c r="R361" s="86"/>
      <c r="S361" s="86"/>
      <c r="T361" s="87"/>
      <c r="U361" s="40"/>
      <c r="V361" s="40"/>
      <c r="W361" s="40"/>
      <c r="X361" s="40"/>
      <c r="Y361" s="40"/>
      <c r="Z361" s="40"/>
      <c r="AA361" s="40"/>
      <c r="AB361" s="40"/>
      <c r="AC361" s="40"/>
      <c r="AD361" s="40"/>
      <c r="AE361" s="40"/>
      <c r="AT361" s="19" t="s">
        <v>136</v>
      </c>
      <c r="AU361" s="19" t="s">
        <v>79</v>
      </c>
    </row>
    <row r="362" s="13" customFormat="1">
      <c r="A362" s="13"/>
      <c r="B362" s="224"/>
      <c r="C362" s="225"/>
      <c r="D362" s="226" t="s">
        <v>138</v>
      </c>
      <c r="E362" s="227" t="s">
        <v>19</v>
      </c>
      <c r="F362" s="228" t="s">
        <v>566</v>
      </c>
      <c r="G362" s="225"/>
      <c r="H362" s="229">
        <v>292.97300000000001</v>
      </c>
      <c r="I362" s="230"/>
      <c r="J362" s="225"/>
      <c r="K362" s="225"/>
      <c r="L362" s="231"/>
      <c r="M362" s="232"/>
      <c r="N362" s="233"/>
      <c r="O362" s="233"/>
      <c r="P362" s="233"/>
      <c r="Q362" s="233"/>
      <c r="R362" s="233"/>
      <c r="S362" s="233"/>
      <c r="T362" s="234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5" t="s">
        <v>138</v>
      </c>
      <c r="AU362" s="235" t="s">
        <v>79</v>
      </c>
      <c r="AV362" s="13" t="s">
        <v>79</v>
      </c>
      <c r="AW362" s="13" t="s">
        <v>31</v>
      </c>
      <c r="AX362" s="13" t="s">
        <v>69</v>
      </c>
      <c r="AY362" s="235" t="s">
        <v>125</v>
      </c>
    </row>
    <row r="363" s="15" customFormat="1">
      <c r="A363" s="15"/>
      <c r="B363" s="247"/>
      <c r="C363" s="248"/>
      <c r="D363" s="226" t="s">
        <v>138</v>
      </c>
      <c r="E363" s="249" t="s">
        <v>19</v>
      </c>
      <c r="F363" s="250" t="s">
        <v>143</v>
      </c>
      <c r="G363" s="248"/>
      <c r="H363" s="251">
        <v>292.97300000000001</v>
      </c>
      <c r="I363" s="252"/>
      <c r="J363" s="248"/>
      <c r="K363" s="248"/>
      <c r="L363" s="253"/>
      <c r="M363" s="254"/>
      <c r="N363" s="255"/>
      <c r="O363" s="255"/>
      <c r="P363" s="255"/>
      <c r="Q363" s="255"/>
      <c r="R363" s="255"/>
      <c r="S363" s="255"/>
      <c r="T363" s="256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57" t="s">
        <v>138</v>
      </c>
      <c r="AU363" s="257" t="s">
        <v>79</v>
      </c>
      <c r="AV363" s="15" t="s">
        <v>134</v>
      </c>
      <c r="AW363" s="15" t="s">
        <v>31</v>
      </c>
      <c r="AX363" s="15" t="s">
        <v>77</v>
      </c>
      <c r="AY363" s="257" t="s">
        <v>125</v>
      </c>
    </row>
    <row r="364" s="2" customFormat="1" ht="16.5" customHeight="1">
      <c r="A364" s="40"/>
      <c r="B364" s="41"/>
      <c r="C364" s="258" t="s">
        <v>387</v>
      </c>
      <c r="D364" s="258" t="s">
        <v>218</v>
      </c>
      <c r="E364" s="259" t="s">
        <v>567</v>
      </c>
      <c r="F364" s="260" t="s">
        <v>568</v>
      </c>
      <c r="G364" s="261" t="s">
        <v>461</v>
      </c>
      <c r="H364" s="262">
        <v>0.087999999999999995</v>
      </c>
      <c r="I364" s="263"/>
      <c r="J364" s="264">
        <f>ROUND(I364*H364,2)</f>
        <v>0</v>
      </c>
      <c r="K364" s="260" t="s">
        <v>133</v>
      </c>
      <c r="L364" s="265"/>
      <c r="M364" s="266" t="s">
        <v>19</v>
      </c>
      <c r="N364" s="267" t="s">
        <v>40</v>
      </c>
      <c r="O364" s="86"/>
      <c r="P364" s="215">
        <f>O364*H364</f>
        <v>0</v>
      </c>
      <c r="Q364" s="215">
        <v>1</v>
      </c>
      <c r="R364" s="215">
        <f>Q364*H364</f>
        <v>0.087999999999999995</v>
      </c>
      <c r="S364" s="215">
        <v>0</v>
      </c>
      <c r="T364" s="216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217" t="s">
        <v>178</v>
      </c>
      <c r="AT364" s="217" t="s">
        <v>218</v>
      </c>
      <c r="AU364" s="217" t="s">
        <v>79</v>
      </c>
      <c r="AY364" s="19" t="s">
        <v>125</v>
      </c>
      <c r="BE364" s="218">
        <f>IF(N364="základní",J364,0)</f>
        <v>0</v>
      </c>
      <c r="BF364" s="218">
        <f>IF(N364="snížená",J364,0)</f>
        <v>0</v>
      </c>
      <c r="BG364" s="218">
        <f>IF(N364="zákl. přenesená",J364,0)</f>
        <v>0</v>
      </c>
      <c r="BH364" s="218">
        <f>IF(N364="sníž. přenesená",J364,0)</f>
        <v>0</v>
      </c>
      <c r="BI364" s="218">
        <f>IF(N364="nulová",J364,0)</f>
        <v>0</v>
      </c>
      <c r="BJ364" s="19" t="s">
        <v>77</v>
      </c>
      <c r="BK364" s="218">
        <f>ROUND(I364*H364,2)</f>
        <v>0</v>
      </c>
      <c r="BL364" s="19" t="s">
        <v>492</v>
      </c>
      <c r="BM364" s="217" t="s">
        <v>569</v>
      </c>
    </row>
    <row r="365" s="13" customFormat="1">
      <c r="A365" s="13"/>
      <c r="B365" s="224"/>
      <c r="C365" s="225"/>
      <c r="D365" s="226" t="s">
        <v>138</v>
      </c>
      <c r="E365" s="227" t="s">
        <v>19</v>
      </c>
      <c r="F365" s="228" t="s">
        <v>570</v>
      </c>
      <c r="G365" s="225"/>
      <c r="H365" s="229">
        <v>0.087999999999999995</v>
      </c>
      <c r="I365" s="230"/>
      <c r="J365" s="225"/>
      <c r="K365" s="225"/>
      <c r="L365" s="231"/>
      <c r="M365" s="232"/>
      <c r="N365" s="233"/>
      <c r="O365" s="233"/>
      <c r="P365" s="233"/>
      <c r="Q365" s="233"/>
      <c r="R365" s="233"/>
      <c r="S365" s="233"/>
      <c r="T365" s="234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35" t="s">
        <v>138</v>
      </c>
      <c r="AU365" s="235" t="s">
        <v>79</v>
      </c>
      <c r="AV365" s="13" t="s">
        <v>79</v>
      </c>
      <c r="AW365" s="13" t="s">
        <v>31</v>
      </c>
      <c r="AX365" s="13" t="s">
        <v>69</v>
      </c>
      <c r="AY365" s="235" t="s">
        <v>125</v>
      </c>
    </row>
    <row r="366" s="15" customFormat="1">
      <c r="A366" s="15"/>
      <c r="B366" s="247"/>
      <c r="C366" s="248"/>
      <c r="D366" s="226" t="s">
        <v>138</v>
      </c>
      <c r="E366" s="249" t="s">
        <v>19</v>
      </c>
      <c r="F366" s="250" t="s">
        <v>143</v>
      </c>
      <c r="G366" s="248"/>
      <c r="H366" s="251">
        <v>0.087999999999999995</v>
      </c>
      <c r="I366" s="252"/>
      <c r="J366" s="248"/>
      <c r="K366" s="248"/>
      <c r="L366" s="253"/>
      <c r="M366" s="254"/>
      <c r="N366" s="255"/>
      <c r="O366" s="255"/>
      <c r="P366" s="255"/>
      <c r="Q366" s="255"/>
      <c r="R366" s="255"/>
      <c r="S366" s="255"/>
      <c r="T366" s="256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T366" s="257" t="s">
        <v>138</v>
      </c>
      <c r="AU366" s="257" t="s">
        <v>79</v>
      </c>
      <c r="AV366" s="15" t="s">
        <v>134</v>
      </c>
      <c r="AW366" s="15" t="s">
        <v>31</v>
      </c>
      <c r="AX366" s="15" t="s">
        <v>77</v>
      </c>
      <c r="AY366" s="257" t="s">
        <v>125</v>
      </c>
    </row>
    <row r="367" s="2" customFormat="1" ht="16.5" customHeight="1">
      <c r="A367" s="40"/>
      <c r="B367" s="41"/>
      <c r="C367" s="206" t="s">
        <v>571</v>
      </c>
      <c r="D367" s="206" t="s">
        <v>129</v>
      </c>
      <c r="E367" s="207" t="s">
        <v>572</v>
      </c>
      <c r="F367" s="208" t="s">
        <v>573</v>
      </c>
      <c r="G367" s="209" t="s">
        <v>147</v>
      </c>
      <c r="H367" s="210">
        <v>152.32599999999999</v>
      </c>
      <c r="I367" s="211"/>
      <c r="J367" s="212">
        <f>ROUND(I367*H367,2)</f>
        <v>0</v>
      </c>
      <c r="K367" s="208" t="s">
        <v>162</v>
      </c>
      <c r="L367" s="46"/>
      <c r="M367" s="213" t="s">
        <v>19</v>
      </c>
      <c r="N367" s="214" t="s">
        <v>40</v>
      </c>
      <c r="O367" s="86"/>
      <c r="P367" s="215">
        <f>O367*H367</f>
        <v>0</v>
      </c>
      <c r="Q367" s="215">
        <v>0.00088312999999999998</v>
      </c>
      <c r="R367" s="215">
        <f>Q367*H367</f>
        <v>0.13452366037999999</v>
      </c>
      <c r="S367" s="215">
        <v>0</v>
      </c>
      <c r="T367" s="216">
        <f>S367*H367</f>
        <v>0</v>
      </c>
      <c r="U367" s="40"/>
      <c r="V367" s="40"/>
      <c r="W367" s="40"/>
      <c r="X367" s="40"/>
      <c r="Y367" s="40"/>
      <c r="Z367" s="40"/>
      <c r="AA367" s="40"/>
      <c r="AB367" s="40"/>
      <c r="AC367" s="40"/>
      <c r="AD367" s="40"/>
      <c r="AE367" s="40"/>
      <c r="AR367" s="217" t="s">
        <v>492</v>
      </c>
      <c r="AT367" s="217" t="s">
        <v>129</v>
      </c>
      <c r="AU367" s="217" t="s">
        <v>79</v>
      </c>
      <c r="AY367" s="19" t="s">
        <v>125</v>
      </c>
      <c r="BE367" s="218">
        <f>IF(N367="základní",J367,0)</f>
        <v>0</v>
      </c>
      <c r="BF367" s="218">
        <f>IF(N367="snížená",J367,0)</f>
        <v>0</v>
      </c>
      <c r="BG367" s="218">
        <f>IF(N367="zákl. přenesená",J367,0)</f>
        <v>0</v>
      </c>
      <c r="BH367" s="218">
        <f>IF(N367="sníž. přenesená",J367,0)</f>
        <v>0</v>
      </c>
      <c r="BI367" s="218">
        <f>IF(N367="nulová",J367,0)</f>
        <v>0</v>
      </c>
      <c r="BJ367" s="19" t="s">
        <v>77</v>
      </c>
      <c r="BK367" s="218">
        <f>ROUND(I367*H367,2)</f>
        <v>0</v>
      </c>
      <c r="BL367" s="19" t="s">
        <v>492</v>
      </c>
      <c r="BM367" s="217" t="s">
        <v>574</v>
      </c>
    </row>
    <row r="368" s="2" customFormat="1">
      <c r="A368" s="40"/>
      <c r="B368" s="41"/>
      <c r="C368" s="42"/>
      <c r="D368" s="219" t="s">
        <v>136</v>
      </c>
      <c r="E368" s="42"/>
      <c r="F368" s="220" t="s">
        <v>575</v>
      </c>
      <c r="G368" s="42"/>
      <c r="H368" s="42"/>
      <c r="I368" s="221"/>
      <c r="J368" s="42"/>
      <c r="K368" s="42"/>
      <c r="L368" s="46"/>
      <c r="M368" s="222"/>
      <c r="N368" s="223"/>
      <c r="O368" s="86"/>
      <c r="P368" s="86"/>
      <c r="Q368" s="86"/>
      <c r="R368" s="86"/>
      <c r="S368" s="86"/>
      <c r="T368" s="87"/>
      <c r="U368" s="40"/>
      <c r="V368" s="40"/>
      <c r="W368" s="40"/>
      <c r="X368" s="40"/>
      <c r="Y368" s="40"/>
      <c r="Z368" s="40"/>
      <c r="AA368" s="40"/>
      <c r="AB368" s="40"/>
      <c r="AC368" s="40"/>
      <c r="AD368" s="40"/>
      <c r="AE368" s="40"/>
      <c r="AT368" s="19" t="s">
        <v>136</v>
      </c>
      <c r="AU368" s="19" t="s">
        <v>79</v>
      </c>
    </row>
    <row r="369" s="13" customFormat="1">
      <c r="A369" s="13"/>
      <c r="B369" s="224"/>
      <c r="C369" s="225"/>
      <c r="D369" s="226" t="s">
        <v>138</v>
      </c>
      <c r="E369" s="227" t="s">
        <v>19</v>
      </c>
      <c r="F369" s="228" t="s">
        <v>576</v>
      </c>
      <c r="G369" s="225"/>
      <c r="H369" s="229">
        <v>152.32599999999999</v>
      </c>
      <c r="I369" s="230"/>
      <c r="J369" s="225"/>
      <c r="K369" s="225"/>
      <c r="L369" s="231"/>
      <c r="M369" s="232"/>
      <c r="N369" s="233"/>
      <c r="O369" s="233"/>
      <c r="P369" s="233"/>
      <c r="Q369" s="233"/>
      <c r="R369" s="233"/>
      <c r="S369" s="233"/>
      <c r="T369" s="234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5" t="s">
        <v>138</v>
      </c>
      <c r="AU369" s="235" t="s">
        <v>79</v>
      </c>
      <c r="AV369" s="13" t="s">
        <v>79</v>
      </c>
      <c r="AW369" s="13" t="s">
        <v>31</v>
      </c>
      <c r="AX369" s="13" t="s">
        <v>69</v>
      </c>
      <c r="AY369" s="235" t="s">
        <v>125</v>
      </c>
    </row>
    <row r="370" s="15" customFormat="1">
      <c r="A370" s="15"/>
      <c r="B370" s="247"/>
      <c r="C370" s="248"/>
      <c r="D370" s="226" t="s">
        <v>138</v>
      </c>
      <c r="E370" s="249" t="s">
        <v>19</v>
      </c>
      <c r="F370" s="250" t="s">
        <v>143</v>
      </c>
      <c r="G370" s="248"/>
      <c r="H370" s="251">
        <v>152.32599999999999</v>
      </c>
      <c r="I370" s="252"/>
      <c r="J370" s="248"/>
      <c r="K370" s="248"/>
      <c r="L370" s="253"/>
      <c r="M370" s="254"/>
      <c r="N370" s="255"/>
      <c r="O370" s="255"/>
      <c r="P370" s="255"/>
      <c r="Q370" s="255"/>
      <c r="R370" s="255"/>
      <c r="S370" s="255"/>
      <c r="T370" s="256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57" t="s">
        <v>138</v>
      </c>
      <c r="AU370" s="257" t="s">
        <v>79</v>
      </c>
      <c r="AV370" s="15" t="s">
        <v>134</v>
      </c>
      <c r="AW370" s="15" t="s">
        <v>31</v>
      </c>
      <c r="AX370" s="15" t="s">
        <v>77</v>
      </c>
      <c r="AY370" s="257" t="s">
        <v>125</v>
      </c>
    </row>
    <row r="371" s="2" customFormat="1" ht="24.15" customHeight="1">
      <c r="A371" s="40"/>
      <c r="B371" s="41"/>
      <c r="C371" s="258" t="s">
        <v>392</v>
      </c>
      <c r="D371" s="258" t="s">
        <v>218</v>
      </c>
      <c r="E371" s="259" t="s">
        <v>577</v>
      </c>
      <c r="F371" s="260" t="s">
        <v>578</v>
      </c>
      <c r="G371" s="261" t="s">
        <v>147</v>
      </c>
      <c r="H371" s="262">
        <v>175.17500000000001</v>
      </c>
      <c r="I371" s="263"/>
      <c r="J371" s="264">
        <f>ROUND(I371*H371,2)</f>
        <v>0</v>
      </c>
      <c r="K371" s="260" t="s">
        <v>133</v>
      </c>
      <c r="L371" s="265"/>
      <c r="M371" s="266" t="s">
        <v>19</v>
      </c>
      <c r="N371" s="267" t="s">
        <v>40</v>
      </c>
      <c r="O371" s="86"/>
      <c r="P371" s="215">
        <f>O371*H371</f>
        <v>0</v>
      </c>
      <c r="Q371" s="215">
        <v>0.0044999999999999997</v>
      </c>
      <c r="R371" s="215">
        <f>Q371*H371</f>
        <v>0.78828750000000003</v>
      </c>
      <c r="S371" s="215">
        <v>0</v>
      </c>
      <c r="T371" s="216">
        <f>S371*H371</f>
        <v>0</v>
      </c>
      <c r="U371" s="40"/>
      <c r="V371" s="40"/>
      <c r="W371" s="40"/>
      <c r="X371" s="40"/>
      <c r="Y371" s="40"/>
      <c r="Z371" s="40"/>
      <c r="AA371" s="40"/>
      <c r="AB371" s="40"/>
      <c r="AC371" s="40"/>
      <c r="AD371" s="40"/>
      <c r="AE371" s="40"/>
      <c r="AR371" s="217" t="s">
        <v>178</v>
      </c>
      <c r="AT371" s="217" t="s">
        <v>218</v>
      </c>
      <c r="AU371" s="217" t="s">
        <v>79</v>
      </c>
      <c r="AY371" s="19" t="s">
        <v>125</v>
      </c>
      <c r="BE371" s="218">
        <f>IF(N371="základní",J371,0)</f>
        <v>0</v>
      </c>
      <c r="BF371" s="218">
        <f>IF(N371="snížená",J371,0)</f>
        <v>0</v>
      </c>
      <c r="BG371" s="218">
        <f>IF(N371="zákl. přenesená",J371,0)</f>
        <v>0</v>
      </c>
      <c r="BH371" s="218">
        <f>IF(N371="sníž. přenesená",J371,0)</f>
        <v>0</v>
      </c>
      <c r="BI371" s="218">
        <f>IF(N371="nulová",J371,0)</f>
        <v>0</v>
      </c>
      <c r="BJ371" s="19" t="s">
        <v>77</v>
      </c>
      <c r="BK371" s="218">
        <f>ROUND(I371*H371,2)</f>
        <v>0</v>
      </c>
      <c r="BL371" s="19" t="s">
        <v>492</v>
      </c>
      <c r="BM371" s="217" t="s">
        <v>579</v>
      </c>
    </row>
    <row r="372" s="13" customFormat="1">
      <c r="A372" s="13"/>
      <c r="B372" s="224"/>
      <c r="C372" s="225"/>
      <c r="D372" s="226" t="s">
        <v>138</v>
      </c>
      <c r="E372" s="227" t="s">
        <v>19</v>
      </c>
      <c r="F372" s="228" t="s">
        <v>580</v>
      </c>
      <c r="G372" s="225"/>
      <c r="H372" s="229">
        <v>175.17500000000001</v>
      </c>
      <c r="I372" s="230"/>
      <c r="J372" s="225"/>
      <c r="K372" s="225"/>
      <c r="L372" s="231"/>
      <c r="M372" s="232"/>
      <c r="N372" s="233"/>
      <c r="O372" s="233"/>
      <c r="P372" s="233"/>
      <c r="Q372" s="233"/>
      <c r="R372" s="233"/>
      <c r="S372" s="233"/>
      <c r="T372" s="234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35" t="s">
        <v>138</v>
      </c>
      <c r="AU372" s="235" t="s">
        <v>79</v>
      </c>
      <c r="AV372" s="13" t="s">
        <v>79</v>
      </c>
      <c r="AW372" s="13" t="s">
        <v>31</v>
      </c>
      <c r="AX372" s="13" t="s">
        <v>69</v>
      </c>
      <c r="AY372" s="235" t="s">
        <v>125</v>
      </c>
    </row>
    <row r="373" s="15" customFormat="1">
      <c r="A373" s="15"/>
      <c r="B373" s="247"/>
      <c r="C373" s="248"/>
      <c r="D373" s="226" t="s">
        <v>138</v>
      </c>
      <c r="E373" s="249" t="s">
        <v>19</v>
      </c>
      <c r="F373" s="250" t="s">
        <v>143</v>
      </c>
      <c r="G373" s="248"/>
      <c r="H373" s="251">
        <v>175.17500000000001</v>
      </c>
      <c r="I373" s="252"/>
      <c r="J373" s="248"/>
      <c r="K373" s="248"/>
      <c r="L373" s="253"/>
      <c r="M373" s="254"/>
      <c r="N373" s="255"/>
      <c r="O373" s="255"/>
      <c r="P373" s="255"/>
      <c r="Q373" s="255"/>
      <c r="R373" s="255"/>
      <c r="S373" s="255"/>
      <c r="T373" s="256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T373" s="257" t="s">
        <v>138</v>
      </c>
      <c r="AU373" s="257" t="s">
        <v>79</v>
      </c>
      <c r="AV373" s="15" t="s">
        <v>134</v>
      </c>
      <c r="AW373" s="15" t="s">
        <v>31</v>
      </c>
      <c r="AX373" s="15" t="s">
        <v>77</v>
      </c>
      <c r="AY373" s="257" t="s">
        <v>125</v>
      </c>
    </row>
    <row r="374" s="2" customFormat="1" ht="16.5" customHeight="1">
      <c r="A374" s="40"/>
      <c r="B374" s="41"/>
      <c r="C374" s="206" t="s">
        <v>581</v>
      </c>
      <c r="D374" s="206" t="s">
        <v>129</v>
      </c>
      <c r="E374" s="207" t="s">
        <v>572</v>
      </c>
      <c r="F374" s="208" t="s">
        <v>573</v>
      </c>
      <c r="G374" s="209" t="s">
        <v>147</v>
      </c>
      <c r="H374" s="210">
        <v>292.97300000000001</v>
      </c>
      <c r="I374" s="211"/>
      <c r="J374" s="212">
        <f>ROUND(I374*H374,2)</f>
        <v>0</v>
      </c>
      <c r="K374" s="208" t="s">
        <v>162</v>
      </c>
      <c r="L374" s="46"/>
      <c r="M374" s="213" t="s">
        <v>19</v>
      </c>
      <c r="N374" s="214" t="s">
        <v>40</v>
      </c>
      <c r="O374" s="86"/>
      <c r="P374" s="215">
        <f>O374*H374</f>
        <v>0</v>
      </c>
      <c r="Q374" s="215">
        <v>0.00088312999999999998</v>
      </c>
      <c r="R374" s="215">
        <f>Q374*H374</f>
        <v>0.25873324548999999</v>
      </c>
      <c r="S374" s="215">
        <v>0</v>
      </c>
      <c r="T374" s="216">
        <f>S374*H374</f>
        <v>0</v>
      </c>
      <c r="U374" s="40"/>
      <c r="V374" s="40"/>
      <c r="W374" s="40"/>
      <c r="X374" s="40"/>
      <c r="Y374" s="40"/>
      <c r="Z374" s="40"/>
      <c r="AA374" s="40"/>
      <c r="AB374" s="40"/>
      <c r="AC374" s="40"/>
      <c r="AD374" s="40"/>
      <c r="AE374" s="40"/>
      <c r="AR374" s="217" t="s">
        <v>492</v>
      </c>
      <c r="AT374" s="217" t="s">
        <v>129</v>
      </c>
      <c r="AU374" s="217" t="s">
        <v>79</v>
      </c>
      <c r="AY374" s="19" t="s">
        <v>125</v>
      </c>
      <c r="BE374" s="218">
        <f>IF(N374="základní",J374,0)</f>
        <v>0</v>
      </c>
      <c r="BF374" s="218">
        <f>IF(N374="snížená",J374,0)</f>
        <v>0</v>
      </c>
      <c r="BG374" s="218">
        <f>IF(N374="zákl. přenesená",J374,0)</f>
        <v>0</v>
      </c>
      <c r="BH374" s="218">
        <f>IF(N374="sníž. přenesená",J374,0)</f>
        <v>0</v>
      </c>
      <c r="BI374" s="218">
        <f>IF(N374="nulová",J374,0)</f>
        <v>0</v>
      </c>
      <c r="BJ374" s="19" t="s">
        <v>77</v>
      </c>
      <c r="BK374" s="218">
        <f>ROUND(I374*H374,2)</f>
        <v>0</v>
      </c>
      <c r="BL374" s="19" t="s">
        <v>492</v>
      </c>
      <c r="BM374" s="217" t="s">
        <v>582</v>
      </c>
    </row>
    <row r="375" s="2" customFormat="1">
      <c r="A375" s="40"/>
      <c r="B375" s="41"/>
      <c r="C375" s="42"/>
      <c r="D375" s="219" t="s">
        <v>136</v>
      </c>
      <c r="E375" s="42"/>
      <c r="F375" s="220" t="s">
        <v>575</v>
      </c>
      <c r="G375" s="42"/>
      <c r="H375" s="42"/>
      <c r="I375" s="221"/>
      <c r="J375" s="42"/>
      <c r="K375" s="42"/>
      <c r="L375" s="46"/>
      <c r="M375" s="222"/>
      <c r="N375" s="223"/>
      <c r="O375" s="86"/>
      <c r="P375" s="86"/>
      <c r="Q375" s="86"/>
      <c r="R375" s="86"/>
      <c r="S375" s="86"/>
      <c r="T375" s="87"/>
      <c r="U375" s="40"/>
      <c r="V375" s="40"/>
      <c r="W375" s="40"/>
      <c r="X375" s="40"/>
      <c r="Y375" s="40"/>
      <c r="Z375" s="40"/>
      <c r="AA375" s="40"/>
      <c r="AB375" s="40"/>
      <c r="AC375" s="40"/>
      <c r="AD375" s="40"/>
      <c r="AE375" s="40"/>
      <c r="AT375" s="19" t="s">
        <v>136</v>
      </c>
      <c r="AU375" s="19" t="s">
        <v>79</v>
      </c>
    </row>
    <row r="376" s="13" customFormat="1">
      <c r="A376" s="13"/>
      <c r="B376" s="224"/>
      <c r="C376" s="225"/>
      <c r="D376" s="226" t="s">
        <v>138</v>
      </c>
      <c r="E376" s="227" t="s">
        <v>19</v>
      </c>
      <c r="F376" s="228" t="s">
        <v>566</v>
      </c>
      <c r="G376" s="225"/>
      <c r="H376" s="229">
        <v>292.97300000000001</v>
      </c>
      <c r="I376" s="230"/>
      <c r="J376" s="225"/>
      <c r="K376" s="225"/>
      <c r="L376" s="231"/>
      <c r="M376" s="232"/>
      <c r="N376" s="233"/>
      <c r="O376" s="233"/>
      <c r="P376" s="233"/>
      <c r="Q376" s="233"/>
      <c r="R376" s="233"/>
      <c r="S376" s="233"/>
      <c r="T376" s="234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35" t="s">
        <v>138</v>
      </c>
      <c r="AU376" s="235" t="s">
        <v>79</v>
      </c>
      <c r="AV376" s="13" t="s">
        <v>79</v>
      </c>
      <c r="AW376" s="13" t="s">
        <v>31</v>
      </c>
      <c r="AX376" s="13" t="s">
        <v>69</v>
      </c>
      <c r="AY376" s="235" t="s">
        <v>125</v>
      </c>
    </row>
    <row r="377" s="15" customFormat="1">
      <c r="A377" s="15"/>
      <c r="B377" s="247"/>
      <c r="C377" s="248"/>
      <c r="D377" s="226" t="s">
        <v>138</v>
      </c>
      <c r="E377" s="249" t="s">
        <v>19</v>
      </c>
      <c r="F377" s="250" t="s">
        <v>143</v>
      </c>
      <c r="G377" s="248"/>
      <c r="H377" s="251">
        <v>292.97300000000001</v>
      </c>
      <c r="I377" s="252"/>
      <c r="J377" s="248"/>
      <c r="K377" s="248"/>
      <c r="L377" s="253"/>
      <c r="M377" s="254"/>
      <c r="N377" s="255"/>
      <c r="O377" s="255"/>
      <c r="P377" s="255"/>
      <c r="Q377" s="255"/>
      <c r="R377" s="255"/>
      <c r="S377" s="255"/>
      <c r="T377" s="256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57" t="s">
        <v>138</v>
      </c>
      <c r="AU377" s="257" t="s">
        <v>79</v>
      </c>
      <c r="AV377" s="15" t="s">
        <v>134</v>
      </c>
      <c r="AW377" s="15" t="s">
        <v>31</v>
      </c>
      <c r="AX377" s="15" t="s">
        <v>77</v>
      </c>
      <c r="AY377" s="257" t="s">
        <v>125</v>
      </c>
    </row>
    <row r="378" s="2" customFormat="1" ht="24.15" customHeight="1">
      <c r="A378" s="40"/>
      <c r="B378" s="41"/>
      <c r="C378" s="258" t="s">
        <v>583</v>
      </c>
      <c r="D378" s="258" t="s">
        <v>218</v>
      </c>
      <c r="E378" s="259" t="s">
        <v>584</v>
      </c>
      <c r="F378" s="260" t="s">
        <v>585</v>
      </c>
      <c r="G378" s="261" t="s">
        <v>147</v>
      </c>
      <c r="H378" s="262">
        <v>336.91899999999998</v>
      </c>
      <c r="I378" s="263"/>
      <c r="J378" s="264">
        <f>ROUND(I378*H378,2)</f>
        <v>0</v>
      </c>
      <c r="K378" s="260" t="s">
        <v>133</v>
      </c>
      <c r="L378" s="265"/>
      <c r="M378" s="266" t="s">
        <v>19</v>
      </c>
      <c r="N378" s="267" t="s">
        <v>40</v>
      </c>
      <c r="O378" s="86"/>
      <c r="P378" s="215">
        <f>O378*H378</f>
        <v>0</v>
      </c>
      <c r="Q378" s="215">
        <v>0.0063</v>
      </c>
      <c r="R378" s="215">
        <f>Q378*H378</f>
        <v>2.1225896999999998</v>
      </c>
      <c r="S378" s="215">
        <v>0</v>
      </c>
      <c r="T378" s="216">
        <f>S378*H378</f>
        <v>0</v>
      </c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R378" s="217" t="s">
        <v>178</v>
      </c>
      <c r="AT378" s="217" t="s">
        <v>218</v>
      </c>
      <c r="AU378" s="217" t="s">
        <v>79</v>
      </c>
      <c r="AY378" s="19" t="s">
        <v>125</v>
      </c>
      <c r="BE378" s="218">
        <f>IF(N378="základní",J378,0)</f>
        <v>0</v>
      </c>
      <c r="BF378" s="218">
        <f>IF(N378="snížená",J378,0)</f>
        <v>0</v>
      </c>
      <c r="BG378" s="218">
        <f>IF(N378="zákl. přenesená",J378,0)</f>
        <v>0</v>
      </c>
      <c r="BH378" s="218">
        <f>IF(N378="sníž. přenesená",J378,0)</f>
        <v>0</v>
      </c>
      <c r="BI378" s="218">
        <f>IF(N378="nulová",J378,0)</f>
        <v>0</v>
      </c>
      <c r="BJ378" s="19" t="s">
        <v>77</v>
      </c>
      <c r="BK378" s="218">
        <f>ROUND(I378*H378,2)</f>
        <v>0</v>
      </c>
      <c r="BL378" s="19" t="s">
        <v>492</v>
      </c>
      <c r="BM378" s="217" t="s">
        <v>586</v>
      </c>
    </row>
    <row r="379" s="13" customFormat="1">
      <c r="A379" s="13"/>
      <c r="B379" s="224"/>
      <c r="C379" s="225"/>
      <c r="D379" s="226" t="s">
        <v>138</v>
      </c>
      <c r="E379" s="227" t="s">
        <v>19</v>
      </c>
      <c r="F379" s="228" t="s">
        <v>587</v>
      </c>
      <c r="G379" s="225"/>
      <c r="H379" s="229">
        <v>336.91899999999998</v>
      </c>
      <c r="I379" s="230"/>
      <c r="J379" s="225"/>
      <c r="K379" s="225"/>
      <c r="L379" s="231"/>
      <c r="M379" s="232"/>
      <c r="N379" s="233"/>
      <c r="O379" s="233"/>
      <c r="P379" s="233"/>
      <c r="Q379" s="233"/>
      <c r="R379" s="233"/>
      <c r="S379" s="233"/>
      <c r="T379" s="234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35" t="s">
        <v>138</v>
      </c>
      <c r="AU379" s="235" t="s">
        <v>79</v>
      </c>
      <c r="AV379" s="13" t="s">
        <v>79</v>
      </c>
      <c r="AW379" s="13" t="s">
        <v>31</v>
      </c>
      <c r="AX379" s="13" t="s">
        <v>69</v>
      </c>
      <c r="AY379" s="235" t="s">
        <v>125</v>
      </c>
    </row>
    <row r="380" s="15" customFormat="1">
      <c r="A380" s="15"/>
      <c r="B380" s="247"/>
      <c r="C380" s="248"/>
      <c r="D380" s="226" t="s">
        <v>138</v>
      </c>
      <c r="E380" s="249" t="s">
        <v>19</v>
      </c>
      <c r="F380" s="250" t="s">
        <v>143</v>
      </c>
      <c r="G380" s="248"/>
      <c r="H380" s="251">
        <v>336.91899999999998</v>
      </c>
      <c r="I380" s="252"/>
      <c r="J380" s="248"/>
      <c r="K380" s="248"/>
      <c r="L380" s="253"/>
      <c r="M380" s="254"/>
      <c r="N380" s="255"/>
      <c r="O380" s="255"/>
      <c r="P380" s="255"/>
      <c r="Q380" s="255"/>
      <c r="R380" s="255"/>
      <c r="S380" s="255"/>
      <c r="T380" s="256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T380" s="257" t="s">
        <v>138</v>
      </c>
      <c r="AU380" s="257" t="s">
        <v>79</v>
      </c>
      <c r="AV380" s="15" t="s">
        <v>134</v>
      </c>
      <c r="AW380" s="15" t="s">
        <v>31</v>
      </c>
      <c r="AX380" s="15" t="s">
        <v>77</v>
      </c>
      <c r="AY380" s="257" t="s">
        <v>125</v>
      </c>
    </row>
    <row r="381" s="2" customFormat="1" ht="24.15" customHeight="1">
      <c r="A381" s="40"/>
      <c r="B381" s="41"/>
      <c r="C381" s="206" t="s">
        <v>588</v>
      </c>
      <c r="D381" s="206" t="s">
        <v>129</v>
      </c>
      <c r="E381" s="207" t="s">
        <v>589</v>
      </c>
      <c r="F381" s="208" t="s">
        <v>590</v>
      </c>
      <c r="G381" s="209" t="s">
        <v>147</v>
      </c>
      <c r="H381" s="210">
        <v>30.600000000000001</v>
      </c>
      <c r="I381" s="211"/>
      <c r="J381" s="212">
        <f>ROUND(I381*H381,2)</f>
        <v>0</v>
      </c>
      <c r="K381" s="208" t="s">
        <v>162</v>
      </c>
      <c r="L381" s="46"/>
      <c r="M381" s="213" t="s">
        <v>19</v>
      </c>
      <c r="N381" s="214" t="s">
        <v>40</v>
      </c>
      <c r="O381" s="86"/>
      <c r="P381" s="215">
        <f>O381*H381</f>
        <v>0</v>
      </c>
      <c r="Q381" s="215">
        <v>0</v>
      </c>
      <c r="R381" s="215">
        <f>Q381*H381</f>
        <v>0</v>
      </c>
      <c r="S381" s="215">
        <v>0</v>
      </c>
      <c r="T381" s="216">
        <f>S381*H381</f>
        <v>0</v>
      </c>
      <c r="U381" s="40"/>
      <c r="V381" s="40"/>
      <c r="W381" s="40"/>
      <c r="X381" s="40"/>
      <c r="Y381" s="40"/>
      <c r="Z381" s="40"/>
      <c r="AA381" s="40"/>
      <c r="AB381" s="40"/>
      <c r="AC381" s="40"/>
      <c r="AD381" s="40"/>
      <c r="AE381" s="40"/>
      <c r="AR381" s="217" t="s">
        <v>492</v>
      </c>
      <c r="AT381" s="217" t="s">
        <v>129</v>
      </c>
      <c r="AU381" s="217" t="s">
        <v>79</v>
      </c>
      <c r="AY381" s="19" t="s">
        <v>125</v>
      </c>
      <c r="BE381" s="218">
        <f>IF(N381="základní",J381,0)</f>
        <v>0</v>
      </c>
      <c r="BF381" s="218">
        <f>IF(N381="snížená",J381,0)</f>
        <v>0</v>
      </c>
      <c r="BG381" s="218">
        <f>IF(N381="zákl. přenesená",J381,0)</f>
        <v>0</v>
      </c>
      <c r="BH381" s="218">
        <f>IF(N381="sníž. přenesená",J381,0)</f>
        <v>0</v>
      </c>
      <c r="BI381" s="218">
        <f>IF(N381="nulová",J381,0)</f>
        <v>0</v>
      </c>
      <c r="BJ381" s="19" t="s">
        <v>77</v>
      </c>
      <c r="BK381" s="218">
        <f>ROUND(I381*H381,2)</f>
        <v>0</v>
      </c>
      <c r="BL381" s="19" t="s">
        <v>492</v>
      </c>
      <c r="BM381" s="217" t="s">
        <v>591</v>
      </c>
    </row>
    <row r="382" s="2" customFormat="1">
      <c r="A382" s="40"/>
      <c r="B382" s="41"/>
      <c r="C382" s="42"/>
      <c r="D382" s="219" t="s">
        <v>136</v>
      </c>
      <c r="E382" s="42"/>
      <c r="F382" s="220" t="s">
        <v>592</v>
      </c>
      <c r="G382" s="42"/>
      <c r="H382" s="42"/>
      <c r="I382" s="221"/>
      <c r="J382" s="42"/>
      <c r="K382" s="42"/>
      <c r="L382" s="46"/>
      <c r="M382" s="222"/>
      <c r="N382" s="223"/>
      <c r="O382" s="86"/>
      <c r="P382" s="86"/>
      <c r="Q382" s="86"/>
      <c r="R382" s="86"/>
      <c r="S382" s="86"/>
      <c r="T382" s="87"/>
      <c r="U382" s="40"/>
      <c r="V382" s="40"/>
      <c r="W382" s="40"/>
      <c r="X382" s="40"/>
      <c r="Y382" s="40"/>
      <c r="Z382" s="40"/>
      <c r="AA382" s="40"/>
      <c r="AB382" s="40"/>
      <c r="AC382" s="40"/>
      <c r="AD382" s="40"/>
      <c r="AE382" s="40"/>
      <c r="AT382" s="19" t="s">
        <v>136</v>
      </c>
      <c r="AU382" s="19" t="s">
        <v>79</v>
      </c>
    </row>
    <row r="383" s="13" customFormat="1">
      <c r="A383" s="13"/>
      <c r="B383" s="224"/>
      <c r="C383" s="225"/>
      <c r="D383" s="226" t="s">
        <v>138</v>
      </c>
      <c r="E383" s="227" t="s">
        <v>19</v>
      </c>
      <c r="F383" s="228" t="s">
        <v>593</v>
      </c>
      <c r="G383" s="225"/>
      <c r="H383" s="229">
        <v>30.600000000000001</v>
      </c>
      <c r="I383" s="230"/>
      <c r="J383" s="225"/>
      <c r="K383" s="225"/>
      <c r="L383" s="231"/>
      <c r="M383" s="232"/>
      <c r="N383" s="233"/>
      <c r="O383" s="233"/>
      <c r="P383" s="233"/>
      <c r="Q383" s="233"/>
      <c r="R383" s="233"/>
      <c r="S383" s="233"/>
      <c r="T383" s="234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5" t="s">
        <v>138</v>
      </c>
      <c r="AU383" s="235" t="s">
        <v>79</v>
      </c>
      <c r="AV383" s="13" t="s">
        <v>79</v>
      </c>
      <c r="AW383" s="13" t="s">
        <v>31</v>
      </c>
      <c r="AX383" s="13" t="s">
        <v>77</v>
      </c>
      <c r="AY383" s="235" t="s">
        <v>125</v>
      </c>
    </row>
    <row r="384" s="2" customFormat="1" ht="16.5" customHeight="1">
      <c r="A384" s="40"/>
      <c r="B384" s="41"/>
      <c r="C384" s="258" t="s">
        <v>594</v>
      </c>
      <c r="D384" s="258" t="s">
        <v>218</v>
      </c>
      <c r="E384" s="259" t="s">
        <v>567</v>
      </c>
      <c r="F384" s="260" t="s">
        <v>568</v>
      </c>
      <c r="G384" s="261" t="s">
        <v>461</v>
      </c>
      <c r="H384" s="262">
        <v>0.010999999999999999</v>
      </c>
      <c r="I384" s="263"/>
      <c r="J384" s="264">
        <f>ROUND(I384*H384,2)</f>
        <v>0</v>
      </c>
      <c r="K384" s="260" t="s">
        <v>133</v>
      </c>
      <c r="L384" s="265"/>
      <c r="M384" s="266" t="s">
        <v>19</v>
      </c>
      <c r="N384" s="267" t="s">
        <v>40</v>
      </c>
      <c r="O384" s="86"/>
      <c r="P384" s="215">
        <f>O384*H384</f>
        <v>0</v>
      </c>
      <c r="Q384" s="215">
        <v>1</v>
      </c>
      <c r="R384" s="215">
        <f>Q384*H384</f>
        <v>0.010999999999999999</v>
      </c>
      <c r="S384" s="215">
        <v>0</v>
      </c>
      <c r="T384" s="216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217" t="s">
        <v>178</v>
      </c>
      <c r="AT384" s="217" t="s">
        <v>218</v>
      </c>
      <c r="AU384" s="217" t="s">
        <v>79</v>
      </c>
      <c r="AY384" s="19" t="s">
        <v>125</v>
      </c>
      <c r="BE384" s="218">
        <f>IF(N384="základní",J384,0)</f>
        <v>0</v>
      </c>
      <c r="BF384" s="218">
        <f>IF(N384="snížená",J384,0)</f>
        <v>0</v>
      </c>
      <c r="BG384" s="218">
        <f>IF(N384="zákl. přenesená",J384,0)</f>
        <v>0</v>
      </c>
      <c r="BH384" s="218">
        <f>IF(N384="sníž. přenesená",J384,0)</f>
        <v>0</v>
      </c>
      <c r="BI384" s="218">
        <f>IF(N384="nulová",J384,0)</f>
        <v>0</v>
      </c>
      <c r="BJ384" s="19" t="s">
        <v>77</v>
      </c>
      <c r="BK384" s="218">
        <f>ROUND(I384*H384,2)</f>
        <v>0</v>
      </c>
      <c r="BL384" s="19" t="s">
        <v>492</v>
      </c>
      <c r="BM384" s="217" t="s">
        <v>595</v>
      </c>
    </row>
    <row r="385" s="13" customFormat="1">
      <c r="A385" s="13"/>
      <c r="B385" s="224"/>
      <c r="C385" s="225"/>
      <c r="D385" s="226" t="s">
        <v>138</v>
      </c>
      <c r="E385" s="225"/>
      <c r="F385" s="228" t="s">
        <v>596</v>
      </c>
      <c r="G385" s="225"/>
      <c r="H385" s="229">
        <v>0.010999999999999999</v>
      </c>
      <c r="I385" s="230"/>
      <c r="J385" s="225"/>
      <c r="K385" s="225"/>
      <c r="L385" s="231"/>
      <c r="M385" s="232"/>
      <c r="N385" s="233"/>
      <c r="O385" s="233"/>
      <c r="P385" s="233"/>
      <c r="Q385" s="233"/>
      <c r="R385" s="233"/>
      <c r="S385" s="233"/>
      <c r="T385" s="234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35" t="s">
        <v>138</v>
      </c>
      <c r="AU385" s="235" t="s">
        <v>79</v>
      </c>
      <c r="AV385" s="13" t="s">
        <v>79</v>
      </c>
      <c r="AW385" s="13" t="s">
        <v>4</v>
      </c>
      <c r="AX385" s="13" t="s">
        <v>77</v>
      </c>
      <c r="AY385" s="235" t="s">
        <v>125</v>
      </c>
    </row>
    <row r="386" s="2" customFormat="1" ht="24.15" customHeight="1">
      <c r="A386" s="40"/>
      <c r="B386" s="41"/>
      <c r="C386" s="206" t="s">
        <v>597</v>
      </c>
      <c r="D386" s="206" t="s">
        <v>129</v>
      </c>
      <c r="E386" s="207" t="s">
        <v>598</v>
      </c>
      <c r="F386" s="208" t="s">
        <v>599</v>
      </c>
      <c r="G386" s="209" t="s">
        <v>147</v>
      </c>
      <c r="H386" s="210">
        <v>91.799999999999997</v>
      </c>
      <c r="I386" s="211"/>
      <c r="J386" s="212">
        <f>ROUND(I386*H386,2)</f>
        <v>0</v>
      </c>
      <c r="K386" s="208" t="s">
        <v>162</v>
      </c>
      <c r="L386" s="46"/>
      <c r="M386" s="213" t="s">
        <v>19</v>
      </c>
      <c r="N386" s="214" t="s">
        <v>40</v>
      </c>
      <c r="O386" s="86"/>
      <c r="P386" s="215">
        <f>O386*H386</f>
        <v>0</v>
      </c>
      <c r="Q386" s="215">
        <v>0.00094131</v>
      </c>
      <c r="R386" s="215">
        <f>Q386*H386</f>
        <v>0.086412257999999992</v>
      </c>
      <c r="S386" s="215">
        <v>0</v>
      </c>
      <c r="T386" s="216">
        <f>S386*H386</f>
        <v>0</v>
      </c>
      <c r="U386" s="40"/>
      <c r="V386" s="40"/>
      <c r="W386" s="40"/>
      <c r="X386" s="40"/>
      <c r="Y386" s="40"/>
      <c r="Z386" s="40"/>
      <c r="AA386" s="40"/>
      <c r="AB386" s="40"/>
      <c r="AC386" s="40"/>
      <c r="AD386" s="40"/>
      <c r="AE386" s="40"/>
      <c r="AR386" s="217" t="s">
        <v>492</v>
      </c>
      <c r="AT386" s="217" t="s">
        <v>129</v>
      </c>
      <c r="AU386" s="217" t="s">
        <v>79</v>
      </c>
      <c r="AY386" s="19" t="s">
        <v>125</v>
      </c>
      <c r="BE386" s="218">
        <f>IF(N386="základní",J386,0)</f>
        <v>0</v>
      </c>
      <c r="BF386" s="218">
        <f>IF(N386="snížená",J386,0)</f>
        <v>0</v>
      </c>
      <c r="BG386" s="218">
        <f>IF(N386="zákl. přenesená",J386,0)</f>
        <v>0</v>
      </c>
      <c r="BH386" s="218">
        <f>IF(N386="sníž. přenesená",J386,0)</f>
        <v>0</v>
      </c>
      <c r="BI386" s="218">
        <f>IF(N386="nulová",J386,0)</f>
        <v>0</v>
      </c>
      <c r="BJ386" s="19" t="s">
        <v>77</v>
      </c>
      <c r="BK386" s="218">
        <f>ROUND(I386*H386,2)</f>
        <v>0</v>
      </c>
      <c r="BL386" s="19" t="s">
        <v>492</v>
      </c>
      <c r="BM386" s="217" t="s">
        <v>600</v>
      </c>
    </row>
    <row r="387" s="2" customFormat="1">
      <c r="A387" s="40"/>
      <c r="B387" s="41"/>
      <c r="C387" s="42"/>
      <c r="D387" s="219" t="s">
        <v>136</v>
      </c>
      <c r="E387" s="42"/>
      <c r="F387" s="220" t="s">
        <v>601</v>
      </c>
      <c r="G387" s="42"/>
      <c r="H387" s="42"/>
      <c r="I387" s="221"/>
      <c r="J387" s="42"/>
      <c r="K387" s="42"/>
      <c r="L387" s="46"/>
      <c r="M387" s="222"/>
      <c r="N387" s="223"/>
      <c r="O387" s="86"/>
      <c r="P387" s="86"/>
      <c r="Q387" s="86"/>
      <c r="R387" s="86"/>
      <c r="S387" s="86"/>
      <c r="T387" s="87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T387" s="19" t="s">
        <v>136</v>
      </c>
      <c r="AU387" s="19" t="s">
        <v>79</v>
      </c>
    </row>
    <row r="388" s="13" customFormat="1">
      <c r="A388" s="13"/>
      <c r="B388" s="224"/>
      <c r="C388" s="225"/>
      <c r="D388" s="226" t="s">
        <v>138</v>
      </c>
      <c r="E388" s="227" t="s">
        <v>19</v>
      </c>
      <c r="F388" s="228" t="s">
        <v>602</v>
      </c>
      <c r="G388" s="225"/>
      <c r="H388" s="229">
        <v>91.799999999999997</v>
      </c>
      <c r="I388" s="230"/>
      <c r="J388" s="225"/>
      <c r="K388" s="225"/>
      <c r="L388" s="231"/>
      <c r="M388" s="232"/>
      <c r="N388" s="233"/>
      <c r="O388" s="233"/>
      <c r="P388" s="233"/>
      <c r="Q388" s="233"/>
      <c r="R388" s="233"/>
      <c r="S388" s="233"/>
      <c r="T388" s="234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5" t="s">
        <v>138</v>
      </c>
      <c r="AU388" s="235" t="s">
        <v>79</v>
      </c>
      <c r="AV388" s="13" t="s">
        <v>79</v>
      </c>
      <c r="AW388" s="13" t="s">
        <v>31</v>
      </c>
      <c r="AX388" s="13" t="s">
        <v>77</v>
      </c>
      <c r="AY388" s="235" t="s">
        <v>125</v>
      </c>
    </row>
    <row r="389" s="2" customFormat="1" ht="24.15" customHeight="1">
      <c r="A389" s="40"/>
      <c r="B389" s="41"/>
      <c r="C389" s="258" t="s">
        <v>603</v>
      </c>
      <c r="D389" s="258" t="s">
        <v>218</v>
      </c>
      <c r="E389" s="259" t="s">
        <v>604</v>
      </c>
      <c r="F389" s="260" t="s">
        <v>605</v>
      </c>
      <c r="G389" s="261" t="s">
        <v>147</v>
      </c>
      <c r="H389" s="262">
        <v>73.439999999999998</v>
      </c>
      <c r="I389" s="263"/>
      <c r="J389" s="264">
        <f>ROUND(I389*H389,2)</f>
        <v>0</v>
      </c>
      <c r="K389" s="260" t="s">
        <v>133</v>
      </c>
      <c r="L389" s="265"/>
      <c r="M389" s="266" t="s">
        <v>19</v>
      </c>
      <c r="N389" s="267" t="s">
        <v>40</v>
      </c>
      <c r="O389" s="86"/>
      <c r="P389" s="215">
        <f>O389*H389</f>
        <v>0</v>
      </c>
      <c r="Q389" s="215">
        <v>0.0054000000000000003</v>
      </c>
      <c r="R389" s="215">
        <f>Q389*H389</f>
        <v>0.39657599999999998</v>
      </c>
      <c r="S389" s="215">
        <v>0</v>
      </c>
      <c r="T389" s="216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217" t="s">
        <v>178</v>
      </c>
      <c r="AT389" s="217" t="s">
        <v>218</v>
      </c>
      <c r="AU389" s="217" t="s">
        <v>79</v>
      </c>
      <c r="AY389" s="19" t="s">
        <v>125</v>
      </c>
      <c r="BE389" s="218">
        <f>IF(N389="základní",J389,0)</f>
        <v>0</v>
      </c>
      <c r="BF389" s="218">
        <f>IF(N389="snížená",J389,0)</f>
        <v>0</v>
      </c>
      <c r="BG389" s="218">
        <f>IF(N389="zákl. přenesená",J389,0)</f>
        <v>0</v>
      </c>
      <c r="BH389" s="218">
        <f>IF(N389="sníž. přenesená",J389,0)</f>
        <v>0</v>
      </c>
      <c r="BI389" s="218">
        <f>IF(N389="nulová",J389,0)</f>
        <v>0</v>
      </c>
      <c r="BJ389" s="19" t="s">
        <v>77</v>
      </c>
      <c r="BK389" s="218">
        <f>ROUND(I389*H389,2)</f>
        <v>0</v>
      </c>
      <c r="BL389" s="19" t="s">
        <v>492</v>
      </c>
      <c r="BM389" s="217" t="s">
        <v>606</v>
      </c>
    </row>
    <row r="390" s="13" customFormat="1">
      <c r="A390" s="13"/>
      <c r="B390" s="224"/>
      <c r="C390" s="225"/>
      <c r="D390" s="226" t="s">
        <v>138</v>
      </c>
      <c r="E390" s="225"/>
      <c r="F390" s="228" t="s">
        <v>607</v>
      </c>
      <c r="G390" s="225"/>
      <c r="H390" s="229">
        <v>73.439999999999998</v>
      </c>
      <c r="I390" s="230"/>
      <c r="J390" s="225"/>
      <c r="K390" s="225"/>
      <c r="L390" s="231"/>
      <c r="M390" s="232"/>
      <c r="N390" s="233"/>
      <c r="O390" s="233"/>
      <c r="P390" s="233"/>
      <c r="Q390" s="233"/>
      <c r="R390" s="233"/>
      <c r="S390" s="233"/>
      <c r="T390" s="234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35" t="s">
        <v>138</v>
      </c>
      <c r="AU390" s="235" t="s">
        <v>79</v>
      </c>
      <c r="AV390" s="13" t="s">
        <v>79</v>
      </c>
      <c r="AW390" s="13" t="s">
        <v>4</v>
      </c>
      <c r="AX390" s="13" t="s">
        <v>77</v>
      </c>
      <c r="AY390" s="235" t="s">
        <v>125</v>
      </c>
    </row>
    <row r="391" s="2" customFormat="1" ht="24.15" customHeight="1">
      <c r="A391" s="40"/>
      <c r="B391" s="41"/>
      <c r="C391" s="258" t="s">
        <v>608</v>
      </c>
      <c r="D391" s="258" t="s">
        <v>218</v>
      </c>
      <c r="E391" s="259" t="s">
        <v>609</v>
      </c>
      <c r="F391" s="260" t="s">
        <v>610</v>
      </c>
      <c r="G391" s="261" t="s">
        <v>147</v>
      </c>
      <c r="H391" s="262">
        <v>36.719999999999999</v>
      </c>
      <c r="I391" s="263"/>
      <c r="J391" s="264">
        <f>ROUND(I391*H391,2)</f>
        <v>0</v>
      </c>
      <c r="K391" s="260" t="s">
        <v>133</v>
      </c>
      <c r="L391" s="265"/>
      <c r="M391" s="266" t="s">
        <v>19</v>
      </c>
      <c r="N391" s="267" t="s">
        <v>40</v>
      </c>
      <c r="O391" s="86"/>
      <c r="P391" s="215">
        <f>O391*H391</f>
        <v>0</v>
      </c>
      <c r="Q391" s="215">
        <v>0.0064000000000000003</v>
      </c>
      <c r="R391" s="215">
        <f>Q391*H391</f>
        <v>0.235008</v>
      </c>
      <c r="S391" s="215">
        <v>0</v>
      </c>
      <c r="T391" s="216">
        <f>S391*H391</f>
        <v>0</v>
      </c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R391" s="217" t="s">
        <v>178</v>
      </c>
      <c r="AT391" s="217" t="s">
        <v>218</v>
      </c>
      <c r="AU391" s="217" t="s">
        <v>79</v>
      </c>
      <c r="AY391" s="19" t="s">
        <v>125</v>
      </c>
      <c r="BE391" s="218">
        <f>IF(N391="základní",J391,0)</f>
        <v>0</v>
      </c>
      <c r="BF391" s="218">
        <f>IF(N391="snížená",J391,0)</f>
        <v>0</v>
      </c>
      <c r="BG391" s="218">
        <f>IF(N391="zákl. přenesená",J391,0)</f>
        <v>0</v>
      </c>
      <c r="BH391" s="218">
        <f>IF(N391="sníž. přenesená",J391,0)</f>
        <v>0</v>
      </c>
      <c r="BI391" s="218">
        <f>IF(N391="nulová",J391,0)</f>
        <v>0</v>
      </c>
      <c r="BJ391" s="19" t="s">
        <v>77</v>
      </c>
      <c r="BK391" s="218">
        <f>ROUND(I391*H391,2)</f>
        <v>0</v>
      </c>
      <c r="BL391" s="19" t="s">
        <v>492</v>
      </c>
      <c r="BM391" s="217" t="s">
        <v>611</v>
      </c>
    </row>
    <row r="392" s="13" customFormat="1">
      <c r="A392" s="13"/>
      <c r="B392" s="224"/>
      <c r="C392" s="225"/>
      <c r="D392" s="226" t="s">
        <v>138</v>
      </c>
      <c r="E392" s="225"/>
      <c r="F392" s="228" t="s">
        <v>612</v>
      </c>
      <c r="G392" s="225"/>
      <c r="H392" s="229">
        <v>36.719999999999999</v>
      </c>
      <c r="I392" s="230"/>
      <c r="J392" s="225"/>
      <c r="K392" s="225"/>
      <c r="L392" s="231"/>
      <c r="M392" s="232"/>
      <c r="N392" s="233"/>
      <c r="O392" s="233"/>
      <c r="P392" s="233"/>
      <c r="Q392" s="233"/>
      <c r="R392" s="233"/>
      <c r="S392" s="233"/>
      <c r="T392" s="234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35" t="s">
        <v>138</v>
      </c>
      <c r="AU392" s="235" t="s">
        <v>79</v>
      </c>
      <c r="AV392" s="13" t="s">
        <v>79</v>
      </c>
      <c r="AW392" s="13" t="s">
        <v>4</v>
      </c>
      <c r="AX392" s="13" t="s">
        <v>77</v>
      </c>
      <c r="AY392" s="235" t="s">
        <v>125</v>
      </c>
    </row>
    <row r="393" s="2" customFormat="1" ht="24.15" customHeight="1">
      <c r="A393" s="40"/>
      <c r="B393" s="41"/>
      <c r="C393" s="206" t="s">
        <v>613</v>
      </c>
      <c r="D393" s="206" t="s">
        <v>129</v>
      </c>
      <c r="E393" s="207" t="s">
        <v>614</v>
      </c>
      <c r="F393" s="208" t="s">
        <v>615</v>
      </c>
      <c r="G393" s="209" t="s">
        <v>461</v>
      </c>
      <c r="H393" s="210">
        <v>4.1210000000000004</v>
      </c>
      <c r="I393" s="211"/>
      <c r="J393" s="212">
        <f>ROUND(I393*H393,2)</f>
        <v>0</v>
      </c>
      <c r="K393" s="208" t="s">
        <v>162</v>
      </c>
      <c r="L393" s="46"/>
      <c r="M393" s="213" t="s">
        <v>19</v>
      </c>
      <c r="N393" s="214" t="s">
        <v>40</v>
      </c>
      <c r="O393" s="86"/>
      <c r="P393" s="215">
        <f>O393*H393</f>
        <v>0</v>
      </c>
      <c r="Q393" s="215">
        <v>0</v>
      </c>
      <c r="R393" s="215">
        <f>Q393*H393</f>
        <v>0</v>
      </c>
      <c r="S393" s="215">
        <v>0</v>
      </c>
      <c r="T393" s="216">
        <f>S393*H393</f>
        <v>0</v>
      </c>
      <c r="U393" s="40"/>
      <c r="V393" s="40"/>
      <c r="W393" s="40"/>
      <c r="X393" s="40"/>
      <c r="Y393" s="40"/>
      <c r="Z393" s="40"/>
      <c r="AA393" s="40"/>
      <c r="AB393" s="40"/>
      <c r="AC393" s="40"/>
      <c r="AD393" s="40"/>
      <c r="AE393" s="40"/>
      <c r="AR393" s="217" t="s">
        <v>492</v>
      </c>
      <c r="AT393" s="217" t="s">
        <v>129</v>
      </c>
      <c r="AU393" s="217" t="s">
        <v>79</v>
      </c>
      <c r="AY393" s="19" t="s">
        <v>125</v>
      </c>
      <c r="BE393" s="218">
        <f>IF(N393="základní",J393,0)</f>
        <v>0</v>
      </c>
      <c r="BF393" s="218">
        <f>IF(N393="snížená",J393,0)</f>
        <v>0</v>
      </c>
      <c r="BG393" s="218">
        <f>IF(N393="zákl. přenesená",J393,0)</f>
        <v>0</v>
      </c>
      <c r="BH393" s="218">
        <f>IF(N393="sníž. přenesená",J393,0)</f>
        <v>0</v>
      </c>
      <c r="BI393" s="218">
        <f>IF(N393="nulová",J393,0)</f>
        <v>0</v>
      </c>
      <c r="BJ393" s="19" t="s">
        <v>77</v>
      </c>
      <c r="BK393" s="218">
        <f>ROUND(I393*H393,2)</f>
        <v>0</v>
      </c>
      <c r="BL393" s="19" t="s">
        <v>492</v>
      </c>
      <c r="BM393" s="217" t="s">
        <v>616</v>
      </c>
    </row>
    <row r="394" s="2" customFormat="1">
      <c r="A394" s="40"/>
      <c r="B394" s="41"/>
      <c r="C394" s="42"/>
      <c r="D394" s="219" t="s">
        <v>136</v>
      </c>
      <c r="E394" s="42"/>
      <c r="F394" s="220" t="s">
        <v>617</v>
      </c>
      <c r="G394" s="42"/>
      <c r="H394" s="42"/>
      <c r="I394" s="221"/>
      <c r="J394" s="42"/>
      <c r="K394" s="42"/>
      <c r="L394" s="46"/>
      <c r="M394" s="222"/>
      <c r="N394" s="223"/>
      <c r="O394" s="86"/>
      <c r="P394" s="86"/>
      <c r="Q394" s="86"/>
      <c r="R394" s="86"/>
      <c r="S394" s="86"/>
      <c r="T394" s="87"/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T394" s="19" t="s">
        <v>136</v>
      </c>
      <c r="AU394" s="19" t="s">
        <v>79</v>
      </c>
    </row>
    <row r="395" s="2" customFormat="1" ht="24.15" customHeight="1">
      <c r="A395" s="40"/>
      <c r="B395" s="41"/>
      <c r="C395" s="206" t="s">
        <v>618</v>
      </c>
      <c r="D395" s="206" t="s">
        <v>129</v>
      </c>
      <c r="E395" s="207" t="s">
        <v>619</v>
      </c>
      <c r="F395" s="208" t="s">
        <v>620</v>
      </c>
      <c r="G395" s="209" t="s">
        <v>461</v>
      </c>
      <c r="H395" s="210">
        <v>4.1210000000000004</v>
      </c>
      <c r="I395" s="211"/>
      <c r="J395" s="212">
        <f>ROUND(I395*H395,2)</f>
        <v>0</v>
      </c>
      <c r="K395" s="208" t="s">
        <v>162</v>
      </c>
      <c r="L395" s="46"/>
      <c r="M395" s="213" t="s">
        <v>19</v>
      </c>
      <c r="N395" s="214" t="s">
        <v>40</v>
      </c>
      <c r="O395" s="86"/>
      <c r="P395" s="215">
        <f>O395*H395</f>
        <v>0</v>
      </c>
      <c r="Q395" s="215">
        <v>0</v>
      </c>
      <c r="R395" s="215">
        <f>Q395*H395</f>
        <v>0</v>
      </c>
      <c r="S395" s="215">
        <v>0</v>
      </c>
      <c r="T395" s="216">
        <f>S395*H395</f>
        <v>0</v>
      </c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R395" s="217" t="s">
        <v>492</v>
      </c>
      <c r="AT395" s="217" t="s">
        <v>129</v>
      </c>
      <c r="AU395" s="217" t="s">
        <v>79</v>
      </c>
      <c r="AY395" s="19" t="s">
        <v>125</v>
      </c>
      <c r="BE395" s="218">
        <f>IF(N395="základní",J395,0)</f>
        <v>0</v>
      </c>
      <c r="BF395" s="218">
        <f>IF(N395="snížená",J395,0)</f>
        <v>0</v>
      </c>
      <c r="BG395" s="218">
        <f>IF(N395="zákl. přenesená",J395,0)</f>
        <v>0</v>
      </c>
      <c r="BH395" s="218">
        <f>IF(N395="sníž. přenesená",J395,0)</f>
        <v>0</v>
      </c>
      <c r="BI395" s="218">
        <f>IF(N395="nulová",J395,0)</f>
        <v>0</v>
      </c>
      <c r="BJ395" s="19" t="s">
        <v>77</v>
      </c>
      <c r="BK395" s="218">
        <f>ROUND(I395*H395,2)</f>
        <v>0</v>
      </c>
      <c r="BL395" s="19" t="s">
        <v>492</v>
      </c>
      <c r="BM395" s="217" t="s">
        <v>621</v>
      </c>
    </row>
    <row r="396" s="2" customFormat="1">
      <c r="A396" s="40"/>
      <c r="B396" s="41"/>
      <c r="C396" s="42"/>
      <c r="D396" s="219" t="s">
        <v>136</v>
      </c>
      <c r="E396" s="42"/>
      <c r="F396" s="220" t="s">
        <v>622</v>
      </c>
      <c r="G396" s="42"/>
      <c r="H396" s="42"/>
      <c r="I396" s="221"/>
      <c r="J396" s="42"/>
      <c r="K396" s="42"/>
      <c r="L396" s="46"/>
      <c r="M396" s="222"/>
      <c r="N396" s="223"/>
      <c r="O396" s="86"/>
      <c r="P396" s="86"/>
      <c r="Q396" s="86"/>
      <c r="R396" s="86"/>
      <c r="S396" s="86"/>
      <c r="T396" s="87"/>
      <c r="U396" s="40"/>
      <c r="V396" s="40"/>
      <c r="W396" s="40"/>
      <c r="X396" s="40"/>
      <c r="Y396" s="40"/>
      <c r="Z396" s="40"/>
      <c r="AA396" s="40"/>
      <c r="AB396" s="40"/>
      <c r="AC396" s="40"/>
      <c r="AD396" s="40"/>
      <c r="AE396" s="40"/>
      <c r="AT396" s="19" t="s">
        <v>136</v>
      </c>
      <c r="AU396" s="19" t="s">
        <v>79</v>
      </c>
    </row>
    <row r="397" s="12" customFormat="1" ht="22.8" customHeight="1">
      <c r="A397" s="12"/>
      <c r="B397" s="190"/>
      <c r="C397" s="191"/>
      <c r="D397" s="192" t="s">
        <v>68</v>
      </c>
      <c r="E397" s="204" t="s">
        <v>623</v>
      </c>
      <c r="F397" s="204" t="s">
        <v>624</v>
      </c>
      <c r="G397" s="191"/>
      <c r="H397" s="191"/>
      <c r="I397" s="194"/>
      <c r="J397" s="205">
        <f>BK397</f>
        <v>0</v>
      </c>
      <c r="K397" s="191"/>
      <c r="L397" s="196"/>
      <c r="M397" s="197"/>
      <c r="N397" s="198"/>
      <c r="O397" s="198"/>
      <c r="P397" s="199">
        <f>SUM(P398:P424)</f>
        <v>0</v>
      </c>
      <c r="Q397" s="198"/>
      <c r="R397" s="199">
        <f>SUM(R398:R424)</f>
        <v>1.84132906404</v>
      </c>
      <c r="S397" s="198"/>
      <c r="T397" s="200">
        <f>SUM(T398:T424)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201" t="s">
        <v>79</v>
      </c>
      <c r="AT397" s="202" t="s">
        <v>68</v>
      </c>
      <c r="AU397" s="202" t="s">
        <v>77</v>
      </c>
      <c r="AY397" s="201" t="s">
        <v>125</v>
      </c>
      <c r="BK397" s="203">
        <f>SUM(BK398:BK424)</f>
        <v>0</v>
      </c>
    </row>
    <row r="398" s="2" customFormat="1" ht="24.15" customHeight="1">
      <c r="A398" s="40"/>
      <c r="B398" s="41"/>
      <c r="C398" s="206" t="s">
        <v>625</v>
      </c>
      <c r="D398" s="206" t="s">
        <v>129</v>
      </c>
      <c r="E398" s="207" t="s">
        <v>626</v>
      </c>
      <c r="F398" s="208" t="s">
        <v>627</v>
      </c>
      <c r="G398" s="209" t="s">
        <v>147</v>
      </c>
      <c r="H398" s="210">
        <v>422.93000000000001</v>
      </c>
      <c r="I398" s="211"/>
      <c r="J398" s="212">
        <f>ROUND(I398*H398,2)</f>
        <v>0</v>
      </c>
      <c r="K398" s="208" t="s">
        <v>162</v>
      </c>
      <c r="L398" s="46"/>
      <c r="M398" s="213" t="s">
        <v>19</v>
      </c>
      <c r="N398" s="214" t="s">
        <v>40</v>
      </c>
      <c r="O398" s="86"/>
      <c r="P398" s="215">
        <f>O398*H398</f>
        <v>0</v>
      </c>
      <c r="Q398" s="215">
        <v>0</v>
      </c>
      <c r="R398" s="215">
        <f>Q398*H398</f>
        <v>0</v>
      </c>
      <c r="S398" s="215">
        <v>0</v>
      </c>
      <c r="T398" s="216">
        <f>S398*H398</f>
        <v>0</v>
      </c>
      <c r="U398" s="40"/>
      <c r="V398" s="40"/>
      <c r="W398" s="40"/>
      <c r="X398" s="40"/>
      <c r="Y398" s="40"/>
      <c r="Z398" s="40"/>
      <c r="AA398" s="40"/>
      <c r="AB398" s="40"/>
      <c r="AC398" s="40"/>
      <c r="AD398" s="40"/>
      <c r="AE398" s="40"/>
      <c r="AR398" s="217" t="s">
        <v>492</v>
      </c>
      <c r="AT398" s="217" t="s">
        <v>129</v>
      </c>
      <c r="AU398" s="217" t="s">
        <v>79</v>
      </c>
      <c r="AY398" s="19" t="s">
        <v>125</v>
      </c>
      <c r="BE398" s="218">
        <f>IF(N398="základní",J398,0)</f>
        <v>0</v>
      </c>
      <c r="BF398" s="218">
        <f>IF(N398="snížená",J398,0)</f>
        <v>0</v>
      </c>
      <c r="BG398" s="218">
        <f>IF(N398="zákl. přenesená",J398,0)</f>
        <v>0</v>
      </c>
      <c r="BH398" s="218">
        <f>IF(N398="sníž. přenesená",J398,0)</f>
        <v>0</v>
      </c>
      <c r="BI398" s="218">
        <f>IF(N398="nulová",J398,0)</f>
        <v>0</v>
      </c>
      <c r="BJ398" s="19" t="s">
        <v>77</v>
      </c>
      <c r="BK398" s="218">
        <f>ROUND(I398*H398,2)</f>
        <v>0</v>
      </c>
      <c r="BL398" s="19" t="s">
        <v>492</v>
      </c>
      <c r="BM398" s="217" t="s">
        <v>628</v>
      </c>
    </row>
    <row r="399" s="2" customFormat="1">
      <c r="A399" s="40"/>
      <c r="B399" s="41"/>
      <c r="C399" s="42"/>
      <c r="D399" s="219" t="s">
        <v>136</v>
      </c>
      <c r="E399" s="42"/>
      <c r="F399" s="220" t="s">
        <v>629</v>
      </c>
      <c r="G399" s="42"/>
      <c r="H399" s="42"/>
      <c r="I399" s="221"/>
      <c r="J399" s="42"/>
      <c r="K399" s="42"/>
      <c r="L399" s="46"/>
      <c r="M399" s="222"/>
      <c r="N399" s="223"/>
      <c r="O399" s="86"/>
      <c r="P399" s="86"/>
      <c r="Q399" s="86"/>
      <c r="R399" s="86"/>
      <c r="S399" s="86"/>
      <c r="T399" s="87"/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T399" s="19" t="s">
        <v>136</v>
      </c>
      <c r="AU399" s="19" t="s">
        <v>79</v>
      </c>
    </row>
    <row r="400" s="13" customFormat="1">
      <c r="A400" s="13"/>
      <c r="B400" s="224"/>
      <c r="C400" s="225"/>
      <c r="D400" s="226" t="s">
        <v>138</v>
      </c>
      <c r="E400" s="227" t="s">
        <v>19</v>
      </c>
      <c r="F400" s="228" t="s">
        <v>630</v>
      </c>
      <c r="G400" s="225"/>
      <c r="H400" s="229">
        <v>422.93000000000001</v>
      </c>
      <c r="I400" s="230"/>
      <c r="J400" s="225"/>
      <c r="K400" s="225"/>
      <c r="L400" s="231"/>
      <c r="M400" s="232"/>
      <c r="N400" s="233"/>
      <c r="O400" s="233"/>
      <c r="P400" s="233"/>
      <c r="Q400" s="233"/>
      <c r="R400" s="233"/>
      <c r="S400" s="233"/>
      <c r="T400" s="234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5" t="s">
        <v>138</v>
      </c>
      <c r="AU400" s="235" t="s">
        <v>79</v>
      </c>
      <c r="AV400" s="13" t="s">
        <v>79</v>
      </c>
      <c r="AW400" s="13" t="s">
        <v>31</v>
      </c>
      <c r="AX400" s="13" t="s">
        <v>69</v>
      </c>
      <c r="AY400" s="235" t="s">
        <v>125</v>
      </c>
    </row>
    <row r="401" s="15" customFormat="1">
      <c r="A401" s="15"/>
      <c r="B401" s="247"/>
      <c r="C401" s="248"/>
      <c r="D401" s="226" t="s">
        <v>138</v>
      </c>
      <c r="E401" s="249" t="s">
        <v>19</v>
      </c>
      <c r="F401" s="250" t="s">
        <v>143</v>
      </c>
      <c r="G401" s="248"/>
      <c r="H401" s="251">
        <v>422.93000000000001</v>
      </c>
      <c r="I401" s="252"/>
      <c r="J401" s="248"/>
      <c r="K401" s="248"/>
      <c r="L401" s="253"/>
      <c r="M401" s="254"/>
      <c r="N401" s="255"/>
      <c r="O401" s="255"/>
      <c r="P401" s="255"/>
      <c r="Q401" s="255"/>
      <c r="R401" s="255"/>
      <c r="S401" s="255"/>
      <c r="T401" s="256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257" t="s">
        <v>138</v>
      </c>
      <c r="AU401" s="257" t="s">
        <v>79</v>
      </c>
      <c r="AV401" s="15" t="s">
        <v>134</v>
      </c>
      <c r="AW401" s="15" t="s">
        <v>31</v>
      </c>
      <c r="AX401" s="15" t="s">
        <v>77</v>
      </c>
      <c r="AY401" s="257" t="s">
        <v>125</v>
      </c>
    </row>
    <row r="402" s="2" customFormat="1" ht="16.5" customHeight="1">
      <c r="A402" s="40"/>
      <c r="B402" s="41"/>
      <c r="C402" s="258" t="s">
        <v>631</v>
      </c>
      <c r="D402" s="258" t="s">
        <v>218</v>
      </c>
      <c r="E402" s="259" t="s">
        <v>632</v>
      </c>
      <c r="F402" s="260" t="s">
        <v>633</v>
      </c>
      <c r="G402" s="261" t="s">
        <v>147</v>
      </c>
      <c r="H402" s="262">
        <v>431.38900000000001</v>
      </c>
      <c r="I402" s="263"/>
      <c r="J402" s="264">
        <f>ROUND(I402*H402,2)</f>
        <v>0</v>
      </c>
      <c r="K402" s="260" t="s">
        <v>133</v>
      </c>
      <c r="L402" s="265"/>
      <c r="M402" s="266" t="s">
        <v>19</v>
      </c>
      <c r="N402" s="267" t="s">
        <v>40</v>
      </c>
      <c r="O402" s="86"/>
      <c r="P402" s="215">
        <f>O402*H402</f>
        <v>0</v>
      </c>
      <c r="Q402" s="215">
        <v>0.0028999999999999998</v>
      </c>
      <c r="R402" s="215">
        <f>Q402*H402</f>
        <v>1.2510280999999999</v>
      </c>
      <c r="S402" s="215">
        <v>0</v>
      </c>
      <c r="T402" s="216">
        <f>S402*H402</f>
        <v>0</v>
      </c>
      <c r="U402" s="40"/>
      <c r="V402" s="40"/>
      <c r="W402" s="40"/>
      <c r="X402" s="40"/>
      <c r="Y402" s="40"/>
      <c r="Z402" s="40"/>
      <c r="AA402" s="40"/>
      <c r="AB402" s="40"/>
      <c r="AC402" s="40"/>
      <c r="AD402" s="40"/>
      <c r="AE402" s="40"/>
      <c r="AR402" s="217" t="s">
        <v>178</v>
      </c>
      <c r="AT402" s="217" t="s">
        <v>218</v>
      </c>
      <c r="AU402" s="217" t="s">
        <v>79</v>
      </c>
      <c r="AY402" s="19" t="s">
        <v>125</v>
      </c>
      <c r="BE402" s="218">
        <f>IF(N402="základní",J402,0)</f>
        <v>0</v>
      </c>
      <c r="BF402" s="218">
        <f>IF(N402="snížená",J402,0)</f>
        <v>0</v>
      </c>
      <c r="BG402" s="218">
        <f>IF(N402="zákl. přenesená",J402,0)</f>
        <v>0</v>
      </c>
      <c r="BH402" s="218">
        <f>IF(N402="sníž. přenesená",J402,0)</f>
        <v>0</v>
      </c>
      <c r="BI402" s="218">
        <f>IF(N402="nulová",J402,0)</f>
        <v>0</v>
      </c>
      <c r="BJ402" s="19" t="s">
        <v>77</v>
      </c>
      <c r="BK402" s="218">
        <f>ROUND(I402*H402,2)</f>
        <v>0</v>
      </c>
      <c r="BL402" s="19" t="s">
        <v>492</v>
      </c>
      <c r="BM402" s="217" t="s">
        <v>634</v>
      </c>
    </row>
    <row r="403" s="13" customFormat="1">
      <c r="A403" s="13"/>
      <c r="B403" s="224"/>
      <c r="C403" s="225"/>
      <c r="D403" s="226" t="s">
        <v>138</v>
      </c>
      <c r="E403" s="227" t="s">
        <v>19</v>
      </c>
      <c r="F403" s="228" t="s">
        <v>635</v>
      </c>
      <c r="G403" s="225"/>
      <c r="H403" s="229">
        <v>431.38900000000001</v>
      </c>
      <c r="I403" s="230"/>
      <c r="J403" s="225"/>
      <c r="K403" s="225"/>
      <c r="L403" s="231"/>
      <c r="M403" s="232"/>
      <c r="N403" s="233"/>
      <c r="O403" s="233"/>
      <c r="P403" s="233"/>
      <c r="Q403" s="233"/>
      <c r="R403" s="233"/>
      <c r="S403" s="233"/>
      <c r="T403" s="234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5" t="s">
        <v>138</v>
      </c>
      <c r="AU403" s="235" t="s">
        <v>79</v>
      </c>
      <c r="AV403" s="13" t="s">
        <v>79</v>
      </c>
      <c r="AW403" s="13" t="s">
        <v>31</v>
      </c>
      <c r="AX403" s="13" t="s">
        <v>69</v>
      </c>
      <c r="AY403" s="235" t="s">
        <v>125</v>
      </c>
    </row>
    <row r="404" s="15" customFormat="1">
      <c r="A404" s="15"/>
      <c r="B404" s="247"/>
      <c r="C404" s="248"/>
      <c r="D404" s="226" t="s">
        <v>138</v>
      </c>
      <c r="E404" s="249" t="s">
        <v>19</v>
      </c>
      <c r="F404" s="250" t="s">
        <v>143</v>
      </c>
      <c r="G404" s="248"/>
      <c r="H404" s="251">
        <v>431.38900000000001</v>
      </c>
      <c r="I404" s="252"/>
      <c r="J404" s="248"/>
      <c r="K404" s="248"/>
      <c r="L404" s="253"/>
      <c r="M404" s="254"/>
      <c r="N404" s="255"/>
      <c r="O404" s="255"/>
      <c r="P404" s="255"/>
      <c r="Q404" s="255"/>
      <c r="R404" s="255"/>
      <c r="S404" s="255"/>
      <c r="T404" s="256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57" t="s">
        <v>138</v>
      </c>
      <c r="AU404" s="257" t="s">
        <v>79</v>
      </c>
      <c r="AV404" s="15" t="s">
        <v>134</v>
      </c>
      <c r="AW404" s="15" t="s">
        <v>31</v>
      </c>
      <c r="AX404" s="15" t="s">
        <v>77</v>
      </c>
      <c r="AY404" s="257" t="s">
        <v>125</v>
      </c>
    </row>
    <row r="405" s="2" customFormat="1" ht="21.75" customHeight="1">
      <c r="A405" s="40"/>
      <c r="B405" s="41"/>
      <c r="C405" s="206" t="s">
        <v>636</v>
      </c>
      <c r="D405" s="206" t="s">
        <v>129</v>
      </c>
      <c r="E405" s="207" t="s">
        <v>637</v>
      </c>
      <c r="F405" s="208" t="s">
        <v>638</v>
      </c>
      <c r="G405" s="209" t="s">
        <v>154</v>
      </c>
      <c r="H405" s="210">
        <v>75</v>
      </c>
      <c r="I405" s="211"/>
      <c r="J405" s="212">
        <f>ROUND(I405*H405,2)</f>
        <v>0</v>
      </c>
      <c r="K405" s="208" t="s">
        <v>162</v>
      </c>
      <c r="L405" s="46"/>
      <c r="M405" s="213" t="s">
        <v>19</v>
      </c>
      <c r="N405" s="214" t="s">
        <v>40</v>
      </c>
      <c r="O405" s="86"/>
      <c r="P405" s="215">
        <f>O405*H405</f>
        <v>0</v>
      </c>
      <c r="Q405" s="215">
        <v>2.7500000000000001E-05</v>
      </c>
      <c r="R405" s="215">
        <f>Q405*H405</f>
        <v>0.0020625000000000001</v>
      </c>
      <c r="S405" s="215">
        <v>0</v>
      </c>
      <c r="T405" s="216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217" t="s">
        <v>492</v>
      </c>
      <c r="AT405" s="217" t="s">
        <v>129</v>
      </c>
      <c r="AU405" s="217" t="s">
        <v>79</v>
      </c>
      <c r="AY405" s="19" t="s">
        <v>125</v>
      </c>
      <c r="BE405" s="218">
        <f>IF(N405="základní",J405,0)</f>
        <v>0</v>
      </c>
      <c r="BF405" s="218">
        <f>IF(N405="snížená",J405,0)</f>
        <v>0</v>
      </c>
      <c r="BG405" s="218">
        <f>IF(N405="zákl. přenesená",J405,0)</f>
        <v>0</v>
      </c>
      <c r="BH405" s="218">
        <f>IF(N405="sníž. přenesená",J405,0)</f>
        <v>0</v>
      </c>
      <c r="BI405" s="218">
        <f>IF(N405="nulová",J405,0)</f>
        <v>0</v>
      </c>
      <c r="BJ405" s="19" t="s">
        <v>77</v>
      </c>
      <c r="BK405" s="218">
        <f>ROUND(I405*H405,2)</f>
        <v>0</v>
      </c>
      <c r="BL405" s="19" t="s">
        <v>492</v>
      </c>
      <c r="BM405" s="217" t="s">
        <v>639</v>
      </c>
    </row>
    <row r="406" s="2" customFormat="1">
      <c r="A406" s="40"/>
      <c r="B406" s="41"/>
      <c r="C406" s="42"/>
      <c r="D406" s="219" t="s">
        <v>136</v>
      </c>
      <c r="E406" s="42"/>
      <c r="F406" s="220" t="s">
        <v>640</v>
      </c>
      <c r="G406" s="42"/>
      <c r="H406" s="42"/>
      <c r="I406" s="221"/>
      <c r="J406" s="42"/>
      <c r="K406" s="42"/>
      <c r="L406" s="46"/>
      <c r="M406" s="222"/>
      <c r="N406" s="223"/>
      <c r="O406" s="86"/>
      <c r="P406" s="86"/>
      <c r="Q406" s="86"/>
      <c r="R406" s="86"/>
      <c r="S406" s="86"/>
      <c r="T406" s="87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19" t="s">
        <v>136</v>
      </c>
      <c r="AU406" s="19" t="s">
        <v>79</v>
      </c>
    </row>
    <row r="407" s="2" customFormat="1" ht="16.5" customHeight="1">
      <c r="A407" s="40"/>
      <c r="B407" s="41"/>
      <c r="C407" s="258" t="s">
        <v>430</v>
      </c>
      <c r="D407" s="258" t="s">
        <v>218</v>
      </c>
      <c r="E407" s="259" t="s">
        <v>641</v>
      </c>
      <c r="F407" s="260" t="s">
        <v>642</v>
      </c>
      <c r="G407" s="261" t="s">
        <v>154</v>
      </c>
      <c r="H407" s="262">
        <v>76.5</v>
      </c>
      <c r="I407" s="263"/>
      <c r="J407" s="264">
        <f>ROUND(I407*H407,2)</f>
        <v>0</v>
      </c>
      <c r="K407" s="260" t="s">
        <v>133</v>
      </c>
      <c r="L407" s="265"/>
      <c r="M407" s="266" t="s">
        <v>19</v>
      </c>
      <c r="N407" s="267" t="s">
        <v>40</v>
      </c>
      <c r="O407" s="86"/>
      <c r="P407" s="215">
        <f>O407*H407</f>
        <v>0</v>
      </c>
      <c r="Q407" s="215">
        <v>0.00038000000000000002</v>
      </c>
      <c r="R407" s="215">
        <f>Q407*H407</f>
        <v>0.029070000000000002</v>
      </c>
      <c r="S407" s="215">
        <v>0</v>
      </c>
      <c r="T407" s="216">
        <f>S407*H407</f>
        <v>0</v>
      </c>
      <c r="U407" s="40"/>
      <c r="V407" s="40"/>
      <c r="W407" s="40"/>
      <c r="X407" s="40"/>
      <c r="Y407" s="40"/>
      <c r="Z407" s="40"/>
      <c r="AA407" s="40"/>
      <c r="AB407" s="40"/>
      <c r="AC407" s="40"/>
      <c r="AD407" s="40"/>
      <c r="AE407" s="40"/>
      <c r="AR407" s="217" t="s">
        <v>178</v>
      </c>
      <c r="AT407" s="217" t="s">
        <v>218</v>
      </c>
      <c r="AU407" s="217" t="s">
        <v>79</v>
      </c>
      <c r="AY407" s="19" t="s">
        <v>125</v>
      </c>
      <c r="BE407" s="218">
        <f>IF(N407="základní",J407,0)</f>
        <v>0</v>
      </c>
      <c r="BF407" s="218">
        <f>IF(N407="snížená",J407,0)</f>
        <v>0</v>
      </c>
      <c r="BG407" s="218">
        <f>IF(N407="zákl. přenesená",J407,0)</f>
        <v>0</v>
      </c>
      <c r="BH407" s="218">
        <f>IF(N407="sníž. přenesená",J407,0)</f>
        <v>0</v>
      </c>
      <c r="BI407" s="218">
        <f>IF(N407="nulová",J407,0)</f>
        <v>0</v>
      </c>
      <c r="BJ407" s="19" t="s">
        <v>77</v>
      </c>
      <c r="BK407" s="218">
        <f>ROUND(I407*H407,2)</f>
        <v>0</v>
      </c>
      <c r="BL407" s="19" t="s">
        <v>492</v>
      </c>
      <c r="BM407" s="217" t="s">
        <v>643</v>
      </c>
    </row>
    <row r="408" s="13" customFormat="1">
      <c r="A408" s="13"/>
      <c r="B408" s="224"/>
      <c r="C408" s="225"/>
      <c r="D408" s="226" t="s">
        <v>138</v>
      </c>
      <c r="E408" s="225"/>
      <c r="F408" s="228" t="s">
        <v>644</v>
      </c>
      <c r="G408" s="225"/>
      <c r="H408" s="229">
        <v>76.5</v>
      </c>
      <c r="I408" s="230"/>
      <c r="J408" s="225"/>
      <c r="K408" s="225"/>
      <c r="L408" s="231"/>
      <c r="M408" s="232"/>
      <c r="N408" s="233"/>
      <c r="O408" s="233"/>
      <c r="P408" s="233"/>
      <c r="Q408" s="233"/>
      <c r="R408" s="233"/>
      <c r="S408" s="233"/>
      <c r="T408" s="234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35" t="s">
        <v>138</v>
      </c>
      <c r="AU408" s="235" t="s">
        <v>79</v>
      </c>
      <c r="AV408" s="13" t="s">
        <v>79</v>
      </c>
      <c r="AW408" s="13" t="s">
        <v>4</v>
      </c>
      <c r="AX408" s="13" t="s">
        <v>77</v>
      </c>
      <c r="AY408" s="235" t="s">
        <v>125</v>
      </c>
    </row>
    <row r="409" s="2" customFormat="1" ht="24.15" customHeight="1">
      <c r="A409" s="40"/>
      <c r="B409" s="41"/>
      <c r="C409" s="206" t="s">
        <v>645</v>
      </c>
      <c r="D409" s="206" t="s">
        <v>129</v>
      </c>
      <c r="E409" s="207" t="s">
        <v>646</v>
      </c>
      <c r="F409" s="208" t="s">
        <v>647</v>
      </c>
      <c r="G409" s="209" t="s">
        <v>147</v>
      </c>
      <c r="H409" s="210">
        <v>152.32599999999999</v>
      </c>
      <c r="I409" s="211"/>
      <c r="J409" s="212">
        <f>ROUND(I409*H409,2)</f>
        <v>0</v>
      </c>
      <c r="K409" s="208" t="s">
        <v>162</v>
      </c>
      <c r="L409" s="46"/>
      <c r="M409" s="213" t="s">
        <v>19</v>
      </c>
      <c r="N409" s="214" t="s">
        <v>40</v>
      </c>
      <c r="O409" s="86"/>
      <c r="P409" s="215">
        <f>O409*H409</f>
        <v>0</v>
      </c>
      <c r="Q409" s="215">
        <v>9.4040000000000001E-05</v>
      </c>
      <c r="R409" s="215">
        <f>Q409*H409</f>
        <v>0.014324737039999999</v>
      </c>
      <c r="S409" s="215">
        <v>0</v>
      </c>
      <c r="T409" s="216">
        <f>S409*H409</f>
        <v>0</v>
      </c>
      <c r="U409" s="40"/>
      <c r="V409" s="40"/>
      <c r="W409" s="40"/>
      <c r="X409" s="40"/>
      <c r="Y409" s="40"/>
      <c r="Z409" s="40"/>
      <c r="AA409" s="40"/>
      <c r="AB409" s="40"/>
      <c r="AC409" s="40"/>
      <c r="AD409" s="40"/>
      <c r="AE409" s="40"/>
      <c r="AR409" s="217" t="s">
        <v>492</v>
      </c>
      <c r="AT409" s="217" t="s">
        <v>129</v>
      </c>
      <c r="AU409" s="217" t="s">
        <v>79</v>
      </c>
      <c r="AY409" s="19" t="s">
        <v>125</v>
      </c>
      <c r="BE409" s="218">
        <f>IF(N409="základní",J409,0)</f>
        <v>0</v>
      </c>
      <c r="BF409" s="218">
        <f>IF(N409="snížená",J409,0)</f>
        <v>0</v>
      </c>
      <c r="BG409" s="218">
        <f>IF(N409="zákl. přenesená",J409,0)</f>
        <v>0</v>
      </c>
      <c r="BH409" s="218">
        <f>IF(N409="sníž. přenesená",J409,0)</f>
        <v>0</v>
      </c>
      <c r="BI409" s="218">
        <f>IF(N409="nulová",J409,0)</f>
        <v>0</v>
      </c>
      <c r="BJ409" s="19" t="s">
        <v>77</v>
      </c>
      <c r="BK409" s="218">
        <f>ROUND(I409*H409,2)</f>
        <v>0</v>
      </c>
      <c r="BL409" s="19" t="s">
        <v>492</v>
      </c>
      <c r="BM409" s="217" t="s">
        <v>648</v>
      </c>
    </row>
    <row r="410" s="2" customFormat="1">
      <c r="A410" s="40"/>
      <c r="B410" s="41"/>
      <c r="C410" s="42"/>
      <c r="D410" s="219" t="s">
        <v>136</v>
      </c>
      <c r="E410" s="42"/>
      <c r="F410" s="220" t="s">
        <v>649</v>
      </c>
      <c r="G410" s="42"/>
      <c r="H410" s="42"/>
      <c r="I410" s="221"/>
      <c r="J410" s="42"/>
      <c r="K410" s="42"/>
      <c r="L410" s="46"/>
      <c r="M410" s="222"/>
      <c r="N410" s="223"/>
      <c r="O410" s="86"/>
      <c r="P410" s="86"/>
      <c r="Q410" s="86"/>
      <c r="R410" s="86"/>
      <c r="S410" s="86"/>
      <c r="T410" s="87"/>
      <c r="U410" s="40"/>
      <c r="V410" s="40"/>
      <c r="W410" s="40"/>
      <c r="X410" s="40"/>
      <c r="Y410" s="40"/>
      <c r="Z410" s="40"/>
      <c r="AA410" s="40"/>
      <c r="AB410" s="40"/>
      <c r="AC410" s="40"/>
      <c r="AD410" s="40"/>
      <c r="AE410" s="40"/>
      <c r="AT410" s="19" t="s">
        <v>136</v>
      </c>
      <c r="AU410" s="19" t="s">
        <v>79</v>
      </c>
    </row>
    <row r="411" s="2" customFormat="1" ht="16.5" customHeight="1">
      <c r="A411" s="40"/>
      <c r="B411" s="41"/>
      <c r="C411" s="258" t="s">
        <v>436</v>
      </c>
      <c r="D411" s="258" t="s">
        <v>218</v>
      </c>
      <c r="E411" s="259" t="s">
        <v>650</v>
      </c>
      <c r="F411" s="260" t="s">
        <v>651</v>
      </c>
      <c r="G411" s="261" t="s">
        <v>147</v>
      </c>
      <c r="H411" s="262">
        <v>155.37299999999999</v>
      </c>
      <c r="I411" s="263"/>
      <c r="J411" s="264">
        <f>ROUND(I411*H411,2)</f>
        <v>0</v>
      </c>
      <c r="K411" s="260" t="s">
        <v>133</v>
      </c>
      <c r="L411" s="265"/>
      <c r="M411" s="266" t="s">
        <v>19</v>
      </c>
      <c r="N411" s="267" t="s">
        <v>40</v>
      </c>
      <c r="O411" s="86"/>
      <c r="P411" s="215">
        <f>O411*H411</f>
        <v>0</v>
      </c>
      <c r="Q411" s="215">
        <v>0.0032000000000000002</v>
      </c>
      <c r="R411" s="215">
        <f>Q411*H411</f>
        <v>0.49719360000000001</v>
      </c>
      <c r="S411" s="215">
        <v>0</v>
      </c>
      <c r="T411" s="216">
        <f>S411*H411</f>
        <v>0</v>
      </c>
      <c r="U411" s="40"/>
      <c r="V411" s="40"/>
      <c r="W411" s="40"/>
      <c r="X411" s="40"/>
      <c r="Y411" s="40"/>
      <c r="Z411" s="40"/>
      <c r="AA411" s="40"/>
      <c r="AB411" s="40"/>
      <c r="AC411" s="40"/>
      <c r="AD411" s="40"/>
      <c r="AE411" s="40"/>
      <c r="AR411" s="217" t="s">
        <v>178</v>
      </c>
      <c r="AT411" s="217" t="s">
        <v>218</v>
      </c>
      <c r="AU411" s="217" t="s">
        <v>79</v>
      </c>
      <c r="AY411" s="19" t="s">
        <v>125</v>
      </c>
      <c r="BE411" s="218">
        <f>IF(N411="základní",J411,0)</f>
        <v>0</v>
      </c>
      <c r="BF411" s="218">
        <f>IF(N411="snížená",J411,0)</f>
        <v>0</v>
      </c>
      <c r="BG411" s="218">
        <f>IF(N411="zákl. přenesená",J411,0)</f>
        <v>0</v>
      </c>
      <c r="BH411" s="218">
        <f>IF(N411="sníž. přenesená",J411,0)</f>
        <v>0</v>
      </c>
      <c r="BI411" s="218">
        <f>IF(N411="nulová",J411,0)</f>
        <v>0</v>
      </c>
      <c r="BJ411" s="19" t="s">
        <v>77</v>
      </c>
      <c r="BK411" s="218">
        <f>ROUND(I411*H411,2)</f>
        <v>0</v>
      </c>
      <c r="BL411" s="19" t="s">
        <v>492</v>
      </c>
      <c r="BM411" s="217" t="s">
        <v>652</v>
      </c>
    </row>
    <row r="412" s="13" customFormat="1">
      <c r="A412" s="13"/>
      <c r="B412" s="224"/>
      <c r="C412" s="225"/>
      <c r="D412" s="226" t="s">
        <v>138</v>
      </c>
      <c r="E412" s="227" t="s">
        <v>19</v>
      </c>
      <c r="F412" s="228" t="s">
        <v>653</v>
      </c>
      <c r="G412" s="225"/>
      <c r="H412" s="229">
        <v>155.37299999999999</v>
      </c>
      <c r="I412" s="230"/>
      <c r="J412" s="225"/>
      <c r="K412" s="225"/>
      <c r="L412" s="231"/>
      <c r="M412" s="232"/>
      <c r="N412" s="233"/>
      <c r="O412" s="233"/>
      <c r="P412" s="233"/>
      <c r="Q412" s="233"/>
      <c r="R412" s="233"/>
      <c r="S412" s="233"/>
      <c r="T412" s="234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35" t="s">
        <v>138</v>
      </c>
      <c r="AU412" s="235" t="s">
        <v>79</v>
      </c>
      <c r="AV412" s="13" t="s">
        <v>79</v>
      </c>
      <c r="AW412" s="13" t="s">
        <v>31</v>
      </c>
      <c r="AX412" s="13" t="s">
        <v>69</v>
      </c>
      <c r="AY412" s="235" t="s">
        <v>125</v>
      </c>
    </row>
    <row r="413" s="15" customFormat="1">
      <c r="A413" s="15"/>
      <c r="B413" s="247"/>
      <c r="C413" s="248"/>
      <c r="D413" s="226" t="s">
        <v>138</v>
      </c>
      <c r="E413" s="249" t="s">
        <v>19</v>
      </c>
      <c r="F413" s="250" t="s">
        <v>143</v>
      </c>
      <c r="G413" s="248"/>
      <c r="H413" s="251">
        <v>155.37299999999999</v>
      </c>
      <c r="I413" s="252"/>
      <c r="J413" s="248"/>
      <c r="K413" s="248"/>
      <c r="L413" s="253"/>
      <c r="M413" s="254"/>
      <c r="N413" s="255"/>
      <c r="O413" s="255"/>
      <c r="P413" s="255"/>
      <c r="Q413" s="255"/>
      <c r="R413" s="255"/>
      <c r="S413" s="255"/>
      <c r="T413" s="256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57" t="s">
        <v>138</v>
      </c>
      <c r="AU413" s="257" t="s">
        <v>79</v>
      </c>
      <c r="AV413" s="15" t="s">
        <v>134</v>
      </c>
      <c r="AW413" s="15" t="s">
        <v>31</v>
      </c>
      <c r="AX413" s="15" t="s">
        <v>77</v>
      </c>
      <c r="AY413" s="257" t="s">
        <v>125</v>
      </c>
    </row>
    <row r="414" s="2" customFormat="1" ht="24.15" customHeight="1">
      <c r="A414" s="40"/>
      <c r="B414" s="41"/>
      <c r="C414" s="206" t="s">
        <v>654</v>
      </c>
      <c r="D414" s="206" t="s">
        <v>129</v>
      </c>
      <c r="E414" s="207" t="s">
        <v>655</v>
      </c>
      <c r="F414" s="208" t="s">
        <v>656</v>
      </c>
      <c r="G414" s="209" t="s">
        <v>147</v>
      </c>
      <c r="H414" s="210">
        <v>167.81200000000001</v>
      </c>
      <c r="I414" s="211"/>
      <c r="J414" s="212">
        <f>ROUND(I414*H414,2)</f>
        <v>0</v>
      </c>
      <c r="K414" s="208" t="s">
        <v>162</v>
      </c>
      <c r="L414" s="46"/>
      <c r="M414" s="213" t="s">
        <v>19</v>
      </c>
      <c r="N414" s="214" t="s">
        <v>40</v>
      </c>
      <c r="O414" s="86"/>
      <c r="P414" s="215">
        <f>O414*H414</f>
        <v>0</v>
      </c>
      <c r="Q414" s="215">
        <v>3.9749999999999997E-05</v>
      </c>
      <c r="R414" s="215">
        <f>Q414*H414</f>
        <v>0.0066705269999999999</v>
      </c>
      <c r="S414" s="215">
        <v>0</v>
      </c>
      <c r="T414" s="216">
        <f>S414*H414</f>
        <v>0</v>
      </c>
      <c r="U414" s="40"/>
      <c r="V414" s="40"/>
      <c r="W414" s="40"/>
      <c r="X414" s="40"/>
      <c r="Y414" s="40"/>
      <c r="Z414" s="40"/>
      <c r="AA414" s="40"/>
      <c r="AB414" s="40"/>
      <c r="AC414" s="40"/>
      <c r="AD414" s="40"/>
      <c r="AE414" s="40"/>
      <c r="AR414" s="217" t="s">
        <v>492</v>
      </c>
      <c r="AT414" s="217" t="s">
        <v>129</v>
      </c>
      <c r="AU414" s="217" t="s">
        <v>79</v>
      </c>
      <c r="AY414" s="19" t="s">
        <v>125</v>
      </c>
      <c r="BE414" s="218">
        <f>IF(N414="základní",J414,0)</f>
        <v>0</v>
      </c>
      <c r="BF414" s="218">
        <f>IF(N414="snížená",J414,0)</f>
        <v>0</v>
      </c>
      <c r="BG414" s="218">
        <f>IF(N414="zákl. přenesená",J414,0)</f>
        <v>0</v>
      </c>
      <c r="BH414" s="218">
        <f>IF(N414="sníž. přenesená",J414,0)</f>
        <v>0</v>
      </c>
      <c r="BI414" s="218">
        <f>IF(N414="nulová",J414,0)</f>
        <v>0</v>
      </c>
      <c r="BJ414" s="19" t="s">
        <v>77</v>
      </c>
      <c r="BK414" s="218">
        <f>ROUND(I414*H414,2)</f>
        <v>0</v>
      </c>
      <c r="BL414" s="19" t="s">
        <v>492</v>
      </c>
      <c r="BM414" s="217" t="s">
        <v>657</v>
      </c>
    </row>
    <row r="415" s="2" customFormat="1">
      <c r="A415" s="40"/>
      <c r="B415" s="41"/>
      <c r="C415" s="42"/>
      <c r="D415" s="219" t="s">
        <v>136</v>
      </c>
      <c r="E415" s="42"/>
      <c r="F415" s="220" t="s">
        <v>658</v>
      </c>
      <c r="G415" s="42"/>
      <c r="H415" s="42"/>
      <c r="I415" s="221"/>
      <c r="J415" s="42"/>
      <c r="K415" s="42"/>
      <c r="L415" s="46"/>
      <c r="M415" s="222"/>
      <c r="N415" s="223"/>
      <c r="O415" s="86"/>
      <c r="P415" s="86"/>
      <c r="Q415" s="86"/>
      <c r="R415" s="86"/>
      <c r="S415" s="86"/>
      <c r="T415" s="87"/>
      <c r="U415" s="40"/>
      <c r="V415" s="40"/>
      <c r="W415" s="40"/>
      <c r="X415" s="40"/>
      <c r="Y415" s="40"/>
      <c r="Z415" s="40"/>
      <c r="AA415" s="40"/>
      <c r="AB415" s="40"/>
      <c r="AC415" s="40"/>
      <c r="AD415" s="40"/>
      <c r="AE415" s="40"/>
      <c r="AT415" s="19" t="s">
        <v>136</v>
      </c>
      <c r="AU415" s="19" t="s">
        <v>79</v>
      </c>
    </row>
    <row r="416" s="13" customFormat="1">
      <c r="A416" s="13"/>
      <c r="B416" s="224"/>
      <c r="C416" s="225"/>
      <c r="D416" s="226" t="s">
        <v>138</v>
      </c>
      <c r="E416" s="227" t="s">
        <v>19</v>
      </c>
      <c r="F416" s="228" t="s">
        <v>659</v>
      </c>
      <c r="G416" s="225"/>
      <c r="H416" s="229">
        <v>72.722999999999999</v>
      </c>
      <c r="I416" s="230"/>
      <c r="J416" s="225"/>
      <c r="K416" s="225"/>
      <c r="L416" s="231"/>
      <c r="M416" s="232"/>
      <c r="N416" s="233"/>
      <c r="O416" s="233"/>
      <c r="P416" s="233"/>
      <c r="Q416" s="233"/>
      <c r="R416" s="233"/>
      <c r="S416" s="233"/>
      <c r="T416" s="234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35" t="s">
        <v>138</v>
      </c>
      <c r="AU416" s="235" t="s">
        <v>79</v>
      </c>
      <c r="AV416" s="13" t="s">
        <v>79</v>
      </c>
      <c r="AW416" s="13" t="s">
        <v>31</v>
      </c>
      <c r="AX416" s="13" t="s">
        <v>69</v>
      </c>
      <c r="AY416" s="235" t="s">
        <v>125</v>
      </c>
    </row>
    <row r="417" s="13" customFormat="1">
      <c r="A417" s="13"/>
      <c r="B417" s="224"/>
      <c r="C417" s="225"/>
      <c r="D417" s="226" t="s">
        <v>138</v>
      </c>
      <c r="E417" s="227" t="s">
        <v>19</v>
      </c>
      <c r="F417" s="228" t="s">
        <v>660</v>
      </c>
      <c r="G417" s="225"/>
      <c r="H417" s="229">
        <v>95.088999999999999</v>
      </c>
      <c r="I417" s="230"/>
      <c r="J417" s="225"/>
      <c r="K417" s="225"/>
      <c r="L417" s="231"/>
      <c r="M417" s="232"/>
      <c r="N417" s="233"/>
      <c r="O417" s="233"/>
      <c r="P417" s="233"/>
      <c r="Q417" s="233"/>
      <c r="R417" s="233"/>
      <c r="S417" s="233"/>
      <c r="T417" s="234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35" t="s">
        <v>138</v>
      </c>
      <c r="AU417" s="235" t="s">
        <v>79</v>
      </c>
      <c r="AV417" s="13" t="s">
        <v>79</v>
      </c>
      <c r="AW417" s="13" t="s">
        <v>31</v>
      </c>
      <c r="AX417" s="13" t="s">
        <v>69</v>
      </c>
      <c r="AY417" s="235" t="s">
        <v>125</v>
      </c>
    </row>
    <row r="418" s="15" customFormat="1">
      <c r="A418" s="15"/>
      <c r="B418" s="247"/>
      <c r="C418" s="248"/>
      <c r="D418" s="226" t="s">
        <v>138</v>
      </c>
      <c r="E418" s="249" t="s">
        <v>19</v>
      </c>
      <c r="F418" s="250" t="s">
        <v>143</v>
      </c>
      <c r="G418" s="248"/>
      <c r="H418" s="251">
        <v>167.81200000000001</v>
      </c>
      <c r="I418" s="252"/>
      <c r="J418" s="248"/>
      <c r="K418" s="248"/>
      <c r="L418" s="253"/>
      <c r="M418" s="254"/>
      <c r="N418" s="255"/>
      <c r="O418" s="255"/>
      <c r="P418" s="255"/>
      <c r="Q418" s="255"/>
      <c r="R418" s="255"/>
      <c r="S418" s="255"/>
      <c r="T418" s="256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57" t="s">
        <v>138</v>
      </c>
      <c r="AU418" s="257" t="s">
        <v>79</v>
      </c>
      <c r="AV418" s="15" t="s">
        <v>134</v>
      </c>
      <c r="AW418" s="15" t="s">
        <v>31</v>
      </c>
      <c r="AX418" s="15" t="s">
        <v>77</v>
      </c>
      <c r="AY418" s="257" t="s">
        <v>125</v>
      </c>
    </row>
    <row r="419" s="2" customFormat="1" ht="24.15" customHeight="1">
      <c r="A419" s="40"/>
      <c r="B419" s="41"/>
      <c r="C419" s="258" t="s">
        <v>661</v>
      </c>
      <c r="D419" s="258" t="s">
        <v>218</v>
      </c>
      <c r="E419" s="259" t="s">
        <v>662</v>
      </c>
      <c r="F419" s="260" t="s">
        <v>663</v>
      </c>
      <c r="G419" s="261" t="s">
        <v>147</v>
      </c>
      <c r="H419" s="262">
        <v>204.898</v>
      </c>
      <c r="I419" s="263"/>
      <c r="J419" s="264">
        <f>ROUND(I419*H419,2)</f>
        <v>0</v>
      </c>
      <c r="K419" s="260" t="s">
        <v>133</v>
      </c>
      <c r="L419" s="265"/>
      <c r="M419" s="266" t="s">
        <v>19</v>
      </c>
      <c r="N419" s="267" t="s">
        <v>40</v>
      </c>
      <c r="O419" s="86"/>
      <c r="P419" s="215">
        <f>O419*H419</f>
        <v>0</v>
      </c>
      <c r="Q419" s="215">
        <v>0.00020000000000000001</v>
      </c>
      <c r="R419" s="215">
        <f>Q419*H419</f>
        <v>0.040979599999999998</v>
      </c>
      <c r="S419" s="215">
        <v>0</v>
      </c>
      <c r="T419" s="216">
        <f>S419*H419</f>
        <v>0</v>
      </c>
      <c r="U419" s="40"/>
      <c r="V419" s="40"/>
      <c r="W419" s="40"/>
      <c r="X419" s="40"/>
      <c r="Y419" s="40"/>
      <c r="Z419" s="40"/>
      <c r="AA419" s="40"/>
      <c r="AB419" s="40"/>
      <c r="AC419" s="40"/>
      <c r="AD419" s="40"/>
      <c r="AE419" s="40"/>
      <c r="AR419" s="217" t="s">
        <v>178</v>
      </c>
      <c r="AT419" s="217" t="s">
        <v>218</v>
      </c>
      <c r="AU419" s="217" t="s">
        <v>79</v>
      </c>
      <c r="AY419" s="19" t="s">
        <v>125</v>
      </c>
      <c r="BE419" s="218">
        <f>IF(N419="základní",J419,0)</f>
        <v>0</v>
      </c>
      <c r="BF419" s="218">
        <f>IF(N419="snížená",J419,0)</f>
        <v>0</v>
      </c>
      <c r="BG419" s="218">
        <f>IF(N419="zákl. přenesená",J419,0)</f>
        <v>0</v>
      </c>
      <c r="BH419" s="218">
        <f>IF(N419="sníž. přenesená",J419,0)</f>
        <v>0</v>
      </c>
      <c r="BI419" s="218">
        <f>IF(N419="nulová",J419,0)</f>
        <v>0</v>
      </c>
      <c r="BJ419" s="19" t="s">
        <v>77</v>
      </c>
      <c r="BK419" s="218">
        <f>ROUND(I419*H419,2)</f>
        <v>0</v>
      </c>
      <c r="BL419" s="19" t="s">
        <v>492</v>
      </c>
      <c r="BM419" s="217" t="s">
        <v>664</v>
      </c>
    </row>
    <row r="420" s="13" customFormat="1">
      <c r="A420" s="13"/>
      <c r="B420" s="224"/>
      <c r="C420" s="225"/>
      <c r="D420" s="226" t="s">
        <v>138</v>
      </c>
      <c r="E420" s="225"/>
      <c r="F420" s="228" t="s">
        <v>665</v>
      </c>
      <c r="G420" s="225"/>
      <c r="H420" s="229">
        <v>204.898</v>
      </c>
      <c r="I420" s="230"/>
      <c r="J420" s="225"/>
      <c r="K420" s="225"/>
      <c r="L420" s="231"/>
      <c r="M420" s="232"/>
      <c r="N420" s="233"/>
      <c r="O420" s="233"/>
      <c r="P420" s="233"/>
      <c r="Q420" s="233"/>
      <c r="R420" s="233"/>
      <c r="S420" s="233"/>
      <c r="T420" s="234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35" t="s">
        <v>138</v>
      </c>
      <c r="AU420" s="235" t="s">
        <v>79</v>
      </c>
      <c r="AV420" s="13" t="s">
        <v>79</v>
      </c>
      <c r="AW420" s="13" t="s">
        <v>4</v>
      </c>
      <c r="AX420" s="13" t="s">
        <v>77</v>
      </c>
      <c r="AY420" s="235" t="s">
        <v>125</v>
      </c>
    </row>
    <row r="421" s="2" customFormat="1" ht="24.15" customHeight="1">
      <c r="A421" s="40"/>
      <c r="B421" s="41"/>
      <c r="C421" s="206" t="s">
        <v>666</v>
      </c>
      <c r="D421" s="206" t="s">
        <v>129</v>
      </c>
      <c r="E421" s="207" t="s">
        <v>667</v>
      </c>
      <c r="F421" s="208" t="s">
        <v>668</v>
      </c>
      <c r="G421" s="209" t="s">
        <v>461</v>
      </c>
      <c r="H421" s="210">
        <v>1.841</v>
      </c>
      <c r="I421" s="211"/>
      <c r="J421" s="212">
        <f>ROUND(I421*H421,2)</f>
        <v>0</v>
      </c>
      <c r="K421" s="208" t="s">
        <v>162</v>
      </c>
      <c r="L421" s="46"/>
      <c r="M421" s="213" t="s">
        <v>19</v>
      </c>
      <c r="N421" s="214" t="s">
        <v>40</v>
      </c>
      <c r="O421" s="86"/>
      <c r="P421" s="215">
        <f>O421*H421</f>
        <v>0</v>
      </c>
      <c r="Q421" s="215">
        <v>0</v>
      </c>
      <c r="R421" s="215">
        <f>Q421*H421</f>
        <v>0</v>
      </c>
      <c r="S421" s="215">
        <v>0</v>
      </c>
      <c r="T421" s="216">
        <f>S421*H421</f>
        <v>0</v>
      </c>
      <c r="U421" s="40"/>
      <c r="V421" s="40"/>
      <c r="W421" s="40"/>
      <c r="X421" s="40"/>
      <c r="Y421" s="40"/>
      <c r="Z421" s="40"/>
      <c r="AA421" s="40"/>
      <c r="AB421" s="40"/>
      <c r="AC421" s="40"/>
      <c r="AD421" s="40"/>
      <c r="AE421" s="40"/>
      <c r="AR421" s="217" t="s">
        <v>492</v>
      </c>
      <c r="AT421" s="217" t="s">
        <v>129</v>
      </c>
      <c r="AU421" s="217" t="s">
        <v>79</v>
      </c>
      <c r="AY421" s="19" t="s">
        <v>125</v>
      </c>
      <c r="BE421" s="218">
        <f>IF(N421="základní",J421,0)</f>
        <v>0</v>
      </c>
      <c r="BF421" s="218">
        <f>IF(N421="snížená",J421,0)</f>
        <v>0</v>
      </c>
      <c r="BG421" s="218">
        <f>IF(N421="zákl. přenesená",J421,0)</f>
        <v>0</v>
      </c>
      <c r="BH421" s="218">
        <f>IF(N421="sníž. přenesená",J421,0)</f>
        <v>0</v>
      </c>
      <c r="BI421" s="218">
        <f>IF(N421="nulová",J421,0)</f>
        <v>0</v>
      </c>
      <c r="BJ421" s="19" t="s">
        <v>77</v>
      </c>
      <c r="BK421" s="218">
        <f>ROUND(I421*H421,2)</f>
        <v>0</v>
      </c>
      <c r="BL421" s="19" t="s">
        <v>492</v>
      </c>
      <c r="BM421" s="217" t="s">
        <v>669</v>
      </c>
    </row>
    <row r="422" s="2" customFormat="1">
      <c r="A422" s="40"/>
      <c r="B422" s="41"/>
      <c r="C422" s="42"/>
      <c r="D422" s="219" t="s">
        <v>136</v>
      </c>
      <c r="E422" s="42"/>
      <c r="F422" s="220" t="s">
        <v>670</v>
      </c>
      <c r="G422" s="42"/>
      <c r="H422" s="42"/>
      <c r="I422" s="221"/>
      <c r="J422" s="42"/>
      <c r="K422" s="42"/>
      <c r="L422" s="46"/>
      <c r="M422" s="222"/>
      <c r="N422" s="223"/>
      <c r="O422" s="86"/>
      <c r="P422" s="86"/>
      <c r="Q422" s="86"/>
      <c r="R422" s="86"/>
      <c r="S422" s="86"/>
      <c r="T422" s="87"/>
      <c r="U422" s="40"/>
      <c r="V422" s="40"/>
      <c r="W422" s="40"/>
      <c r="X422" s="40"/>
      <c r="Y422" s="40"/>
      <c r="Z422" s="40"/>
      <c r="AA422" s="40"/>
      <c r="AB422" s="40"/>
      <c r="AC422" s="40"/>
      <c r="AD422" s="40"/>
      <c r="AE422" s="40"/>
      <c r="AT422" s="19" t="s">
        <v>136</v>
      </c>
      <c r="AU422" s="19" t="s">
        <v>79</v>
      </c>
    </row>
    <row r="423" s="2" customFormat="1" ht="24.15" customHeight="1">
      <c r="A423" s="40"/>
      <c r="B423" s="41"/>
      <c r="C423" s="206" t="s">
        <v>442</v>
      </c>
      <c r="D423" s="206" t="s">
        <v>129</v>
      </c>
      <c r="E423" s="207" t="s">
        <v>671</v>
      </c>
      <c r="F423" s="208" t="s">
        <v>672</v>
      </c>
      <c r="G423" s="209" t="s">
        <v>461</v>
      </c>
      <c r="H423" s="210">
        <v>1.841</v>
      </c>
      <c r="I423" s="211"/>
      <c r="J423" s="212">
        <f>ROUND(I423*H423,2)</f>
        <v>0</v>
      </c>
      <c r="K423" s="208" t="s">
        <v>162</v>
      </c>
      <c r="L423" s="46"/>
      <c r="M423" s="213" t="s">
        <v>19</v>
      </c>
      <c r="N423" s="214" t="s">
        <v>40</v>
      </c>
      <c r="O423" s="86"/>
      <c r="P423" s="215">
        <f>O423*H423</f>
        <v>0</v>
      </c>
      <c r="Q423" s="215">
        <v>0</v>
      </c>
      <c r="R423" s="215">
        <f>Q423*H423</f>
        <v>0</v>
      </c>
      <c r="S423" s="215">
        <v>0</v>
      </c>
      <c r="T423" s="216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217" t="s">
        <v>492</v>
      </c>
      <c r="AT423" s="217" t="s">
        <v>129</v>
      </c>
      <c r="AU423" s="217" t="s">
        <v>79</v>
      </c>
      <c r="AY423" s="19" t="s">
        <v>125</v>
      </c>
      <c r="BE423" s="218">
        <f>IF(N423="základní",J423,0)</f>
        <v>0</v>
      </c>
      <c r="BF423" s="218">
        <f>IF(N423="snížená",J423,0)</f>
        <v>0</v>
      </c>
      <c r="BG423" s="218">
        <f>IF(N423="zákl. přenesená",J423,0)</f>
        <v>0</v>
      </c>
      <c r="BH423" s="218">
        <f>IF(N423="sníž. přenesená",J423,0)</f>
        <v>0</v>
      </c>
      <c r="BI423" s="218">
        <f>IF(N423="nulová",J423,0)</f>
        <v>0</v>
      </c>
      <c r="BJ423" s="19" t="s">
        <v>77</v>
      </c>
      <c r="BK423" s="218">
        <f>ROUND(I423*H423,2)</f>
        <v>0</v>
      </c>
      <c r="BL423" s="19" t="s">
        <v>492</v>
      </c>
      <c r="BM423" s="217" t="s">
        <v>673</v>
      </c>
    </row>
    <row r="424" s="2" customFormat="1">
      <c r="A424" s="40"/>
      <c r="B424" s="41"/>
      <c r="C424" s="42"/>
      <c r="D424" s="219" t="s">
        <v>136</v>
      </c>
      <c r="E424" s="42"/>
      <c r="F424" s="220" t="s">
        <v>674</v>
      </c>
      <c r="G424" s="42"/>
      <c r="H424" s="42"/>
      <c r="I424" s="221"/>
      <c r="J424" s="42"/>
      <c r="K424" s="42"/>
      <c r="L424" s="46"/>
      <c r="M424" s="222"/>
      <c r="N424" s="223"/>
      <c r="O424" s="86"/>
      <c r="P424" s="86"/>
      <c r="Q424" s="86"/>
      <c r="R424" s="86"/>
      <c r="S424" s="86"/>
      <c r="T424" s="87"/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T424" s="19" t="s">
        <v>136</v>
      </c>
      <c r="AU424" s="19" t="s">
        <v>79</v>
      </c>
    </row>
    <row r="425" s="12" customFormat="1" ht="22.8" customHeight="1">
      <c r="A425" s="12"/>
      <c r="B425" s="190"/>
      <c r="C425" s="191"/>
      <c r="D425" s="192" t="s">
        <v>68</v>
      </c>
      <c r="E425" s="204" t="s">
        <v>675</v>
      </c>
      <c r="F425" s="204" t="s">
        <v>676</v>
      </c>
      <c r="G425" s="191"/>
      <c r="H425" s="191"/>
      <c r="I425" s="194"/>
      <c r="J425" s="205">
        <f>BK425</f>
        <v>0</v>
      </c>
      <c r="K425" s="191"/>
      <c r="L425" s="196"/>
      <c r="M425" s="197"/>
      <c r="N425" s="198"/>
      <c r="O425" s="198"/>
      <c r="P425" s="199">
        <f>SUM(P426:P430)</f>
        <v>0</v>
      </c>
      <c r="Q425" s="198"/>
      <c r="R425" s="199">
        <f>SUM(R426:R430)</f>
        <v>0</v>
      </c>
      <c r="S425" s="198"/>
      <c r="T425" s="200">
        <f>SUM(T426:T430)</f>
        <v>0</v>
      </c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R425" s="201" t="s">
        <v>79</v>
      </c>
      <c r="AT425" s="202" t="s">
        <v>68</v>
      </c>
      <c r="AU425" s="202" t="s">
        <v>77</v>
      </c>
      <c r="AY425" s="201" t="s">
        <v>125</v>
      </c>
      <c r="BK425" s="203">
        <f>SUM(BK426:BK430)</f>
        <v>0</v>
      </c>
    </row>
    <row r="426" s="2" customFormat="1" ht="16.5" customHeight="1">
      <c r="A426" s="40"/>
      <c r="B426" s="41"/>
      <c r="C426" s="206" t="s">
        <v>677</v>
      </c>
      <c r="D426" s="206" t="s">
        <v>129</v>
      </c>
      <c r="E426" s="207" t="s">
        <v>678</v>
      </c>
      <c r="F426" s="208" t="s">
        <v>679</v>
      </c>
      <c r="G426" s="209" t="s">
        <v>680</v>
      </c>
      <c r="H426" s="210">
        <v>1</v>
      </c>
      <c r="I426" s="211"/>
      <c r="J426" s="212">
        <f>ROUND(I426*H426,2)</f>
        <v>0</v>
      </c>
      <c r="K426" s="208" t="s">
        <v>19</v>
      </c>
      <c r="L426" s="46"/>
      <c r="M426" s="213" t="s">
        <v>19</v>
      </c>
      <c r="N426" s="214" t="s">
        <v>40</v>
      </c>
      <c r="O426" s="86"/>
      <c r="P426" s="215">
        <f>O426*H426</f>
        <v>0</v>
      </c>
      <c r="Q426" s="215">
        <v>0</v>
      </c>
      <c r="R426" s="215">
        <f>Q426*H426</f>
        <v>0</v>
      </c>
      <c r="S426" s="215">
        <v>0</v>
      </c>
      <c r="T426" s="216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217" t="s">
        <v>492</v>
      </c>
      <c r="AT426" s="217" t="s">
        <v>129</v>
      </c>
      <c r="AU426" s="217" t="s">
        <v>79</v>
      </c>
      <c r="AY426" s="19" t="s">
        <v>125</v>
      </c>
      <c r="BE426" s="218">
        <f>IF(N426="základní",J426,0)</f>
        <v>0</v>
      </c>
      <c r="BF426" s="218">
        <f>IF(N426="snížená",J426,0)</f>
        <v>0</v>
      </c>
      <c r="BG426" s="218">
        <f>IF(N426="zákl. přenesená",J426,0)</f>
        <v>0</v>
      </c>
      <c r="BH426" s="218">
        <f>IF(N426="sníž. přenesená",J426,0)</f>
        <v>0</v>
      </c>
      <c r="BI426" s="218">
        <f>IF(N426="nulová",J426,0)</f>
        <v>0</v>
      </c>
      <c r="BJ426" s="19" t="s">
        <v>77</v>
      </c>
      <c r="BK426" s="218">
        <f>ROUND(I426*H426,2)</f>
        <v>0</v>
      </c>
      <c r="BL426" s="19" t="s">
        <v>492</v>
      </c>
      <c r="BM426" s="217" t="s">
        <v>681</v>
      </c>
    </row>
    <row r="427" s="2" customFormat="1" ht="16.5" customHeight="1">
      <c r="A427" s="40"/>
      <c r="B427" s="41"/>
      <c r="C427" s="258" t="s">
        <v>682</v>
      </c>
      <c r="D427" s="258" t="s">
        <v>218</v>
      </c>
      <c r="E427" s="259" t="s">
        <v>683</v>
      </c>
      <c r="F427" s="260" t="s">
        <v>684</v>
      </c>
      <c r="G427" s="261" t="s">
        <v>680</v>
      </c>
      <c r="H427" s="262">
        <v>1</v>
      </c>
      <c r="I427" s="263"/>
      <c r="J427" s="264">
        <f>ROUND(I427*H427,2)</f>
        <v>0</v>
      </c>
      <c r="K427" s="260" t="s">
        <v>19</v>
      </c>
      <c r="L427" s="265"/>
      <c r="M427" s="266" t="s">
        <v>19</v>
      </c>
      <c r="N427" s="267" t="s">
        <v>40</v>
      </c>
      <c r="O427" s="86"/>
      <c r="P427" s="215">
        <f>O427*H427</f>
        <v>0</v>
      </c>
      <c r="Q427" s="215">
        <v>0</v>
      </c>
      <c r="R427" s="215">
        <f>Q427*H427</f>
        <v>0</v>
      </c>
      <c r="S427" s="215">
        <v>0</v>
      </c>
      <c r="T427" s="216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217" t="s">
        <v>178</v>
      </c>
      <c r="AT427" s="217" t="s">
        <v>218</v>
      </c>
      <c r="AU427" s="217" t="s">
        <v>79</v>
      </c>
      <c r="AY427" s="19" t="s">
        <v>125</v>
      </c>
      <c r="BE427" s="218">
        <f>IF(N427="základní",J427,0)</f>
        <v>0</v>
      </c>
      <c r="BF427" s="218">
        <f>IF(N427="snížená",J427,0)</f>
        <v>0</v>
      </c>
      <c r="BG427" s="218">
        <f>IF(N427="zákl. přenesená",J427,0)</f>
        <v>0</v>
      </c>
      <c r="BH427" s="218">
        <f>IF(N427="sníž. přenesená",J427,0)</f>
        <v>0</v>
      </c>
      <c r="BI427" s="218">
        <f>IF(N427="nulová",J427,0)</f>
        <v>0</v>
      </c>
      <c r="BJ427" s="19" t="s">
        <v>77</v>
      </c>
      <c r="BK427" s="218">
        <f>ROUND(I427*H427,2)</f>
        <v>0</v>
      </c>
      <c r="BL427" s="19" t="s">
        <v>492</v>
      </c>
      <c r="BM427" s="217" t="s">
        <v>685</v>
      </c>
    </row>
    <row r="428" s="2" customFormat="1" ht="16.5" customHeight="1">
      <c r="A428" s="40"/>
      <c r="B428" s="41"/>
      <c r="C428" s="258" t="s">
        <v>686</v>
      </c>
      <c r="D428" s="258" t="s">
        <v>218</v>
      </c>
      <c r="E428" s="259" t="s">
        <v>687</v>
      </c>
      <c r="F428" s="260" t="s">
        <v>688</v>
      </c>
      <c r="G428" s="261" t="s">
        <v>680</v>
      </c>
      <c r="H428" s="262">
        <v>1</v>
      </c>
      <c r="I428" s="263"/>
      <c r="J428" s="264">
        <f>ROUND(I428*H428,2)</f>
        <v>0</v>
      </c>
      <c r="K428" s="260" t="s">
        <v>19</v>
      </c>
      <c r="L428" s="265"/>
      <c r="M428" s="266" t="s">
        <v>19</v>
      </c>
      <c r="N428" s="267" t="s">
        <v>40</v>
      </c>
      <c r="O428" s="86"/>
      <c r="P428" s="215">
        <f>O428*H428</f>
        <v>0</v>
      </c>
      <c r="Q428" s="215">
        <v>0</v>
      </c>
      <c r="R428" s="215">
        <f>Q428*H428</f>
        <v>0</v>
      </c>
      <c r="S428" s="215">
        <v>0</v>
      </c>
      <c r="T428" s="216">
        <f>S428*H428</f>
        <v>0</v>
      </c>
      <c r="U428" s="40"/>
      <c r="V428" s="40"/>
      <c r="W428" s="40"/>
      <c r="X428" s="40"/>
      <c r="Y428" s="40"/>
      <c r="Z428" s="40"/>
      <c r="AA428" s="40"/>
      <c r="AB428" s="40"/>
      <c r="AC428" s="40"/>
      <c r="AD428" s="40"/>
      <c r="AE428" s="40"/>
      <c r="AR428" s="217" t="s">
        <v>178</v>
      </c>
      <c r="AT428" s="217" t="s">
        <v>218</v>
      </c>
      <c r="AU428" s="217" t="s">
        <v>79</v>
      </c>
      <c r="AY428" s="19" t="s">
        <v>125</v>
      </c>
      <c r="BE428" s="218">
        <f>IF(N428="základní",J428,0)</f>
        <v>0</v>
      </c>
      <c r="BF428" s="218">
        <f>IF(N428="snížená",J428,0)</f>
        <v>0</v>
      </c>
      <c r="BG428" s="218">
        <f>IF(N428="zákl. přenesená",J428,0)</f>
        <v>0</v>
      </c>
      <c r="BH428" s="218">
        <f>IF(N428="sníž. přenesená",J428,0)</f>
        <v>0</v>
      </c>
      <c r="BI428" s="218">
        <f>IF(N428="nulová",J428,0)</f>
        <v>0</v>
      </c>
      <c r="BJ428" s="19" t="s">
        <v>77</v>
      </c>
      <c r="BK428" s="218">
        <f>ROUND(I428*H428,2)</f>
        <v>0</v>
      </c>
      <c r="BL428" s="19" t="s">
        <v>492</v>
      </c>
      <c r="BM428" s="217" t="s">
        <v>689</v>
      </c>
    </row>
    <row r="429" s="2" customFormat="1" ht="24.15" customHeight="1">
      <c r="A429" s="40"/>
      <c r="B429" s="41"/>
      <c r="C429" s="206" t="s">
        <v>454</v>
      </c>
      <c r="D429" s="206" t="s">
        <v>129</v>
      </c>
      <c r="E429" s="207" t="s">
        <v>690</v>
      </c>
      <c r="F429" s="208" t="s">
        <v>691</v>
      </c>
      <c r="G429" s="209" t="s">
        <v>692</v>
      </c>
      <c r="H429" s="278"/>
      <c r="I429" s="211"/>
      <c r="J429" s="212">
        <f>ROUND(I429*H429,2)</f>
        <v>0</v>
      </c>
      <c r="K429" s="208" t="s">
        <v>162</v>
      </c>
      <c r="L429" s="46"/>
      <c r="M429" s="213" t="s">
        <v>19</v>
      </c>
      <c r="N429" s="214" t="s">
        <v>40</v>
      </c>
      <c r="O429" s="86"/>
      <c r="P429" s="215">
        <f>O429*H429</f>
        <v>0</v>
      </c>
      <c r="Q429" s="215">
        <v>0</v>
      </c>
      <c r="R429" s="215">
        <f>Q429*H429</f>
        <v>0</v>
      </c>
      <c r="S429" s="215">
        <v>0</v>
      </c>
      <c r="T429" s="216">
        <f>S429*H429</f>
        <v>0</v>
      </c>
      <c r="U429" s="40"/>
      <c r="V429" s="40"/>
      <c r="W429" s="40"/>
      <c r="X429" s="40"/>
      <c r="Y429" s="40"/>
      <c r="Z429" s="40"/>
      <c r="AA429" s="40"/>
      <c r="AB429" s="40"/>
      <c r="AC429" s="40"/>
      <c r="AD429" s="40"/>
      <c r="AE429" s="40"/>
      <c r="AR429" s="217" t="s">
        <v>492</v>
      </c>
      <c r="AT429" s="217" t="s">
        <v>129</v>
      </c>
      <c r="AU429" s="217" t="s">
        <v>79</v>
      </c>
      <c r="AY429" s="19" t="s">
        <v>125</v>
      </c>
      <c r="BE429" s="218">
        <f>IF(N429="základní",J429,0)</f>
        <v>0</v>
      </c>
      <c r="BF429" s="218">
        <f>IF(N429="snížená",J429,0)</f>
        <v>0</v>
      </c>
      <c r="BG429" s="218">
        <f>IF(N429="zákl. přenesená",J429,0)</f>
        <v>0</v>
      </c>
      <c r="BH429" s="218">
        <f>IF(N429="sníž. přenesená",J429,0)</f>
        <v>0</v>
      </c>
      <c r="BI429" s="218">
        <f>IF(N429="nulová",J429,0)</f>
        <v>0</v>
      </c>
      <c r="BJ429" s="19" t="s">
        <v>77</v>
      </c>
      <c r="BK429" s="218">
        <f>ROUND(I429*H429,2)</f>
        <v>0</v>
      </c>
      <c r="BL429" s="19" t="s">
        <v>492</v>
      </c>
      <c r="BM429" s="217" t="s">
        <v>693</v>
      </c>
    </row>
    <row r="430" s="2" customFormat="1">
      <c r="A430" s="40"/>
      <c r="B430" s="41"/>
      <c r="C430" s="42"/>
      <c r="D430" s="219" t="s">
        <v>136</v>
      </c>
      <c r="E430" s="42"/>
      <c r="F430" s="220" t="s">
        <v>694</v>
      </c>
      <c r="G430" s="42"/>
      <c r="H430" s="42"/>
      <c r="I430" s="221"/>
      <c r="J430" s="42"/>
      <c r="K430" s="42"/>
      <c r="L430" s="46"/>
      <c r="M430" s="222"/>
      <c r="N430" s="223"/>
      <c r="O430" s="86"/>
      <c r="P430" s="86"/>
      <c r="Q430" s="86"/>
      <c r="R430" s="86"/>
      <c r="S430" s="86"/>
      <c r="T430" s="87"/>
      <c r="U430" s="40"/>
      <c r="V430" s="40"/>
      <c r="W430" s="40"/>
      <c r="X430" s="40"/>
      <c r="Y430" s="40"/>
      <c r="Z430" s="40"/>
      <c r="AA430" s="40"/>
      <c r="AB430" s="40"/>
      <c r="AC430" s="40"/>
      <c r="AD430" s="40"/>
      <c r="AE430" s="40"/>
      <c r="AT430" s="19" t="s">
        <v>136</v>
      </c>
      <c r="AU430" s="19" t="s">
        <v>79</v>
      </c>
    </row>
    <row r="431" s="12" customFormat="1" ht="22.8" customHeight="1">
      <c r="A431" s="12"/>
      <c r="B431" s="190"/>
      <c r="C431" s="191"/>
      <c r="D431" s="192" t="s">
        <v>68</v>
      </c>
      <c r="E431" s="204" t="s">
        <v>695</v>
      </c>
      <c r="F431" s="204" t="s">
        <v>696</v>
      </c>
      <c r="G431" s="191"/>
      <c r="H431" s="191"/>
      <c r="I431" s="194"/>
      <c r="J431" s="205">
        <f>BK431</f>
        <v>0</v>
      </c>
      <c r="K431" s="191"/>
      <c r="L431" s="196"/>
      <c r="M431" s="197"/>
      <c r="N431" s="198"/>
      <c r="O431" s="198"/>
      <c r="P431" s="199">
        <f>SUM(P432:P519)</f>
        <v>0</v>
      </c>
      <c r="Q431" s="198"/>
      <c r="R431" s="199">
        <f>SUM(R432:R519)</f>
        <v>8.536969062399999</v>
      </c>
      <c r="S431" s="198"/>
      <c r="T431" s="200">
        <f>SUM(T432:T519)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01" t="s">
        <v>79</v>
      </c>
      <c r="AT431" s="202" t="s">
        <v>68</v>
      </c>
      <c r="AU431" s="202" t="s">
        <v>77</v>
      </c>
      <c r="AY431" s="201" t="s">
        <v>125</v>
      </c>
      <c r="BK431" s="203">
        <f>SUM(BK432:BK519)</f>
        <v>0</v>
      </c>
    </row>
    <row r="432" s="2" customFormat="1" ht="24.15" customHeight="1">
      <c r="A432" s="40"/>
      <c r="B432" s="41"/>
      <c r="C432" s="206" t="s">
        <v>697</v>
      </c>
      <c r="D432" s="206" t="s">
        <v>129</v>
      </c>
      <c r="E432" s="207" t="s">
        <v>698</v>
      </c>
      <c r="F432" s="208" t="s">
        <v>699</v>
      </c>
      <c r="G432" s="209" t="s">
        <v>147</v>
      </c>
      <c r="H432" s="210">
        <v>368.31999999999999</v>
      </c>
      <c r="I432" s="211"/>
      <c r="J432" s="212">
        <f>ROUND(I432*H432,2)</f>
        <v>0</v>
      </c>
      <c r="K432" s="208" t="s">
        <v>162</v>
      </c>
      <c r="L432" s="46"/>
      <c r="M432" s="213" t="s">
        <v>19</v>
      </c>
      <c r="N432" s="214" t="s">
        <v>40</v>
      </c>
      <c r="O432" s="86"/>
      <c r="P432" s="215">
        <f>O432*H432</f>
        <v>0</v>
      </c>
      <c r="Q432" s="215">
        <v>0.01691382</v>
      </c>
      <c r="R432" s="215">
        <f>Q432*H432</f>
        <v>6.2296981824</v>
      </c>
      <c r="S432" s="215">
        <v>0</v>
      </c>
      <c r="T432" s="216">
        <f>S432*H432</f>
        <v>0</v>
      </c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R432" s="217" t="s">
        <v>492</v>
      </c>
      <c r="AT432" s="217" t="s">
        <v>129</v>
      </c>
      <c r="AU432" s="217" t="s">
        <v>79</v>
      </c>
      <c r="AY432" s="19" t="s">
        <v>125</v>
      </c>
      <c r="BE432" s="218">
        <f>IF(N432="základní",J432,0)</f>
        <v>0</v>
      </c>
      <c r="BF432" s="218">
        <f>IF(N432="snížená",J432,0)</f>
        <v>0</v>
      </c>
      <c r="BG432" s="218">
        <f>IF(N432="zákl. přenesená",J432,0)</f>
        <v>0</v>
      </c>
      <c r="BH432" s="218">
        <f>IF(N432="sníž. přenesená",J432,0)</f>
        <v>0</v>
      </c>
      <c r="BI432" s="218">
        <f>IF(N432="nulová",J432,0)</f>
        <v>0</v>
      </c>
      <c r="BJ432" s="19" t="s">
        <v>77</v>
      </c>
      <c r="BK432" s="218">
        <f>ROUND(I432*H432,2)</f>
        <v>0</v>
      </c>
      <c r="BL432" s="19" t="s">
        <v>492</v>
      </c>
      <c r="BM432" s="217" t="s">
        <v>700</v>
      </c>
    </row>
    <row r="433" s="2" customFormat="1">
      <c r="A433" s="40"/>
      <c r="B433" s="41"/>
      <c r="C433" s="42"/>
      <c r="D433" s="219" t="s">
        <v>136</v>
      </c>
      <c r="E433" s="42"/>
      <c r="F433" s="220" t="s">
        <v>701</v>
      </c>
      <c r="G433" s="42"/>
      <c r="H433" s="42"/>
      <c r="I433" s="221"/>
      <c r="J433" s="42"/>
      <c r="K433" s="42"/>
      <c r="L433" s="46"/>
      <c r="M433" s="222"/>
      <c r="N433" s="223"/>
      <c r="O433" s="86"/>
      <c r="P433" s="86"/>
      <c r="Q433" s="86"/>
      <c r="R433" s="86"/>
      <c r="S433" s="86"/>
      <c r="T433" s="87"/>
      <c r="U433" s="40"/>
      <c r="V433" s="40"/>
      <c r="W433" s="40"/>
      <c r="X433" s="40"/>
      <c r="Y433" s="40"/>
      <c r="Z433" s="40"/>
      <c r="AA433" s="40"/>
      <c r="AB433" s="40"/>
      <c r="AC433" s="40"/>
      <c r="AD433" s="40"/>
      <c r="AE433" s="40"/>
      <c r="AT433" s="19" t="s">
        <v>136</v>
      </c>
      <c r="AU433" s="19" t="s">
        <v>79</v>
      </c>
    </row>
    <row r="434" s="13" customFormat="1">
      <c r="A434" s="13"/>
      <c r="B434" s="224"/>
      <c r="C434" s="225"/>
      <c r="D434" s="226" t="s">
        <v>138</v>
      </c>
      <c r="E434" s="227" t="s">
        <v>19</v>
      </c>
      <c r="F434" s="228" t="s">
        <v>702</v>
      </c>
      <c r="G434" s="225"/>
      <c r="H434" s="229">
        <v>368.31999999999999</v>
      </c>
      <c r="I434" s="230"/>
      <c r="J434" s="225"/>
      <c r="K434" s="225"/>
      <c r="L434" s="231"/>
      <c r="M434" s="232"/>
      <c r="N434" s="233"/>
      <c r="O434" s="233"/>
      <c r="P434" s="233"/>
      <c r="Q434" s="233"/>
      <c r="R434" s="233"/>
      <c r="S434" s="233"/>
      <c r="T434" s="234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5" t="s">
        <v>138</v>
      </c>
      <c r="AU434" s="235" t="s">
        <v>79</v>
      </c>
      <c r="AV434" s="13" t="s">
        <v>79</v>
      </c>
      <c r="AW434" s="13" t="s">
        <v>31</v>
      </c>
      <c r="AX434" s="13" t="s">
        <v>77</v>
      </c>
      <c r="AY434" s="235" t="s">
        <v>125</v>
      </c>
    </row>
    <row r="435" s="2" customFormat="1" ht="24.15" customHeight="1">
      <c r="A435" s="40"/>
      <c r="B435" s="41"/>
      <c r="C435" s="206" t="s">
        <v>478</v>
      </c>
      <c r="D435" s="206" t="s">
        <v>129</v>
      </c>
      <c r="E435" s="207" t="s">
        <v>703</v>
      </c>
      <c r="F435" s="208" t="s">
        <v>704</v>
      </c>
      <c r="G435" s="209" t="s">
        <v>147</v>
      </c>
      <c r="H435" s="210">
        <v>368.31999999999999</v>
      </c>
      <c r="I435" s="211"/>
      <c r="J435" s="212">
        <f>ROUND(I435*H435,2)</f>
        <v>0</v>
      </c>
      <c r="K435" s="208" t="s">
        <v>162</v>
      </c>
      <c r="L435" s="46"/>
      <c r="M435" s="213" t="s">
        <v>19</v>
      </c>
      <c r="N435" s="214" t="s">
        <v>40</v>
      </c>
      <c r="O435" s="86"/>
      <c r="P435" s="215">
        <f>O435*H435</f>
        <v>0</v>
      </c>
      <c r="Q435" s="215">
        <v>0</v>
      </c>
      <c r="R435" s="215">
        <f>Q435*H435</f>
        <v>0</v>
      </c>
      <c r="S435" s="215">
        <v>0</v>
      </c>
      <c r="T435" s="216">
        <f>S435*H435</f>
        <v>0</v>
      </c>
      <c r="U435" s="40"/>
      <c r="V435" s="40"/>
      <c r="W435" s="40"/>
      <c r="X435" s="40"/>
      <c r="Y435" s="40"/>
      <c r="Z435" s="40"/>
      <c r="AA435" s="40"/>
      <c r="AB435" s="40"/>
      <c r="AC435" s="40"/>
      <c r="AD435" s="40"/>
      <c r="AE435" s="40"/>
      <c r="AR435" s="217" t="s">
        <v>492</v>
      </c>
      <c r="AT435" s="217" t="s">
        <v>129</v>
      </c>
      <c r="AU435" s="217" t="s">
        <v>79</v>
      </c>
      <c r="AY435" s="19" t="s">
        <v>125</v>
      </c>
      <c r="BE435" s="218">
        <f>IF(N435="základní",J435,0)</f>
        <v>0</v>
      </c>
      <c r="BF435" s="218">
        <f>IF(N435="snížená",J435,0)</f>
        <v>0</v>
      </c>
      <c r="BG435" s="218">
        <f>IF(N435="zákl. přenesená",J435,0)</f>
        <v>0</v>
      </c>
      <c r="BH435" s="218">
        <f>IF(N435="sníž. přenesená",J435,0)</f>
        <v>0</v>
      </c>
      <c r="BI435" s="218">
        <f>IF(N435="nulová",J435,0)</f>
        <v>0</v>
      </c>
      <c r="BJ435" s="19" t="s">
        <v>77</v>
      </c>
      <c r="BK435" s="218">
        <f>ROUND(I435*H435,2)</f>
        <v>0</v>
      </c>
      <c r="BL435" s="19" t="s">
        <v>492</v>
      </c>
      <c r="BM435" s="217" t="s">
        <v>705</v>
      </c>
    </row>
    <row r="436" s="2" customFormat="1">
      <c r="A436" s="40"/>
      <c r="B436" s="41"/>
      <c r="C436" s="42"/>
      <c r="D436" s="219" t="s">
        <v>136</v>
      </c>
      <c r="E436" s="42"/>
      <c r="F436" s="220" t="s">
        <v>706</v>
      </c>
      <c r="G436" s="42"/>
      <c r="H436" s="42"/>
      <c r="I436" s="221"/>
      <c r="J436" s="42"/>
      <c r="K436" s="42"/>
      <c r="L436" s="46"/>
      <c r="M436" s="222"/>
      <c r="N436" s="223"/>
      <c r="O436" s="86"/>
      <c r="P436" s="86"/>
      <c r="Q436" s="86"/>
      <c r="R436" s="86"/>
      <c r="S436" s="86"/>
      <c r="T436" s="87"/>
      <c r="U436" s="40"/>
      <c r="V436" s="40"/>
      <c r="W436" s="40"/>
      <c r="X436" s="40"/>
      <c r="Y436" s="40"/>
      <c r="Z436" s="40"/>
      <c r="AA436" s="40"/>
      <c r="AB436" s="40"/>
      <c r="AC436" s="40"/>
      <c r="AD436" s="40"/>
      <c r="AE436" s="40"/>
      <c r="AT436" s="19" t="s">
        <v>136</v>
      </c>
      <c r="AU436" s="19" t="s">
        <v>79</v>
      </c>
    </row>
    <row r="437" s="2" customFormat="1" ht="21.75" customHeight="1">
      <c r="A437" s="40"/>
      <c r="B437" s="41"/>
      <c r="C437" s="258" t="s">
        <v>707</v>
      </c>
      <c r="D437" s="258" t="s">
        <v>218</v>
      </c>
      <c r="E437" s="259" t="s">
        <v>708</v>
      </c>
      <c r="F437" s="260" t="s">
        <v>709</v>
      </c>
      <c r="G437" s="261" t="s">
        <v>147</v>
      </c>
      <c r="H437" s="262">
        <v>441.98399999999998</v>
      </c>
      <c r="I437" s="263"/>
      <c r="J437" s="264">
        <f>ROUND(I437*H437,2)</f>
        <v>0</v>
      </c>
      <c r="K437" s="260" t="s">
        <v>133</v>
      </c>
      <c r="L437" s="265"/>
      <c r="M437" s="266" t="s">
        <v>19</v>
      </c>
      <c r="N437" s="267" t="s">
        <v>40</v>
      </c>
      <c r="O437" s="86"/>
      <c r="P437" s="215">
        <f>O437*H437</f>
        <v>0</v>
      </c>
      <c r="Q437" s="215">
        <v>0.00020000000000000001</v>
      </c>
      <c r="R437" s="215">
        <f>Q437*H437</f>
        <v>0.088396799999999998</v>
      </c>
      <c r="S437" s="215">
        <v>0</v>
      </c>
      <c r="T437" s="216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217" t="s">
        <v>178</v>
      </c>
      <c r="AT437" s="217" t="s">
        <v>218</v>
      </c>
      <c r="AU437" s="217" t="s">
        <v>79</v>
      </c>
      <c r="AY437" s="19" t="s">
        <v>125</v>
      </c>
      <c r="BE437" s="218">
        <f>IF(N437="základní",J437,0)</f>
        <v>0</v>
      </c>
      <c r="BF437" s="218">
        <f>IF(N437="snížená",J437,0)</f>
        <v>0</v>
      </c>
      <c r="BG437" s="218">
        <f>IF(N437="zákl. přenesená",J437,0)</f>
        <v>0</v>
      </c>
      <c r="BH437" s="218">
        <f>IF(N437="sníž. přenesená",J437,0)</f>
        <v>0</v>
      </c>
      <c r="BI437" s="218">
        <f>IF(N437="nulová",J437,0)</f>
        <v>0</v>
      </c>
      <c r="BJ437" s="19" t="s">
        <v>77</v>
      </c>
      <c r="BK437" s="218">
        <f>ROUND(I437*H437,2)</f>
        <v>0</v>
      </c>
      <c r="BL437" s="19" t="s">
        <v>492</v>
      </c>
      <c r="BM437" s="217" t="s">
        <v>710</v>
      </c>
    </row>
    <row r="438" s="13" customFormat="1">
      <c r="A438" s="13"/>
      <c r="B438" s="224"/>
      <c r="C438" s="225"/>
      <c r="D438" s="226" t="s">
        <v>138</v>
      </c>
      <c r="E438" s="227" t="s">
        <v>19</v>
      </c>
      <c r="F438" s="228" t="s">
        <v>711</v>
      </c>
      <c r="G438" s="225"/>
      <c r="H438" s="229">
        <v>368.31999999999999</v>
      </c>
      <c r="I438" s="230"/>
      <c r="J438" s="225"/>
      <c r="K438" s="225"/>
      <c r="L438" s="231"/>
      <c r="M438" s="232"/>
      <c r="N438" s="233"/>
      <c r="O438" s="233"/>
      <c r="P438" s="233"/>
      <c r="Q438" s="233"/>
      <c r="R438" s="233"/>
      <c r="S438" s="233"/>
      <c r="T438" s="234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5" t="s">
        <v>138</v>
      </c>
      <c r="AU438" s="235" t="s">
        <v>79</v>
      </c>
      <c r="AV438" s="13" t="s">
        <v>79</v>
      </c>
      <c r="AW438" s="13" t="s">
        <v>31</v>
      </c>
      <c r="AX438" s="13" t="s">
        <v>77</v>
      </c>
      <c r="AY438" s="235" t="s">
        <v>125</v>
      </c>
    </row>
    <row r="439" s="13" customFormat="1">
      <c r="A439" s="13"/>
      <c r="B439" s="224"/>
      <c r="C439" s="225"/>
      <c r="D439" s="226" t="s">
        <v>138</v>
      </c>
      <c r="E439" s="225"/>
      <c r="F439" s="228" t="s">
        <v>712</v>
      </c>
      <c r="G439" s="225"/>
      <c r="H439" s="229">
        <v>441.98399999999998</v>
      </c>
      <c r="I439" s="230"/>
      <c r="J439" s="225"/>
      <c r="K439" s="225"/>
      <c r="L439" s="231"/>
      <c r="M439" s="232"/>
      <c r="N439" s="233"/>
      <c r="O439" s="233"/>
      <c r="P439" s="233"/>
      <c r="Q439" s="233"/>
      <c r="R439" s="233"/>
      <c r="S439" s="233"/>
      <c r="T439" s="234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35" t="s">
        <v>138</v>
      </c>
      <c r="AU439" s="235" t="s">
        <v>79</v>
      </c>
      <c r="AV439" s="13" t="s">
        <v>79</v>
      </c>
      <c r="AW439" s="13" t="s">
        <v>4</v>
      </c>
      <c r="AX439" s="13" t="s">
        <v>77</v>
      </c>
      <c r="AY439" s="235" t="s">
        <v>125</v>
      </c>
    </row>
    <row r="440" s="2" customFormat="1" ht="24.15" customHeight="1">
      <c r="A440" s="40"/>
      <c r="B440" s="41"/>
      <c r="C440" s="206" t="s">
        <v>485</v>
      </c>
      <c r="D440" s="206" t="s">
        <v>129</v>
      </c>
      <c r="E440" s="207" t="s">
        <v>713</v>
      </c>
      <c r="F440" s="208" t="s">
        <v>714</v>
      </c>
      <c r="G440" s="209" t="s">
        <v>147</v>
      </c>
      <c r="H440" s="210">
        <v>373.24000000000001</v>
      </c>
      <c r="I440" s="211"/>
      <c r="J440" s="212">
        <f>ROUND(I440*H440,2)</f>
        <v>0</v>
      </c>
      <c r="K440" s="208" t="s">
        <v>162</v>
      </c>
      <c r="L440" s="46"/>
      <c r="M440" s="213" t="s">
        <v>19</v>
      </c>
      <c r="N440" s="214" t="s">
        <v>40</v>
      </c>
      <c r="O440" s="86"/>
      <c r="P440" s="215">
        <f>O440*H440</f>
        <v>0</v>
      </c>
      <c r="Q440" s="215">
        <v>0</v>
      </c>
      <c r="R440" s="215">
        <f>Q440*H440</f>
        <v>0</v>
      </c>
      <c r="S440" s="215">
        <v>0</v>
      </c>
      <c r="T440" s="216">
        <f>S440*H440</f>
        <v>0</v>
      </c>
      <c r="U440" s="40"/>
      <c r="V440" s="40"/>
      <c r="W440" s="40"/>
      <c r="X440" s="40"/>
      <c r="Y440" s="40"/>
      <c r="Z440" s="40"/>
      <c r="AA440" s="40"/>
      <c r="AB440" s="40"/>
      <c r="AC440" s="40"/>
      <c r="AD440" s="40"/>
      <c r="AE440" s="40"/>
      <c r="AR440" s="217" t="s">
        <v>492</v>
      </c>
      <c r="AT440" s="217" t="s">
        <v>129</v>
      </c>
      <c r="AU440" s="217" t="s">
        <v>79</v>
      </c>
      <c r="AY440" s="19" t="s">
        <v>125</v>
      </c>
      <c r="BE440" s="218">
        <f>IF(N440="základní",J440,0)</f>
        <v>0</v>
      </c>
      <c r="BF440" s="218">
        <f>IF(N440="snížená",J440,0)</f>
        <v>0</v>
      </c>
      <c r="BG440" s="218">
        <f>IF(N440="zákl. přenesená",J440,0)</f>
        <v>0</v>
      </c>
      <c r="BH440" s="218">
        <f>IF(N440="sníž. přenesená",J440,0)</f>
        <v>0</v>
      </c>
      <c r="BI440" s="218">
        <f>IF(N440="nulová",J440,0)</f>
        <v>0</v>
      </c>
      <c r="BJ440" s="19" t="s">
        <v>77</v>
      </c>
      <c r="BK440" s="218">
        <f>ROUND(I440*H440,2)</f>
        <v>0</v>
      </c>
      <c r="BL440" s="19" t="s">
        <v>492</v>
      </c>
      <c r="BM440" s="217" t="s">
        <v>715</v>
      </c>
    </row>
    <row r="441" s="2" customFormat="1">
      <c r="A441" s="40"/>
      <c r="B441" s="41"/>
      <c r="C441" s="42"/>
      <c r="D441" s="219" t="s">
        <v>136</v>
      </c>
      <c r="E441" s="42"/>
      <c r="F441" s="220" t="s">
        <v>716</v>
      </c>
      <c r="G441" s="42"/>
      <c r="H441" s="42"/>
      <c r="I441" s="221"/>
      <c r="J441" s="42"/>
      <c r="K441" s="42"/>
      <c r="L441" s="46"/>
      <c r="M441" s="222"/>
      <c r="N441" s="223"/>
      <c r="O441" s="86"/>
      <c r="P441" s="86"/>
      <c r="Q441" s="86"/>
      <c r="R441" s="86"/>
      <c r="S441" s="86"/>
      <c r="T441" s="87"/>
      <c r="U441" s="40"/>
      <c r="V441" s="40"/>
      <c r="W441" s="40"/>
      <c r="X441" s="40"/>
      <c r="Y441" s="40"/>
      <c r="Z441" s="40"/>
      <c r="AA441" s="40"/>
      <c r="AB441" s="40"/>
      <c r="AC441" s="40"/>
      <c r="AD441" s="40"/>
      <c r="AE441" s="40"/>
      <c r="AT441" s="19" t="s">
        <v>136</v>
      </c>
      <c r="AU441" s="19" t="s">
        <v>79</v>
      </c>
    </row>
    <row r="442" s="16" customFormat="1">
      <c r="A442" s="16"/>
      <c r="B442" s="268"/>
      <c r="C442" s="269"/>
      <c r="D442" s="226" t="s">
        <v>138</v>
      </c>
      <c r="E442" s="270" t="s">
        <v>19</v>
      </c>
      <c r="F442" s="271" t="s">
        <v>717</v>
      </c>
      <c r="G442" s="269"/>
      <c r="H442" s="270" t="s">
        <v>19</v>
      </c>
      <c r="I442" s="272"/>
      <c r="J442" s="269"/>
      <c r="K442" s="269"/>
      <c r="L442" s="273"/>
      <c r="M442" s="274"/>
      <c r="N442" s="275"/>
      <c r="O442" s="275"/>
      <c r="P442" s="275"/>
      <c r="Q442" s="275"/>
      <c r="R442" s="275"/>
      <c r="S442" s="275"/>
      <c r="T442" s="27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T442" s="277" t="s">
        <v>138</v>
      </c>
      <c r="AU442" s="277" t="s">
        <v>79</v>
      </c>
      <c r="AV442" s="16" t="s">
        <v>77</v>
      </c>
      <c r="AW442" s="16" t="s">
        <v>31</v>
      </c>
      <c r="AX442" s="16" t="s">
        <v>69</v>
      </c>
      <c r="AY442" s="277" t="s">
        <v>125</v>
      </c>
    </row>
    <row r="443" s="13" customFormat="1">
      <c r="A443" s="13"/>
      <c r="B443" s="224"/>
      <c r="C443" s="225"/>
      <c r="D443" s="226" t="s">
        <v>138</v>
      </c>
      <c r="E443" s="227" t="s">
        <v>19</v>
      </c>
      <c r="F443" s="228" t="s">
        <v>718</v>
      </c>
      <c r="G443" s="225"/>
      <c r="H443" s="229">
        <v>283</v>
      </c>
      <c r="I443" s="230"/>
      <c r="J443" s="225"/>
      <c r="K443" s="225"/>
      <c r="L443" s="231"/>
      <c r="M443" s="232"/>
      <c r="N443" s="233"/>
      <c r="O443" s="233"/>
      <c r="P443" s="233"/>
      <c r="Q443" s="233"/>
      <c r="R443" s="233"/>
      <c r="S443" s="233"/>
      <c r="T443" s="234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35" t="s">
        <v>138</v>
      </c>
      <c r="AU443" s="235" t="s">
        <v>79</v>
      </c>
      <c r="AV443" s="13" t="s">
        <v>79</v>
      </c>
      <c r="AW443" s="13" t="s">
        <v>31</v>
      </c>
      <c r="AX443" s="13" t="s">
        <v>69</v>
      </c>
      <c r="AY443" s="235" t="s">
        <v>125</v>
      </c>
    </row>
    <row r="444" s="16" customFormat="1">
      <c r="A444" s="16"/>
      <c r="B444" s="268"/>
      <c r="C444" s="269"/>
      <c r="D444" s="226" t="s">
        <v>138</v>
      </c>
      <c r="E444" s="270" t="s">
        <v>19</v>
      </c>
      <c r="F444" s="271" t="s">
        <v>719</v>
      </c>
      <c r="G444" s="269"/>
      <c r="H444" s="270" t="s">
        <v>19</v>
      </c>
      <c r="I444" s="272"/>
      <c r="J444" s="269"/>
      <c r="K444" s="269"/>
      <c r="L444" s="273"/>
      <c r="M444" s="274"/>
      <c r="N444" s="275"/>
      <c r="O444" s="275"/>
      <c r="P444" s="275"/>
      <c r="Q444" s="275"/>
      <c r="R444" s="275"/>
      <c r="S444" s="275"/>
      <c r="T444" s="27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T444" s="277" t="s">
        <v>138</v>
      </c>
      <c r="AU444" s="277" t="s">
        <v>79</v>
      </c>
      <c r="AV444" s="16" t="s">
        <v>77</v>
      </c>
      <c r="AW444" s="16" t="s">
        <v>31</v>
      </c>
      <c r="AX444" s="16" t="s">
        <v>69</v>
      </c>
      <c r="AY444" s="277" t="s">
        <v>125</v>
      </c>
    </row>
    <row r="445" s="13" customFormat="1">
      <c r="A445" s="13"/>
      <c r="B445" s="224"/>
      <c r="C445" s="225"/>
      <c r="D445" s="226" t="s">
        <v>138</v>
      </c>
      <c r="E445" s="227" t="s">
        <v>19</v>
      </c>
      <c r="F445" s="228" t="s">
        <v>720</v>
      </c>
      <c r="G445" s="225"/>
      <c r="H445" s="229">
        <v>90.239999999999995</v>
      </c>
      <c r="I445" s="230"/>
      <c r="J445" s="225"/>
      <c r="K445" s="225"/>
      <c r="L445" s="231"/>
      <c r="M445" s="232"/>
      <c r="N445" s="233"/>
      <c r="O445" s="233"/>
      <c r="P445" s="233"/>
      <c r="Q445" s="233"/>
      <c r="R445" s="233"/>
      <c r="S445" s="233"/>
      <c r="T445" s="234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35" t="s">
        <v>138</v>
      </c>
      <c r="AU445" s="235" t="s">
        <v>79</v>
      </c>
      <c r="AV445" s="13" t="s">
        <v>79</v>
      </c>
      <c r="AW445" s="13" t="s">
        <v>31</v>
      </c>
      <c r="AX445" s="13" t="s">
        <v>69</v>
      </c>
      <c r="AY445" s="235" t="s">
        <v>125</v>
      </c>
    </row>
    <row r="446" s="15" customFormat="1">
      <c r="A446" s="15"/>
      <c r="B446" s="247"/>
      <c r="C446" s="248"/>
      <c r="D446" s="226" t="s">
        <v>138</v>
      </c>
      <c r="E446" s="249" t="s">
        <v>19</v>
      </c>
      <c r="F446" s="250" t="s">
        <v>143</v>
      </c>
      <c r="G446" s="248"/>
      <c r="H446" s="251">
        <v>373.24000000000001</v>
      </c>
      <c r="I446" s="252"/>
      <c r="J446" s="248"/>
      <c r="K446" s="248"/>
      <c r="L446" s="253"/>
      <c r="M446" s="254"/>
      <c r="N446" s="255"/>
      <c r="O446" s="255"/>
      <c r="P446" s="255"/>
      <c r="Q446" s="255"/>
      <c r="R446" s="255"/>
      <c r="S446" s="255"/>
      <c r="T446" s="256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57" t="s">
        <v>138</v>
      </c>
      <c r="AU446" s="257" t="s">
        <v>79</v>
      </c>
      <c r="AV446" s="15" t="s">
        <v>134</v>
      </c>
      <c r="AW446" s="15" t="s">
        <v>31</v>
      </c>
      <c r="AX446" s="15" t="s">
        <v>77</v>
      </c>
      <c r="AY446" s="257" t="s">
        <v>125</v>
      </c>
    </row>
    <row r="447" s="2" customFormat="1" ht="16.5" customHeight="1">
      <c r="A447" s="40"/>
      <c r="B447" s="41"/>
      <c r="C447" s="258" t="s">
        <v>721</v>
      </c>
      <c r="D447" s="258" t="s">
        <v>218</v>
      </c>
      <c r="E447" s="259" t="s">
        <v>722</v>
      </c>
      <c r="F447" s="260" t="s">
        <v>723</v>
      </c>
      <c r="G447" s="261" t="s">
        <v>147</v>
      </c>
      <c r="H447" s="262">
        <v>186.62000000000001</v>
      </c>
      <c r="I447" s="263"/>
      <c r="J447" s="264">
        <f>ROUND(I447*H447,2)</f>
        <v>0</v>
      </c>
      <c r="K447" s="260" t="s">
        <v>133</v>
      </c>
      <c r="L447" s="265"/>
      <c r="M447" s="266" t="s">
        <v>19</v>
      </c>
      <c r="N447" s="267" t="s">
        <v>40</v>
      </c>
      <c r="O447" s="86"/>
      <c r="P447" s="215">
        <f>O447*H447</f>
        <v>0</v>
      </c>
      <c r="Q447" s="215">
        <v>0.0047999999999999996</v>
      </c>
      <c r="R447" s="215">
        <f>Q447*H447</f>
        <v>0.89577599999999991</v>
      </c>
      <c r="S447" s="215">
        <v>0</v>
      </c>
      <c r="T447" s="216">
        <f>S447*H447</f>
        <v>0</v>
      </c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  <c r="AR447" s="217" t="s">
        <v>178</v>
      </c>
      <c r="AT447" s="217" t="s">
        <v>218</v>
      </c>
      <c r="AU447" s="217" t="s">
        <v>79</v>
      </c>
      <c r="AY447" s="19" t="s">
        <v>125</v>
      </c>
      <c r="BE447" s="218">
        <f>IF(N447="základní",J447,0)</f>
        <v>0</v>
      </c>
      <c r="BF447" s="218">
        <f>IF(N447="snížená",J447,0)</f>
        <v>0</v>
      </c>
      <c r="BG447" s="218">
        <f>IF(N447="zákl. přenesená",J447,0)</f>
        <v>0</v>
      </c>
      <c r="BH447" s="218">
        <f>IF(N447="sníž. přenesená",J447,0)</f>
        <v>0</v>
      </c>
      <c r="BI447" s="218">
        <f>IF(N447="nulová",J447,0)</f>
        <v>0</v>
      </c>
      <c r="BJ447" s="19" t="s">
        <v>77</v>
      </c>
      <c r="BK447" s="218">
        <f>ROUND(I447*H447,2)</f>
        <v>0</v>
      </c>
      <c r="BL447" s="19" t="s">
        <v>492</v>
      </c>
      <c r="BM447" s="217" t="s">
        <v>724</v>
      </c>
    </row>
    <row r="448" s="16" customFormat="1">
      <c r="A448" s="16"/>
      <c r="B448" s="268"/>
      <c r="C448" s="269"/>
      <c r="D448" s="226" t="s">
        <v>138</v>
      </c>
      <c r="E448" s="270" t="s">
        <v>19</v>
      </c>
      <c r="F448" s="271" t="s">
        <v>717</v>
      </c>
      <c r="G448" s="269"/>
      <c r="H448" s="270" t="s">
        <v>19</v>
      </c>
      <c r="I448" s="272"/>
      <c r="J448" s="269"/>
      <c r="K448" s="269"/>
      <c r="L448" s="273"/>
      <c r="M448" s="274"/>
      <c r="N448" s="275"/>
      <c r="O448" s="275"/>
      <c r="P448" s="275"/>
      <c r="Q448" s="275"/>
      <c r="R448" s="275"/>
      <c r="S448" s="275"/>
      <c r="T448" s="27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T448" s="277" t="s">
        <v>138</v>
      </c>
      <c r="AU448" s="277" t="s">
        <v>79</v>
      </c>
      <c r="AV448" s="16" t="s">
        <v>77</v>
      </c>
      <c r="AW448" s="16" t="s">
        <v>31</v>
      </c>
      <c r="AX448" s="16" t="s">
        <v>69</v>
      </c>
      <c r="AY448" s="277" t="s">
        <v>125</v>
      </c>
    </row>
    <row r="449" s="13" customFormat="1">
      <c r="A449" s="13"/>
      <c r="B449" s="224"/>
      <c r="C449" s="225"/>
      <c r="D449" s="226" t="s">
        <v>138</v>
      </c>
      <c r="E449" s="227" t="s">
        <v>19</v>
      </c>
      <c r="F449" s="228" t="s">
        <v>718</v>
      </c>
      <c r="G449" s="225"/>
      <c r="H449" s="229">
        <v>283</v>
      </c>
      <c r="I449" s="230"/>
      <c r="J449" s="225"/>
      <c r="K449" s="225"/>
      <c r="L449" s="231"/>
      <c r="M449" s="232"/>
      <c r="N449" s="233"/>
      <c r="O449" s="233"/>
      <c r="P449" s="233"/>
      <c r="Q449" s="233"/>
      <c r="R449" s="233"/>
      <c r="S449" s="233"/>
      <c r="T449" s="234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35" t="s">
        <v>138</v>
      </c>
      <c r="AU449" s="235" t="s">
        <v>79</v>
      </c>
      <c r="AV449" s="13" t="s">
        <v>79</v>
      </c>
      <c r="AW449" s="13" t="s">
        <v>31</v>
      </c>
      <c r="AX449" s="13" t="s">
        <v>69</v>
      </c>
      <c r="AY449" s="235" t="s">
        <v>125</v>
      </c>
    </row>
    <row r="450" s="16" customFormat="1">
      <c r="A450" s="16"/>
      <c r="B450" s="268"/>
      <c r="C450" s="269"/>
      <c r="D450" s="226" t="s">
        <v>138</v>
      </c>
      <c r="E450" s="270" t="s">
        <v>19</v>
      </c>
      <c r="F450" s="271" t="s">
        <v>719</v>
      </c>
      <c r="G450" s="269"/>
      <c r="H450" s="270" t="s">
        <v>19</v>
      </c>
      <c r="I450" s="272"/>
      <c r="J450" s="269"/>
      <c r="K450" s="269"/>
      <c r="L450" s="273"/>
      <c r="M450" s="274"/>
      <c r="N450" s="275"/>
      <c r="O450" s="275"/>
      <c r="P450" s="275"/>
      <c r="Q450" s="275"/>
      <c r="R450" s="275"/>
      <c r="S450" s="275"/>
      <c r="T450" s="27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T450" s="277" t="s">
        <v>138</v>
      </c>
      <c r="AU450" s="277" t="s">
        <v>79</v>
      </c>
      <c r="AV450" s="16" t="s">
        <v>77</v>
      </c>
      <c r="AW450" s="16" t="s">
        <v>31</v>
      </c>
      <c r="AX450" s="16" t="s">
        <v>69</v>
      </c>
      <c r="AY450" s="277" t="s">
        <v>125</v>
      </c>
    </row>
    <row r="451" s="13" customFormat="1">
      <c r="A451" s="13"/>
      <c r="B451" s="224"/>
      <c r="C451" s="225"/>
      <c r="D451" s="226" t="s">
        <v>138</v>
      </c>
      <c r="E451" s="227" t="s">
        <v>19</v>
      </c>
      <c r="F451" s="228" t="s">
        <v>720</v>
      </c>
      <c r="G451" s="225"/>
      <c r="H451" s="229">
        <v>90.239999999999995</v>
      </c>
      <c r="I451" s="230"/>
      <c r="J451" s="225"/>
      <c r="K451" s="225"/>
      <c r="L451" s="231"/>
      <c r="M451" s="232"/>
      <c r="N451" s="233"/>
      <c r="O451" s="233"/>
      <c r="P451" s="233"/>
      <c r="Q451" s="233"/>
      <c r="R451" s="233"/>
      <c r="S451" s="233"/>
      <c r="T451" s="234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5" t="s">
        <v>138</v>
      </c>
      <c r="AU451" s="235" t="s">
        <v>79</v>
      </c>
      <c r="AV451" s="13" t="s">
        <v>79</v>
      </c>
      <c r="AW451" s="13" t="s">
        <v>31</v>
      </c>
      <c r="AX451" s="13" t="s">
        <v>69</v>
      </c>
      <c r="AY451" s="235" t="s">
        <v>125</v>
      </c>
    </row>
    <row r="452" s="15" customFormat="1">
      <c r="A452" s="15"/>
      <c r="B452" s="247"/>
      <c r="C452" s="248"/>
      <c r="D452" s="226" t="s">
        <v>138</v>
      </c>
      <c r="E452" s="249" t="s">
        <v>19</v>
      </c>
      <c r="F452" s="250" t="s">
        <v>143</v>
      </c>
      <c r="G452" s="248"/>
      <c r="H452" s="251">
        <v>373.24000000000001</v>
      </c>
      <c r="I452" s="252"/>
      <c r="J452" s="248"/>
      <c r="K452" s="248"/>
      <c r="L452" s="253"/>
      <c r="M452" s="254"/>
      <c r="N452" s="255"/>
      <c r="O452" s="255"/>
      <c r="P452" s="255"/>
      <c r="Q452" s="255"/>
      <c r="R452" s="255"/>
      <c r="S452" s="255"/>
      <c r="T452" s="256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257" t="s">
        <v>138</v>
      </c>
      <c r="AU452" s="257" t="s">
        <v>79</v>
      </c>
      <c r="AV452" s="15" t="s">
        <v>134</v>
      </c>
      <c r="AW452" s="15" t="s">
        <v>31</v>
      </c>
      <c r="AX452" s="15" t="s">
        <v>77</v>
      </c>
      <c r="AY452" s="257" t="s">
        <v>125</v>
      </c>
    </row>
    <row r="453" s="13" customFormat="1">
      <c r="A453" s="13"/>
      <c r="B453" s="224"/>
      <c r="C453" s="225"/>
      <c r="D453" s="226" t="s">
        <v>138</v>
      </c>
      <c r="E453" s="225"/>
      <c r="F453" s="228" t="s">
        <v>725</v>
      </c>
      <c r="G453" s="225"/>
      <c r="H453" s="229">
        <v>186.62000000000001</v>
      </c>
      <c r="I453" s="230"/>
      <c r="J453" s="225"/>
      <c r="K453" s="225"/>
      <c r="L453" s="231"/>
      <c r="M453" s="232"/>
      <c r="N453" s="233"/>
      <c r="O453" s="233"/>
      <c r="P453" s="233"/>
      <c r="Q453" s="233"/>
      <c r="R453" s="233"/>
      <c r="S453" s="233"/>
      <c r="T453" s="234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5" t="s">
        <v>138</v>
      </c>
      <c r="AU453" s="235" t="s">
        <v>79</v>
      </c>
      <c r="AV453" s="13" t="s">
        <v>79</v>
      </c>
      <c r="AW453" s="13" t="s">
        <v>4</v>
      </c>
      <c r="AX453" s="13" t="s">
        <v>77</v>
      </c>
      <c r="AY453" s="235" t="s">
        <v>125</v>
      </c>
    </row>
    <row r="454" s="2" customFormat="1" ht="16.5" customHeight="1">
      <c r="A454" s="40"/>
      <c r="B454" s="41"/>
      <c r="C454" s="258" t="s">
        <v>726</v>
      </c>
      <c r="D454" s="258" t="s">
        <v>218</v>
      </c>
      <c r="E454" s="259" t="s">
        <v>727</v>
      </c>
      <c r="F454" s="260" t="s">
        <v>728</v>
      </c>
      <c r="G454" s="261" t="s">
        <v>147</v>
      </c>
      <c r="H454" s="262">
        <v>186.62000000000001</v>
      </c>
      <c r="I454" s="263"/>
      <c r="J454" s="264">
        <f>ROUND(I454*H454,2)</f>
        <v>0</v>
      </c>
      <c r="K454" s="260" t="s">
        <v>133</v>
      </c>
      <c r="L454" s="265"/>
      <c r="M454" s="266" t="s">
        <v>19</v>
      </c>
      <c r="N454" s="267" t="s">
        <v>40</v>
      </c>
      <c r="O454" s="86"/>
      <c r="P454" s="215">
        <f>O454*H454</f>
        <v>0</v>
      </c>
      <c r="Q454" s="215">
        <v>0.0022399999999999998</v>
      </c>
      <c r="R454" s="215">
        <f>Q454*H454</f>
        <v>0.41802879999999998</v>
      </c>
      <c r="S454" s="215">
        <v>0</v>
      </c>
      <c r="T454" s="216">
        <f>S454*H454</f>
        <v>0</v>
      </c>
      <c r="U454" s="40"/>
      <c r="V454" s="40"/>
      <c r="W454" s="40"/>
      <c r="X454" s="40"/>
      <c r="Y454" s="40"/>
      <c r="Z454" s="40"/>
      <c r="AA454" s="40"/>
      <c r="AB454" s="40"/>
      <c r="AC454" s="40"/>
      <c r="AD454" s="40"/>
      <c r="AE454" s="40"/>
      <c r="AR454" s="217" t="s">
        <v>178</v>
      </c>
      <c r="AT454" s="217" t="s">
        <v>218</v>
      </c>
      <c r="AU454" s="217" t="s">
        <v>79</v>
      </c>
      <c r="AY454" s="19" t="s">
        <v>125</v>
      </c>
      <c r="BE454" s="218">
        <f>IF(N454="základní",J454,0)</f>
        <v>0</v>
      </c>
      <c r="BF454" s="218">
        <f>IF(N454="snížená",J454,0)</f>
        <v>0</v>
      </c>
      <c r="BG454" s="218">
        <f>IF(N454="zákl. přenesená",J454,0)</f>
        <v>0</v>
      </c>
      <c r="BH454" s="218">
        <f>IF(N454="sníž. přenesená",J454,0)</f>
        <v>0</v>
      </c>
      <c r="BI454" s="218">
        <f>IF(N454="nulová",J454,0)</f>
        <v>0</v>
      </c>
      <c r="BJ454" s="19" t="s">
        <v>77</v>
      </c>
      <c r="BK454" s="218">
        <f>ROUND(I454*H454,2)</f>
        <v>0</v>
      </c>
      <c r="BL454" s="19" t="s">
        <v>492</v>
      </c>
      <c r="BM454" s="217" t="s">
        <v>729</v>
      </c>
    </row>
    <row r="455" s="16" customFormat="1">
      <c r="A455" s="16"/>
      <c r="B455" s="268"/>
      <c r="C455" s="269"/>
      <c r="D455" s="226" t="s">
        <v>138</v>
      </c>
      <c r="E455" s="270" t="s">
        <v>19</v>
      </c>
      <c r="F455" s="271" t="s">
        <v>717</v>
      </c>
      <c r="G455" s="269"/>
      <c r="H455" s="270" t="s">
        <v>19</v>
      </c>
      <c r="I455" s="272"/>
      <c r="J455" s="269"/>
      <c r="K455" s="269"/>
      <c r="L455" s="273"/>
      <c r="M455" s="274"/>
      <c r="N455" s="275"/>
      <c r="O455" s="275"/>
      <c r="P455" s="275"/>
      <c r="Q455" s="275"/>
      <c r="R455" s="275"/>
      <c r="S455" s="275"/>
      <c r="T455" s="27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T455" s="277" t="s">
        <v>138</v>
      </c>
      <c r="AU455" s="277" t="s">
        <v>79</v>
      </c>
      <c r="AV455" s="16" t="s">
        <v>77</v>
      </c>
      <c r="AW455" s="16" t="s">
        <v>31</v>
      </c>
      <c r="AX455" s="16" t="s">
        <v>69</v>
      </c>
      <c r="AY455" s="277" t="s">
        <v>125</v>
      </c>
    </row>
    <row r="456" s="13" customFormat="1">
      <c r="A456" s="13"/>
      <c r="B456" s="224"/>
      <c r="C456" s="225"/>
      <c r="D456" s="226" t="s">
        <v>138</v>
      </c>
      <c r="E456" s="227" t="s">
        <v>19</v>
      </c>
      <c r="F456" s="228" t="s">
        <v>718</v>
      </c>
      <c r="G456" s="225"/>
      <c r="H456" s="229">
        <v>283</v>
      </c>
      <c r="I456" s="230"/>
      <c r="J456" s="225"/>
      <c r="K456" s="225"/>
      <c r="L456" s="231"/>
      <c r="M456" s="232"/>
      <c r="N456" s="233"/>
      <c r="O456" s="233"/>
      <c r="P456" s="233"/>
      <c r="Q456" s="233"/>
      <c r="R456" s="233"/>
      <c r="S456" s="233"/>
      <c r="T456" s="234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35" t="s">
        <v>138</v>
      </c>
      <c r="AU456" s="235" t="s">
        <v>79</v>
      </c>
      <c r="AV456" s="13" t="s">
        <v>79</v>
      </c>
      <c r="AW456" s="13" t="s">
        <v>31</v>
      </c>
      <c r="AX456" s="13" t="s">
        <v>69</v>
      </c>
      <c r="AY456" s="235" t="s">
        <v>125</v>
      </c>
    </row>
    <row r="457" s="16" customFormat="1">
      <c r="A457" s="16"/>
      <c r="B457" s="268"/>
      <c r="C457" s="269"/>
      <c r="D457" s="226" t="s">
        <v>138</v>
      </c>
      <c r="E457" s="270" t="s">
        <v>19</v>
      </c>
      <c r="F457" s="271" t="s">
        <v>719</v>
      </c>
      <c r="G457" s="269"/>
      <c r="H457" s="270" t="s">
        <v>19</v>
      </c>
      <c r="I457" s="272"/>
      <c r="J457" s="269"/>
      <c r="K457" s="269"/>
      <c r="L457" s="273"/>
      <c r="M457" s="274"/>
      <c r="N457" s="275"/>
      <c r="O457" s="275"/>
      <c r="P457" s="275"/>
      <c r="Q457" s="275"/>
      <c r="R457" s="275"/>
      <c r="S457" s="275"/>
      <c r="T457" s="27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T457" s="277" t="s">
        <v>138</v>
      </c>
      <c r="AU457" s="277" t="s">
        <v>79</v>
      </c>
      <c r="AV457" s="16" t="s">
        <v>77</v>
      </c>
      <c r="AW457" s="16" t="s">
        <v>31</v>
      </c>
      <c r="AX457" s="16" t="s">
        <v>69</v>
      </c>
      <c r="AY457" s="277" t="s">
        <v>125</v>
      </c>
    </row>
    <row r="458" s="13" customFormat="1">
      <c r="A458" s="13"/>
      <c r="B458" s="224"/>
      <c r="C458" s="225"/>
      <c r="D458" s="226" t="s">
        <v>138</v>
      </c>
      <c r="E458" s="227" t="s">
        <v>19</v>
      </c>
      <c r="F458" s="228" t="s">
        <v>720</v>
      </c>
      <c r="G458" s="225"/>
      <c r="H458" s="229">
        <v>90.239999999999995</v>
      </c>
      <c r="I458" s="230"/>
      <c r="J458" s="225"/>
      <c r="K458" s="225"/>
      <c r="L458" s="231"/>
      <c r="M458" s="232"/>
      <c r="N458" s="233"/>
      <c r="O458" s="233"/>
      <c r="P458" s="233"/>
      <c r="Q458" s="233"/>
      <c r="R458" s="233"/>
      <c r="S458" s="233"/>
      <c r="T458" s="234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5" t="s">
        <v>138</v>
      </c>
      <c r="AU458" s="235" t="s">
        <v>79</v>
      </c>
      <c r="AV458" s="13" t="s">
        <v>79</v>
      </c>
      <c r="AW458" s="13" t="s">
        <v>31</v>
      </c>
      <c r="AX458" s="13" t="s">
        <v>69</v>
      </c>
      <c r="AY458" s="235" t="s">
        <v>125</v>
      </c>
    </row>
    <row r="459" s="15" customFormat="1">
      <c r="A459" s="15"/>
      <c r="B459" s="247"/>
      <c r="C459" s="248"/>
      <c r="D459" s="226" t="s">
        <v>138</v>
      </c>
      <c r="E459" s="249" t="s">
        <v>19</v>
      </c>
      <c r="F459" s="250" t="s">
        <v>143</v>
      </c>
      <c r="G459" s="248"/>
      <c r="H459" s="251">
        <v>373.24000000000001</v>
      </c>
      <c r="I459" s="252"/>
      <c r="J459" s="248"/>
      <c r="K459" s="248"/>
      <c r="L459" s="253"/>
      <c r="M459" s="254"/>
      <c r="N459" s="255"/>
      <c r="O459" s="255"/>
      <c r="P459" s="255"/>
      <c r="Q459" s="255"/>
      <c r="R459" s="255"/>
      <c r="S459" s="255"/>
      <c r="T459" s="256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57" t="s">
        <v>138</v>
      </c>
      <c r="AU459" s="257" t="s">
        <v>79</v>
      </c>
      <c r="AV459" s="15" t="s">
        <v>134</v>
      </c>
      <c r="AW459" s="15" t="s">
        <v>31</v>
      </c>
      <c r="AX459" s="15" t="s">
        <v>77</v>
      </c>
      <c r="AY459" s="257" t="s">
        <v>125</v>
      </c>
    </row>
    <row r="460" s="13" customFormat="1">
      <c r="A460" s="13"/>
      <c r="B460" s="224"/>
      <c r="C460" s="225"/>
      <c r="D460" s="226" t="s">
        <v>138</v>
      </c>
      <c r="E460" s="225"/>
      <c r="F460" s="228" t="s">
        <v>725</v>
      </c>
      <c r="G460" s="225"/>
      <c r="H460" s="229">
        <v>186.62000000000001</v>
      </c>
      <c r="I460" s="230"/>
      <c r="J460" s="225"/>
      <c r="K460" s="225"/>
      <c r="L460" s="231"/>
      <c r="M460" s="232"/>
      <c r="N460" s="233"/>
      <c r="O460" s="233"/>
      <c r="P460" s="233"/>
      <c r="Q460" s="233"/>
      <c r="R460" s="233"/>
      <c r="S460" s="233"/>
      <c r="T460" s="234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35" t="s">
        <v>138</v>
      </c>
      <c r="AU460" s="235" t="s">
        <v>79</v>
      </c>
      <c r="AV460" s="13" t="s">
        <v>79</v>
      </c>
      <c r="AW460" s="13" t="s">
        <v>4</v>
      </c>
      <c r="AX460" s="13" t="s">
        <v>77</v>
      </c>
      <c r="AY460" s="235" t="s">
        <v>125</v>
      </c>
    </row>
    <row r="461" s="2" customFormat="1" ht="24.15" customHeight="1">
      <c r="A461" s="40"/>
      <c r="B461" s="41"/>
      <c r="C461" s="206" t="s">
        <v>730</v>
      </c>
      <c r="D461" s="206" t="s">
        <v>129</v>
      </c>
      <c r="E461" s="207" t="s">
        <v>713</v>
      </c>
      <c r="F461" s="208" t="s">
        <v>714</v>
      </c>
      <c r="G461" s="209" t="s">
        <v>147</v>
      </c>
      <c r="H461" s="210">
        <v>177.36000000000001</v>
      </c>
      <c r="I461" s="211"/>
      <c r="J461" s="212">
        <f>ROUND(I461*H461,2)</f>
        <v>0</v>
      </c>
      <c r="K461" s="208" t="s">
        <v>162</v>
      </c>
      <c r="L461" s="46"/>
      <c r="M461" s="213" t="s">
        <v>19</v>
      </c>
      <c r="N461" s="214" t="s">
        <v>40</v>
      </c>
      <c r="O461" s="86"/>
      <c r="P461" s="215">
        <f>O461*H461</f>
        <v>0</v>
      </c>
      <c r="Q461" s="215">
        <v>0</v>
      </c>
      <c r="R461" s="215">
        <f>Q461*H461</f>
        <v>0</v>
      </c>
      <c r="S461" s="215">
        <v>0</v>
      </c>
      <c r="T461" s="216">
        <f>S461*H461</f>
        <v>0</v>
      </c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R461" s="217" t="s">
        <v>492</v>
      </c>
      <c r="AT461" s="217" t="s">
        <v>129</v>
      </c>
      <c r="AU461" s="217" t="s">
        <v>79</v>
      </c>
      <c r="AY461" s="19" t="s">
        <v>125</v>
      </c>
      <c r="BE461" s="218">
        <f>IF(N461="základní",J461,0)</f>
        <v>0</v>
      </c>
      <c r="BF461" s="218">
        <f>IF(N461="snížená",J461,0)</f>
        <v>0</v>
      </c>
      <c r="BG461" s="218">
        <f>IF(N461="zákl. přenesená",J461,0)</f>
        <v>0</v>
      </c>
      <c r="BH461" s="218">
        <f>IF(N461="sníž. přenesená",J461,0)</f>
        <v>0</v>
      </c>
      <c r="BI461" s="218">
        <f>IF(N461="nulová",J461,0)</f>
        <v>0</v>
      </c>
      <c r="BJ461" s="19" t="s">
        <v>77</v>
      </c>
      <c r="BK461" s="218">
        <f>ROUND(I461*H461,2)</f>
        <v>0</v>
      </c>
      <c r="BL461" s="19" t="s">
        <v>492</v>
      </c>
      <c r="BM461" s="217" t="s">
        <v>731</v>
      </c>
    </row>
    <row r="462" s="2" customFormat="1">
      <c r="A462" s="40"/>
      <c r="B462" s="41"/>
      <c r="C462" s="42"/>
      <c r="D462" s="219" t="s">
        <v>136</v>
      </c>
      <c r="E462" s="42"/>
      <c r="F462" s="220" t="s">
        <v>716</v>
      </c>
      <c r="G462" s="42"/>
      <c r="H462" s="42"/>
      <c r="I462" s="221"/>
      <c r="J462" s="42"/>
      <c r="K462" s="42"/>
      <c r="L462" s="46"/>
      <c r="M462" s="222"/>
      <c r="N462" s="223"/>
      <c r="O462" s="86"/>
      <c r="P462" s="86"/>
      <c r="Q462" s="86"/>
      <c r="R462" s="86"/>
      <c r="S462" s="86"/>
      <c r="T462" s="87"/>
      <c r="U462" s="40"/>
      <c r="V462" s="40"/>
      <c r="W462" s="40"/>
      <c r="X462" s="40"/>
      <c r="Y462" s="40"/>
      <c r="Z462" s="40"/>
      <c r="AA462" s="40"/>
      <c r="AB462" s="40"/>
      <c r="AC462" s="40"/>
      <c r="AD462" s="40"/>
      <c r="AE462" s="40"/>
      <c r="AT462" s="19" t="s">
        <v>136</v>
      </c>
      <c r="AU462" s="19" t="s">
        <v>79</v>
      </c>
    </row>
    <row r="463" s="16" customFormat="1">
      <c r="A463" s="16"/>
      <c r="B463" s="268"/>
      <c r="C463" s="269"/>
      <c r="D463" s="226" t="s">
        <v>138</v>
      </c>
      <c r="E463" s="270" t="s">
        <v>19</v>
      </c>
      <c r="F463" s="271" t="s">
        <v>732</v>
      </c>
      <c r="G463" s="269"/>
      <c r="H463" s="270" t="s">
        <v>19</v>
      </c>
      <c r="I463" s="272"/>
      <c r="J463" s="269"/>
      <c r="K463" s="269"/>
      <c r="L463" s="273"/>
      <c r="M463" s="274"/>
      <c r="N463" s="275"/>
      <c r="O463" s="275"/>
      <c r="P463" s="275"/>
      <c r="Q463" s="275"/>
      <c r="R463" s="275"/>
      <c r="S463" s="275"/>
      <c r="T463" s="27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T463" s="277" t="s">
        <v>138</v>
      </c>
      <c r="AU463" s="277" t="s">
        <v>79</v>
      </c>
      <c r="AV463" s="16" t="s">
        <v>77</v>
      </c>
      <c r="AW463" s="16" t="s">
        <v>31</v>
      </c>
      <c r="AX463" s="16" t="s">
        <v>69</v>
      </c>
      <c r="AY463" s="277" t="s">
        <v>125</v>
      </c>
    </row>
    <row r="464" s="13" customFormat="1">
      <c r="A464" s="13"/>
      <c r="B464" s="224"/>
      <c r="C464" s="225"/>
      <c r="D464" s="226" t="s">
        <v>138</v>
      </c>
      <c r="E464" s="227" t="s">
        <v>19</v>
      </c>
      <c r="F464" s="228" t="s">
        <v>733</v>
      </c>
      <c r="G464" s="225"/>
      <c r="H464" s="229">
        <v>68.129999999999995</v>
      </c>
      <c r="I464" s="230"/>
      <c r="J464" s="225"/>
      <c r="K464" s="225"/>
      <c r="L464" s="231"/>
      <c r="M464" s="232"/>
      <c r="N464" s="233"/>
      <c r="O464" s="233"/>
      <c r="P464" s="233"/>
      <c r="Q464" s="233"/>
      <c r="R464" s="233"/>
      <c r="S464" s="233"/>
      <c r="T464" s="234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5" t="s">
        <v>138</v>
      </c>
      <c r="AU464" s="235" t="s">
        <v>79</v>
      </c>
      <c r="AV464" s="13" t="s">
        <v>79</v>
      </c>
      <c r="AW464" s="13" t="s">
        <v>31</v>
      </c>
      <c r="AX464" s="13" t="s">
        <v>69</v>
      </c>
      <c r="AY464" s="235" t="s">
        <v>125</v>
      </c>
    </row>
    <row r="465" s="16" customFormat="1">
      <c r="A465" s="16"/>
      <c r="B465" s="268"/>
      <c r="C465" s="269"/>
      <c r="D465" s="226" t="s">
        <v>138</v>
      </c>
      <c r="E465" s="270" t="s">
        <v>19</v>
      </c>
      <c r="F465" s="271" t="s">
        <v>734</v>
      </c>
      <c r="G465" s="269"/>
      <c r="H465" s="270" t="s">
        <v>19</v>
      </c>
      <c r="I465" s="272"/>
      <c r="J465" s="269"/>
      <c r="K465" s="269"/>
      <c r="L465" s="273"/>
      <c r="M465" s="274"/>
      <c r="N465" s="275"/>
      <c r="O465" s="275"/>
      <c r="P465" s="275"/>
      <c r="Q465" s="275"/>
      <c r="R465" s="275"/>
      <c r="S465" s="275"/>
      <c r="T465" s="27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T465" s="277" t="s">
        <v>138</v>
      </c>
      <c r="AU465" s="277" t="s">
        <v>79</v>
      </c>
      <c r="AV465" s="16" t="s">
        <v>77</v>
      </c>
      <c r="AW465" s="16" t="s">
        <v>31</v>
      </c>
      <c r="AX465" s="16" t="s">
        <v>69</v>
      </c>
      <c r="AY465" s="277" t="s">
        <v>125</v>
      </c>
    </row>
    <row r="466" s="13" customFormat="1">
      <c r="A466" s="13"/>
      <c r="B466" s="224"/>
      <c r="C466" s="225"/>
      <c r="D466" s="226" t="s">
        <v>138</v>
      </c>
      <c r="E466" s="227" t="s">
        <v>19</v>
      </c>
      <c r="F466" s="228" t="s">
        <v>735</v>
      </c>
      <c r="G466" s="225"/>
      <c r="H466" s="229">
        <v>46.109999999999999</v>
      </c>
      <c r="I466" s="230"/>
      <c r="J466" s="225"/>
      <c r="K466" s="225"/>
      <c r="L466" s="231"/>
      <c r="M466" s="232"/>
      <c r="N466" s="233"/>
      <c r="O466" s="233"/>
      <c r="P466" s="233"/>
      <c r="Q466" s="233"/>
      <c r="R466" s="233"/>
      <c r="S466" s="233"/>
      <c r="T466" s="234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35" t="s">
        <v>138</v>
      </c>
      <c r="AU466" s="235" t="s">
        <v>79</v>
      </c>
      <c r="AV466" s="13" t="s">
        <v>79</v>
      </c>
      <c r="AW466" s="13" t="s">
        <v>31</v>
      </c>
      <c r="AX466" s="13" t="s">
        <v>69</v>
      </c>
      <c r="AY466" s="235" t="s">
        <v>125</v>
      </c>
    </row>
    <row r="467" s="16" customFormat="1">
      <c r="A467" s="16"/>
      <c r="B467" s="268"/>
      <c r="C467" s="269"/>
      <c r="D467" s="226" t="s">
        <v>138</v>
      </c>
      <c r="E467" s="270" t="s">
        <v>19</v>
      </c>
      <c r="F467" s="271" t="s">
        <v>736</v>
      </c>
      <c r="G467" s="269"/>
      <c r="H467" s="270" t="s">
        <v>19</v>
      </c>
      <c r="I467" s="272"/>
      <c r="J467" s="269"/>
      <c r="K467" s="269"/>
      <c r="L467" s="273"/>
      <c r="M467" s="274"/>
      <c r="N467" s="275"/>
      <c r="O467" s="275"/>
      <c r="P467" s="275"/>
      <c r="Q467" s="275"/>
      <c r="R467" s="275"/>
      <c r="S467" s="275"/>
      <c r="T467" s="27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T467" s="277" t="s">
        <v>138</v>
      </c>
      <c r="AU467" s="277" t="s">
        <v>79</v>
      </c>
      <c r="AV467" s="16" t="s">
        <v>77</v>
      </c>
      <c r="AW467" s="16" t="s">
        <v>31</v>
      </c>
      <c r="AX467" s="16" t="s">
        <v>69</v>
      </c>
      <c r="AY467" s="277" t="s">
        <v>125</v>
      </c>
    </row>
    <row r="468" s="13" customFormat="1">
      <c r="A468" s="13"/>
      <c r="B468" s="224"/>
      <c r="C468" s="225"/>
      <c r="D468" s="226" t="s">
        <v>138</v>
      </c>
      <c r="E468" s="227" t="s">
        <v>19</v>
      </c>
      <c r="F468" s="228" t="s">
        <v>737</v>
      </c>
      <c r="G468" s="225"/>
      <c r="H468" s="229">
        <v>6.0300000000000002</v>
      </c>
      <c r="I468" s="230"/>
      <c r="J468" s="225"/>
      <c r="K468" s="225"/>
      <c r="L468" s="231"/>
      <c r="M468" s="232"/>
      <c r="N468" s="233"/>
      <c r="O468" s="233"/>
      <c r="P468" s="233"/>
      <c r="Q468" s="233"/>
      <c r="R468" s="233"/>
      <c r="S468" s="233"/>
      <c r="T468" s="234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5" t="s">
        <v>138</v>
      </c>
      <c r="AU468" s="235" t="s">
        <v>79</v>
      </c>
      <c r="AV468" s="13" t="s">
        <v>79</v>
      </c>
      <c r="AW468" s="13" t="s">
        <v>31</v>
      </c>
      <c r="AX468" s="13" t="s">
        <v>69</v>
      </c>
      <c r="AY468" s="235" t="s">
        <v>125</v>
      </c>
    </row>
    <row r="469" s="16" customFormat="1">
      <c r="A469" s="16"/>
      <c r="B469" s="268"/>
      <c r="C469" s="269"/>
      <c r="D469" s="226" t="s">
        <v>138</v>
      </c>
      <c r="E469" s="270" t="s">
        <v>19</v>
      </c>
      <c r="F469" s="271" t="s">
        <v>738</v>
      </c>
      <c r="G469" s="269"/>
      <c r="H469" s="270" t="s">
        <v>19</v>
      </c>
      <c r="I469" s="272"/>
      <c r="J469" s="269"/>
      <c r="K469" s="269"/>
      <c r="L469" s="273"/>
      <c r="M469" s="274"/>
      <c r="N469" s="275"/>
      <c r="O469" s="275"/>
      <c r="P469" s="275"/>
      <c r="Q469" s="275"/>
      <c r="R469" s="275"/>
      <c r="S469" s="275"/>
      <c r="T469" s="27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T469" s="277" t="s">
        <v>138</v>
      </c>
      <c r="AU469" s="277" t="s">
        <v>79</v>
      </c>
      <c r="AV469" s="16" t="s">
        <v>77</v>
      </c>
      <c r="AW469" s="16" t="s">
        <v>31</v>
      </c>
      <c r="AX469" s="16" t="s">
        <v>69</v>
      </c>
      <c r="AY469" s="277" t="s">
        <v>125</v>
      </c>
    </row>
    <row r="470" s="13" customFormat="1">
      <c r="A470" s="13"/>
      <c r="B470" s="224"/>
      <c r="C470" s="225"/>
      <c r="D470" s="226" t="s">
        <v>138</v>
      </c>
      <c r="E470" s="227" t="s">
        <v>19</v>
      </c>
      <c r="F470" s="228" t="s">
        <v>739</v>
      </c>
      <c r="G470" s="225"/>
      <c r="H470" s="229">
        <v>3.6000000000000001</v>
      </c>
      <c r="I470" s="230"/>
      <c r="J470" s="225"/>
      <c r="K470" s="225"/>
      <c r="L470" s="231"/>
      <c r="M470" s="232"/>
      <c r="N470" s="233"/>
      <c r="O470" s="233"/>
      <c r="P470" s="233"/>
      <c r="Q470" s="233"/>
      <c r="R470" s="233"/>
      <c r="S470" s="233"/>
      <c r="T470" s="234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35" t="s">
        <v>138</v>
      </c>
      <c r="AU470" s="235" t="s">
        <v>79</v>
      </c>
      <c r="AV470" s="13" t="s">
        <v>79</v>
      </c>
      <c r="AW470" s="13" t="s">
        <v>31</v>
      </c>
      <c r="AX470" s="13" t="s">
        <v>69</v>
      </c>
      <c r="AY470" s="235" t="s">
        <v>125</v>
      </c>
    </row>
    <row r="471" s="16" customFormat="1">
      <c r="A471" s="16"/>
      <c r="B471" s="268"/>
      <c r="C471" s="269"/>
      <c r="D471" s="226" t="s">
        <v>138</v>
      </c>
      <c r="E471" s="270" t="s">
        <v>19</v>
      </c>
      <c r="F471" s="271" t="s">
        <v>740</v>
      </c>
      <c r="G471" s="269"/>
      <c r="H471" s="270" t="s">
        <v>19</v>
      </c>
      <c r="I471" s="272"/>
      <c r="J471" s="269"/>
      <c r="K471" s="269"/>
      <c r="L471" s="273"/>
      <c r="M471" s="274"/>
      <c r="N471" s="275"/>
      <c r="O471" s="275"/>
      <c r="P471" s="275"/>
      <c r="Q471" s="275"/>
      <c r="R471" s="275"/>
      <c r="S471" s="275"/>
      <c r="T471" s="27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T471" s="277" t="s">
        <v>138</v>
      </c>
      <c r="AU471" s="277" t="s">
        <v>79</v>
      </c>
      <c r="AV471" s="16" t="s">
        <v>77</v>
      </c>
      <c r="AW471" s="16" t="s">
        <v>31</v>
      </c>
      <c r="AX471" s="16" t="s">
        <v>69</v>
      </c>
      <c r="AY471" s="277" t="s">
        <v>125</v>
      </c>
    </row>
    <row r="472" s="13" customFormat="1">
      <c r="A472" s="13"/>
      <c r="B472" s="224"/>
      <c r="C472" s="225"/>
      <c r="D472" s="226" t="s">
        <v>138</v>
      </c>
      <c r="E472" s="227" t="s">
        <v>19</v>
      </c>
      <c r="F472" s="228" t="s">
        <v>737</v>
      </c>
      <c r="G472" s="225"/>
      <c r="H472" s="229">
        <v>6.0300000000000002</v>
      </c>
      <c r="I472" s="230"/>
      <c r="J472" s="225"/>
      <c r="K472" s="225"/>
      <c r="L472" s="231"/>
      <c r="M472" s="232"/>
      <c r="N472" s="233"/>
      <c r="O472" s="233"/>
      <c r="P472" s="233"/>
      <c r="Q472" s="233"/>
      <c r="R472" s="233"/>
      <c r="S472" s="233"/>
      <c r="T472" s="234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35" t="s">
        <v>138</v>
      </c>
      <c r="AU472" s="235" t="s">
        <v>79</v>
      </c>
      <c r="AV472" s="13" t="s">
        <v>79</v>
      </c>
      <c r="AW472" s="13" t="s">
        <v>31</v>
      </c>
      <c r="AX472" s="13" t="s">
        <v>69</v>
      </c>
      <c r="AY472" s="235" t="s">
        <v>125</v>
      </c>
    </row>
    <row r="473" s="16" customFormat="1">
      <c r="A473" s="16"/>
      <c r="B473" s="268"/>
      <c r="C473" s="269"/>
      <c r="D473" s="226" t="s">
        <v>138</v>
      </c>
      <c r="E473" s="270" t="s">
        <v>19</v>
      </c>
      <c r="F473" s="271" t="s">
        <v>741</v>
      </c>
      <c r="G473" s="269"/>
      <c r="H473" s="270" t="s">
        <v>19</v>
      </c>
      <c r="I473" s="272"/>
      <c r="J473" s="269"/>
      <c r="K473" s="269"/>
      <c r="L473" s="273"/>
      <c r="M473" s="274"/>
      <c r="N473" s="275"/>
      <c r="O473" s="275"/>
      <c r="P473" s="275"/>
      <c r="Q473" s="275"/>
      <c r="R473" s="275"/>
      <c r="S473" s="275"/>
      <c r="T473" s="27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T473" s="277" t="s">
        <v>138</v>
      </c>
      <c r="AU473" s="277" t="s">
        <v>79</v>
      </c>
      <c r="AV473" s="16" t="s">
        <v>77</v>
      </c>
      <c r="AW473" s="16" t="s">
        <v>31</v>
      </c>
      <c r="AX473" s="16" t="s">
        <v>69</v>
      </c>
      <c r="AY473" s="277" t="s">
        <v>125</v>
      </c>
    </row>
    <row r="474" s="13" customFormat="1">
      <c r="A474" s="13"/>
      <c r="B474" s="224"/>
      <c r="C474" s="225"/>
      <c r="D474" s="226" t="s">
        <v>138</v>
      </c>
      <c r="E474" s="227" t="s">
        <v>19</v>
      </c>
      <c r="F474" s="228" t="s">
        <v>739</v>
      </c>
      <c r="G474" s="225"/>
      <c r="H474" s="229">
        <v>3.6000000000000001</v>
      </c>
      <c r="I474" s="230"/>
      <c r="J474" s="225"/>
      <c r="K474" s="225"/>
      <c r="L474" s="231"/>
      <c r="M474" s="232"/>
      <c r="N474" s="233"/>
      <c r="O474" s="233"/>
      <c r="P474" s="233"/>
      <c r="Q474" s="233"/>
      <c r="R474" s="233"/>
      <c r="S474" s="233"/>
      <c r="T474" s="234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5" t="s">
        <v>138</v>
      </c>
      <c r="AU474" s="235" t="s">
        <v>79</v>
      </c>
      <c r="AV474" s="13" t="s">
        <v>79</v>
      </c>
      <c r="AW474" s="13" t="s">
        <v>31</v>
      </c>
      <c r="AX474" s="13" t="s">
        <v>69</v>
      </c>
      <c r="AY474" s="235" t="s">
        <v>125</v>
      </c>
    </row>
    <row r="475" s="16" customFormat="1">
      <c r="A475" s="16"/>
      <c r="B475" s="268"/>
      <c r="C475" s="269"/>
      <c r="D475" s="226" t="s">
        <v>138</v>
      </c>
      <c r="E475" s="270" t="s">
        <v>19</v>
      </c>
      <c r="F475" s="271" t="s">
        <v>742</v>
      </c>
      <c r="G475" s="269"/>
      <c r="H475" s="270" t="s">
        <v>19</v>
      </c>
      <c r="I475" s="272"/>
      <c r="J475" s="269"/>
      <c r="K475" s="269"/>
      <c r="L475" s="273"/>
      <c r="M475" s="274"/>
      <c r="N475" s="275"/>
      <c r="O475" s="275"/>
      <c r="P475" s="275"/>
      <c r="Q475" s="275"/>
      <c r="R475" s="275"/>
      <c r="S475" s="275"/>
      <c r="T475" s="27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277" t="s">
        <v>138</v>
      </c>
      <c r="AU475" s="277" t="s">
        <v>79</v>
      </c>
      <c r="AV475" s="16" t="s">
        <v>77</v>
      </c>
      <c r="AW475" s="16" t="s">
        <v>31</v>
      </c>
      <c r="AX475" s="16" t="s">
        <v>69</v>
      </c>
      <c r="AY475" s="277" t="s">
        <v>125</v>
      </c>
    </row>
    <row r="476" s="13" customFormat="1">
      <c r="A476" s="13"/>
      <c r="B476" s="224"/>
      <c r="C476" s="225"/>
      <c r="D476" s="226" t="s">
        <v>138</v>
      </c>
      <c r="E476" s="227" t="s">
        <v>19</v>
      </c>
      <c r="F476" s="228" t="s">
        <v>743</v>
      </c>
      <c r="G476" s="225"/>
      <c r="H476" s="229">
        <v>43.859999999999999</v>
      </c>
      <c r="I476" s="230"/>
      <c r="J476" s="225"/>
      <c r="K476" s="225"/>
      <c r="L476" s="231"/>
      <c r="M476" s="232"/>
      <c r="N476" s="233"/>
      <c r="O476" s="233"/>
      <c r="P476" s="233"/>
      <c r="Q476" s="233"/>
      <c r="R476" s="233"/>
      <c r="S476" s="233"/>
      <c r="T476" s="234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35" t="s">
        <v>138</v>
      </c>
      <c r="AU476" s="235" t="s">
        <v>79</v>
      </c>
      <c r="AV476" s="13" t="s">
        <v>79</v>
      </c>
      <c r="AW476" s="13" t="s">
        <v>31</v>
      </c>
      <c r="AX476" s="13" t="s">
        <v>69</v>
      </c>
      <c r="AY476" s="235" t="s">
        <v>125</v>
      </c>
    </row>
    <row r="477" s="15" customFormat="1">
      <c r="A477" s="15"/>
      <c r="B477" s="247"/>
      <c r="C477" s="248"/>
      <c r="D477" s="226" t="s">
        <v>138</v>
      </c>
      <c r="E477" s="249" t="s">
        <v>19</v>
      </c>
      <c r="F477" s="250" t="s">
        <v>143</v>
      </c>
      <c r="G477" s="248"/>
      <c r="H477" s="251">
        <v>177.35999999999996</v>
      </c>
      <c r="I477" s="252"/>
      <c r="J477" s="248"/>
      <c r="K477" s="248"/>
      <c r="L477" s="253"/>
      <c r="M477" s="254"/>
      <c r="N477" s="255"/>
      <c r="O477" s="255"/>
      <c r="P477" s="255"/>
      <c r="Q477" s="255"/>
      <c r="R477" s="255"/>
      <c r="S477" s="255"/>
      <c r="T477" s="256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257" t="s">
        <v>138</v>
      </c>
      <c r="AU477" s="257" t="s">
        <v>79</v>
      </c>
      <c r="AV477" s="15" t="s">
        <v>134</v>
      </c>
      <c r="AW477" s="15" t="s">
        <v>31</v>
      </c>
      <c r="AX477" s="15" t="s">
        <v>77</v>
      </c>
      <c r="AY477" s="257" t="s">
        <v>125</v>
      </c>
    </row>
    <row r="478" s="2" customFormat="1" ht="16.5" customHeight="1">
      <c r="A478" s="40"/>
      <c r="B478" s="41"/>
      <c r="C478" s="258" t="s">
        <v>744</v>
      </c>
      <c r="D478" s="258" t="s">
        <v>218</v>
      </c>
      <c r="E478" s="259" t="s">
        <v>745</v>
      </c>
      <c r="F478" s="260" t="s">
        <v>746</v>
      </c>
      <c r="G478" s="261" t="s">
        <v>147</v>
      </c>
      <c r="H478" s="262">
        <v>60.302</v>
      </c>
      <c r="I478" s="263"/>
      <c r="J478" s="264">
        <f>ROUND(I478*H478,2)</f>
        <v>0</v>
      </c>
      <c r="K478" s="260" t="s">
        <v>133</v>
      </c>
      <c r="L478" s="265"/>
      <c r="M478" s="266" t="s">
        <v>19</v>
      </c>
      <c r="N478" s="267" t="s">
        <v>40</v>
      </c>
      <c r="O478" s="86"/>
      <c r="P478" s="215">
        <f>O478*H478</f>
        <v>0</v>
      </c>
      <c r="Q478" s="215">
        <v>0.0028</v>
      </c>
      <c r="R478" s="215">
        <f>Q478*H478</f>
        <v>0.16884559999999999</v>
      </c>
      <c r="S478" s="215">
        <v>0</v>
      </c>
      <c r="T478" s="216">
        <f>S478*H478</f>
        <v>0</v>
      </c>
      <c r="U478" s="40"/>
      <c r="V478" s="40"/>
      <c r="W478" s="40"/>
      <c r="X478" s="40"/>
      <c r="Y478" s="40"/>
      <c r="Z478" s="40"/>
      <c r="AA478" s="40"/>
      <c r="AB478" s="40"/>
      <c r="AC478" s="40"/>
      <c r="AD478" s="40"/>
      <c r="AE478" s="40"/>
      <c r="AR478" s="217" t="s">
        <v>178</v>
      </c>
      <c r="AT478" s="217" t="s">
        <v>218</v>
      </c>
      <c r="AU478" s="217" t="s">
        <v>79</v>
      </c>
      <c r="AY478" s="19" t="s">
        <v>125</v>
      </c>
      <c r="BE478" s="218">
        <f>IF(N478="základní",J478,0)</f>
        <v>0</v>
      </c>
      <c r="BF478" s="218">
        <f>IF(N478="snížená",J478,0)</f>
        <v>0</v>
      </c>
      <c r="BG478" s="218">
        <f>IF(N478="zákl. přenesená",J478,0)</f>
        <v>0</v>
      </c>
      <c r="BH478" s="218">
        <f>IF(N478="sníž. přenesená",J478,0)</f>
        <v>0</v>
      </c>
      <c r="BI478" s="218">
        <f>IF(N478="nulová",J478,0)</f>
        <v>0</v>
      </c>
      <c r="BJ478" s="19" t="s">
        <v>77</v>
      </c>
      <c r="BK478" s="218">
        <f>ROUND(I478*H478,2)</f>
        <v>0</v>
      </c>
      <c r="BL478" s="19" t="s">
        <v>492</v>
      </c>
      <c r="BM478" s="217" t="s">
        <v>747</v>
      </c>
    </row>
    <row r="479" s="13" customFormat="1">
      <c r="A479" s="13"/>
      <c r="B479" s="224"/>
      <c r="C479" s="225"/>
      <c r="D479" s="226" t="s">
        <v>138</v>
      </c>
      <c r="E479" s="227" t="s">
        <v>19</v>
      </c>
      <c r="F479" s="228" t="s">
        <v>748</v>
      </c>
      <c r="G479" s="225"/>
      <c r="H479" s="229">
        <v>60.302</v>
      </c>
      <c r="I479" s="230"/>
      <c r="J479" s="225"/>
      <c r="K479" s="225"/>
      <c r="L479" s="231"/>
      <c r="M479" s="232"/>
      <c r="N479" s="233"/>
      <c r="O479" s="233"/>
      <c r="P479" s="233"/>
      <c r="Q479" s="233"/>
      <c r="R479" s="233"/>
      <c r="S479" s="233"/>
      <c r="T479" s="234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35" t="s">
        <v>138</v>
      </c>
      <c r="AU479" s="235" t="s">
        <v>79</v>
      </c>
      <c r="AV479" s="13" t="s">
        <v>79</v>
      </c>
      <c r="AW479" s="13" t="s">
        <v>31</v>
      </c>
      <c r="AX479" s="13" t="s">
        <v>77</v>
      </c>
      <c r="AY479" s="235" t="s">
        <v>125</v>
      </c>
    </row>
    <row r="480" s="2" customFormat="1" ht="16.5" customHeight="1">
      <c r="A480" s="40"/>
      <c r="B480" s="41"/>
      <c r="C480" s="258" t="s">
        <v>749</v>
      </c>
      <c r="D480" s="258" t="s">
        <v>218</v>
      </c>
      <c r="E480" s="259" t="s">
        <v>750</v>
      </c>
      <c r="F480" s="260" t="s">
        <v>751</v>
      </c>
      <c r="G480" s="261" t="s">
        <v>147</v>
      </c>
      <c r="H480" s="262">
        <v>60.302</v>
      </c>
      <c r="I480" s="263"/>
      <c r="J480" s="264">
        <f>ROUND(I480*H480,2)</f>
        <v>0</v>
      </c>
      <c r="K480" s="260" t="s">
        <v>133</v>
      </c>
      <c r="L480" s="265"/>
      <c r="M480" s="266" t="s">
        <v>19</v>
      </c>
      <c r="N480" s="267" t="s">
        <v>40</v>
      </c>
      <c r="O480" s="86"/>
      <c r="P480" s="215">
        <f>O480*H480</f>
        <v>0</v>
      </c>
      <c r="Q480" s="215">
        <v>0.0035999999999999999</v>
      </c>
      <c r="R480" s="215">
        <f>Q480*H480</f>
        <v>0.21708719999999998</v>
      </c>
      <c r="S480" s="215">
        <v>0</v>
      </c>
      <c r="T480" s="216">
        <f>S480*H480</f>
        <v>0</v>
      </c>
      <c r="U480" s="40"/>
      <c r="V480" s="40"/>
      <c r="W480" s="40"/>
      <c r="X480" s="40"/>
      <c r="Y480" s="40"/>
      <c r="Z480" s="40"/>
      <c r="AA480" s="40"/>
      <c r="AB480" s="40"/>
      <c r="AC480" s="40"/>
      <c r="AD480" s="40"/>
      <c r="AE480" s="40"/>
      <c r="AR480" s="217" t="s">
        <v>178</v>
      </c>
      <c r="AT480" s="217" t="s">
        <v>218</v>
      </c>
      <c r="AU480" s="217" t="s">
        <v>79</v>
      </c>
      <c r="AY480" s="19" t="s">
        <v>125</v>
      </c>
      <c r="BE480" s="218">
        <f>IF(N480="základní",J480,0)</f>
        <v>0</v>
      </c>
      <c r="BF480" s="218">
        <f>IF(N480="snížená",J480,0)</f>
        <v>0</v>
      </c>
      <c r="BG480" s="218">
        <f>IF(N480="zákl. přenesená",J480,0)</f>
        <v>0</v>
      </c>
      <c r="BH480" s="218">
        <f>IF(N480="sníž. přenesená",J480,0)</f>
        <v>0</v>
      </c>
      <c r="BI480" s="218">
        <f>IF(N480="nulová",J480,0)</f>
        <v>0</v>
      </c>
      <c r="BJ480" s="19" t="s">
        <v>77</v>
      </c>
      <c r="BK480" s="218">
        <f>ROUND(I480*H480,2)</f>
        <v>0</v>
      </c>
      <c r="BL480" s="19" t="s">
        <v>492</v>
      </c>
      <c r="BM480" s="217" t="s">
        <v>752</v>
      </c>
    </row>
    <row r="481" s="13" customFormat="1">
      <c r="A481" s="13"/>
      <c r="B481" s="224"/>
      <c r="C481" s="225"/>
      <c r="D481" s="226" t="s">
        <v>138</v>
      </c>
      <c r="E481" s="227" t="s">
        <v>19</v>
      </c>
      <c r="F481" s="228" t="s">
        <v>748</v>
      </c>
      <c r="G481" s="225"/>
      <c r="H481" s="229">
        <v>60.302</v>
      </c>
      <c r="I481" s="230"/>
      <c r="J481" s="225"/>
      <c r="K481" s="225"/>
      <c r="L481" s="231"/>
      <c r="M481" s="232"/>
      <c r="N481" s="233"/>
      <c r="O481" s="233"/>
      <c r="P481" s="233"/>
      <c r="Q481" s="233"/>
      <c r="R481" s="233"/>
      <c r="S481" s="233"/>
      <c r="T481" s="234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35" t="s">
        <v>138</v>
      </c>
      <c r="AU481" s="235" t="s">
        <v>79</v>
      </c>
      <c r="AV481" s="13" t="s">
        <v>79</v>
      </c>
      <c r="AW481" s="13" t="s">
        <v>31</v>
      </c>
      <c r="AX481" s="13" t="s">
        <v>77</v>
      </c>
      <c r="AY481" s="235" t="s">
        <v>125</v>
      </c>
    </row>
    <row r="482" s="2" customFormat="1" ht="16.5" customHeight="1">
      <c r="A482" s="40"/>
      <c r="B482" s="41"/>
      <c r="C482" s="258" t="s">
        <v>753</v>
      </c>
      <c r="D482" s="258" t="s">
        <v>218</v>
      </c>
      <c r="E482" s="259" t="s">
        <v>727</v>
      </c>
      <c r="F482" s="260" t="s">
        <v>728</v>
      </c>
      <c r="G482" s="261" t="s">
        <v>147</v>
      </c>
      <c r="H482" s="262">
        <v>60.302</v>
      </c>
      <c r="I482" s="263"/>
      <c r="J482" s="264">
        <f>ROUND(I482*H482,2)</f>
        <v>0</v>
      </c>
      <c r="K482" s="260" t="s">
        <v>133</v>
      </c>
      <c r="L482" s="265"/>
      <c r="M482" s="266" t="s">
        <v>19</v>
      </c>
      <c r="N482" s="267" t="s">
        <v>40</v>
      </c>
      <c r="O482" s="86"/>
      <c r="P482" s="215">
        <f>O482*H482</f>
        <v>0</v>
      </c>
      <c r="Q482" s="215">
        <v>0.0022399999999999998</v>
      </c>
      <c r="R482" s="215">
        <f>Q482*H482</f>
        <v>0.13507648</v>
      </c>
      <c r="S482" s="215">
        <v>0</v>
      </c>
      <c r="T482" s="216">
        <f>S482*H482</f>
        <v>0</v>
      </c>
      <c r="U482" s="40"/>
      <c r="V482" s="40"/>
      <c r="W482" s="40"/>
      <c r="X482" s="40"/>
      <c r="Y482" s="40"/>
      <c r="Z482" s="40"/>
      <c r="AA482" s="40"/>
      <c r="AB482" s="40"/>
      <c r="AC482" s="40"/>
      <c r="AD482" s="40"/>
      <c r="AE482" s="40"/>
      <c r="AR482" s="217" t="s">
        <v>178</v>
      </c>
      <c r="AT482" s="217" t="s">
        <v>218</v>
      </c>
      <c r="AU482" s="217" t="s">
        <v>79</v>
      </c>
      <c r="AY482" s="19" t="s">
        <v>125</v>
      </c>
      <c r="BE482" s="218">
        <f>IF(N482="základní",J482,0)</f>
        <v>0</v>
      </c>
      <c r="BF482" s="218">
        <f>IF(N482="snížená",J482,0)</f>
        <v>0</v>
      </c>
      <c r="BG482" s="218">
        <f>IF(N482="zákl. přenesená",J482,0)</f>
        <v>0</v>
      </c>
      <c r="BH482" s="218">
        <f>IF(N482="sníž. přenesená",J482,0)</f>
        <v>0</v>
      </c>
      <c r="BI482" s="218">
        <f>IF(N482="nulová",J482,0)</f>
        <v>0</v>
      </c>
      <c r="BJ482" s="19" t="s">
        <v>77</v>
      </c>
      <c r="BK482" s="218">
        <f>ROUND(I482*H482,2)</f>
        <v>0</v>
      </c>
      <c r="BL482" s="19" t="s">
        <v>492</v>
      </c>
      <c r="BM482" s="217" t="s">
        <v>754</v>
      </c>
    </row>
    <row r="483" s="13" customFormat="1">
      <c r="A483" s="13"/>
      <c r="B483" s="224"/>
      <c r="C483" s="225"/>
      <c r="D483" s="226" t="s">
        <v>138</v>
      </c>
      <c r="E483" s="227" t="s">
        <v>19</v>
      </c>
      <c r="F483" s="228" t="s">
        <v>748</v>
      </c>
      <c r="G483" s="225"/>
      <c r="H483" s="229">
        <v>60.302</v>
      </c>
      <c r="I483" s="230"/>
      <c r="J483" s="225"/>
      <c r="K483" s="225"/>
      <c r="L483" s="231"/>
      <c r="M483" s="232"/>
      <c r="N483" s="233"/>
      <c r="O483" s="233"/>
      <c r="P483" s="233"/>
      <c r="Q483" s="233"/>
      <c r="R483" s="233"/>
      <c r="S483" s="233"/>
      <c r="T483" s="234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35" t="s">
        <v>138</v>
      </c>
      <c r="AU483" s="235" t="s">
        <v>79</v>
      </c>
      <c r="AV483" s="13" t="s">
        <v>79</v>
      </c>
      <c r="AW483" s="13" t="s">
        <v>31</v>
      </c>
      <c r="AX483" s="13" t="s">
        <v>77</v>
      </c>
      <c r="AY483" s="235" t="s">
        <v>125</v>
      </c>
    </row>
    <row r="484" s="2" customFormat="1" ht="24.15" customHeight="1">
      <c r="A484" s="40"/>
      <c r="B484" s="41"/>
      <c r="C484" s="206" t="s">
        <v>755</v>
      </c>
      <c r="D484" s="206" t="s">
        <v>129</v>
      </c>
      <c r="E484" s="207" t="s">
        <v>713</v>
      </c>
      <c r="F484" s="208" t="s">
        <v>714</v>
      </c>
      <c r="G484" s="209" t="s">
        <v>147</v>
      </c>
      <c r="H484" s="210">
        <v>259.5</v>
      </c>
      <c r="I484" s="211"/>
      <c r="J484" s="212">
        <f>ROUND(I484*H484,2)</f>
        <v>0</v>
      </c>
      <c r="K484" s="208" t="s">
        <v>162</v>
      </c>
      <c r="L484" s="46"/>
      <c r="M484" s="213" t="s">
        <v>19</v>
      </c>
      <c r="N484" s="214" t="s">
        <v>40</v>
      </c>
      <c r="O484" s="86"/>
      <c r="P484" s="215">
        <f>O484*H484</f>
        <v>0</v>
      </c>
      <c r="Q484" s="215">
        <v>0</v>
      </c>
      <c r="R484" s="215">
        <f>Q484*H484</f>
        <v>0</v>
      </c>
      <c r="S484" s="215">
        <v>0</v>
      </c>
      <c r="T484" s="216">
        <f>S484*H484</f>
        <v>0</v>
      </c>
      <c r="U484" s="40"/>
      <c r="V484" s="40"/>
      <c r="W484" s="40"/>
      <c r="X484" s="40"/>
      <c r="Y484" s="40"/>
      <c r="Z484" s="40"/>
      <c r="AA484" s="40"/>
      <c r="AB484" s="40"/>
      <c r="AC484" s="40"/>
      <c r="AD484" s="40"/>
      <c r="AE484" s="40"/>
      <c r="AR484" s="217" t="s">
        <v>492</v>
      </c>
      <c r="AT484" s="217" t="s">
        <v>129</v>
      </c>
      <c r="AU484" s="217" t="s">
        <v>79</v>
      </c>
      <c r="AY484" s="19" t="s">
        <v>125</v>
      </c>
      <c r="BE484" s="218">
        <f>IF(N484="základní",J484,0)</f>
        <v>0</v>
      </c>
      <c r="BF484" s="218">
        <f>IF(N484="snížená",J484,0)</f>
        <v>0</v>
      </c>
      <c r="BG484" s="218">
        <f>IF(N484="zákl. přenesená",J484,0)</f>
        <v>0</v>
      </c>
      <c r="BH484" s="218">
        <f>IF(N484="sníž. přenesená",J484,0)</f>
        <v>0</v>
      </c>
      <c r="BI484" s="218">
        <f>IF(N484="nulová",J484,0)</f>
        <v>0</v>
      </c>
      <c r="BJ484" s="19" t="s">
        <v>77</v>
      </c>
      <c r="BK484" s="218">
        <f>ROUND(I484*H484,2)</f>
        <v>0</v>
      </c>
      <c r="BL484" s="19" t="s">
        <v>492</v>
      </c>
      <c r="BM484" s="217" t="s">
        <v>756</v>
      </c>
    </row>
    <row r="485" s="2" customFormat="1">
      <c r="A485" s="40"/>
      <c r="B485" s="41"/>
      <c r="C485" s="42"/>
      <c r="D485" s="219" t="s">
        <v>136</v>
      </c>
      <c r="E485" s="42"/>
      <c r="F485" s="220" t="s">
        <v>716</v>
      </c>
      <c r="G485" s="42"/>
      <c r="H485" s="42"/>
      <c r="I485" s="221"/>
      <c r="J485" s="42"/>
      <c r="K485" s="42"/>
      <c r="L485" s="46"/>
      <c r="M485" s="222"/>
      <c r="N485" s="223"/>
      <c r="O485" s="86"/>
      <c r="P485" s="86"/>
      <c r="Q485" s="86"/>
      <c r="R485" s="86"/>
      <c r="S485" s="86"/>
      <c r="T485" s="87"/>
      <c r="U485" s="40"/>
      <c r="V485" s="40"/>
      <c r="W485" s="40"/>
      <c r="X485" s="40"/>
      <c r="Y485" s="40"/>
      <c r="Z485" s="40"/>
      <c r="AA485" s="40"/>
      <c r="AB485" s="40"/>
      <c r="AC485" s="40"/>
      <c r="AD485" s="40"/>
      <c r="AE485" s="40"/>
      <c r="AT485" s="19" t="s">
        <v>136</v>
      </c>
      <c r="AU485" s="19" t="s">
        <v>79</v>
      </c>
    </row>
    <row r="486" s="16" customFormat="1">
      <c r="A486" s="16"/>
      <c r="B486" s="268"/>
      <c r="C486" s="269"/>
      <c r="D486" s="226" t="s">
        <v>138</v>
      </c>
      <c r="E486" s="270" t="s">
        <v>19</v>
      </c>
      <c r="F486" s="271" t="s">
        <v>757</v>
      </c>
      <c r="G486" s="269"/>
      <c r="H486" s="270" t="s">
        <v>19</v>
      </c>
      <c r="I486" s="272"/>
      <c r="J486" s="269"/>
      <c r="K486" s="269"/>
      <c r="L486" s="273"/>
      <c r="M486" s="274"/>
      <c r="N486" s="275"/>
      <c r="O486" s="275"/>
      <c r="P486" s="275"/>
      <c r="Q486" s="275"/>
      <c r="R486" s="275"/>
      <c r="S486" s="275"/>
      <c r="T486" s="27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T486" s="277" t="s">
        <v>138</v>
      </c>
      <c r="AU486" s="277" t="s">
        <v>79</v>
      </c>
      <c r="AV486" s="16" t="s">
        <v>77</v>
      </c>
      <c r="AW486" s="16" t="s">
        <v>31</v>
      </c>
      <c r="AX486" s="16" t="s">
        <v>69</v>
      </c>
      <c r="AY486" s="277" t="s">
        <v>125</v>
      </c>
    </row>
    <row r="487" s="13" customFormat="1">
      <c r="A487" s="13"/>
      <c r="B487" s="224"/>
      <c r="C487" s="225"/>
      <c r="D487" s="226" t="s">
        <v>138</v>
      </c>
      <c r="E487" s="227" t="s">
        <v>19</v>
      </c>
      <c r="F487" s="228" t="s">
        <v>758</v>
      </c>
      <c r="G487" s="225"/>
      <c r="H487" s="229">
        <v>106.38</v>
      </c>
      <c r="I487" s="230"/>
      <c r="J487" s="225"/>
      <c r="K487" s="225"/>
      <c r="L487" s="231"/>
      <c r="M487" s="232"/>
      <c r="N487" s="233"/>
      <c r="O487" s="233"/>
      <c r="P487" s="233"/>
      <c r="Q487" s="233"/>
      <c r="R487" s="233"/>
      <c r="S487" s="233"/>
      <c r="T487" s="234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35" t="s">
        <v>138</v>
      </c>
      <c r="AU487" s="235" t="s">
        <v>79</v>
      </c>
      <c r="AV487" s="13" t="s">
        <v>79</v>
      </c>
      <c r="AW487" s="13" t="s">
        <v>31</v>
      </c>
      <c r="AX487" s="13" t="s">
        <v>69</v>
      </c>
      <c r="AY487" s="235" t="s">
        <v>125</v>
      </c>
    </row>
    <row r="488" s="16" customFormat="1">
      <c r="A488" s="16"/>
      <c r="B488" s="268"/>
      <c r="C488" s="269"/>
      <c r="D488" s="226" t="s">
        <v>138</v>
      </c>
      <c r="E488" s="270" t="s">
        <v>19</v>
      </c>
      <c r="F488" s="271" t="s">
        <v>759</v>
      </c>
      <c r="G488" s="269"/>
      <c r="H488" s="270" t="s">
        <v>19</v>
      </c>
      <c r="I488" s="272"/>
      <c r="J488" s="269"/>
      <c r="K488" s="269"/>
      <c r="L488" s="273"/>
      <c r="M488" s="274"/>
      <c r="N488" s="275"/>
      <c r="O488" s="275"/>
      <c r="P488" s="275"/>
      <c r="Q488" s="275"/>
      <c r="R488" s="275"/>
      <c r="S488" s="275"/>
      <c r="T488" s="27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277" t="s">
        <v>138</v>
      </c>
      <c r="AU488" s="277" t="s">
        <v>79</v>
      </c>
      <c r="AV488" s="16" t="s">
        <v>77</v>
      </c>
      <c r="AW488" s="16" t="s">
        <v>31</v>
      </c>
      <c r="AX488" s="16" t="s">
        <v>69</v>
      </c>
      <c r="AY488" s="277" t="s">
        <v>125</v>
      </c>
    </row>
    <row r="489" s="13" customFormat="1">
      <c r="A489" s="13"/>
      <c r="B489" s="224"/>
      <c r="C489" s="225"/>
      <c r="D489" s="226" t="s">
        <v>138</v>
      </c>
      <c r="E489" s="227" t="s">
        <v>19</v>
      </c>
      <c r="F489" s="228" t="s">
        <v>760</v>
      </c>
      <c r="G489" s="225"/>
      <c r="H489" s="229">
        <v>10.800000000000001</v>
      </c>
      <c r="I489" s="230"/>
      <c r="J489" s="225"/>
      <c r="K489" s="225"/>
      <c r="L489" s="231"/>
      <c r="M489" s="232"/>
      <c r="N489" s="233"/>
      <c r="O489" s="233"/>
      <c r="P489" s="233"/>
      <c r="Q489" s="233"/>
      <c r="R489" s="233"/>
      <c r="S489" s="233"/>
      <c r="T489" s="234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35" t="s">
        <v>138</v>
      </c>
      <c r="AU489" s="235" t="s">
        <v>79</v>
      </c>
      <c r="AV489" s="13" t="s">
        <v>79</v>
      </c>
      <c r="AW489" s="13" t="s">
        <v>31</v>
      </c>
      <c r="AX489" s="13" t="s">
        <v>69</v>
      </c>
      <c r="AY489" s="235" t="s">
        <v>125</v>
      </c>
    </row>
    <row r="490" s="16" customFormat="1">
      <c r="A490" s="16"/>
      <c r="B490" s="268"/>
      <c r="C490" s="269"/>
      <c r="D490" s="226" t="s">
        <v>138</v>
      </c>
      <c r="E490" s="270" t="s">
        <v>19</v>
      </c>
      <c r="F490" s="271" t="s">
        <v>761</v>
      </c>
      <c r="G490" s="269"/>
      <c r="H490" s="270" t="s">
        <v>19</v>
      </c>
      <c r="I490" s="272"/>
      <c r="J490" s="269"/>
      <c r="K490" s="269"/>
      <c r="L490" s="273"/>
      <c r="M490" s="274"/>
      <c r="N490" s="275"/>
      <c r="O490" s="275"/>
      <c r="P490" s="275"/>
      <c r="Q490" s="275"/>
      <c r="R490" s="275"/>
      <c r="S490" s="275"/>
      <c r="T490" s="27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T490" s="277" t="s">
        <v>138</v>
      </c>
      <c r="AU490" s="277" t="s">
        <v>79</v>
      </c>
      <c r="AV490" s="16" t="s">
        <v>77</v>
      </c>
      <c r="AW490" s="16" t="s">
        <v>31</v>
      </c>
      <c r="AX490" s="16" t="s">
        <v>69</v>
      </c>
      <c r="AY490" s="277" t="s">
        <v>125</v>
      </c>
    </row>
    <row r="491" s="13" customFormat="1">
      <c r="A491" s="13"/>
      <c r="B491" s="224"/>
      <c r="C491" s="225"/>
      <c r="D491" s="226" t="s">
        <v>138</v>
      </c>
      <c r="E491" s="227" t="s">
        <v>19</v>
      </c>
      <c r="F491" s="228" t="s">
        <v>762</v>
      </c>
      <c r="G491" s="225"/>
      <c r="H491" s="229">
        <v>13.08</v>
      </c>
      <c r="I491" s="230"/>
      <c r="J491" s="225"/>
      <c r="K491" s="225"/>
      <c r="L491" s="231"/>
      <c r="M491" s="232"/>
      <c r="N491" s="233"/>
      <c r="O491" s="233"/>
      <c r="P491" s="233"/>
      <c r="Q491" s="233"/>
      <c r="R491" s="233"/>
      <c r="S491" s="233"/>
      <c r="T491" s="234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35" t="s">
        <v>138</v>
      </c>
      <c r="AU491" s="235" t="s">
        <v>79</v>
      </c>
      <c r="AV491" s="13" t="s">
        <v>79</v>
      </c>
      <c r="AW491" s="13" t="s">
        <v>31</v>
      </c>
      <c r="AX491" s="13" t="s">
        <v>69</v>
      </c>
      <c r="AY491" s="235" t="s">
        <v>125</v>
      </c>
    </row>
    <row r="492" s="16" customFormat="1">
      <c r="A492" s="16"/>
      <c r="B492" s="268"/>
      <c r="C492" s="269"/>
      <c r="D492" s="226" t="s">
        <v>138</v>
      </c>
      <c r="E492" s="270" t="s">
        <v>19</v>
      </c>
      <c r="F492" s="271" t="s">
        <v>763</v>
      </c>
      <c r="G492" s="269"/>
      <c r="H492" s="270" t="s">
        <v>19</v>
      </c>
      <c r="I492" s="272"/>
      <c r="J492" s="269"/>
      <c r="K492" s="269"/>
      <c r="L492" s="273"/>
      <c r="M492" s="274"/>
      <c r="N492" s="275"/>
      <c r="O492" s="275"/>
      <c r="P492" s="275"/>
      <c r="Q492" s="275"/>
      <c r="R492" s="275"/>
      <c r="S492" s="275"/>
      <c r="T492" s="27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T492" s="277" t="s">
        <v>138</v>
      </c>
      <c r="AU492" s="277" t="s">
        <v>79</v>
      </c>
      <c r="AV492" s="16" t="s">
        <v>77</v>
      </c>
      <c r="AW492" s="16" t="s">
        <v>31</v>
      </c>
      <c r="AX492" s="16" t="s">
        <v>69</v>
      </c>
      <c r="AY492" s="277" t="s">
        <v>125</v>
      </c>
    </row>
    <row r="493" s="13" customFormat="1">
      <c r="A493" s="13"/>
      <c r="B493" s="224"/>
      <c r="C493" s="225"/>
      <c r="D493" s="226" t="s">
        <v>138</v>
      </c>
      <c r="E493" s="227" t="s">
        <v>19</v>
      </c>
      <c r="F493" s="228" t="s">
        <v>764</v>
      </c>
      <c r="G493" s="225"/>
      <c r="H493" s="229">
        <v>5.9400000000000004</v>
      </c>
      <c r="I493" s="230"/>
      <c r="J493" s="225"/>
      <c r="K493" s="225"/>
      <c r="L493" s="231"/>
      <c r="M493" s="232"/>
      <c r="N493" s="233"/>
      <c r="O493" s="233"/>
      <c r="P493" s="233"/>
      <c r="Q493" s="233"/>
      <c r="R493" s="233"/>
      <c r="S493" s="233"/>
      <c r="T493" s="234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35" t="s">
        <v>138</v>
      </c>
      <c r="AU493" s="235" t="s">
        <v>79</v>
      </c>
      <c r="AV493" s="13" t="s">
        <v>79</v>
      </c>
      <c r="AW493" s="13" t="s">
        <v>31</v>
      </c>
      <c r="AX493" s="13" t="s">
        <v>69</v>
      </c>
      <c r="AY493" s="235" t="s">
        <v>125</v>
      </c>
    </row>
    <row r="494" s="16" customFormat="1">
      <c r="A494" s="16"/>
      <c r="B494" s="268"/>
      <c r="C494" s="269"/>
      <c r="D494" s="226" t="s">
        <v>138</v>
      </c>
      <c r="E494" s="270" t="s">
        <v>19</v>
      </c>
      <c r="F494" s="271" t="s">
        <v>765</v>
      </c>
      <c r="G494" s="269"/>
      <c r="H494" s="270" t="s">
        <v>19</v>
      </c>
      <c r="I494" s="272"/>
      <c r="J494" s="269"/>
      <c r="K494" s="269"/>
      <c r="L494" s="273"/>
      <c r="M494" s="274"/>
      <c r="N494" s="275"/>
      <c r="O494" s="275"/>
      <c r="P494" s="275"/>
      <c r="Q494" s="275"/>
      <c r="R494" s="275"/>
      <c r="S494" s="275"/>
      <c r="T494" s="27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T494" s="277" t="s">
        <v>138</v>
      </c>
      <c r="AU494" s="277" t="s">
        <v>79</v>
      </c>
      <c r="AV494" s="16" t="s">
        <v>77</v>
      </c>
      <c r="AW494" s="16" t="s">
        <v>31</v>
      </c>
      <c r="AX494" s="16" t="s">
        <v>69</v>
      </c>
      <c r="AY494" s="277" t="s">
        <v>125</v>
      </c>
    </row>
    <row r="495" s="13" customFormat="1">
      <c r="A495" s="13"/>
      <c r="B495" s="224"/>
      <c r="C495" s="225"/>
      <c r="D495" s="226" t="s">
        <v>138</v>
      </c>
      <c r="E495" s="227" t="s">
        <v>19</v>
      </c>
      <c r="F495" s="228" t="s">
        <v>766</v>
      </c>
      <c r="G495" s="225"/>
      <c r="H495" s="229">
        <v>10.529999999999999</v>
      </c>
      <c r="I495" s="230"/>
      <c r="J495" s="225"/>
      <c r="K495" s="225"/>
      <c r="L495" s="231"/>
      <c r="M495" s="232"/>
      <c r="N495" s="233"/>
      <c r="O495" s="233"/>
      <c r="P495" s="233"/>
      <c r="Q495" s="233"/>
      <c r="R495" s="233"/>
      <c r="S495" s="233"/>
      <c r="T495" s="234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35" t="s">
        <v>138</v>
      </c>
      <c r="AU495" s="235" t="s">
        <v>79</v>
      </c>
      <c r="AV495" s="13" t="s">
        <v>79</v>
      </c>
      <c r="AW495" s="13" t="s">
        <v>31</v>
      </c>
      <c r="AX495" s="13" t="s">
        <v>69</v>
      </c>
      <c r="AY495" s="235" t="s">
        <v>125</v>
      </c>
    </row>
    <row r="496" s="16" customFormat="1">
      <c r="A496" s="16"/>
      <c r="B496" s="268"/>
      <c r="C496" s="269"/>
      <c r="D496" s="226" t="s">
        <v>138</v>
      </c>
      <c r="E496" s="270" t="s">
        <v>19</v>
      </c>
      <c r="F496" s="271" t="s">
        <v>767</v>
      </c>
      <c r="G496" s="269"/>
      <c r="H496" s="270" t="s">
        <v>19</v>
      </c>
      <c r="I496" s="272"/>
      <c r="J496" s="269"/>
      <c r="K496" s="269"/>
      <c r="L496" s="273"/>
      <c r="M496" s="274"/>
      <c r="N496" s="275"/>
      <c r="O496" s="275"/>
      <c r="P496" s="275"/>
      <c r="Q496" s="275"/>
      <c r="R496" s="275"/>
      <c r="S496" s="275"/>
      <c r="T496" s="27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T496" s="277" t="s">
        <v>138</v>
      </c>
      <c r="AU496" s="277" t="s">
        <v>79</v>
      </c>
      <c r="AV496" s="16" t="s">
        <v>77</v>
      </c>
      <c r="AW496" s="16" t="s">
        <v>31</v>
      </c>
      <c r="AX496" s="16" t="s">
        <v>69</v>
      </c>
      <c r="AY496" s="277" t="s">
        <v>125</v>
      </c>
    </row>
    <row r="497" s="13" customFormat="1">
      <c r="A497" s="13"/>
      <c r="B497" s="224"/>
      <c r="C497" s="225"/>
      <c r="D497" s="226" t="s">
        <v>138</v>
      </c>
      <c r="E497" s="227" t="s">
        <v>19</v>
      </c>
      <c r="F497" s="228" t="s">
        <v>768</v>
      </c>
      <c r="G497" s="225"/>
      <c r="H497" s="229">
        <v>17.760000000000002</v>
      </c>
      <c r="I497" s="230"/>
      <c r="J497" s="225"/>
      <c r="K497" s="225"/>
      <c r="L497" s="231"/>
      <c r="M497" s="232"/>
      <c r="N497" s="233"/>
      <c r="O497" s="233"/>
      <c r="P497" s="233"/>
      <c r="Q497" s="233"/>
      <c r="R497" s="233"/>
      <c r="S497" s="233"/>
      <c r="T497" s="234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35" t="s">
        <v>138</v>
      </c>
      <c r="AU497" s="235" t="s">
        <v>79</v>
      </c>
      <c r="AV497" s="13" t="s">
        <v>79</v>
      </c>
      <c r="AW497" s="13" t="s">
        <v>31</v>
      </c>
      <c r="AX497" s="13" t="s">
        <v>69</v>
      </c>
      <c r="AY497" s="235" t="s">
        <v>125</v>
      </c>
    </row>
    <row r="498" s="16" customFormat="1">
      <c r="A498" s="16"/>
      <c r="B498" s="268"/>
      <c r="C498" s="269"/>
      <c r="D498" s="226" t="s">
        <v>138</v>
      </c>
      <c r="E498" s="270" t="s">
        <v>19</v>
      </c>
      <c r="F498" s="271" t="s">
        <v>769</v>
      </c>
      <c r="G498" s="269"/>
      <c r="H498" s="270" t="s">
        <v>19</v>
      </c>
      <c r="I498" s="272"/>
      <c r="J498" s="269"/>
      <c r="K498" s="269"/>
      <c r="L498" s="273"/>
      <c r="M498" s="274"/>
      <c r="N498" s="275"/>
      <c r="O498" s="275"/>
      <c r="P498" s="275"/>
      <c r="Q498" s="275"/>
      <c r="R498" s="275"/>
      <c r="S498" s="275"/>
      <c r="T498" s="27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T498" s="277" t="s">
        <v>138</v>
      </c>
      <c r="AU498" s="277" t="s">
        <v>79</v>
      </c>
      <c r="AV498" s="16" t="s">
        <v>77</v>
      </c>
      <c r="AW498" s="16" t="s">
        <v>31</v>
      </c>
      <c r="AX498" s="16" t="s">
        <v>69</v>
      </c>
      <c r="AY498" s="277" t="s">
        <v>125</v>
      </c>
    </row>
    <row r="499" s="13" customFormat="1">
      <c r="A499" s="13"/>
      <c r="B499" s="224"/>
      <c r="C499" s="225"/>
      <c r="D499" s="226" t="s">
        <v>138</v>
      </c>
      <c r="E499" s="227" t="s">
        <v>19</v>
      </c>
      <c r="F499" s="228" t="s">
        <v>770</v>
      </c>
      <c r="G499" s="225"/>
      <c r="H499" s="229">
        <v>3.2400000000000002</v>
      </c>
      <c r="I499" s="230"/>
      <c r="J499" s="225"/>
      <c r="K499" s="225"/>
      <c r="L499" s="231"/>
      <c r="M499" s="232"/>
      <c r="N499" s="233"/>
      <c r="O499" s="233"/>
      <c r="P499" s="233"/>
      <c r="Q499" s="233"/>
      <c r="R499" s="233"/>
      <c r="S499" s="233"/>
      <c r="T499" s="234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35" t="s">
        <v>138</v>
      </c>
      <c r="AU499" s="235" t="s">
        <v>79</v>
      </c>
      <c r="AV499" s="13" t="s">
        <v>79</v>
      </c>
      <c r="AW499" s="13" t="s">
        <v>31</v>
      </c>
      <c r="AX499" s="13" t="s">
        <v>69</v>
      </c>
      <c r="AY499" s="235" t="s">
        <v>125</v>
      </c>
    </row>
    <row r="500" s="16" customFormat="1">
      <c r="A500" s="16"/>
      <c r="B500" s="268"/>
      <c r="C500" s="269"/>
      <c r="D500" s="226" t="s">
        <v>138</v>
      </c>
      <c r="E500" s="270" t="s">
        <v>19</v>
      </c>
      <c r="F500" s="271" t="s">
        <v>771</v>
      </c>
      <c r="G500" s="269"/>
      <c r="H500" s="270" t="s">
        <v>19</v>
      </c>
      <c r="I500" s="272"/>
      <c r="J500" s="269"/>
      <c r="K500" s="269"/>
      <c r="L500" s="273"/>
      <c r="M500" s="274"/>
      <c r="N500" s="275"/>
      <c r="O500" s="275"/>
      <c r="P500" s="275"/>
      <c r="Q500" s="275"/>
      <c r="R500" s="275"/>
      <c r="S500" s="275"/>
      <c r="T500" s="27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T500" s="277" t="s">
        <v>138</v>
      </c>
      <c r="AU500" s="277" t="s">
        <v>79</v>
      </c>
      <c r="AV500" s="16" t="s">
        <v>77</v>
      </c>
      <c r="AW500" s="16" t="s">
        <v>31</v>
      </c>
      <c r="AX500" s="16" t="s">
        <v>69</v>
      </c>
      <c r="AY500" s="277" t="s">
        <v>125</v>
      </c>
    </row>
    <row r="501" s="13" customFormat="1">
      <c r="A501" s="13"/>
      <c r="B501" s="224"/>
      <c r="C501" s="225"/>
      <c r="D501" s="226" t="s">
        <v>138</v>
      </c>
      <c r="E501" s="227" t="s">
        <v>19</v>
      </c>
      <c r="F501" s="228" t="s">
        <v>770</v>
      </c>
      <c r="G501" s="225"/>
      <c r="H501" s="229">
        <v>3.2400000000000002</v>
      </c>
      <c r="I501" s="230"/>
      <c r="J501" s="225"/>
      <c r="K501" s="225"/>
      <c r="L501" s="231"/>
      <c r="M501" s="232"/>
      <c r="N501" s="233"/>
      <c r="O501" s="233"/>
      <c r="P501" s="233"/>
      <c r="Q501" s="233"/>
      <c r="R501" s="233"/>
      <c r="S501" s="233"/>
      <c r="T501" s="234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35" t="s">
        <v>138</v>
      </c>
      <c r="AU501" s="235" t="s">
        <v>79</v>
      </c>
      <c r="AV501" s="13" t="s">
        <v>79</v>
      </c>
      <c r="AW501" s="13" t="s">
        <v>31</v>
      </c>
      <c r="AX501" s="13" t="s">
        <v>69</v>
      </c>
      <c r="AY501" s="235" t="s">
        <v>125</v>
      </c>
    </row>
    <row r="502" s="16" customFormat="1">
      <c r="A502" s="16"/>
      <c r="B502" s="268"/>
      <c r="C502" s="269"/>
      <c r="D502" s="226" t="s">
        <v>138</v>
      </c>
      <c r="E502" s="270" t="s">
        <v>19</v>
      </c>
      <c r="F502" s="271" t="s">
        <v>772</v>
      </c>
      <c r="G502" s="269"/>
      <c r="H502" s="270" t="s">
        <v>19</v>
      </c>
      <c r="I502" s="272"/>
      <c r="J502" s="269"/>
      <c r="K502" s="269"/>
      <c r="L502" s="273"/>
      <c r="M502" s="274"/>
      <c r="N502" s="275"/>
      <c r="O502" s="275"/>
      <c r="P502" s="275"/>
      <c r="Q502" s="275"/>
      <c r="R502" s="275"/>
      <c r="S502" s="275"/>
      <c r="T502" s="27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T502" s="277" t="s">
        <v>138</v>
      </c>
      <c r="AU502" s="277" t="s">
        <v>79</v>
      </c>
      <c r="AV502" s="16" t="s">
        <v>77</v>
      </c>
      <c r="AW502" s="16" t="s">
        <v>31</v>
      </c>
      <c r="AX502" s="16" t="s">
        <v>69</v>
      </c>
      <c r="AY502" s="277" t="s">
        <v>125</v>
      </c>
    </row>
    <row r="503" s="13" customFormat="1">
      <c r="A503" s="13"/>
      <c r="B503" s="224"/>
      <c r="C503" s="225"/>
      <c r="D503" s="226" t="s">
        <v>138</v>
      </c>
      <c r="E503" s="227" t="s">
        <v>19</v>
      </c>
      <c r="F503" s="228" t="s">
        <v>773</v>
      </c>
      <c r="G503" s="225"/>
      <c r="H503" s="229">
        <v>3.96</v>
      </c>
      <c r="I503" s="230"/>
      <c r="J503" s="225"/>
      <c r="K503" s="225"/>
      <c r="L503" s="231"/>
      <c r="M503" s="232"/>
      <c r="N503" s="233"/>
      <c r="O503" s="233"/>
      <c r="P503" s="233"/>
      <c r="Q503" s="233"/>
      <c r="R503" s="233"/>
      <c r="S503" s="233"/>
      <c r="T503" s="234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35" t="s">
        <v>138</v>
      </c>
      <c r="AU503" s="235" t="s">
        <v>79</v>
      </c>
      <c r="AV503" s="13" t="s">
        <v>79</v>
      </c>
      <c r="AW503" s="13" t="s">
        <v>31</v>
      </c>
      <c r="AX503" s="13" t="s">
        <v>69</v>
      </c>
      <c r="AY503" s="235" t="s">
        <v>125</v>
      </c>
    </row>
    <row r="504" s="16" customFormat="1">
      <c r="A504" s="16"/>
      <c r="B504" s="268"/>
      <c r="C504" s="269"/>
      <c r="D504" s="226" t="s">
        <v>138</v>
      </c>
      <c r="E504" s="270" t="s">
        <v>19</v>
      </c>
      <c r="F504" s="271" t="s">
        <v>774</v>
      </c>
      <c r="G504" s="269"/>
      <c r="H504" s="270" t="s">
        <v>19</v>
      </c>
      <c r="I504" s="272"/>
      <c r="J504" s="269"/>
      <c r="K504" s="269"/>
      <c r="L504" s="273"/>
      <c r="M504" s="274"/>
      <c r="N504" s="275"/>
      <c r="O504" s="275"/>
      <c r="P504" s="275"/>
      <c r="Q504" s="275"/>
      <c r="R504" s="275"/>
      <c r="S504" s="275"/>
      <c r="T504" s="27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T504" s="277" t="s">
        <v>138</v>
      </c>
      <c r="AU504" s="277" t="s">
        <v>79</v>
      </c>
      <c r="AV504" s="16" t="s">
        <v>77</v>
      </c>
      <c r="AW504" s="16" t="s">
        <v>31</v>
      </c>
      <c r="AX504" s="16" t="s">
        <v>69</v>
      </c>
      <c r="AY504" s="277" t="s">
        <v>125</v>
      </c>
    </row>
    <row r="505" s="13" customFormat="1">
      <c r="A505" s="13"/>
      <c r="B505" s="224"/>
      <c r="C505" s="225"/>
      <c r="D505" s="226" t="s">
        <v>138</v>
      </c>
      <c r="E505" s="227" t="s">
        <v>19</v>
      </c>
      <c r="F505" s="228" t="s">
        <v>775</v>
      </c>
      <c r="G505" s="225"/>
      <c r="H505" s="229">
        <v>21.899999999999999</v>
      </c>
      <c r="I505" s="230"/>
      <c r="J505" s="225"/>
      <c r="K505" s="225"/>
      <c r="L505" s="231"/>
      <c r="M505" s="232"/>
      <c r="N505" s="233"/>
      <c r="O505" s="233"/>
      <c r="P505" s="233"/>
      <c r="Q505" s="233"/>
      <c r="R505" s="233"/>
      <c r="S505" s="233"/>
      <c r="T505" s="234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35" t="s">
        <v>138</v>
      </c>
      <c r="AU505" s="235" t="s">
        <v>79</v>
      </c>
      <c r="AV505" s="13" t="s">
        <v>79</v>
      </c>
      <c r="AW505" s="13" t="s">
        <v>31</v>
      </c>
      <c r="AX505" s="13" t="s">
        <v>69</v>
      </c>
      <c r="AY505" s="235" t="s">
        <v>125</v>
      </c>
    </row>
    <row r="506" s="16" customFormat="1">
      <c r="A506" s="16"/>
      <c r="B506" s="268"/>
      <c r="C506" s="269"/>
      <c r="D506" s="226" t="s">
        <v>138</v>
      </c>
      <c r="E506" s="270" t="s">
        <v>19</v>
      </c>
      <c r="F506" s="271" t="s">
        <v>776</v>
      </c>
      <c r="G506" s="269"/>
      <c r="H506" s="270" t="s">
        <v>19</v>
      </c>
      <c r="I506" s="272"/>
      <c r="J506" s="269"/>
      <c r="K506" s="269"/>
      <c r="L506" s="273"/>
      <c r="M506" s="274"/>
      <c r="N506" s="275"/>
      <c r="O506" s="275"/>
      <c r="P506" s="275"/>
      <c r="Q506" s="275"/>
      <c r="R506" s="275"/>
      <c r="S506" s="275"/>
      <c r="T506" s="27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T506" s="277" t="s">
        <v>138</v>
      </c>
      <c r="AU506" s="277" t="s">
        <v>79</v>
      </c>
      <c r="AV506" s="16" t="s">
        <v>77</v>
      </c>
      <c r="AW506" s="16" t="s">
        <v>31</v>
      </c>
      <c r="AX506" s="16" t="s">
        <v>69</v>
      </c>
      <c r="AY506" s="277" t="s">
        <v>125</v>
      </c>
    </row>
    <row r="507" s="13" customFormat="1">
      <c r="A507" s="13"/>
      <c r="B507" s="224"/>
      <c r="C507" s="225"/>
      <c r="D507" s="226" t="s">
        <v>138</v>
      </c>
      <c r="E507" s="227" t="s">
        <v>19</v>
      </c>
      <c r="F507" s="228" t="s">
        <v>777</v>
      </c>
      <c r="G507" s="225"/>
      <c r="H507" s="229">
        <v>5.4000000000000004</v>
      </c>
      <c r="I507" s="230"/>
      <c r="J507" s="225"/>
      <c r="K507" s="225"/>
      <c r="L507" s="231"/>
      <c r="M507" s="232"/>
      <c r="N507" s="233"/>
      <c r="O507" s="233"/>
      <c r="P507" s="233"/>
      <c r="Q507" s="233"/>
      <c r="R507" s="233"/>
      <c r="S507" s="233"/>
      <c r="T507" s="234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35" t="s">
        <v>138</v>
      </c>
      <c r="AU507" s="235" t="s">
        <v>79</v>
      </c>
      <c r="AV507" s="13" t="s">
        <v>79</v>
      </c>
      <c r="AW507" s="13" t="s">
        <v>31</v>
      </c>
      <c r="AX507" s="13" t="s">
        <v>69</v>
      </c>
      <c r="AY507" s="235" t="s">
        <v>125</v>
      </c>
    </row>
    <row r="508" s="16" customFormat="1">
      <c r="A508" s="16"/>
      <c r="B508" s="268"/>
      <c r="C508" s="269"/>
      <c r="D508" s="226" t="s">
        <v>138</v>
      </c>
      <c r="E508" s="270" t="s">
        <v>19</v>
      </c>
      <c r="F508" s="271" t="s">
        <v>778</v>
      </c>
      <c r="G508" s="269"/>
      <c r="H508" s="270" t="s">
        <v>19</v>
      </c>
      <c r="I508" s="272"/>
      <c r="J508" s="269"/>
      <c r="K508" s="269"/>
      <c r="L508" s="273"/>
      <c r="M508" s="274"/>
      <c r="N508" s="275"/>
      <c r="O508" s="275"/>
      <c r="P508" s="275"/>
      <c r="Q508" s="275"/>
      <c r="R508" s="275"/>
      <c r="S508" s="275"/>
      <c r="T508" s="27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T508" s="277" t="s">
        <v>138</v>
      </c>
      <c r="AU508" s="277" t="s">
        <v>79</v>
      </c>
      <c r="AV508" s="16" t="s">
        <v>77</v>
      </c>
      <c r="AW508" s="16" t="s">
        <v>31</v>
      </c>
      <c r="AX508" s="16" t="s">
        <v>69</v>
      </c>
      <c r="AY508" s="277" t="s">
        <v>125</v>
      </c>
    </row>
    <row r="509" s="13" customFormat="1">
      <c r="A509" s="13"/>
      <c r="B509" s="224"/>
      <c r="C509" s="225"/>
      <c r="D509" s="226" t="s">
        <v>138</v>
      </c>
      <c r="E509" s="227" t="s">
        <v>19</v>
      </c>
      <c r="F509" s="228" t="s">
        <v>779</v>
      </c>
      <c r="G509" s="225"/>
      <c r="H509" s="229">
        <v>19.98</v>
      </c>
      <c r="I509" s="230"/>
      <c r="J509" s="225"/>
      <c r="K509" s="225"/>
      <c r="L509" s="231"/>
      <c r="M509" s="232"/>
      <c r="N509" s="233"/>
      <c r="O509" s="233"/>
      <c r="P509" s="233"/>
      <c r="Q509" s="233"/>
      <c r="R509" s="233"/>
      <c r="S509" s="233"/>
      <c r="T509" s="234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35" t="s">
        <v>138</v>
      </c>
      <c r="AU509" s="235" t="s">
        <v>79</v>
      </c>
      <c r="AV509" s="13" t="s">
        <v>79</v>
      </c>
      <c r="AW509" s="13" t="s">
        <v>31</v>
      </c>
      <c r="AX509" s="13" t="s">
        <v>69</v>
      </c>
      <c r="AY509" s="235" t="s">
        <v>125</v>
      </c>
    </row>
    <row r="510" s="16" customFormat="1">
      <c r="A510" s="16"/>
      <c r="B510" s="268"/>
      <c r="C510" s="269"/>
      <c r="D510" s="226" t="s">
        <v>138</v>
      </c>
      <c r="E510" s="270" t="s">
        <v>19</v>
      </c>
      <c r="F510" s="271" t="s">
        <v>780</v>
      </c>
      <c r="G510" s="269"/>
      <c r="H510" s="270" t="s">
        <v>19</v>
      </c>
      <c r="I510" s="272"/>
      <c r="J510" s="269"/>
      <c r="K510" s="269"/>
      <c r="L510" s="273"/>
      <c r="M510" s="274"/>
      <c r="N510" s="275"/>
      <c r="O510" s="275"/>
      <c r="P510" s="275"/>
      <c r="Q510" s="275"/>
      <c r="R510" s="275"/>
      <c r="S510" s="275"/>
      <c r="T510" s="27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T510" s="277" t="s">
        <v>138</v>
      </c>
      <c r="AU510" s="277" t="s">
        <v>79</v>
      </c>
      <c r="AV510" s="16" t="s">
        <v>77</v>
      </c>
      <c r="AW510" s="16" t="s">
        <v>31</v>
      </c>
      <c r="AX510" s="16" t="s">
        <v>69</v>
      </c>
      <c r="AY510" s="277" t="s">
        <v>125</v>
      </c>
    </row>
    <row r="511" s="13" customFormat="1">
      <c r="A511" s="13"/>
      <c r="B511" s="224"/>
      <c r="C511" s="225"/>
      <c r="D511" s="226" t="s">
        <v>138</v>
      </c>
      <c r="E511" s="227" t="s">
        <v>19</v>
      </c>
      <c r="F511" s="228" t="s">
        <v>781</v>
      </c>
      <c r="G511" s="225"/>
      <c r="H511" s="229">
        <v>6.0899999999999999</v>
      </c>
      <c r="I511" s="230"/>
      <c r="J511" s="225"/>
      <c r="K511" s="225"/>
      <c r="L511" s="231"/>
      <c r="M511" s="232"/>
      <c r="N511" s="233"/>
      <c r="O511" s="233"/>
      <c r="P511" s="233"/>
      <c r="Q511" s="233"/>
      <c r="R511" s="233"/>
      <c r="S511" s="233"/>
      <c r="T511" s="234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35" t="s">
        <v>138</v>
      </c>
      <c r="AU511" s="235" t="s">
        <v>79</v>
      </c>
      <c r="AV511" s="13" t="s">
        <v>79</v>
      </c>
      <c r="AW511" s="13" t="s">
        <v>31</v>
      </c>
      <c r="AX511" s="13" t="s">
        <v>69</v>
      </c>
      <c r="AY511" s="235" t="s">
        <v>125</v>
      </c>
    </row>
    <row r="512" s="16" customFormat="1">
      <c r="A512" s="16"/>
      <c r="B512" s="268"/>
      <c r="C512" s="269"/>
      <c r="D512" s="226" t="s">
        <v>138</v>
      </c>
      <c r="E512" s="270" t="s">
        <v>19</v>
      </c>
      <c r="F512" s="271" t="s">
        <v>782</v>
      </c>
      <c r="G512" s="269"/>
      <c r="H512" s="270" t="s">
        <v>19</v>
      </c>
      <c r="I512" s="272"/>
      <c r="J512" s="269"/>
      <c r="K512" s="269"/>
      <c r="L512" s="273"/>
      <c r="M512" s="274"/>
      <c r="N512" s="275"/>
      <c r="O512" s="275"/>
      <c r="P512" s="275"/>
      <c r="Q512" s="275"/>
      <c r="R512" s="275"/>
      <c r="S512" s="275"/>
      <c r="T512" s="27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T512" s="277" t="s">
        <v>138</v>
      </c>
      <c r="AU512" s="277" t="s">
        <v>79</v>
      </c>
      <c r="AV512" s="16" t="s">
        <v>77</v>
      </c>
      <c r="AW512" s="16" t="s">
        <v>31</v>
      </c>
      <c r="AX512" s="16" t="s">
        <v>69</v>
      </c>
      <c r="AY512" s="277" t="s">
        <v>125</v>
      </c>
    </row>
    <row r="513" s="13" customFormat="1">
      <c r="A513" s="13"/>
      <c r="B513" s="224"/>
      <c r="C513" s="225"/>
      <c r="D513" s="226" t="s">
        <v>138</v>
      </c>
      <c r="E513" s="227" t="s">
        <v>19</v>
      </c>
      <c r="F513" s="228" t="s">
        <v>783</v>
      </c>
      <c r="G513" s="225"/>
      <c r="H513" s="229">
        <v>31.199999999999999</v>
      </c>
      <c r="I513" s="230"/>
      <c r="J513" s="225"/>
      <c r="K513" s="225"/>
      <c r="L513" s="231"/>
      <c r="M513" s="232"/>
      <c r="N513" s="233"/>
      <c r="O513" s="233"/>
      <c r="P513" s="233"/>
      <c r="Q513" s="233"/>
      <c r="R513" s="233"/>
      <c r="S513" s="233"/>
      <c r="T513" s="234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35" t="s">
        <v>138</v>
      </c>
      <c r="AU513" s="235" t="s">
        <v>79</v>
      </c>
      <c r="AV513" s="13" t="s">
        <v>79</v>
      </c>
      <c r="AW513" s="13" t="s">
        <v>31</v>
      </c>
      <c r="AX513" s="13" t="s">
        <v>69</v>
      </c>
      <c r="AY513" s="235" t="s">
        <v>125</v>
      </c>
    </row>
    <row r="514" s="15" customFormat="1">
      <c r="A514" s="15"/>
      <c r="B514" s="247"/>
      <c r="C514" s="248"/>
      <c r="D514" s="226" t="s">
        <v>138</v>
      </c>
      <c r="E514" s="249" t="s">
        <v>19</v>
      </c>
      <c r="F514" s="250" t="s">
        <v>143</v>
      </c>
      <c r="G514" s="248"/>
      <c r="H514" s="251">
        <v>259.5</v>
      </c>
      <c r="I514" s="252"/>
      <c r="J514" s="248"/>
      <c r="K514" s="248"/>
      <c r="L514" s="253"/>
      <c r="M514" s="254"/>
      <c r="N514" s="255"/>
      <c r="O514" s="255"/>
      <c r="P514" s="255"/>
      <c r="Q514" s="255"/>
      <c r="R514" s="255"/>
      <c r="S514" s="255"/>
      <c r="T514" s="256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T514" s="257" t="s">
        <v>138</v>
      </c>
      <c r="AU514" s="257" t="s">
        <v>79</v>
      </c>
      <c r="AV514" s="15" t="s">
        <v>134</v>
      </c>
      <c r="AW514" s="15" t="s">
        <v>31</v>
      </c>
      <c r="AX514" s="15" t="s">
        <v>77</v>
      </c>
      <c r="AY514" s="257" t="s">
        <v>125</v>
      </c>
    </row>
    <row r="515" s="2" customFormat="1" ht="16.5" customHeight="1">
      <c r="A515" s="40"/>
      <c r="B515" s="41"/>
      <c r="C515" s="258" t="s">
        <v>784</v>
      </c>
      <c r="D515" s="258" t="s">
        <v>218</v>
      </c>
      <c r="E515" s="259" t="s">
        <v>785</v>
      </c>
      <c r="F515" s="260" t="s">
        <v>786</v>
      </c>
      <c r="G515" s="261" t="s">
        <v>147</v>
      </c>
      <c r="H515" s="262">
        <v>259.5</v>
      </c>
      <c r="I515" s="263"/>
      <c r="J515" s="264">
        <f>ROUND(I515*H515,2)</f>
        <v>0</v>
      </c>
      <c r="K515" s="260" t="s">
        <v>133</v>
      </c>
      <c r="L515" s="265"/>
      <c r="M515" s="266" t="s">
        <v>19</v>
      </c>
      <c r="N515" s="267" t="s">
        <v>40</v>
      </c>
      <c r="O515" s="86"/>
      <c r="P515" s="215">
        <f>O515*H515</f>
        <v>0</v>
      </c>
      <c r="Q515" s="215">
        <v>0.00148</v>
      </c>
      <c r="R515" s="215">
        <f>Q515*H515</f>
        <v>0.38406000000000001</v>
      </c>
      <c r="S515" s="215">
        <v>0</v>
      </c>
      <c r="T515" s="216">
        <f>S515*H515</f>
        <v>0</v>
      </c>
      <c r="U515" s="40"/>
      <c r="V515" s="40"/>
      <c r="W515" s="40"/>
      <c r="X515" s="40"/>
      <c r="Y515" s="40"/>
      <c r="Z515" s="40"/>
      <c r="AA515" s="40"/>
      <c r="AB515" s="40"/>
      <c r="AC515" s="40"/>
      <c r="AD515" s="40"/>
      <c r="AE515" s="40"/>
      <c r="AR515" s="217" t="s">
        <v>178</v>
      </c>
      <c r="AT515" s="217" t="s">
        <v>218</v>
      </c>
      <c r="AU515" s="217" t="s">
        <v>79</v>
      </c>
      <c r="AY515" s="19" t="s">
        <v>125</v>
      </c>
      <c r="BE515" s="218">
        <f>IF(N515="základní",J515,0)</f>
        <v>0</v>
      </c>
      <c r="BF515" s="218">
        <f>IF(N515="snížená",J515,0)</f>
        <v>0</v>
      </c>
      <c r="BG515" s="218">
        <f>IF(N515="zákl. přenesená",J515,0)</f>
        <v>0</v>
      </c>
      <c r="BH515" s="218">
        <f>IF(N515="sníž. přenesená",J515,0)</f>
        <v>0</v>
      </c>
      <c r="BI515" s="218">
        <f>IF(N515="nulová",J515,0)</f>
        <v>0</v>
      </c>
      <c r="BJ515" s="19" t="s">
        <v>77</v>
      </c>
      <c r="BK515" s="218">
        <f>ROUND(I515*H515,2)</f>
        <v>0</v>
      </c>
      <c r="BL515" s="19" t="s">
        <v>492</v>
      </c>
      <c r="BM515" s="217" t="s">
        <v>787</v>
      </c>
    </row>
    <row r="516" s="2" customFormat="1" ht="37.8" customHeight="1">
      <c r="A516" s="40"/>
      <c r="B516" s="41"/>
      <c r="C516" s="206" t="s">
        <v>788</v>
      </c>
      <c r="D516" s="206" t="s">
        <v>129</v>
      </c>
      <c r="E516" s="207" t="s">
        <v>789</v>
      </c>
      <c r="F516" s="208" t="s">
        <v>790</v>
      </c>
      <c r="G516" s="209" t="s">
        <v>461</v>
      </c>
      <c r="H516" s="210">
        <v>8.5370000000000008</v>
      </c>
      <c r="I516" s="211"/>
      <c r="J516" s="212">
        <f>ROUND(I516*H516,2)</f>
        <v>0</v>
      </c>
      <c r="K516" s="208" t="s">
        <v>162</v>
      </c>
      <c r="L516" s="46"/>
      <c r="M516" s="213" t="s">
        <v>19</v>
      </c>
      <c r="N516" s="214" t="s">
        <v>40</v>
      </c>
      <c r="O516" s="86"/>
      <c r="P516" s="215">
        <f>O516*H516</f>
        <v>0</v>
      </c>
      <c r="Q516" s="215">
        <v>0</v>
      </c>
      <c r="R516" s="215">
        <f>Q516*H516</f>
        <v>0</v>
      </c>
      <c r="S516" s="215">
        <v>0</v>
      </c>
      <c r="T516" s="216">
        <f>S516*H516</f>
        <v>0</v>
      </c>
      <c r="U516" s="40"/>
      <c r="V516" s="40"/>
      <c r="W516" s="40"/>
      <c r="X516" s="40"/>
      <c r="Y516" s="40"/>
      <c r="Z516" s="40"/>
      <c r="AA516" s="40"/>
      <c r="AB516" s="40"/>
      <c r="AC516" s="40"/>
      <c r="AD516" s="40"/>
      <c r="AE516" s="40"/>
      <c r="AR516" s="217" t="s">
        <v>492</v>
      </c>
      <c r="AT516" s="217" t="s">
        <v>129</v>
      </c>
      <c r="AU516" s="217" t="s">
        <v>79</v>
      </c>
      <c r="AY516" s="19" t="s">
        <v>125</v>
      </c>
      <c r="BE516" s="218">
        <f>IF(N516="základní",J516,0)</f>
        <v>0</v>
      </c>
      <c r="BF516" s="218">
        <f>IF(N516="snížená",J516,0)</f>
        <v>0</v>
      </c>
      <c r="BG516" s="218">
        <f>IF(N516="zákl. přenesená",J516,0)</f>
        <v>0</v>
      </c>
      <c r="BH516" s="218">
        <f>IF(N516="sníž. přenesená",J516,0)</f>
        <v>0</v>
      </c>
      <c r="BI516" s="218">
        <f>IF(N516="nulová",J516,0)</f>
        <v>0</v>
      </c>
      <c r="BJ516" s="19" t="s">
        <v>77</v>
      </c>
      <c r="BK516" s="218">
        <f>ROUND(I516*H516,2)</f>
        <v>0</v>
      </c>
      <c r="BL516" s="19" t="s">
        <v>492</v>
      </c>
      <c r="BM516" s="217" t="s">
        <v>791</v>
      </c>
    </row>
    <row r="517" s="2" customFormat="1">
      <c r="A517" s="40"/>
      <c r="B517" s="41"/>
      <c r="C517" s="42"/>
      <c r="D517" s="219" t="s">
        <v>136</v>
      </c>
      <c r="E517" s="42"/>
      <c r="F517" s="220" t="s">
        <v>792</v>
      </c>
      <c r="G517" s="42"/>
      <c r="H517" s="42"/>
      <c r="I517" s="221"/>
      <c r="J517" s="42"/>
      <c r="K517" s="42"/>
      <c r="L517" s="46"/>
      <c r="M517" s="222"/>
      <c r="N517" s="223"/>
      <c r="O517" s="86"/>
      <c r="P517" s="86"/>
      <c r="Q517" s="86"/>
      <c r="R517" s="86"/>
      <c r="S517" s="86"/>
      <c r="T517" s="87"/>
      <c r="U517" s="40"/>
      <c r="V517" s="40"/>
      <c r="W517" s="40"/>
      <c r="X517" s="40"/>
      <c r="Y517" s="40"/>
      <c r="Z517" s="40"/>
      <c r="AA517" s="40"/>
      <c r="AB517" s="40"/>
      <c r="AC517" s="40"/>
      <c r="AD517" s="40"/>
      <c r="AE517" s="40"/>
      <c r="AT517" s="19" t="s">
        <v>136</v>
      </c>
      <c r="AU517" s="19" t="s">
        <v>79</v>
      </c>
    </row>
    <row r="518" s="2" customFormat="1" ht="33" customHeight="1">
      <c r="A518" s="40"/>
      <c r="B518" s="41"/>
      <c r="C518" s="206" t="s">
        <v>793</v>
      </c>
      <c r="D518" s="206" t="s">
        <v>129</v>
      </c>
      <c r="E518" s="207" t="s">
        <v>794</v>
      </c>
      <c r="F518" s="208" t="s">
        <v>795</v>
      </c>
      <c r="G518" s="209" t="s">
        <v>461</v>
      </c>
      <c r="H518" s="210">
        <v>8.5370000000000008</v>
      </c>
      <c r="I518" s="211"/>
      <c r="J518" s="212">
        <f>ROUND(I518*H518,2)</f>
        <v>0</v>
      </c>
      <c r="K518" s="208" t="s">
        <v>162</v>
      </c>
      <c r="L518" s="46"/>
      <c r="M518" s="213" t="s">
        <v>19</v>
      </c>
      <c r="N518" s="214" t="s">
        <v>40</v>
      </c>
      <c r="O518" s="86"/>
      <c r="P518" s="215">
        <f>O518*H518</f>
        <v>0</v>
      </c>
      <c r="Q518" s="215">
        <v>0</v>
      </c>
      <c r="R518" s="215">
        <f>Q518*H518</f>
        <v>0</v>
      </c>
      <c r="S518" s="215">
        <v>0</v>
      </c>
      <c r="T518" s="216">
        <f>S518*H518</f>
        <v>0</v>
      </c>
      <c r="U518" s="40"/>
      <c r="V518" s="40"/>
      <c r="W518" s="40"/>
      <c r="X518" s="40"/>
      <c r="Y518" s="40"/>
      <c r="Z518" s="40"/>
      <c r="AA518" s="40"/>
      <c r="AB518" s="40"/>
      <c r="AC518" s="40"/>
      <c r="AD518" s="40"/>
      <c r="AE518" s="40"/>
      <c r="AR518" s="217" t="s">
        <v>492</v>
      </c>
      <c r="AT518" s="217" t="s">
        <v>129</v>
      </c>
      <c r="AU518" s="217" t="s">
        <v>79</v>
      </c>
      <c r="AY518" s="19" t="s">
        <v>125</v>
      </c>
      <c r="BE518" s="218">
        <f>IF(N518="základní",J518,0)</f>
        <v>0</v>
      </c>
      <c r="BF518" s="218">
        <f>IF(N518="snížená",J518,0)</f>
        <v>0</v>
      </c>
      <c r="BG518" s="218">
        <f>IF(N518="zákl. přenesená",J518,0)</f>
        <v>0</v>
      </c>
      <c r="BH518" s="218">
        <f>IF(N518="sníž. přenesená",J518,0)</f>
        <v>0</v>
      </c>
      <c r="BI518" s="218">
        <f>IF(N518="nulová",J518,0)</f>
        <v>0</v>
      </c>
      <c r="BJ518" s="19" t="s">
        <v>77</v>
      </c>
      <c r="BK518" s="218">
        <f>ROUND(I518*H518,2)</f>
        <v>0</v>
      </c>
      <c r="BL518" s="19" t="s">
        <v>492</v>
      </c>
      <c r="BM518" s="217" t="s">
        <v>796</v>
      </c>
    </row>
    <row r="519" s="2" customFormat="1">
      <c r="A519" s="40"/>
      <c r="B519" s="41"/>
      <c r="C519" s="42"/>
      <c r="D519" s="219" t="s">
        <v>136</v>
      </c>
      <c r="E519" s="42"/>
      <c r="F519" s="220" t="s">
        <v>797</v>
      </c>
      <c r="G519" s="42"/>
      <c r="H519" s="42"/>
      <c r="I519" s="221"/>
      <c r="J519" s="42"/>
      <c r="K519" s="42"/>
      <c r="L519" s="46"/>
      <c r="M519" s="222"/>
      <c r="N519" s="223"/>
      <c r="O519" s="86"/>
      <c r="P519" s="86"/>
      <c r="Q519" s="86"/>
      <c r="R519" s="86"/>
      <c r="S519" s="86"/>
      <c r="T519" s="87"/>
      <c r="U519" s="40"/>
      <c r="V519" s="40"/>
      <c r="W519" s="40"/>
      <c r="X519" s="40"/>
      <c r="Y519" s="40"/>
      <c r="Z519" s="40"/>
      <c r="AA519" s="40"/>
      <c r="AB519" s="40"/>
      <c r="AC519" s="40"/>
      <c r="AD519" s="40"/>
      <c r="AE519" s="40"/>
      <c r="AT519" s="19" t="s">
        <v>136</v>
      </c>
      <c r="AU519" s="19" t="s">
        <v>79</v>
      </c>
    </row>
    <row r="520" s="12" customFormat="1" ht="22.8" customHeight="1">
      <c r="A520" s="12"/>
      <c r="B520" s="190"/>
      <c r="C520" s="191"/>
      <c r="D520" s="192" t="s">
        <v>68</v>
      </c>
      <c r="E520" s="204" t="s">
        <v>798</v>
      </c>
      <c r="F520" s="204" t="s">
        <v>799</v>
      </c>
      <c r="G520" s="191"/>
      <c r="H520" s="191"/>
      <c r="I520" s="194"/>
      <c r="J520" s="205">
        <f>BK520</f>
        <v>0</v>
      </c>
      <c r="K520" s="191"/>
      <c r="L520" s="196"/>
      <c r="M520" s="197"/>
      <c r="N520" s="198"/>
      <c r="O520" s="198"/>
      <c r="P520" s="199">
        <f>SUM(P521:P566)</f>
        <v>0</v>
      </c>
      <c r="Q520" s="198"/>
      <c r="R520" s="199">
        <f>SUM(R521:R566)</f>
        <v>1.9368642680375001</v>
      </c>
      <c r="S520" s="198"/>
      <c r="T520" s="200">
        <f>SUM(T521:T566)</f>
        <v>0</v>
      </c>
      <c r="U520" s="12"/>
      <c r="V520" s="12"/>
      <c r="W520" s="12"/>
      <c r="X520" s="12"/>
      <c r="Y520" s="12"/>
      <c r="Z520" s="12"/>
      <c r="AA520" s="12"/>
      <c r="AB520" s="12"/>
      <c r="AC520" s="12"/>
      <c r="AD520" s="12"/>
      <c r="AE520" s="12"/>
      <c r="AR520" s="201" t="s">
        <v>79</v>
      </c>
      <c r="AT520" s="202" t="s">
        <v>68</v>
      </c>
      <c r="AU520" s="202" t="s">
        <v>77</v>
      </c>
      <c r="AY520" s="201" t="s">
        <v>125</v>
      </c>
      <c r="BK520" s="203">
        <f>SUM(BK521:BK566)</f>
        <v>0</v>
      </c>
    </row>
    <row r="521" s="2" customFormat="1" ht="21.75" customHeight="1">
      <c r="A521" s="40"/>
      <c r="B521" s="41"/>
      <c r="C521" s="206" t="s">
        <v>800</v>
      </c>
      <c r="D521" s="206" t="s">
        <v>129</v>
      </c>
      <c r="E521" s="207" t="s">
        <v>801</v>
      </c>
      <c r="F521" s="208" t="s">
        <v>802</v>
      </c>
      <c r="G521" s="209" t="s">
        <v>147</v>
      </c>
      <c r="H521" s="210">
        <v>1.26</v>
      </c>
      <c r="I521" s="211"/>
      <c r="J521" s="212">
        <f>ROUND(I521*H521,2)</f>
        <v>0</v>
      </c>
      <c r="K521" s="208" t="s">
        <v>162</v>
      </c>
      <c r="L521" s="46"/>
      <c r="M521" s="213" t="s">
        <v>19</v>
      </c>
      <c r="N521" s="214" t="s">
        <v>40</v>
      </c>
      <c r="O521" s="86"/>
      <c r="P521" s="215">
        <f>O521*H521</f>
        <v>0</v>
      </c>
      <c r="Q521" s="215">
        <v>0.000264725</v>
      </c>
      <c r="R521" s="215">
        <f>Q521*H521</f>
        <v>0.0003335535</v>
      </c>
      <c r="S521" s="215">
        <v>0</v>
      </c>
      <c r="T521" s="216">
        <f>S521*H521</f>
        <v>0</v>
      </c>
      <c r="U521" s="40"/>
      <c r="V521" s="40"/>
      <c r="W521" s="40"/>
      <c r="X521" s="40"/>
      <c r="Y521" s="40"/>
      <c r="Z521" s="40"/>
      <c r="AA521" s="40"/>
      <c r="AB521" s="40"/>
      <c r="AC521" s="40"/>
      <c r="AD521" s="40"/>
      <c r="AE521" s="40"/>
      <c r="AR521" s="217" t="s">
        <v>492</v>
      </c>
      <c r="AT521" s="217" t="s">
        <v>129</v>
      </c>
      <c r="AU521" s="217" t="s">
        <v>79</v>
      </c>
      <c r="AY521" s="19" t="s">
        <v>125</v>
      </c>
      <c r="BE521" s="218">
        <f>IF(N521="základní",J521,0)</f>
        <v>0</v>
      </c>
      <c r="BF521" s="218">
        <f>IF(N521="snížená",J521,0)</f>
        <v>0</v>
      </c>
      <c r="BG521" s="218">
        <f>IF(N521="zákl. přenesená",J521,0)</f>
        <v>0</v>
      </c>
      <c r="BH521" s="218">
        <f>IF(N521="sníž. přenesená",J521,0)</f>
        <v>0</v>
      </c>
      <c r="BI521" s="218">
        <f>IF(N521="nulová",J521,0)</f>
        <v>0</v>
      </c>
      <c r="BJ521" s="19" t="s">
        <v>77</v>
      </c>
      <c r="BK521" s="218">
        <f>ROUND(I521*H521,2)</f>
        <v>0</v>
      </c>
      <c r="BL521" s="19" t="s">
        <v>492</v>
      </c>
      <c r="BM521" s="217" t="s">
        <v>803</v>
      </c>
    </row>
    <row r="522" s="2" customFormat="1">
      <c r="A522" s="40"/>
      <c r="B522" s="41"/>
      <c r="C522" s="42"/>
      <c r="D522" s="219" t="s">
        <v>136</v>
      </c>
      <c r="E522" s="42"/>
      <c r="F522" s="220" t="s">
        <v>804</v>
      </c>
      <c r="G522" s="42"/>
      <c r="H522" s="42"/>
      <c r="I522" s="221"/>
      <c r="J522" s="42"/>
      <c r="K522" s="42"/>
      <c r="L522" s="46"/>
      <c r="M522" s="222"/>
      <c r="N522" s="223"/>
      <c r="O522" s="86"/>
      <c r="P522" s="86"/>
      <c r="Q522" s="86"/>
      <c r="R522" s="86"/>
      <c r="S522" s="86"/>
      <c r="T522" s="87"/>
      <c r="U522" s="40"/>
      <c r="V522" s="40"/>
      <c r="W522" s="40"/>
      <c r="X522" s="40"/>
      <c r="Y522" s="40"/>
      <c r="Z522" s="40"/>
      <c r="AA522" s="40"/>
      <c r="AB522" s="40"/>
      <c r="AC522" s="40"/>
      <c r="AD522" s="40"/>
      <c r="AE522" s="40"/>
      <c r="AT522" s="19" t="s">
        <v>136</v>
      </c>
      <c r="AU522" s="19" t="s">
        <v>79</v>
      </c>
    </row>
    <row r="523" s="13" customFormat="1">
      <c r="A523" s="13"/>
      <c r="B523" s="224"/>
      <c r="C523" s="225"/>
      <c r="D523" s="226" t="s">
        <v>138</v>
      </c>
      <c r="E523" s="227" t="s">
        <v>19</v>
      </c>
      <c r="F523" s="228" t="s">
        <v>805</v>
      </c>
      <c r="G523" s="225"/>
      <c r="H523" s="229">
        <v>1.26</v>
      </c>
      <c r="I523" s="230"/>
      <c r="J523" s="225"/>
      <c r="K523" s="225"/>
      <c r="L523" s="231"/>
      <c r="M523" s="232"/>
      <c r="N523" s="233"/>
      <c r="O523" s="233"/>
      <c r="P523" s="233"/>
      <c r="Q523" s="233"/>
      <c r="R523" s="233"/>
      <c r="S523" s="233"/>
      <c r="T523" s="234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35" t="s">
        <v>138</v>
      </c>
      <c r="AU523" s="235" t="s">
        <v>79</v>
      </c>
      <c r="AV523" s="13" t="s">
        <v>79</v>
      </c>
      <c r="AW523" s="13" t="s">
        <v>31</v>
      </c>
      <c r="AX523" s="13" t="s">
        <v>77</v>
      </c>
      <c r="AY523" s="235" t="s">
        <v>125</v>
      </c>
    </row>
    <row r="524" s="2" customFormat="1" ht="16.5" customHeight="1">
      <c r="A524" s="40"/>
      <c r="B524" s="41"/>
      <c r="C524" s="206" t="s">
        <v>806</v>
      </c>
      <c r="D524" s="206" t="s">
        <v>129</v>
      </c>
      <c r="E524" s="207" t="s">
        <v>807</v>
      </c>
      <c r="F524" s="208" t="s">
        <v>808</v>
      </c>
      <c r="G524" s="209" t="s">
        <v>177</v>
      </c>
      <c r="H524" s="210">
        <v>1</v>
      </c>
      <c r="I524" s="211"/>
      <c r="J524" s="212">
        <f>ROUND(I524*H524,2)</f>
        <v>0</v>
      </c>
      <c r="K524" s="208" t="s">
        <v>162</v>
      </c>
      <c r="L524" s="46"/>
      <c r="M524" s="213" t="s">
        <v>19</v>
      </c>
      <c r="N524" s="214" t="s">
        <v>40</v>
      </c>
      <c r="O524" s="86"/>
      <c r="P524" s="215">
        <f>O524*H524</f>
        <v>0</v>
      </c>
      <c r="Q524" s="215">
        <v>0.000264725</v>
      </c>
      <c r="R524" s="215">
        <f>Q524*H524</f>
        <v>0.000264725</v>
      </c>
      <c r="S524" s="215">
        <v>0</v>
      </c>
      <c r="T524" s="216">
        <f>S524*H524</f>
        <v>0</v>
      </c>
      <c r="U524" s="40"/>
      <c r="V524" s="40"/>
      <c r="W524" s="40"/>
      <c r="X524" s="40"/>
      <c r="Y524" s="40"/>
      <c r="Z524" s="40"/>
      <c r="AA524" s="40"/>
      <c r="AB524" s="40"/>
      <c r="AC524" s="40"/>
      <c r="AD524" s="40"/>
      <c r="AE524" s="40"/>
      <c r="AR524" s="217" t="s">
        <v>492</v>
      </c>
      <c r="AT524" s="217" t="s">
        <v>129</v>
      </c>
      <c r="AU524" s="217" t="s">
        <v>79</v>
      </c>
      <c r="AY524" s="19" t="s">
        <v>125</v>
      </c>
      <c r="BE524" s="218">
        <f>IF(N524="základní",J524,0)</f>
        <v>0</v>
      </c>
      <c r="BF524" s="218">
        <f>IF(N524="snížená",J524,0)</f>
        <v>0</v>
      </c>
      <c r="BG524" s="218">
        <f>IF(N524="zákl. přenesená",J524,0)</f>
        <v>0</v>
      </c>
      <c r="BH524" s="218">
        <f>IF(N524="sníž. přenesená",J524,0)</f>
        <v>0</v>
      </c>
      <c r="BI524" s="218">
        <f>IF(N524="nulová",J524,0)</f>
        <v>0</v>
      </c>
      <c r="BJ524" s="19" t="s">
        <v>77</v>
      </c>
      <c r="BK524" s="218">
        <f>ROUND(I524*H524,2)</f>
        <v>0</v>
      </c>
      <c r="BL524" s="19" t="s">
        <v>492</v>
      </c>
      <c r="BM524" s="217" t="s">
        <v>809</v>
      </c>
    </row>
    <row r="525" s="2" customFormat="1">
      <c r="A525" s="40"/>
      <c r="B525" s="41"/>
      <c r="C525" s="42"/>
      <c r="D525" s="219" t="s">
        <v>136</v>
      </c>
      <c r="E525" s="42"/>
      <c r="F525" s="220" t="s">
        <v>810</v>
      </c>
      <c r="G525" s="42"/>
      <c r="H525" s="42"/>
      <c r="I525" s="221"/>
      <c r="J525" s="42"/>
      <c r="K525" s="42"/>
      <c r="L525" s="46"/>
      <c r="M525" s="222"/>
      <c r="N525" s="223"/>
      <c r="O525" s="86"/>
      <c r="P525" s="86"/>
      <c r="Q525" s="86"/>
      <c r="R525" s="86"/>
      <c r="S525" s="86"/>
      <c r="T525" s="87"/>
      <c r="U525" s="40"/>
      <c r="V525" s="40"/>
      <c r="W525" s="40"/>
      <c r="X525" s="40"/>
      <c r="Y525" s="40"/>
      <c r="Z525" s="40"/>
      <c r="AA525" s="40"/>
      <c r="AB525" s="40"/>
      <c r="AC525" s="40"/>
      <c r="AD525" s="40"/>
      <c r="AE525" s="40"/>
      <c r="AT525" s="19" t="s">
        <v>136</v>
      </c>
      <c r="AU525" s="19" t="s">
        <v>79</v>
      </c>
    </row>
    <row r="526" s="2" customFormat="1" ht="21.75" customHeight="1">
      <c r="A526" s="40"/>
      <c r="B526" s="41"/>
      <c r="C526" s="206" t="s">
        <v>811</v>
      </c>
      <c r="D526" s="206" t="s">
        <v>129</v>
      </c>
      <c r="E526" s="207" t="s">
        <v>812</v>
      </c>
      <c r="F526" s="208" t="s">
        <v>813</v>
      </c>
      <c r="G526" s="209" t="s">
        <v>147</v>
      </c>
      <c r="H526" s="210">
        <v>167.81200000000001</v>
      </c>
      <c r="I526" s="211"/>
      <c r="J526" s="212">
        <f>ROUND(I526*H526,2)</f>
        <v>0</v>
      </c>
      <c r="K526" s="208" t="s">
        <v>162</v>
      </c>
      <c r="L526" s="46"/>
      <c r="M526" s="213" t="s">
        <v>19</v>
      </c>
      <c r="N526" s="214" t="s">
        <v>40</v>
      </c>
      <c r="O526" s="86"/>
      <c r="P526" s="215">
        <f>O526*H526</f>
        <v>0</v>
      </c>
      <c r="Q526" s="215">
        <v>0</v>
      </c>
      <c r="R526" s="215">
        <f>Q526*H526</f>
        <v>0</v>
      </c>
      <c r="S526" s="215">
        <v>0</v>
      </c>
      <c r="T526" s="216">
        <f>S526*H526</f>
        <v>0</v>
      </c>
      <c r="U526" s="40"/>
      <c r="V526" s="40"/>
      <c r="W526" s="40"/>
      <c r="X526" s="40"/>
      <c r="Y526" s="40"/>
      <c r="Z526" s="40"/>
      <c r="AA526" s="40"/>
      <c r="AB526" s="40"/>
      <c r="AC526" s="40"/>
      <c r="AD526" s="40"/>
      <c r="AE526" s="40"/>
      <c r="AR526" s="217" t="s">
        <v>492</v>
      </c>
      <c r="AT526" s="217" t="s">
        <v>129</v>
      </c>
      <c r="AU526" s="217" t="s">
        <v>79</v>
      </c>
      <c r="AY526" s="19" t="s">
        <v>125</v>
      </c>
      <c r="BE526" s="218">
        <f>IF(N526="základní",J526,0)</f>
        <v>0</v>
      </c>
      <c r="BF526" s="218">
        <f>IF(N526="snížená",J526,0)</f>
        <v>0</v>
      </c>
      <c r="BG526" s="218">
        <f>IF(N526="zákl. přenesená",J526,0)</f>
        <v>0</v>
      </c>
      <c r="BH526" s="218">
        <f>IF(N526="sníž. přenesená",J526,0)</f>
        <v>0</v>
      </c>
      <c r="BI526" s="218">
        <f>IF(N526="nulová",J526,0)</f>
        <v>0</v>
      </c>
      <c r="BJ526" s="19" t="s">
        <v>77</v>
      </c>
      <c r="BK526" s="218">
        <f>ROUND(I526*H526,2)</f>
        <v>0</v>
      </c>
      <c r="BL526" s="19" t="s">
        <v>492</v>
      </c>
      <c r="BM526" s="217" t="s">
        <v>814</v>
      </c>
    </row>
    <row r="527" s="2" customFormat="1">
      <c r="A527" s="40"/>
      <c r="B527" s="41"/>
      <c r="C527" s="42"/>
      <c r="D527" s="219" t="s">
        <v>136</v>
      </c>
      <c r="E527" s="42"/>
      <c r="F527" s="220" t="s">
        <v>815</v>
      </c>
      <c r="G527" s="42"/>
      <c r="H527" s="42"/>
      <c r="I527" s="221"/>
      <c r="J527" s="42"/>
      <c r="K527" s="42"/>
      <c r="L527" s="46"/>
      <c r="M527" s="222"/>
      <c r="N527" s="223"/>
      <c r="O527" s="86"/>
      <c r="P527" s="86"/>
      <c r="Q527" s="86"/>
      <c r="R527" s="86"/>
      <c r="S527" s="86"/>
      <c r="T527" s="87"/>
      <c r="U527" s="40"/>
      <c r="V527" s="40"/>
      <c r="W527" s="40"/>
      <c r="X527" s="40"/>
      <c r="Y527" s="40"/>
      <c r="Z527" s="40"/>
      <c r="AA527" s="40"/>
      <c r="AB527" s="40"/>
      <c r="AC527" s="40"/>
      <c r="AD527" s="40"/>
      <c r="AE527" s="40"/>
      <c r="AT527" s="19" t="s">
        <v>136</v>
      </c>
      <c r="AU527" s="19" t="s">
        <v>79</v>
      </c>
    </row>
    <row r="528" s="13" customFormat="1">
      <c r="A528" s="13"/>
      <c r="B528" s="224"/>
      <c r="C528" s="225"/>
      <c r="D528" s="226" t="s">
        <v>138</v>
      </c>
      <c r="E528" s="227" t="s">
        <v>19</v>
      </c>
      <c r="F528" s="228" t="s">
        <v>659</v>
      </c>
      <c r="G528" s="225"/>
      <c r="H528" s="229">
        <v>72.722999999999999</v>
      </c>
      <c r="I528" s="230"/>
      <c r="J528" s="225"/>
      <c r="K528" s="225"/>
      <c r="L528" s="231"/>
      <c r="M528" s="232"/>
      <c r="N528" s="233"/>
      <c r="O528" s="233"/>
      <c r="P528" s="233"/>
      <c r="Q528" s="233"/>
      <c r="R528" s="233"/>
      <c r="S528" s="233"/>
      <c r="T528" s="234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35" t="s">
        <v>138</v>
      </c>
      <c r="AU528" s="235" t="s">
        <v>79</v>
      </c>
      <c r="AV528" s="13" t="s">
        <v>79</v>
      </c>
      <c r="AW528" s="13" t="s">
        <v>31</v>
      </c>
      <c r="AX528" s="13" t="s">
        <v>69</v>
      </c>
      <c r="AY528" s="235" t="s">
        <v>125</v>
      </c>
    </row>
    <row r="529" s="13" customFormat="1">
      <c r="A529" s="13"/>
      <c r="B529" s="224"/>
      <c r="C529" s="225"/>
      <c r="D529" s="226" t="s">
        <v>138</v>
      </c>
      <c r="E529" s="227" t="s">
        <v>19</v>
      </c>
      <c r="F529" s="228" t="s">
        <v>660</v>
      </c>
      <c r="G529" s="225"/>
      <c r="H529" s="229">
        <v>95.088999999999999</v>
      </c>
      <c r="I529" s="230"/>
      <c r="J529" s="225"/>
      <c r="K529" s="225"/>
      <c r="L529" s="231"/>
      <c r="M529" s="232"/>
      <c r="N529" s="233"/>
      <c r="O529" s="233"/>
      <c r="P529" s="233"/>
      <c r="Q529" s="233"/>
      <c r="R529" s="233"/>
      <c r="S529" s="233"/>
      <c r="T529" s="234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35" t="s">
        <v>138</v>
      </c>
      <c r="AU529" s="235" t="s">
        <v>79</v>
      </c>
      <c r="AV529" s="13" t="s">
        <v>79</v>
      </c>
      <c r="AW529" s="13" t="s">
        <v>31</v>
      </c>
      <c r="AX529" s="13" t="s">
        <v>69</v>
      </c>
      <c r="AY529" s="235" t="s">
        <v>125</v>
      </c>
    </row>
    <row r="530" s="15" customFormat="1">
      <c r="A530" s="15"/>
      <c r="B530" s="247"/>
      <c r="C530" s="248"/>
      <c r="D530" s="226" t="s">
        <v>138</v>
      </c>
      <c r="E530" s="249" t="s">
        <v>19</v>
      </c>
      <c r="F530" s="250" t="s">
        <v>143</v>
      </c>
      <c r="G530" s="248"/>
      <c r="H530" s="251">
        <v>167.81200000000001</v>
      </c>
      <c r="I530" s="252"/>
      <c r="J530" s="248"/>
      <c r="K530" s="248"/>
      <c r="L530" s="253"/>
      <c r="M530" s="254"/>
      <c r="N530" s="255"/>
      <c r="O530" s="255"/>
      <c r="P530" s="255"/>
      <c r="Q530" s="255"/>
      <c r="R530" s="255"/>
      <c r="S530" s="255"/>
      <c r="T530" s="256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57" t="s">
        <v>138</v>
      </c>
      <c r="AU530" s="257" t="s">
        <v>79</v>
      </c>
      <c r="AV530" s="15" t="s">
        <v>134</v>
      </c>
      <c r="AW530" s="15" t="s">
        <v>31</v>
      </c>
      <c r="AX530" s="15" t="s">
        <v>77</v>
      </c>
      <c r="AY530" s="257" t="s">
        <v>125</v>
      </c>
    </row>
    <row r="531" s="2" customFormat="1" ht="16.5" customHeight="1">
      <c r="A531" s="40"/>
      <c r="B531" s="41"/>
      <c r="C531" s="258" t="s">
        <v>648</v>
      </c>
      <c r="D531" s="258" t="s">
        <v>218</v>
      </c>
      <c r="E531" s="259" t="s">
        <v>816</v>
      </c>
      <c r="F531" s="260" t="s">
        <v>817</v>
      </c>
      <c r="G531" s="261" t="s">
        <v>147</v>
      </c>
      <c r="H531" s="262">
        <v>167.81200000000001</v>
      </c>
      <c r="I531" s="263"/>
      <c r="J531" s="264">
        <f>ROUND(I531*H531,2)</f>
        <v>0</v>
      </c>
      <c r="K531" s="260" t="s">
        <v>133</v>
      </c>
      <c r="L531" s="265"/>
      <c r="M531" s="266" t="s">
        <v>19</v>
      </c>
      <c r="N531" s="267" t="s">
        <v>40</v>
      </c>
      <c r="O531" s="86"/>
      <c r="P531" s="215">
        <f>O531*H531</f>
        <v>0</v>
      </c>
      <c r="Q531" s="215">
        <v>0.0073499999999999998</v>
      </c>
      <c r="R531" s="215">
        <f>Q531*H531</f>
        <v>1.2334182</v>
      </c>
      <c r="S531" s="215">
        <v>0</v>
      </c>
      <c r="T531" s="216">
        <f>S531*H531</f>
        <v>0</v>
      </c>
      <c r="U531" s="40"/>
      <c r="V531" s="40"/>
      <c r="W531" s="40"/>
      <c r="X531" s="40"/>
      <c r="Y531" s="40"/>
      <c r="Z531" s="40"/>
      <c r="AA531" s="40"/>
      <c r="AB531" s="40"/>
      <c r="AC531" s="40"/>
      <c r="AD531" s="40"/>
      <c r="AE531" s="40"/>
      <c r="AR531" s="217" t="s">
        <v>178</v>
      </c>
      <c r="AT531" s="217" t="s">
        <v>218</v>
      </c>
      <c r="AU531" s="217" t="s">
        <v>79</v>
      </c>
      <c r="AY531" s="19" t="s">
        <v>125</v>
      </c>
      <c r="BE531" s="218">
        <f>IF(N531="základní",J531,0)</f>
        <v>0</v>
      </c>
      <c r="BF531" s="218">
        <f>IF(N531="snížená",J531,0)</f>
        <v>0</v>
      </c>
      <c r="BG531" s="218">
        <f>IF(N531="zákl. přenesená",J531,0)</f>
        <v>0</v>
      </c>
      <c r="BH531" s="218">
        <f>IF(N531="sníž. přenesená",J531,0)</f>
        <v>0</v>
      </c>
      <c r="BI531" s="218">
        <f>IF(N531="nulová",J531,0)</f>
        <v>0</v>
      </c>
      <c r="BJ531" s="19" t="s">
        <v>77</v>
      </c>
      <c r="BK531" s="218">
        <f>ROUND(I531*H531,2)</f>
        <v>0</v>
      </c>
      <c r="BL531" s="19" t="s">
        <v>492</v>
      </c>
      <c r="BM531" s="217" t="s">
        <v>818</v>
      </c>
    </row>
    <row r="532" s="2" customFormat="1" ht="16.5" customHeight="1">
      <c r="A532" s="40"/>
      <c r="B532" s="41"/>
      <c r="C532" s="206" t="s">
        <v>819</v>
      </c>
      <c r="D532" s="206" t="s">
        <v>129</v>
      </c>
      <c r="E532" s="207" t="s">
        <v>820</v>
      </c>
      <c r="F532" s="208" t="s">
        <v>821</v>
      </c>
      <c r="G532" s="209" t="s">
        <v>154</v>
      </c>
      <c r="H532" s="210">
        <v>500</v>
      </c>
      <c r="I532" s="211"/>
      <c r="J532" s="212">
        <f>ROUND(I532*H532,2)</f>
        <v>0</v>
      </c>
      <c r="K532" s="208" t="s">
        <v>162</v>
      </c>
      <c r="L532" s="46"/>
      <c r="M532" s="213" t="s">
        <v>19</v>
      </c>
      <c r="N532" s="214" t="s">
        <v>40</v>
      </c>
      <c r="O532" s="86"/>
      <c r="P532" s="215">
        <f>O532*H532</f>
        <v>0</v>
      </c>
      <c r="Q532" s="215">
        <v>0</v>
      </c>
      <c r="R532" s="215">
        <f>Q532*H532</f>
        <v>0</v>
      </c>
      <c r="S532" s="215">
        <v>0</v>
      </c>
      <c r="T532" s="216">
        <f>S532*H532</f>
        <v>0</v>
      </c>
      <c r="U532" s="40"/>
      <c r="V532" s="40"/>
      <c r="W532" s="40"/>
      <c r="X532" s="40"/>
      <c r="Y532" s="40"/>
      <c r="Z532" s="40"/>
      <c r="AA532" s="40"/>
      <c r="AB532" s="40"/>
      <c r="AC532" s="40"/>
      <c r="AD532" s="40"/>
      <c r="AE532" s="40"/>
      <c r="AR532" s="217" t="s">
        <v>492</v>
      </c>
      <c r="AT532" s="217" t="s">
        <v>129</v>
      </c>
      <c r="AU532" s="217" t="s">
        <v>79</v>
      </c>
      <c r="AY532" s="19" t="s">
        <v>125</v>
      </c>
      <c r="BE532" s="218">
        <f>IF(N532="základní",J532,0)</f>
        <v>0</v>
      </c>
      <c r="BF532" s="218">
        <f>IF(N532="snížená",J532,0)</f>
        <v>0</v>
      </c>
      <c r="BG532" s="218">
        <f>IF(N532="zákl. přenesená",J532,0)</f>
        <v>0</v>
      </c>
      <c r="BH532" s="218">
        <f>IF(N532="sníž. přenesená",J532,0)</f>
        <v>0</v>
      </c>
      <c r="BI532" s="218">
        <f>IF(N532="nulová",J532,0)</f>
        <v>0</v>
      </c>
      <c r="BJ532" s="19" t="s">
        <v>77</v>
      </c>
      <c r="BK532" s="218">
        <f>ROUND(I532*H532,2)</f>
        <v>0</v>
      </c>
      <c r="BL532" s="19" t="s">
        <v>492</v>
      </c>
      <c r="BM532" s="217" t="s">
        <v>822</v>
      </c>
    </row>
    <row r="533" s="2" customFormat="1">
      <c r="A533" s="40"/>
      <c r="B533" s="41"/>
      <c r="C533" s="42"/>
      <c r="D533" s="219" t="s">
        <v>136</v>
      </c>
      <c r="E533" s="42"/>
      <c r="F533" s="220" t="s">
        <v>823</v>
      </c>
      <c r="G533" s="42"/>
      <c r="H533" s="42"/>
      <c r="I533" s="221"/>
      <c r="J533" s="42"/>
      <c r="K533" s="42"/>
      <c r="L533" s="46"/>
      <c r="M533" s="222"/>
      <c r="N533" s="223"/>
      <c r="O533" s="86"/>
      <c r="P533" s="86"/>
      <c r="Q533" s="86"/>
      <c r="R533" s="86"/>
      <c r="S533" s="86"/>
      <c r="T533" s="87"/>
      <c r="U533" s="40"/>
      <c r="V533" s="40"/>
      <c r="W533" s="40"/>
      <c r="X533" s="40"/>
      <c r="Y533" s="40"/>
      <c r="Z533" s="40"/>
      <c r="AA533" s="40"/>
      <c r="AB533" s="40"/>
      <c r="AC533" s="40"/>
      <c r="AD533" s="40"/>
      <c r="AE533" s="40"/>
      <c r="AT533" s="19" t="s">
        <v>136</v>
      </c>
      <c r="AU533" s="19" t="s">
        <v>79</v>
      </c>
    </row>
    <row r="534" s="13" customFormat="1">
      <c r="A534" s="13"/>
      <c r="B534" s="224"/>
      <c r="C534" s="225"/>
      <c r="D534" s="226" t="s">
        <v>138</v>
      </c>
      <c r="E534" s="227" t="s">
        <v>19</v>
      </c>
      <c r="F534" s="228" t="s">
        <v>824</v>
      </c>
      <c r="G534" s="225"/>
      <c r="H534" s="229">
        <v>500</v>
      </c>
      <c r="I534" s="230"/>
      <c r="J534" s="225"/>
      <c r="K534" s="225"/>
      <c r="L534" s="231"/>
      <c r="M534" s="232"/>
      <c r="N534" s="233"/>
      <c r="O534" s="233"/>
      <c r="P534" s="233"/>
      <c r="Q534" s="233"/>
      <c r="R534" s="233"/>
      <c r="S534" s="233"/>
      <c r="T534" s="234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35" t="s">
        <v>138</v>
      </c>
      <c r="AU534" s="235" t="s">
        <v>79</v>
      </c>
      <c r="AV534" s="13" t="s">
        <v>79</v>
      </c>
      <c r="AW534" s="13" t="s">
        <v>31</v>
      </c>
      <c r="AX534" s="13" t="s">
        <v>69</v>
      </c>
      <c r="AY534" s="235" t="s">
        <v>125</v>
      </c>
    </row>
    <row r="535" s="15" customFormat="1">
      <c r="A535" s="15"/>
      <c r="B535" s="247"/>
      <c r="C535" s="248"/>
      <c r="D535" s="226" t="s">
        <v>138</v>
      </c>
      <c r="E535" s="249" t="s">
        <v>19</v>
      </c>
      <c r="F535" s="250" t="s">
        <v>143</v>
      </c>
      <c r="G535" s="248"/>
      <c r="H535" s="251">
        <v>500</v>
      </c>
      <c r="I535" s="252"/>
      <c r="J535" s="248"/>
      <c r="K535" s="248"/>
      <c r="L535" s="253"/>
      <c r="M535" s="254"/>
      <c r="N535" s="255"/>
      <c r="O535" s="255"/>
      <c r="P535" s="255"/>
      <c r="Q535" s="255"/>
      <c r="R535" s="255"/>
      <c r="S535" s="255"/>
      <c r="T535" s="256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57" t="s">
        <v>138</v>
      </c>
      <c r="AU535" s="257" t="s">
        <v>79</v>
      </c>
      <c r="AV535" s="15" t="s">
        <v>134</v>
      </c>
      <c r="AW535" s="15" t="s">
        <v>31</v>
      </c>
      <c r="AX535" s="15" t="s">
        <v>77</v>
      </c>
      <c r="AY535" s="257" t="s">
        <v>125</v>
      </c>
    </row>
    <row r="536" s="2" customFormat="1" ht="16.5" customHeight="1">
      <c r="A536" s="40"/>
      <c r="B536" s="41"/>
      <c r="C536" s="258" t="s">
        <v>652</v>
      </c>
      <c r="D536" s="258" t="s">
        <v>218</v>
      </c>
      <c r="E536" s="259" t="s">
        <v>825</v>
      </c>
      <c r="F536" s="260" t="s">
        <v>826</v>
      </c>
      <c r="G536" s="261" t="s">
        <v>132</v>
      </c>
      <c r="H536" s="262">
        <v>1.26</v>
      </c>
      <c r="I536" s="263"/>
      <c r="J536" s="264">
        <f>ROUND(I536*H536,2)</f>
        <v>0</v>
      </c>
      <c r="K536" s="260" t="s">
        <v>133</v>
      </c>
      <c r="L536" s="265"/>
      <c r="M536" s="266" t="s">
        <v>19</v>
      </c>
      <c r="N536" s="267" t="s">
        <v>40</v>
      </c>
      <c r="O536" s="86"/>
      <c r="P536" s="215">
        <f>O536*H536</f>
        <v>0</v>
      </c>
      <c r="Q536" s="215">
        <v>0.55000000000000004</v>
      </c>
      <c r="R536" s="215">
        <f>Q536*H536</f>
        <v>0.69300000000000006</v>
      </c>
      <c r="S536" s="215">
        <v>0</v>
      </c>
      <c r="T536" s="216">
        <f>S536*H536</f>
        <v>0</v>
      </c>
      <c r="U536" s="40"/>
      <c r="V536" s="40"/>
      <c r="W536" s="40"/>
      <c r="X536" s="40"/>
      <c r="Y536" s="40"/>
      <c r="Z536" s="40"/>
      <c r="AA536" s="40"/>
      <c r="AB536" s="40"/>
      <c r="AC536" s="40"/>
      <c r="AD536" s="40"/>
      <c r="AE536" s="40"/>
      <c r="AR536" s="217" t="s">
        <v>178</v>
      </c>
      <c r="AT536" s="217" t="s">
        <v>218</v>
      </c>
      <c r="AU536" s="217" t="s">
        <v>79</v>
      </c>
      <c r="AY536" s="19" t="s">
        <v>125</v>
      </c>
      <c r="BE536" s="218">
        <f>IF(N536="základní",J536,0)</f>
        <v>0</v>
      </c>
      <c r="BF536" s="218">
        <f>IF(N536="snížená",J536,0)</f>
        <v>0</v>
      </c>
      <c r="BG536" s="218">
        <f>IF(N536="zákl. přenesená",J536,0)</f>
        <v>0</v>
      </c>
      <c r="BH536" s="218">
        <f>IF(N536="sníž. přenesená",J536,0)</f>
        <v>0</v>
      </c>
      <c r="BI536" s="218">
        <f>IF(N536="nulová",J536,0)</f>
        <v>0</v>
      </c>
      <c r="BJ536" s="19" t="s">
        <v>77</v>
      </c>
      <c r="BK536" s="218">
        <f>ROUND(I536*H536,2)</f>
        <v>0</v>
      </c>
      <c r="BL536" s="19" t="s">
        <v>492</v>
      </c>
      <c r="BM536" s="217" t="s">
        <v>827</v>
      </c>
    </row>
    <row r="537" s="13" customFormat="1">
      <c r="A537" s="13"/>
      <c r="B537" s="224"/>
      <c r="C537" s="225"/>
      <c r="D537" s="226" t="s">
        <v>138</v>
      </c>
      <c r="E537" s="227" t="s">
        <v>19</v>
      </c>
      <c r="F537" s="228" t="s">
        <v>828</v>
      </c>
      <c r="G537" s="225"/>
      <c r="H537" s="229">
        <v>1.26</v>
      </c>
      <c r="I537" s="230"/>
      <c r="J537" s="225"/>
      <c r="K537" s="225"/>
      <c r="L537" s="231"/>
      <c r="M537" s="232"/>
      <c r="N537" s="233"/>
      <c r="O537" s="233"/>
      <c r="P537" s="233"/>
      <c r="Q537" s="233"/>
      <c r="R537" s="233"/>
      <c r="S537" s="233"/>
      <c r="T537" s="234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35" t="s">
        <v>138</v>
      </c>
      <c r="AU537" s="235" t="s">
        <v>79</v>
      </c>
      <c r="AV537" s="13" t="s">
        <v>79</v>
      </c>
      <c r="AW537" s="13" t="s">
        <v>31</v>
      </c>
      <c r="AX537" s="13" t="s">
        <v>69</v>
      </c>
      <c r="AY537" s="235" t="s">
        <v>125</v>
      </c>
    </row>
    <row r="538" s="15" customFormat="1">
      <c r="A538" s="15"/>
      <c r="B538" s="247"/>
      <c r="C538" s="248"/>
      <c r="D538" s="226" t="s">
        <v>138</v>
      </c>
      <c r="E538" s="249" t="s">
        <v>19</v>
      </c>
      <c r="F538" s="250" t="s">
        <v>143</v>
      </c>
      <c r="G538" s="248"/>
      <c r="H538" s="251">
        <v>1.26</v>
      </c>
      <c r="I538" s="252"/>
      <c r="J538" s="248"/>
      <c r="K538" s="248"/>
      <c r="L538" s="253"/>
      <c r="M538" s="254"/>
      <c r="N538" s="255"/>
      <c r="O538" s="255"/>
      <c r="P538" s="255"/>
      <c r="Q538" s="255"/>
      <c r="R538" s="255"/>
      <c r="S538" s="255"/>
      <c r="T538" s="256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T538" s="257" t="s">
        <v>138</v>
      </c>
      <c r="AU538" s="257" t="s">
        <v>79</v>
      </c>
      <c r="AV538" s="15" t="s">
        <v>134</v>
      </c>
      <c r="AW538" s="15" t="s">
        <v>31</v>
      </c>
      <c r="AX538" s="15" t="s">
        <v>77</v>
      </c>
      <c r="AY538" s="257" t="s">
        <v>125</v>
      </c>
    </row>
    <row r="539" s="2" customFormat="1" ht="21.75" customHeight="1">
      <c r="A539" s="40"/>
      <c r="B539" s="41"/>
      <c r="C539" s="206" t="s">
        <v>669</v>
      </c>
      <c r="D539" s="206" t="s">
        <v>129</v>
      </c>
      <c r="E539" s="207" t="s">
        <v>829</v>
      </c>
      <c r="F539" s="208" t="s">
        <v>830</v>
      </c>
      <c r="G539" s="209" t="s">
        <v>147</v>
      </c>
      <c r="H539" s="210">
        <v>18.207000000000001</v>
      </c>
      <c r="I539" s="211"/>
      <c r="J539" s="212">
        <f>ROUND(I539*H539,2)</f>
        <v>0</v>
      </c>
      <c r="K539" s="208" t="s">
        <v>162</v>
      </c>
      <c r="L539" s="46"/>
      <c r="M539" s="213" t="s">
        <v>19</v>
      </c>
      <c r="N539" s="214" t="s">
        <v>40</v>
      </c>
      <c r="O539" s="86"/>
      <c r="P539" s="215">
        <f>O539*H539</f>
        <v>0</v>
      </c>
      <c r="Q539" s="215">
        <v>0.00026848749999999999</v>
      </c>
      <c r="R539" s="215">
        <f>Q539*H539</f>
        <v>0.0048883519125</v>
      </c>
      <c r="S539" s="215">
        <v>0</v>
      </c>
      <c r="T539" s="216">
        <f>S539*H539</f>
        <v>0</v>
      </c>
      <c r="U539" s="40"/>
      <c r="V539" s="40"/>
      <c r="W539" s="40"/>
      <c r="X539" s="40"/>
      <c r="Y539" s="40"/>
      <c r="Z539" s="40"/>
      <c r="AA539" s="40"/>
      <c r="AB539" s="40"/>
      <c r="AC539" s="40"/>
      <c r="AD539" s="40"/>
      <c r="AE539" s="40"/>
      <c r="AR539" s="217" t="s">
        <v>492</v>
      </c>
      <c r="AT539" s="217" t="s">
        <v>129</v>
      </c>
      <c r="AU539" s="217" t="s">
        <v>79</v>
      </c>
      <c r="AY539" s="19" t="s">
        <v>125</v>
      </c>
      <c r="BE539" s="218">
        <f>IF(N539="základní",J539,0)</f>
        <v>0</v>
      </c>
      <c r="BF539" s="218">
        <f>IF(N539="snížená",J539,0)</f>
        <v>0</v>
      </c>
      <c r="BG539" s="218">
        <f>IF(N539="zákl. přenesená",J539,0)</f>
        <v>0</v>
      </c>
      <c r="BH539" s="218">
        <f>IF(N539="sníž. přenesená",J539,0)</f>
        <v>0</v>
      </c>
      <c r="BI539" s="218">
        <f>IF(N539="nulová",J539,0)</f>
        <v>0</v>
      </c>
      <c r="BJ539" s="19" t="s">
        <v>77</v>
      </c>
      <c r="BK539" s="218">
        <f>ROUND(I539*H539,2)</f>
        <v>0</v>
      </c>
      <c r="BL539" s="19" t="s">
        <v>492</v>
      </c>
      <c r="BM539" s="217" t="s">
        <v>831</v>
      </c>
    </row>
    <row r="540" s="2" customFormat="1">
      <c r="A540" s="40"/>
      <c r="B540" s="41"/>
      <c r="C540" s="42"/>
      <c r="D540" s="219" t="s">
        <v>136</v>
      </c>
      <c r="E540" s="42"/>
      <c r="F540" s="220" t="s">
        <v>832</v>
      </c>
      <c r="G540" s="42"/>
      <c r="H540" s="42"/>
      <c r="I540" s="221"/>
      <c r="J540" s="42"/>
      <c r="K540" s="42"/>
      <c r="L540" s="46"/>
      <c r="M540" s="222"/>
      <c r="N540" s="223"/>
      <c r="O540" s="86"/>
      <c r="P540" s="86"/>
      <c r="Q540" s="86"/>
      <c r="R540" s="86"/>
      <c r="S540" s="86"/>
      <c r="T540" s="87"/>
      <c r="U540" s="40"/>
      <c r="V540" s="40"/>
      <c r="W540" s="40"/>
      <c r="X540" s="40"/>
      <c r="Y540" s="40"/>
      <c r="Z540" s="40"/>
      <c r="AA540" s="40"/>
      <c r="AB540" s="40"/>
      <c r="AC540" s="40"/>
      <c r="AD540" s="40"/>
      <c r="AE540" s="40"/>
      <c r="AT540" s="19" t="s">
        <v>136</v>
      </c>
      <c r="AU540" s="19" t="s">
        <v>79</v>
      </c>
    </row>
    <row r="541" s="13" customFormat="1">
      <c r="A541" s="13"/>
      <c r="B541" s="224"/>
      <c r="C541" s="225"/>
      <c r="D541" s="226" t="s">
        <v>138</v>
      </c>
      <c r="E541" s="227" t="s">
        <v>19</v>
      </c>
      <c r="F541" s="228" t="s">
        <v>833</v>
      </c>
      <c r="G541" s="225"/>
      <c r="H541" s="229">
        <v>18.207000000000001</v>
      </c>
      <c r="I541" s="230"/>
      <c r="J541" s="225"/>
      <c r="K541" s="225"/>
      <c r="L541" s="231"/>
      <c r="M541" s="232"/>
      <c r="N541" s="233"/>
      <c r="O541" s="233"/>
      <c r="P541" s="233"/>
      <c r="Q541" s="233"/>
      <c r="R541" s="233"/>
      <c r="S541" s="233"/>
      <c r="T541" s="234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35" t="s">
        <v>138</v>
      </c>
      <c r="AU541" s="235" t="s">
        <v>79</v>
      </c>
      <c r="AV541" s="13" t="s">
        <v>79</v>
      </c>
      <c r="AW541" s="13" t="s">
        <v>31</v>
      </c>
      <c r="AX541" s="13" t="s">
        <v>69</v>
      </c>
      <c r="AY541" s="235" t="s">
        <v>125</v>
      </c>
    </row>
    <row r="542" s="15" customFormat="1">
      <c r="A542" s="15"/>
      <c r="B542" s="247"/>
      <c r="C542" s="248"/>
      <c r="D542" s="226" t="s">
        <v>138</v>
      </c>
      <c r="E542" s="249" t="s">
        <v>19</v>
      </c>
      <c r="F542" s="250" t="s">
        <v>143</v>
      </c>
      <c r="G542" s="248"/>
      <c r="H542" s="251">
        <v>18.207000000000001</v>
      </c>
      <c r="I542" s="252"/>
      <c r="J542" s="248"/>
      <c r="K542" s="248"/>
      <c r="L542" s="253"/>
      <c r="M542" s="254"/>
      <c r="N542" s="255"/>
      <c r="O542" s="255"/>
      <c r="P542" s="255"/>
      <c r="Q542" s="255"/>
      <c r="R542" s="255"/>
      <c r="S542" s="255"/>
      <c r="T542" s="256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57" t="s">
        <v>138</v>
      </c>
      <c r="AU542" s="257" t="s">
        <v>79</v>
      </c>
      <c r="AV542" s="15" t="s">
        <v>134</v>
      </c>
      <c r="AW542" s="15" t="s">
        <v>31</v>
      </c>
      <c r="AX542" s="15" t="s">
        <v>77</v>
      </c>
      <c r="AY542" s="257" t="s">
        <v>125</v>
      </c>
    </row>
    <row r="543" s="2" customFormat="1" ht="16.5" customHeight="1">
      <c r="A543" s="40"/>
      <c r="B543" s="41"/>
      <c r="C543" s="258" t="s">
        <v>834</v>
      </c>
      <c r="D543" s="258" t="s">
        <v>218</v>
      </c>
      <c r="E543" s="259" t="s">
        <v>835</v>
      </c>
      <c r="F543" s="260" t="s">
        <v>836</v>
      </c>
      <c r="G543" s="261" t="s">
        <v>177</v>
      </c>
      <c r="H543" s="262">
        <v>1</v>
      </c>
      <c r="I543" s="263"/>
      <c r="J543" s="264">
        <f>ROUND(I543*H543,2)</f>
        <v>0</v>
      </c>
      <c r="K543" s="260" t="s">
        <v>19</v>
      </c>
      <c r="L543" s="265"/>
      <c r="M543" s="266" t="s">
        <v>19</v>
      </c>
      <c r="N543" s="267" t="s">
        <v>40</v>
      </c>
      <c r="O543" s="86"/>
      <c r="P543" s="215">
        <f>O543*H543</f>
        <v>0</v>
      </c>
      <c r="Q543" s="215">
        <v>0</v>
      </c>
      <c r="R543" s="215">
        <f>Q543*H543</f>
        <v>0</v>
      </c>
      <c r="S543" s="215">
        <v>0</v>
      </c>
      <c r="T543" s="216">
        <f>S543*H543</f>
        <v>0</v>
      </c>
      <c r="U543" s="40"/>
      <c r="V543" s="40"/>
      <c r="W543" s="40"/>
      <c r="X543" s="40"/>
      <c r="Y543" s="40"/>
      <c r="Z543" s="40"/>
      <c r="AA543" s="40"/>
      <c r="AB543" s="40"/>
      <c r="AC543" s="40"/>
      <c r="AD543" s="40"/>
      <c r="AE543" s="40"/>
      <c r="AR543" s="217" t="s">
        <v>178</v>
      </c>
      <c r="AT543" s="217" t="s">
        <v>218</v>
      </c>
      <c r="AU543" s="217" t="s">
        <v>79</v>
      </c>
      <c r="AY543" s="19" t="s">
        <v>125</v>
      </c>
      <c r="BE543" s="218">
        <f>IF(N543="základní",J543,0)</f>
        <v>0</v>
      </c>
      <c r="BF543" s="218">
        <f>IF(N543="snížená",J543,0)</f>
        <v>0</v>
      </c>
      <c r="BG543" s="218">
        <f>IF(N543="zákl. přenesená",J543,0)</f>
        <v>0</v>
      </c>
      <c r="BH543" s="218">
        <f>IF(N543="sníž. přenesená",J543,0)</f>
        <v>0</v>
      </c>
      <c r="BI543" s="218">
        <f>IF(N543="nulová",J543,0)</f>
        <v>0</v>
      </c>
      <c r="BJ543" s="19" t="s">
        <v>77</v>
      </c>
      <c r="BK543" s="218">
        <f>ROUND(I543*H543,2)</f>
        <v>0</v>
      </c>
      <c r="BL543" s="19" t="s">
        <v>492</v>
      </c>
      <c r="BM543" s="217" t="s">
        <v>837</v>
      </c>
    </row>
    <row r="544" s="2" customFormat="1" ht="16.5" customHeight="1">
      <c r="A544" s="40"/>
      <c r="B544" s="41"/>
      <c r="C544" s="258" t="s">
        <v>681</v>
      </c>
      <c r="D544" s="258" t="s">
        <v>218</v>
      </c>
      <c r="E544" s="259" t="s">
        <v>838</v>
      </c>
      <c r="F544" s="260" t="s">
        <v>839</v>
      </c>
      <c r="G544" s="261" t="s">
        <v>680</v>
      </c>
      <c r="H544" s="262">
        <v>2</v>
      </c>
      <c r="I544" s="263"/>
      <c r="J544" s="264">
        <f>ROUND(I544*H544,2)</f>
        <v>0</v>
      </c>
      <c r="K544" s="260" t="s">
        <v>19</v>
      </c>
      <c r="L544" s="265"/>
      <c r="M544" s="266" t="s">
        <v>19</v>
      </c>
      <c r="N544" s="267" t="s">
        <v>40</v>
      </c>
      <c r="O544" s="86"/>
      <c r="P544" s="215">
        <f>O544*H544</f>
        <v>0</v>
      </c>
      <c r="Q544" s="215">
        <v>0</v>
      </c>
      <c r="R544" s="215">
        <f>Q544*H544</f>
        <v>0</v>
      </c>
      <c r="S544" s="215">
        <v>0</v>
      </c>
      <c r="T544" s="216">
        <f>S544*H544</f>
        <v>0</v>
      </c>
      <c r="U544" s="40"/>
      <c r="V544" s="40"/>
      <c r="W544" s="40"/>
      <c r="X544" s="40"/>
      <c r="Y544" s="40"/>
      <c r="Z544" s="40"/>
      <c r="AA544" s="40"/>
      <c r="AB544" s="40"/>
      <c r="AC544" s="40"/>
      <c r="AD544" s="40"/>
      <c r="AE544" s="40"/>
      <c r="AR544" s="217" t="s">
        <v>178</v>
      </c>
      <c r="AT544" s="217" t="s">
        <v>218</v>
      </c>
      <c r="AU544" s="217" t="s">
        <v>79</v>
      </c>
      <c r="AY544" s="19" t="s">
        <v>125</v>
      </c>
      <c r="BE544" s="218">
        <f>IF(N544="základní",J544,0)</f>
        <v>0</v>
      </c>
      <c r="BF544" s="218">
        <f>IF(N544="snížená",J544,0)</f>
        <v>0</v>
      </c>
      <c r="BG544" s="218">
        <f>IF(N544="zákl. přenesená",J544,0)</f>
        <v>0</v>
      </c>
      <c r="BH544" s="218">
        <f>IF(N544="sníž. přenesená",J544,0)</f>
        <v>0</v>
      </c>
      <c r="BI544" s="218">
        <f>IF(N544="nulová",J544,0)</f>
        <v>0</v>
      </c>
      <c r="BJ544" s="19" t="s">
        <v>77</v>
      </c>
      <c r="BK544" s="218">
        <f>ROUND(I544*H544,2)</f>
        <v>0</v>
      </c>
      <c r="BL544" s="19" t="s">
        <v>492</v>
      </c>
      <c r="BM544" s="217" t="s">
        <v>840</v>
      </c>
    </row>
    <row r="545" s="2" customFormat="1" ht="16.5" customHeight="1">
      <c r="A545" s="40"/>
      <c r="B545" s="41"/>
      <c r="C545" s="258" t="s">
        <v>841</v>
      </c>
      <c r="D545" s="258" t="s">
        <v>218</v>
      </c>
      <c r="E545" s="259" t="s">
        <v>842</v>
      </c>
      <c r="F545" s="260" t="s">
        <v>843</v>
      </c>
      <c r="G545" s="261" t="s">
        <v>680</v>
      </c>
      <c r="H545" s="262">
        <v>1</v>
      </c>
      <c r="I545" s="263"/>
      <c r="J545" s="264">
        <f>ROUND(I545*H545,2)</f>
        <v>0</v>
      </c>
      <c r="K545" s="260" t="s">
        <v>19</v>
      </c>
      <c r="L545" s="265"/>
      <c r="M545" s="266" t="s">
        <v>19</v>
      </c>
      <c r="N545" s="267" t="s">
        <v>40</v>
      </c>
      <c r="O545" s="86"/>
      <c r="P545" s="215">
        <f>O545*H545</f>
        <v>0</v>
      </c>
      <c r="Q545" s="215">
        <v>0</v>
      </c>
      <c r="R545" s="215">
        <f>Q545*H545</f>
        <v>0</v>
      </c>
      <c r="S545" s="215">
        <v>0</v>
      </c>
      <c r="T545" s="216">
        <f>S545*H545</f>
        <v>0</v>
      </c>
      <c r="U545" s="40"/>
      <c r="V545" s="40"/>
      <c r="W545" s="40"/>
      <c r="X545" s="40"/>
      <c r="Y545" s="40"/>
      <c r="Z545" s="40"/>
      <c r="AA545" s="40"/>
      <c r="AB545" s="40"/>
      <c r="AC545" s="40"/>
      <c r="AD545" s="40"/>
      <c r="AE545" s="40"/>
      <c r="AR545" s="217" t="s">
        <v>178</v>
      </c>
      <c r="AT545" s="217" t="s">
        <v>218</v>
      </c>
      <c r="AU545" s="217" t="s">
        <v>79</v>
      </c>
      <c r="AY545" s="19" t="s">
        <v>125</v>
      </c>
      <c r="BE545" s="218">
        <f>IF(N545="základní",J545,0)</f>
        <v>0</v>
      </c>
      <c r="BF545" s="218">
        <f>IF(N545="snížená",J545,0)</f>
        <v>0</v>
      </c>
      <c r="BG545" s="218">
        <f>IF(N545="zákl. přenesená",J545,0)</f>
        <v>0</v>
      </c>
      <c r="BH545" s="218">
        <f>IF(N545="sníž. přenesená",J545,0)</f>
        <v>0</v>
      </c>
      <c r="BI545" s="218">
        <f>IF(N545="nulová",J545,0)</f>
        <v>0</v>
      </c>
      <c r="BJ545" s="19" t="s">
        <v>77</v>
      </c>
      <c r="BK545" s="218">
        <f>ROUND(I545*H545,2)</f>
        <v>0</v>
      </c>
      <c r="BL545" s="19" t="s">
        <v>492</v>
      </c>
      <c r="BM545" s="217" t="s">
        <v>844</v>
      </c>
    </row>
    <row r="546" s="2" customFormat="1" ht="16.5" customHeight="1">
      <c r="A546" s="40"/>
      <c r="B546" s="41"/>
      <c r="C546" s="258" t="s">
        <v>845</v>
      </c>
      <c r="D546" s="258" t="s">
        <v>218</v>
      </c>
      <c r="E546" s="259" t="s">
        <v>846</v>
      </c>
      <c r="F546" s="260" t="s">
        <v>847</v>
      </c>
      <c r="G546" s="261" t="s">
        <v>680</v>
      </c>
      <c r="H546" s="262">
        <v>1</v>
      </c>
      <c r="I546" s="263"/>
      <c r="J546" s="264">
        <f>ROUND(I546*H546,2)</f>
        <v>0</v>
      </c>
      <c r="K546" s="260" t="s">
        <v>19</v>
      </c>
      <c r="L546" s="265"/>
      <c r="M546" s="266" t="s">
        <v>19</v>
      </c>
      <c r="N546" s="267" t="s">
        <v>40</v>
      </c>
      <c r="O546" s="86"/>
      <c r="P546" s="215">
        <f>O546*H546</f>
        <v>0</v>
      </c>
      <c r="Q546" s="215">
        <v>0</v>
      </c>
      <c r="R546" s="215">
        <f>Q546*H546</f>
        <v>0</v>
      </c>
      <c r="S546" s="215">
        <v>0</v>
      </c>
      <c r="T546" s="216">
        <f>S546*H546</f>
        <v>0</v>
      </c>
      <c r="U546" s="40"/>
      <c r="V546" s="40"/>
      <c r="W546" s="40"/>
      <c r="X546" s="40"/>
      <c r="Y546" s="40"/>
      <c r="Z546" s="40"/>
      <c r="AA546" s="40"/>
      <c r="AB546" s="40"/>
      <c r="AC546" s="40"/>
      <c r="AD546" s="40"/>
      <c r="AE546" s="40"/>
      <c r="AR546" s="217" t="s">
        <v>178</v>
      </c>
      <c r="AT546" s="217" t="s">
        <v>218</v>
      </c>
      <c r="AU546" s="217" t="s">
        <v>79</v>
      </c>
      <c r="AY546" s="19" t="s">
        <v>125</v>
      </c>
      <c r="BE546" s="218">
        <f>IF(N546="základní",J546,0)</f>
        <v>0</v>
      </c>
      <c r="BF546" s="218">
        <f>IF(N546="snížená",J546,0)</f>
        <v>0</v>
      </c>
      <c r="BG546" s="218">
        <f>IF(N546="zákl. přenesená",J546,0)</f>
        <v>0</v>
      </c>
      <c r="BH546" s="218">
        <f>IF(N546="sníž. přenesená",J546,0)</f>
        <v>0</v>
      </c>
      <c r="BI546" s="218">
        <f>IF(N546="nulová",J546,0)</f>
        <v>0</v>
      </c>
      <c r="BJ546" s="19" t="s">
        <v>77</v>
      </c>
      <c r="BK546" s="218">
        <f>ROUND(I546*H546,2)</f>
        <v>0</v>
      </c>
      <c r="BL546" s="19" t="s">
        <v>492</v>
      </c>
      <c r="BM546" s="217" t="s">
        <v>848</v>
      </c>
    </row>
    <row r="547" s="2" customFormat="1" ht="16.5" customHeight="1">
      <c r="A547" s="40"/>
      <c r="B547" s="41"/>
      <c r="C547" s="258" t="s">
        <v>849</v>
      </c>
      <c r="D547" s="258" t="s">
        <v>218</v>
      </c>
      <c r="E547" s="259" t="s">
        <v>850</v>
      </c>
      <c r="F547" s="260" t="s">
        <v>851</v>
      </c>
      <c r="G547" s="261" t="s">
        <v>680</v>
      </c>
      <c r="H547" s="262">
        <v>2</v>
      </c>
      <c r="I547" s="263"/>
      <c r="J547" s="264">
        <f>ROUND(I547*H547,2)</f>
        <v>0</v>
      </c>
      <c r="K547" s="260" t="s">
        <v>19</v>
      </c>
      <c r="L547" s="265"/>
      <c r="M547" s="266" t="s">
        <v>19</v>
      </c>
      <c r="N547" s="267" t="s">
        <v>40</v>
      </c>
      <c r="O547" s="86"/>
      <c r="P547" s="215">
        <f>O547*H547</f>
        <v>0</v>
      </c>
      <c r="Q547" s="215">
        <v>0</v>
      </c>
      <c r="R547" s="215">
        <f>Q547*H547</f>
        <v>0</v>
      </c>
      <c r="S547" s="215">
        <v>0</v>
      </c>
      <c r="T547" s="216">
        <f>S547*H547</f>
        <v>0</v>
      </c>
      <c r="U547" s="40"/>
      <c r="V547" s="40"/>
      <c r="W547" s="40"/>
      <c r="X547" s="40"/>
      <c r="Y547" s="40"/>
      <c r="Z547" s="40"/>
      <c r="AA547" s="40"/>
      <c r="AB547" s="40"/>
      <c r="AC547" s="40"/>
      <c r="AD547" s="40"/>
      <c r="AE547" s="40"/>
      <c r="AR547" s="217" t="s">
        <v>178</v>
      </c>
      <c r="AT547" s="217" t="s">
        <v>218</v>
      </c>
      <c r="AU547" s="217" t="s">
        <v>79</v>
      </c>
      <c r="AY547" s="19" t="s">
        <v>125</v>
      </c>
      <c r="BE547" s="218">
        <f>IF(N547="základní",J547,0)</f>
        <v>0</v>
      </c>
      <c r="BF547" s="218">
        <f>IF(N547="snížená",J547,0)</f>
        <v>0</v>
      </c>
      <c r="BG547" s="218">
        <f>IF(N547="zákl. přenesená",J547,0)</f>
        <v>0</v>
      </c>
      <c r="BH547" s="218">
        <f>IF(N547="sníž. přenesená",J547,0)</f>
        <v>0</v>
      </c>
      <c r="BI547" s="218">
        <f>IF(N547="nulová",J547,0)</f>
        <v>0</v>
      </c>
      <c r="BJ547" s="19" t="s">
        <v>77</v>
      </c>
      <c r="BK547" s="218">
        <f>ROUND(I547*H547,2)</f>
        <v>0</v>
      </c>
      <c r="BL547" s="19" t="s">
        <v>492</v>
      </c>
      <c r="BM547" s="217" t="s">
        <v>852</v>
      </c>
    </row>
    <row r="548" s="2" customFormat="1" ht="16.5" customHeight="1">
      <c r="A548" s="40"/>
      <c r="B548" s="41"/>
      <c r="C548" s="258" t="s">
        <v>853</v>
      </c>
      <c r="D548" s="258" t="s">
        <v>218</v>
      </c>
      <c r="E548" s="259" t="s">
        <v>854</v>
      </c>
      <c r="F548" s="260" t="s">
        <v>855</v>
      </c>
      <c r="G548" s="261" t="s">
        <v>680</v>
      </c>
      <c r="H548" s="262">
        <v>1</v>
      </c>
      <c r="I548" s="263"/>
      <c r="J548" s="264">
        <f>ROUND(I548*H548,2)</f>
        <v>0</v>
      </c>
      <c r="K548" s="260" t="s">
        <v>19</v>
      </c>
      <c r="L548" s="265"/>
      <c r="M548" s="266" t="s">
        <v>19</v>
      </c>
      <c r="N548" s="267" t="s">
        <v>40</v>
      </c>
      <c r="O548" s="86"/>
      <c r="P548" s="215">
        <f>O548*H548</f>
        <v>0</v>
      </c>
      <c r="Q548" s="215">
        <v>0</v>
      </c>
      <c r="R548" s="215">
        <f>Q548*H548</f>
        <v>0</v>
      </c>
      <c r="S548" s="215">
        <v>0</v>
      </c>
      <c r="T548" s="216">
        <f>S548*H548</f>
        <v>0</v>
      </c>
      <c r="U548" s="40"/>
      <c r="V548" s="40"/>
      <c r="W548" s="40"/>
      <c r="X548" s="40"/>
      <c r="Y548" s="40"/>
      <c r="Z548" s="40"/>
      <c r="AA548" s="40"/>
      <c r="AB548" s="40"/>
      <c r="AC548" s="40"/>
      <c r="AD548" s="40"/>
      <c r="AE548" s="40"/>
      <c r="AR548" s="217" t="s">
        <v>178</v>
      </c>
      <c r="AT548" s="217" t="s">
        <v>218</v>
      </c>
      <c r="AU548" s="217" t="s">
        <v>79</v>
      </c>
      <c r="AY548" s="19" t="s">
        <v>125</v>
      </c>
      <c r="BE548" s="218">
        <f>IF(N548="základní",J548,0)</f>
        <v>0</v>
      </c>
      <c r="BF548" s="218">
        <f>IF(N548="snížená",J548,0)</f>
        <v>0</v>
      </c>
      <c r="BG548" s="218">
        <f>IF(N548="zákl. přenesená",J548,0)</f>
        <v>0</v>
      </c>
      <c r="BH548" s="218">
        <f>IF(N548="sníž. přenesená",J548,0)</f>
        <v>0</v>
      </c>
      <c r="BI548" s="218">
        <f>IF(N548="nulová",J548,0)</f>
        <v>0</v>
      </c>
      <c r="BJ548" s="19" t="s">
        <v>77</v>
      </c>
      <c r="BK548" s="218">
        <f>ROUND(I548*H548,2)</f>
        <v>0</v>
      </c>
      <c r="BL548" s="19" t="s">
        <v>492</v>
      </c>
      <c r="BM548" s="217" t="s">
        <v>856</v>
      </c>
    </row>
    <row r="549" s="2" customFormat="1" ht="16.5" customHeight="1">
      <c r="A549" s="40"/>
      <c r="B549" s="41"/>
      <c r="C549" s="258" t="s">
        <v>857</v>
      </c>
      <c r="D549" s="258" t="s">
        <v>218</v>
      </c>
      <c r="E549" s="259" t="s">
        <v>858</v>
      </c>
      <c r="F549" s="260" t="s">
        <v>859</v>
      </c>
      <c r="G549" s="261" t="s">
        <v>680</v>
      </c>
      <c r="H549" s="262">
        <v>1</v>
      </c>
      <c r="I549" s="263"/>
      <c r="J549" s="264">
        <f>ROUND(I549*H549,2)</f>
        <v>0</v>
      </c>
      <c r="K549" s="260" t="s">
        <v>19</v>
      </c>
      <c r="L549" s="265"/>
      <c r="M549" s="266" t="s">
        <v>19</v>
      </c>
      <c r="N549" s="267" t="s">
        <v>40</v>
      </c>
      <c r="O549" s="86"/>
      <c r="P549" s="215">
        <f>O549*H549</f>
        <v>0</v>
      </c>
      <c r="Q549" s="215">
        <v>0</v>
      </c>
      <c r="R549" s="215">
        <f>Q549*H549</f>
        <v>0</v>
      </c>
      <c r="S549" s="215">
        <v>0</v>
      </c>
      <c r="T549" s="216">
        <f>S549*H549</f>
        <v>0</v>
      </c>
      <c r="U549" s="40"/>
      <c r="V549" s="40"/>
      <c r="W549" s="40"/>
      <c r="X549" s="40"/>
      <c r="Y549" s="40"/>
      <c r="Z549" s="40"/>
      <c r="AA549" s="40"/>
      <c r="AB549" s="40"/>
      <c r="AC549" s="40"/>
      <c r="AD549" s="40"/>
      <c r="AE549" s="40"/>
      <c r="AR549" s="217" t="s">
        <v>178</v>
      </c>
      <c r="AT549" s="217" t="s">
        <v>218</v>
      </c>
      <c r="AU549" s="217" t="s">
        <v>79</v>
      </c>
      <c r="AY549" s="19" t="s">
        <v>125</v>
      </c>
      <c r="BE549" s="218">
        <f>IF(N549="základní",J549,0)</f>
        <v>0</v>
      </c>
      <c r="BF549" s="218">
        <f>IF(N549="snížená",J549,0)</f>
        <v>0</v>
      </c>
      <c r="BG549" s="218">
        <f>IF(N549="zákl. přenesená",J549,0)</f>
        <v>0</v>
      </c>
      <c r="BH549" s="218">
        <f>IF(N549="sníž. přenesená",J549,0)</f>
        <v>0</v>
      </c>
      <c r="BI549" s="218">
        <f>IF(N549="nulová",J549,0)</f>
        <v>0</v>
      </c>
      <c r="BJ549" s="19" t="s">
        <v>77</v>
      </c>
      <c r="BK549" s="218">
        <f>ROUND(I549*H549,2)</f>
        <v>0</v>
      </c>
      <c r="BL549" s="19" t="s">
        <v>492</v>
      </c>
      <c r="BM549" s="217" t="s">
        <v>860</v>
      </c>
    </row>
    <row r="550" s="2" customFormat="1" ht="16.5" customHeight="1">
      <c r="A550" s="40"/>
      <c r="B550" s="41"/>
      <c r="C550" s="258" t="s">
        <v>861</v>
      </c>
      <c r="D550" s="258" t="s">
        <v>218</v>
      </c>
      <c r="E550" s="259" t="s">
        <v>862</v>
      </c>
      <c r="F550" s="260" t="s">
        <v>863</v>
      </c>
      <c r="G550" s="261" t="s">
        <v>680</v>
      </c>
      <c r="H550" s="262">
        <v>1</v>
      </c>
      <c r="I550" s="263"/>
      <c r="J550" s="264">
        <f>ROUND(I550*H550,2)</f>
        <v>0</v>
      </c>
      <c r="K550" s="260" t="s">
        <v>19</v>
      </c>
      <c r="L550" s="265"/>
      <c r="M550" s="266" t="s">
        <v>19</v>
      </c>
      <c r="N550" s="267" t="s">
        <v>40</v>
      </c>
      <c r="O550" s="86"/>
      <c r="P550" s="215">
        <f>O550*H550</f>
        <v>0</v>
      </c>
      <c r="Q550" s="215">
        <v>0</v>
      </c>
      <c r="R550" s="215">
        <f>Q550*H550</f>
        <v>0</v>
      </c>
      <c r="S550" s="215">
        <v>0</v>
      </c>
      <c r="T550" s="216">
        <f>S550*H550</f>
        <v>0</v>
      </c>
      <c r="U550" s="40"/>
      <c r="V550" s="40"/>
      <c r="W550" s="40"/>
      <c r="X550" s="40"/>
      <c r="Y550" s="40"/>
      <c r="Z550" s="40"/>
      <c r="AA550" s="40"/>
      <c r="AB550" s="40"/>
      <c r="AC550" s="40"/>
      <c r="AD550" s="40"/>
      <c r="AE550" s="40"/>
      <c r="AR550" s="217" t="s">
        <v>178</v>
      </c>
      <c r="AT550" s="217" t="s">
        <v>218</v>
      </c>
      <c r="AU550" s="217" t="s">
        <v>79</v>
      </c>
      <c r="AY550" s="19" t="s">
        <v>125</v>
      </c>
      <c r="BE550" s="218">
        <f>IF(N550="základní",J550,0)</f>
        <v>0</v>
      </c>
      <c r="BF550" s="218">
        <f>IF(N550="snížená",J550,0)</f>
        <v>0</v>
      </c>
      <c r="BG550" s="218">
        <f>IF(N550="zákl. přenesená",J550,0)</f>
        <v>0</v>
      </c>
      <c r="BH550" s="218">
        <f>IF(N550="sníž. přenesená",J550,0)</f>
        <v>0</v>
      </c>
      <c r="BI550" s="218">
        <f>IF(N550="nulová",J550,0)</f>
        <v>0</v>
      </c>
      <c r="BJ550" s="19" t="s">
        <v>77</v>
      </c>
      <c r="BK550" s="218">
        <f>ROUND(I550*H550,2)</f>
        <v>0</v>
      </c>
      <c r="BL550" s="19" t="s">
        <v>492</v>
      </c>
      <c r="BM550" s="217" t="s">
        <v>864</v>
      </c>
    </row>
    <row r="551" s="2" customFormat="1" ht="16.5" customHeight="1">
      <c r="A551" s="40"/>
      <c r="B551" s="41"/>
      <c r="C551" s="258" t="s">
        <v>865</v>
      </c>
      <c r="D551" s="258" t="s">
        <v>218</v>
      </c>
      <c r="E551" s="259" t="s">
        <v>866</v>
      </c>
      <c r="F551" s="260" t="s">
        <v>867</v>
      </c>
      <c r="G551" s="261" t="s">
        <v>680</v>
      </c>
      <c r="H551" s="262">
        <v>2</v>
      </c>
      <c r="I551" s="263"/>
      <c r="J551" s="264">
        <f>ROUND(I551*H551,2)</f>
        <v>0</v>
      </c>
      <c r="K551" s="260" t="s">
        <v>19</v>
      </c>
      <c r="L551" s="265"/>
      <c r="M551" s="266" t="s">
        <v>19</v>
      </c>
      <c r="N551" s="267" t="s">
        <v>40</v>
      </c>
      <c r="O551" s="86"/>
      <c r="P551" s="215">
        <f>O551*H551</f>
        <v>0</v>
      </c>
      <c r="Q551" s="215">
        <v>0</v>
      </c>
      <c r="R551" s="215">
        <f>Q551*H551</f>
        <v>0</v>
      </c>
      <c r="S551" s="215">
        <v>0</v>
      </c>
      <c r="T551" s="216">
        <f>S551*H551</f>
        <v>0</v>
      </c>
      <c r="U551" s="40"/>
      <c r="V551" s="40"/>
      <c r="W551" s="40"/>
      <c r="X551" s="40"/>
      <c r="Y551" s="40"/>
      <c r="Z551" s="40"/>
      <c r="AA551" s="40"/>
      <c r="AB551" s="40"/>
      <c r="AC551" s="40"/>
      <c r="AD551" s="40"/>
      <c r="AE551" s="40"/>
      <c r="AR551" s="217" t="s">
        <v>178</v>
      </c>
      <c r="AT551" s="217" t="s">
        <v>218</v>
      </c>
      <c r="AU551" s="217" t="s">
        <v>79</v>
      </c>
      <c r="AY551" s="19" t="s">
        <v>125</v>
      </c>
      <c r="BE551" s="218">
        <f>IF(N551="základní",J551,0)</f>
        <v>0</v>
      </c>
      <c r="BF551" s="218">
        <f>IF(N551="snížená",J551,0)</f>
        <v>0</v>
      </c>
      <c r="BG551" s="218">
        <f>IF(N551="zákl. přenesená",J551,0)</f>
        <v>0</v>
      </c>
      <c r="BH551" s="218">
        <f>IF(N551="sníž. přenesená",J551,0)</f>
        <v>0</v>
      </c>
      <c r="BI551" s="218">
        <f>IF(N551="nulová",J551,0)</f>
        <v>0</v>
      </c>
      <c r="BJ551" s="19" t="s">
        <v>77</v>
      </c>
      <c r="BK551" s="218">
        <f>ROUND(I551*H551,2)</f>
        <v>0</v>
      </c>
      <c r="BL551" s="19" t="s">
        <v>492</v>
      </c>
      <c r="BM551" s="217" t="s">
        <v>868</v>
      </c>
    </row>
    <row r="552" s="2" customFormat="1" ht="21.75" customHeight="1">
      <c r="A552" s="40"/>
      <c r="B552" s="41"/>
      <c r="C552" s="206" t="s">
        <v>869</v>
      </c>
      <c r="D552" s="206" t="s">
        <v>129</v>
      </c>
      <c r="E552" s="207" t="s">
        <v>870</v>
      </c>
      <c r="F552" s="208" t="s">
        <v>871</v>
      </c>
      <c r="G552" s="209" t="s">
        <v>147</v>
      </c>
      <c r="H552" s="210">
        <v>9.7650000000000006</v>
      </c>
      <c r="I552" s="211"/>
      <c r="J552" s="212">
        <f>ROUND(I552*H552,2)</f>
        <v>0</v>
      </c>
      <c r="K552" s="208" t="s">
        <v>162</v>
      </c>
      <c r="L552" s="46"/>
      <c r="M552" s="213" t="s">
        <v>19</v>
      </c>
      <c r="N552" s="214" t="s">
        <v>40</v>
      </c>
      <c r="O552" s="86"/>
      <c r="P552" s="215">
        <f>O552*H552</f>
        <v>0</v>
      </c>
      <c r="Q552" s="215">
        <v>0.000260425</v>
      </c>
      <c r="R552" s="215">
        <f>Q552*H552</f>
        <v>0.0025430501250000002</v>
      </c>
      <c r="S552" s="215">
        <v>0</v>
      </c>
      <c r="T552" s="216">
        <f>S552*H552</f>
        <v>0</v>
      </c>
      <c r="U552" s="40"/>
      <c r="V552" s="40"/>
      <c r="W552" s="40"/>
      <c r="X552" s="40"/>
      <c r="Y552" s="40"/>
      <c r="Z552" s="40"/>
      <c r="AA552" s="40"/>
      <c r="AB552" s="40"/>
      <c r="AC552" s="40"/>
      <c r="AD552" s="40"/>
      <c r="AE552" s="40"/>
      <c r="AR552" s="217" t="s">
        <v>492</v>
      </c>
      <c r="AT552" s="217" t="s">
        <v>129</v>
      </c>
      <c r="AU552" s="217" t="s">
        <v>79</v>
      </c>
      <c r="AY552" s="19" t="s">
        <v>125</v>
      </c>
      <c r="BE552" s="218">
        <f>IF(N552="základní",J552,0)</f>
        <v>0</v>
      </c>
      <c r="BF552" s="218">
        <f>IF(N552="snížená",J552,0)</f>
        <v>0</v>
      </c>
      <c r="BG552" s="218">
        <f>IF(N552="zákl. přenesená",J552,0)</f>
        <v>0</v>
      </c>
      <c r="BH552" s="218">
        <f>IF(N552="sníž. přenesená",J552,0)</f>
        <v>0</v>
      </c>
      <c r="BI552" s="218">
        <f>IF(N552="nulová",J552,0)</f>
        <v>0</v>
      </c>
      <c r="BJ552" s="19" t="s">
        <v>77</v>
      </c>
      <c r="BK552" s="218">
        <f>ROUND(I552*H552,2)</f>
        <v>0</v>
      </c>
      <c r="BL552" s="19" t="s">
        <v>492</v>
      </c>
      <c r="BM552" s="217" t="s">
        <v>872</v>
      </c>
    </row>
    <row r="553" s="2" customFormat="1">
      <c r="A553" s="40"/>
      <c r="B553" s="41"/>
      <c r="C553" s="42"/>
      <c r="D553" s="219" t="s">
        <v>136</v>
      </c>
      <c r="E553" s="42"/>
      <c r="F553" s="220" t="s">
        <v>873</v>
      </c>
      <c r="G553" s="42"/>
      <c r="H553" s="42"/>
      <c r="I553" s="221"/>
      <c r="J553" s="42"/>
      <c r="K553" s="42"/>
      <c r="L553" s="46"/>
      <c r="M553" s="222"/>
      <c r="N553" s="223"/>
      <c r="O553" s="86"/>
      <c r="P553" s="86"/>
      <c r="Q553" s="86"/>
      <c r="R553" s="86"/>
      <c r="S553" s="86"/>
      <c r="T553" s="87"/>
      <c r="U553" s="40"/>
      <c r="V553" s="40"/>
      <c r="W553" s="40"/>
      <c r="X553" s="40"/>
      <c r="Y553" s="40"/>
      <c r="Z553" s="40"/>
      <c r="AA553" s="40"/>
      <c r="AB553" s="40"/>
      <c r="AC553" s="40"/>
      <c r="AD553" s="40"/>
      <c r="AE553" s="40"/>
      <c r="AT553" s="19" t="s">
        <v>136</v>
      </c>
      <c r="AU553" s="19" t="s">
        <v>79</v>
      </c>
    </row>
    <row r="554" s="13" customFormat="1">
      <c r="A554" s="13"/>
      <c r="B554" s="224"/>
      <c r="C554" s="225"/>
      <c r="D554" s="226" t="s">
        <v>138</v>
      </c>
      <c r="E554" s="227" t="s">
        <v>19</v>
      </c>
      <c r="F554" s="228" t="s">
        <v>874</v>
      </c>
      <c r="G554" s="225"/>
      <c r="H554" s="229">
        <v>9.7650000000000006</v>
      </c>
      <c r="I554" s="230"/>
      <c r="J554" s="225"/>
      <c r="K554" s="225"/>
      <c r="L554" s="231"/>
      <c r="M554" s="232"/>
      <c r="N554" s="233"/>
      <c r="O554" s="233"/>
      <c r="P554" s="233"/>
      <c r="Q554" s="233"/>
      <c r="R554" s="233"/>
      <c r="S554" s="233"/>
      <c r="T554" s="234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35" t="s">
        <v>138</v>
      </c>
      <c r="AU554" s="235" t="s">
        <v>79</v>
      </c>
      <c r="AV554" s="13" t="s">
        <v>79</v>
      </c>
      <c r="AW554" s="13" t="s">
        <v>31</v>
      </c>
      <c r="AX554" s="13" t="s">
        <v>69</v>
      </c>
      <c r="AY554" s="235" t="s">
        <v>125</v>
      </c>
    </row>
    <row r="555" s="15" customFormat="1">
      <c r="A555" s="15"/>
      <c r="B555" s="247"/>
      <c r="C555" s="248"/>
      <c r="D555" s="226" t="s">
        <v>138</v>
      </c>
      <c r="E555" s="249" t="s">
        <v>19</v>
      </c>
      <c r="F555" s="250" t="s">
        <v>143</v>
      </c>
      <c r="G555" s="248"/>
      <c r="H555" s="251">
        <v>9.7650000000000006</v>
      </c>
      <c r="I555" s="252"/>
      <c r="J555" s="248"/>
      <c r="K555" s="248"/>
      <c r="L555" s="253"/>
      <c r="M555" s="254"/>
      <c r="N555" s="255"/>
      <c r="O555" s="255"/>
      <c r="P555" s="255"/>
      <c r="Q555" s="255"/>
      <c r="R555" s="255"/>
      <c r="S555" s="255"/>
      <c r="T555" s="256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57" t="s">
        <v>138</v>
      </c>
      <c r="AU555" s="257" t="s">
        <v>79</v>
      </c>
      <c r="AV555" s="15" t="s">
        <v>134</v>
      </c>
      <c r="AW555" s="15" t="s">
        <v>31</v>
      </c>
      <c r="AX555" s="15" t="s">
        <v>77</v>
      </c>
      <c r="AY555" s="257" t="s">
        <v>125</v>
      </c>
    </row>
    <row r="556" s="2" customFormat="1" ht="16.5" customHeight="1">
      <c r="A556" s="40"/>
      <c r="B556" s="41"/>
      <c r="C556" s="258" t="s">
        <v>875</v>
      </c>
      <c r="D556" s="258" t="s">
        <v>218</v>
      </c>
      <c r="E556" s="259" t="s">
        <v>876</v>
      </c>
      <c r="F556" s="260" t="s">
        <v>877</v>
      </c>
      <c r="G556" s="261" t="s">
        <v>177</v>
      </c>
      <c r="H556" s="262">
        <v>1</v>
      </c>
      <c r="I556" s="263"/>
      <c r="J556" s="264">
        <f>ROUND(I556*H556,2)</f>
        <v>0</v>
      </c>
      <c r="K556" s="260" t="s">
        <v>19</v>
      </c>
      <c r="L556" s="265"/>
      <c r="M556" s="266" t="s">
        <v>19</v>
      </c>
      <c r="N556" s="267" t="s">
        <v>40</v>
      </c>
      <c r="O556" s="86"/>
      <c r="P556" s="215">
        <f>O556*H556</f>
        <v>0</v>
      </c>
      <c r="Q556" s="215">
        <v>0</v>
      </c>
      <c r="R556" s="215">
        <f>Q556*H556</f>
        <v>0</v>
      </c>
      <c r="S556" s="215">
        <v>0</v>
      </c>
      <c r="T556" s="216">
        <f>S556*H556</f>
        <v>0</v>
      </c>
      <c r="U556" s="40"/>
      <c r="V556" s="40"/>
      <c r="W556" s="40"/>
      <c r="X556" s="40"/>
      <c r="Y556" s="40"/>
      <c r="Z556" s="40"/>
      <c r="AA556" s="40"/>
      <c r="AB556" s="40"/>
      <c r="AC556" s="40"/>
      <c r="AD556" s="40"/>
      <c r="AE556" s="40"/>
      <c r="AR556" s="217" t="s">
        <v>178</v>
      </c>
      <c r="AT556" s="217" t="s">
        <v>218</v>
      </c>
      <c r="AU556" s="217" t="s">
        <v>79</v>
      </c>
      <c r="AY556" s="19" t="s">
        <v>125</v>
      </c>
      <c r="BE556" s="218">
        <f>IF(N556="základní",J556,0)</f>
        <v>0</v>
      </c>
      <c r="BF556" s="218">
        <f>IF(N556="snížená",J556,0)</f>
        <v>0</v>
      </c>
      <c r="BG556" s="218">
        <f>IF(N556="zákl. přenesená",J556,0)</f>
        <v>0</v>
      </c>
      <c r="BH556" s="218">
        <f>IF(N556="sníž. přenesená",J556,0)</f>
        <v>0</v>
      </c>
      <c r="BI556" s="218">
        <f>IF(N556="nulová",J556,0)</f>
        <v>0</v>
      </c>
      <c r="BJ556" s="19" t="s">
        <v>77</v>
      </c>
      <c r="BK556" s="218">
        <f>ROUND(I556*H556,2)</f>
        <v>0</v>
      </c>
      <c r="BL556" s="19" t="s">
        <v>492</v>
      </c>
      <c r="BM556" s="217" t="s">
        <v>878</v>
      </c>
    </row>
    <row r="557" s="2" customFormat="1" ht="16.5" customHeight="1">
      <c r="A557" s="40"/>
      <c r="B557" s="41"/>
      <c r="C557" s="258" t="s">
        <v>685</v>
      </c>
      <c r="D557" s="258" t="s">
        <v>218</v>
      </c>
      <c r="E557" s="259" t="s">
        <v>879</v>
      </c>
      <c r="F557" s="260" t="s">
        <v>880</v>
      </c>
      <c r="G557" s="261" t="s">
        <v>177</v>
      </c>
      <c r="H557" s="262">
        <v>2</v>
      </c>
      <c r="I557" s="263"/>
      <c r="J557" s="264">
        <f>ROUND(I557*H557,2)</f>
        <v>0</v>
      </c>
      <c r="K557" s="260" t="s">
        <v>19</v>
      </c>
      <c r="L557" s="265"/>
      <c r="M557" s="266" t="s">
        <v>19</v>
      </c>
      <c r="N557" s="267" t="s">
        <v>40</v>
      </c>
      <c r="O557" s="86"/>
      <c r="P557" s="215">
        <f>O557*H557</f>
        <v>0</v>
      </c>
      <c r="Q557" s="215">
        <v>0</v>
      </c>
      <c r="R557" s="215">
        <f>Q557*H557</f>
        <v>0</v>
      </c>
      <c r="S557" s="215">
        <v>0</v>
      </c>
      <c r="T557" s="216">
        <f>S557*H557</f>
        <v>0</v>
      </c>
      <c r="U557" s="40"/>
      <c r="V557" s="40"/>
      <c r="W557" s="40"/>
      <c r="X557" s="40"/>
      <c r="Y557" s="40"/>
      <c r="Z557" s="40"/>
      <c r="AA557" s="40"/>
      <c r="AB557" s="40"/>
      <c r="AC557" s="40"/>
      <c r="AD557" s="40"/>
      <c r="AE557" s="40"/>
      <c r="AR557" s="217" t="s">
        <v>178</v>
      </c>
      <c r="AT557" s="217" t="s">
        <v>218</v>
      </c>
      <c r="AU557" s="217" t="s">
        <v>79</v>
      </c>
      <c r="AY557" s="19" t="s">
        <v>125</v>
      </c>
      <c r="BE557" s="218">
        <f>IF(N557="základní",J557,0)</f>
        <v>0</v>
      </c>
      <c r="BF557" s="218">
        <f>IF(N557="snížená",J557,0)</f>
        <v>0</v>
      </c>
      <c r="BG557" s="218">
        <f>IF(N557="zákl. přenesená",J557,0)</f>
        <v>0</v>
      </c>
      <c r="BH557" s="218">
        <f>IF(N557="sníž. přenesená",J557,0)</f>
        <v>0</v>
      </c>
      <c r="BI557" s="218">
        <f>IF(N557="nulová",J557,0)</f>
        <v>0</v>
      </c>
      <c r="BJ557" s="19" t="s">
        <v>77</v>
      </c>
      <c r="BK557" s="218">
        <f>ROUND(I557*H557,2)</f>
        <v>0</v>
      </c>
      <c r="BL557" s="19" t="s">
        <v>492</v>
      </c>
      <c r="BM557" s="217" t="s">
        <v>881</v>
      </c>
    </row>
    <row r="558" s="2" customFormat="1" ht="16.5" customHeight="1">
      <c r="A558" s="40"/>
      <c r="B558" s="41"/>
      <c r="C558" s="206" t="s">
        <v>882</v>
      </c>
      <c r="D558" s="206" t="s">
        <v>129</v>
      </c>
      <c r="E558" s="207" t="s">
        <v>883</v>
      </c>
      <c r="F558" s="208" t="s">
        <v>884</v>
      </c>
      <c r="G558" s="209" t="s">
        <v>177</v>
      </c>
      <c r="H558" s="210">
        <v>9</v>
      </c>
      <c r="I558" s="211"/>
      <c r="J558" s="212">
        <f>ROUND(I558*H558,2)</f>
        <v>0</v>
      </c>
      <c r="K558" s="208" t="s">
        <v>162</v>
      </c>
      <c r="L558" s="46"/>
      <c r="M558" s="213" t="s">
        <v>19</v>
      </c>
      <c r="N558" s="214" t="s">
        <v>40</v>
      </c>
      <c r="O558" s="86"/>
      <c r="P558" s="215">
        <f>O558*H558</f>
        <v>0</v>
      </c>
      <c r="Q558" s="215">
        <v>0.00026848749999999999</v>
      </c>
      <c r="R558" s="215">
        <f>Q558*H558</f>
        <v>0.0024163875</v>
      </c>
      <c r="S558" s="215">
        <v>0</v>
      </c>
      <c r="T558" s="216">
        <f>S558*H558</f>
        <v>0</v>
      </c>
      <c r="U558" s="40"/>
      <c r="V558" s="40"/>
      <c r="W558" s="40"/>
      <c r="X558" s="40"/>
      <c r="Y558" s="40"/>
      <c r="Z558" s="40"/>
      <c r="AA558" s="40"/>
      <c r="AB558" s="40"/>
      <c r="AC558" s="40"/>
      <c r="AD558" s="40"/>
      <c r="AE558" s="40"/>
      <c r="AR558" s="217" t="s">
        <v>492</v>
      </c>
      <c r="AT558" s="217" t="s">
        <v>129</v>
      </c>
      <c r="AU558" s="217" t="s">
        <v>79</v>
      </c>
      <c r="AY558" s="19" t="s">
        <v>125</v>
      </c>
      <c r="BE558" s="218">
        <f>IF(N558="základní",J558,0)</f>
        <v>0</v>
      </c>
      <c r="BF558" s="218">
        <f>IF(N558="snížená",J558,0)</f>
        <v>0</v>
      </c>
      <c r="BG558" s="218">
        <f>IF(N558="zákl. přenesená",J558,0)</f>
        <v>0</v>
      </c>
      <c r="BH558" s="218">
        <f>IF(N558="sníž. přenesená",J558,0)</f>
        <v>0</v>
      </c>
      <c r="BI558" s="218">
        <f>IF(N558="nulová",J558,0)</f>
        <v>0</v>
      </c>
      <c r="BJ558" s="19" t="s">
        <v>77</v>
      </c>
      <c r="BK558" s="218">
        <f>ROUND(I558*H558,2)</f>
        <v>0</v>
      </c>
      <c r="BL558" s="19" t="s">
        <v>492</v>
      </c>
      <c r="BM558" s="217" t="s">
        <v>885</v>
      </c>
    </row>
    <row r="559" s="2" customFormat="1">
      <c r="A559" s="40"/>
      <c r="B559" s="41"/>
      <c r="C559" s="42"/>
      <c r="D559" s="219" t="s">
        <v>136</v>
      </c>
      <c r="E559" s="42"/>
      <c r="F559" s="220" t="s">
        <v>886</v>
      </c>
      <c r="G559" s="42"/>
      <c r="H559" s="42"/>
      <c r="I559" s="221"/>
      <c r="J559" s="42"/>
      <c r="K559" s="42"/>
      <c r="L559" s="46"/>
      <c r="M559" s="222"/>
      <c r="N559" s="223"/>
      <c r="O559" s="86"/>
      <c r="P559" s="86"/>
      <c r="Q559" s="86"/>
      <c r="R559" s="86"/>
      <c r="S559" s="86"/>
      <c r="T559" s="87"/>
      <c r="U559" s="40"/>
      <c r="V559" s="40"/>
      <c r="W559" s="40"/>
      <c r="X559" s="40"/>
      <c r="Y559" s="40"/>
      <c r="Z559" s="40"/>
      <c r="AA559" s="40"/>
      <c r="AB559" s="40"/>
      <c r="AC559" s="40"/>
      <c r="AD559" s="40"/>
      <c r="AE559" s="40"/>
      <c r="AT559" s="19" t="s">
        <v>136</v>
      </c>
      <c r="AU559" s="19" t="s">
        <v>79</v>
      </c>
    </row>
    <row r="560" s="2" customFormat="1" ht="16.5" customHeight="1">
      <c r="A560" s="40"/>
      <c r="B560" s="41"/>
      <c r="C560" s="258" t="s">
        <v>689</v>
      </c>
      <c r="D560" s="258" t="s">
        <v>218</v>
      </c>
      <c r="E560" s="259" t="s">
        <v>887</v>
      </c>
      <c r="F560" s="260" t="s">
        <v>888</v>
      </c>
      <c r="G560" s="261" t="s">
        <v>177</v>
      </c>
      <c r="H560" s="262">
        <v>1</v>
      </c>
      <c r="I560" s="263"/>
      <c r="J560" s="264">
        <f>ROUND(I560*H560,2)</f>
        <v>0</v>
      </c>
      <c r="K560" s="260" t="s">
        <v>19</v>
      </c>
      <c r="L560" s="265"/>
      <c r="M560" s="266" t="s">
        <v>19</v>
      </c>
      <c r="N560" s="267" t="s">
        <v>40</v>
      </c>
      <c r="O560" s="86"/>
      <c r="P560" s="215">
        <f>O560*H560</f>
        <v>0</v>
      </c>
      <c r="Q560" s="215">
        <v>0</v>
      </c>
      <c r="R560" s="215">
        <f>Q560*H560</f>
        <v>0</v>
      </c>
      <c r="S560" s="215">
        <v>0</v>
      </c>
      <c r="T560" s="216">
        <f>S560*H560</f>
        <v>0</v>
      </c>
      <c r="U560" s="40"/>
      <c r="V560" s="40"/>
      <c r="W560" s="40"/>
      <c r="X560" s="40"/>
      <c r="Y560" s="40"/>
      <c r="Z560" s="40"/>
      <c r="AA560" s="40"/>
      <c r="AB560" s="40"/>
      <c r="AC560" s="40"/>
      <c r="AD560" s="40"/>
      <c r="AE560" s="40"/>
      <c r="AR560" s="217" t="s">
        <v>178</v>
      </c>
      <c r="AT560" s="217" t="s">
        <v>218</v>
      </c>
      <c r="AU560" s="217" t="s">
        <v>79</v>
      </c>
      <c r="AY560" s="19" t="s">
        <v>125</v>
      </c>
      <c r="BE560" s="218">
        <f>IF(N560="základní",J560,0)</f>
        <v>0</v>
      </c>
      <c r="BF560" s="218">
        <f>IF(N560="snížená",J560,0)</f>
        <v>0</v>
      </c>
      <c r="BG560" s="218">
        <f>IF(N560="zákl. přenesená",J560,0)</f>
        <v>0</v>
      </c>
      <c r="BH560" s="218">
        <f>IF(N560="sníž. přenesená",J560,0)</f>
        <v>0</v>
      </c>
      <c r="BI560" s="218">
        <f>IF(N560="nulová",J560,0)</f>
        <v>0</v>
      </c>
      <c r="BJ560" s="19" t="s">
        <v>77</v>
      </c>
      <c r="BK560" s="218">
        <f>ROUND(I560*H560,2)</f>
        <v>0</v>
      </c>
      <c r="BL560" s="19" t="s">
        <v>492</v>
      </c>
      <c r="BM560" s="217" t="s">
        <v>889</v>
      </c>
    </row>
    <row r="561" s="2" customFormat="1" ht="16.5" customHeight="1">
      <c r="A561" s="40"/>
      <c r="B561" s="41"/>
      <c r="C561" s="258" t="s">
        <v>890</v>
      </c>
      <c r="D561" s="258" t="s">
        <v>218</v>
      </c>
      <c r="E561" s="259" t="s">
        <v>891</v>
      </c>
      <c r="F561" s="260" t="s">
        <v>892</v>
      </c>
      <c r="G561" s="261" t="s">
        <v>680</v>
      </c>
      <c r="H561" s="262">
        <v>2</v>
      </c>
      <c r="I561" s="263"/>
      <c r="J561" s="264">
        <f>ROUND(I561*H561,2)</f>
        <v>0</v>
      </c>
      <c r="K561" s="260" t="s">
        <v>19</v>
      </c>
      <c r="L561" s="265"/>
      <c r="M561" s="266" t="s">
        <v>19</v>
      </c>
      <c r="N561" s="267" t="s">
        <v>40</v>
      </c>
      <c r="O561" s="86"/>
      <c r="P561" s="215">
        <f>O561*H561</f>
        <v>0</v>
      </c>
      <c r="Q561" s="215">
        <v>0</v>
      </c>
      <c r="R561" s="215">
        <f>Q561*H561</f>
        <v>0</v>
      </c>
      <c r="S561" s="215">
        <v>0</v>
      </c>
      <c r="T561" s="216">
        <f>S561*H561</f>
        <v>0</v>
      </c>
      <c r="U561" s="40"/>
      <c r="V561" s="40"/>
      <c r="W561" s="40"/>
      <c r="X561" s="40"/>
      <c r="Y561" s="40"/>
      <c r="Z561" s="40"/>
      <c r="AA561" s="40"/>
      <c r="AB561" s="40"/>
      <c r="AC561" s="40"/>
      <c r="AD561" s="40"/>
      <c r="AE561" s="40"/>
      <c r="AR561" s="217" t="s">
        <v>178</v>
      </c>
      <c r="AT561" s="217" t="s">
        <v>218</v>
      </c>
      <c r="AU561" s="217" t="s">
        <v>79</v>
      </c>
      <c r="AY561" s="19" t="s">
        <v>125</v>
      </c>
      <c r="BE561" s="218">
        <f>IF(N561="základní",J561,0)</f>
        <v>0</v>
      </c>
      <c r="BF561" s="218">
        <f>IF(N561="snížená",J561,0)</f>
        <v>0</v>
      </c>
      <c r="BG561" s="218">
        <f>IF(N561="zákl. přenesená",J561,0)</f>
        <v>0</v>
      </c>
      <c r="BH561" s="218">
        <f>IF(N561="sníž. přenesená",J561,0)</f>
        <v>0</v>
      </c>
      <c r="BI561" s="218">
        <f>IF(N561="nulová",J561,0)</f>
        <v>0</v>
      </c>
      <c r="BJ561" s="19" t="s">
        <v>77</v>
      </c>
      <c r="BK561" s="218">
        <f>ROUND(I561*H561,2)</f>
        <v>0</v>
      </c>
      <c r="BL561" s="19" t="s">
        <v>492</v>
      </c>
      <c r="BM561" s="217" t="s">
        <v>893</v>
      </c>
    </row>
    <row r="562" s="2" customFormat="1" ht="16.5" customHeight="1">
      <c r="A562" s="40"/>
      <c r="B562" s="41"/>
      <c r="C562" s="258" t="s">
        <v>693</v>
      </c>
      <c r="D562" s="258" t="s">
        <v>218</v>
      </c>
      <c r="E562" s="259" t="s">
        <v>894</v>
      </c>
      <c r="F562" s="260" t="s">
        <v>895</v>
      </c>
      <c r="G562" s="261" t="s">
        <v>680</v>
      </c>
      <c r="H562" s="262">
        <v>1</v>
      </c>
      <c r="I562" s="263"/>
      <c r="J562" s="264">
        <f>ROUND(I562*H562,2)</f>
        <v>0</v>
      </c>
      <c r="K562" s="260" t="s">
        <v>19</v>
      </c>
      <c r="L562" s="265"/>
      <c r="M562" s="266" t="s">
        <v>19</v>
      </c>
      <c r="N562" s="267" t="s">
        <v>40</v>
      </c>
      <c r="O562" s="86"/>
      <c r="P562" s="215">
        <f>O562*H562</f>
        <v>0</v>
      </c>
      <c r="Q562" s="215">
        <v>0</v>
      </c>
      <c r="R562" s="215">
        <f>Q562*H562</f>
        <v>0</v>
      </c>
      <c r="S562" s="215">
        <v>0</v>
      </c>
      <c r="T562" s="216">
        <f>S562*H562</f>
        <v>0</v>
      </c>
      <c r="U562" s="40"/>
      <c r="V562" s="40"/>
      <c r="W562" s="40"/>
      <c r="X562" s="40"/>
      <c r="Y562" s="40"/>
      <c r="Z562" s="40"/>
      <c r="AA562" s="40"/>
      <c r="AB562" s="40"/>
      <c r="AC562" s="40"/>
      <c r="AD562" s="40"/>
      <c r="AE562" s="40"/>
      <c r="AR562" s="217" t="s">
        <v>178</v>
      </c>
      <c r="AT562" s="217" t="s">
        <v>218</v>
      </c>
      <c r="AU562" s="217" t="s">
        <v>79</v>
      </c>
      <c r="AY562" s="19" t="s">
        <v>125</v>
      </c>
      <c r="BE562" s="218">
        <f>IF(N562="základní",J562,0)</f>
        <v>0</v>
      </c>
      <c r="BF562" s="218">
        <f>IF(N562="snížená",J562,0)</f>
        <v>0</v>
      </c>
      <c r="BG562" s="218">
        <f>IF(N562="zákl. přenesená",J562,0)</f>
        <v>0</v>
      </c>
      <c r="BH562" s="218">
        <f>IF(N562="sníž. přenesená",J562,0)</f>
        <v>0</v>
      </c>
      <c r="BI562" s="218">
        <f>IF(N562="nulová",J562,0)</f>
        <v>0</v>
      </c>
      <c r="BJ562" s="19" t="s">
        <v>77</v>
      </c>
      <c r="BK562" s="218">
        <f>ROUND(I562*H562,2)</f>
        <v>0</v>
      </c>
      <c r="BL562" s="19" t="s">
        <v>492</v>
      </c>
      <c r="BM562" s="217" t="s">
        <v>896</v>
      </c>
    </row>
    <row r="563" s="2" customFormat="1" ht="16.5" customHeight="1">
      <c r="A563" s="40"/>
      <c r="B563" s="41"/>
      <c r="C563" s="258" t="s">
        <v>897</v>
      </c>
      <c r="D563" s="258" t="s">
        <v>218</v>
      </c>
      <c r="E563" s="259" t="s">
        <v>898</v>
      </c>
      <c r="F563" s="260" t="s">
        <v>899</v>
      </c>
      <c r="G563" s="261" t="s">
        <v>680</v>
      </c>
      <c r="H563" s="262">
        <v>2</v>
      </c>
      <c r="I563" s="263"/>
      <c r="J563" s="264">
        <f>ROUND(I563*H563,2)</f>
        <v>0</v>
      </c>
      <c r="K563" s="260" t="s">
        <v>19</v>
      </c>
      <c r="L563" s="265"/>
      <c r="M563" s="266" t="s">
        <v>19</v>
      </c>
      <c r="N563" s="267" t="s">
        <v>40</v>
      </c>
      <c r="O563" s="86"/>
      <c r="P563" s="215">
        <f>O563*H563</f>
        <v>0</v>
      </c>
      <c r="Q563" s="215">
        <v>0</v>
      </c>
      <c r="R563" s="215">
        <f>Q563*H563</f>
        <v>0</v>
      </c>
      <c r="S563" s="215">
        <v>0</v>
      </c>
      <c r="T563" s="216">
        <f>S563*H563</f>
        <v>0</v>
      </c>
      <c r="U563" s="40"/>
      <c r="V563" s="40"/>
      <c r="W563" s="40"/>
      <c r="X563" s="40"/>
      <c r="Y563" s="40"/>
      <c r="Z563" s="40"/>
      <c r="AA563" s="40"/>
      <c r="AB563" s="40"/>
      <c r="AC563" s="40"/>
      <c r="AD563" s="40"/>
      <c r="AE563" s="40"/>
      <c r="AR563" s="217" t="s">
        <v>178</v>
      </c>
      <c r="AT563" s="217" t="s">
        <v>218</v>
      </c>
      <c r="AU563" s="217" t="s">
        <v>79</v>
      </c>
      <c r="AY563" s="19" t="s">
        <v>125</v>
      </c>
      <c r="BE563" s="218">
        <f>IF(N563="základní",J563,0)</f>
        <v>0</v>
      </c>
      <c r="BF563" s="218">
        <f>IF(N563="snížená",J563,0)</f>
        <v>0</v>
      </c>
      <c r="BG563" s="218">
        <f>IF(N563="zákl. přenesená",J563,0)</f>
        <v>0</v>
      </c>
      <c r="BH563" s="218">
        <f>IF(N563="sníž. přenesená",J563,0)</f>
        <v>0</v>
      </c>
      <c r="BI563" s="218">
        <f>IF(N563="nulová",J563,0)</f>
        <v>0</v>
      </c>
      <c r="BJ563" s="19" t="s">
        <v>77</v>
      </c>
      <c r="BK563" s="218">
        <f>ROUND(I563*H563,2)</f>
        <v>0</v>
      </c>
      <c r="BL563" s="19" t="s">
        <v>492</v>
      </c>
      <c r="BM563" s="217" t="s">
        <v>900</v>
      </c>
    </row>
    <row r="564" s="2" customFormat="1" ht="16.5" customHeight="1">
      <c r="A564" s="40"/>
      <c r="B564" s="41"/>
      <c r="C564" s="258" t="s">
        <v>700</v>
      </c>
      <c r="D564" s="258" t="s">
        <v>218</v>
      </c>
      <c r="E564" s="259" t="s">
        <v>901</v>
      </c>
      <c r="F564" s="260" t="s">
        <v>902</v>
      </c>
      <c r="G564" s="261" t="s">
        <v>680</v>
      </c>
      <c r="H564" s="262">
        <v>4</v>
      </c>
      <c r="I564" s="263"/>
      <c r="J564" s="264">
        <f>ROUND(I564*H564,2)</f>
        <v>0</v>
      </c>
      <c r="K564" s="260" t="s">
        <v>19</v>
      </c>
      <c r="L564" s="265"/>
      <c r="M564" s="266" t="s">
        <v>19</v>
      </c>
      <c r="N564" s="267" t="s">
        <v>40</v>
      </c>
      <c r="O564" s="86"/>
      <c r="P564" s="215">
        <f>O564*H564</f>
        <v>0</v>
      </c>
      <c r="Q564" s="215">
        <v>0</v>
      </c>
      <c r="R564" s="215">
        <f>Q564*H564</f>
        <v>0</v>
      </c>
      <c r="S564" s="215">
        <v>0</v>
      </c>
      <c r="T564" s="216">
        <f>S564*H564</f>
        <v>0</v>
      </c>
      <c r="U564" s="40"/>
      <c r="V564" s="40"/>
      <c r="W564" s="40"/>
      <c r="X564" s="40"/>
      <c r="Y564" s="40"/>
      <c r="Z564" s="40"/>
      <c r="AA564" s="40"/>
      <c r="AB564" s="40"/>
      <c r="AC564" s="40"/>
      <c r="AD564" s="40"/>
      <c r="AE564" s="40"/>
      <c r="AR564" s="217" t="s">
        <v>178</v>
      </c>
      <c r="AT564" s="217" t="s">
        <v>218</v>
      </c>
      <c r="AU564" s="217" t="s">
        <v>79</v>
      </c>
      <c r="AY564" s="19" t="s">
        <v>125</v>
      </c>
      <c r="BE564" s="218">
        <f>IF(N564="základní",J564,0)</f>
        <v>0</v>
      </c>
      <c r="BF564" s="218">
        <f>IF(N564="snížená",J564,0)</f>
        <v>0</v>
      </c>
      <c r="BG564" s="218">
        <f>IF(N564="zákl. přenesená",J564,0)</f>
        <v>0</v>
      </c>
      <c r="BH564" s="218">
        <f>IF(N564="sníž. přenesená",J564,0)</f>
        <v>0</v>
      </c>
      <c r="BI564" s="218">
        <f>IF(N564="nulová",J564,0)</f>
        <v>0</v>
      </c>
      <c r="BJ564" s="19" t="s">
        <v>77</v>
      </c>
      <c r="BK564" s="218">
        <f>ROUND(I564*H564,2)</f>
        <v>0</v>
      </c>
      <c r="BL564" s="19" t="s">
        <v>492</v>
      </c>
      <c r="BM564" s="217" t="s">
        <v>903</v>
      </c>
    </row>
    <row r="565" s="2" customFormat="1" ht="24.15" customHeight="1">
      <c r="A565" s="40"/>
      <c r="B565" s="41"/>
      <c r="C565" s="206" t="s">
        <v>904</v>
      </c>
      <c r="D565" s="206" t="s">
        <v>129</v>
      </c>
      <c r="E565" s="207" t="s">
        <v>905</v>
      </c>
      <c r="F565" s="208" t="s">
        <v>906</v>
      </c>
      <c r="G565" s="209" t="s">
        <v>692</v>
      </c>
      <c r="H565" s="278"/>
      <c r="I565" s="211"/>
      <c r="J565" s="212">
        <f>ROUND(I565*H565,2)</f>
        <v>0</v>
      </c>
      <c r="K565" s="208" t="s">
        <v>162</v>
      </c>
      <c r="L565" s="46"/>
      <c r="M565" s="213" t="s">
        <v>19</v>
      </c>
      <c r="N565" s="214" t="s">
        <v>40</v>
      </c>
      <c r="O565" s="86"/>
      <c r="P565" s="215">
        <f>O565*H565</f>
        <v>0</v>
      </c>
      <c r="Q565" s="215">
        <v>0</v>
      </c>
      <c r="R565" s="215">
        <f>Q565*H565</f>
        <v>0</v>
      </c>
      <c r="S565" s="215">
        <v>0</v>
      </c>
      <c r="T565" s="216">
        <f>S565*H565</f>
        <v>0</v>
      </c>
      <c r="U565" s="40"/>
      <c r="V565" s="40"/>
      <c r="W565" s="40"/>
      <c r="X565" s="40"/>
      <c r="Y565" s="40"/>
      <c r="Z565" s="40"/>
      <c r="AA565" s="40"/>
      <c r="AB565" s="40"/>
      <c r="AC565" s="40"/>
      <c r="AD565" s="40"/>
      <c r="AE565" s="40"/>
      <c r="AR565" s="217" t="s">
        <v>492</v>
      </c>
      <c r="AT565" s="217" t="s">
        <v>129</v>
      </c>
      <c r="AU565" s="217" t="s">
        <v>79</v>
      </c>
      <c r="AY565" s="19" t="s">
        <v>125</v>
      </c>
      <c r="BE565" s="218">
        <f>IF(N565="základní",J565,0)</f>
        <v>0</v>
      </c>
      <c r="BF565" s="218">
        <f>IF(N565="snížená",J565,0)</f>
        <v>0</v>
      </c>
      <c r="BG565" s="218">
        <f>IF(N565="zákl. přenesená",J565,0)</f>
        <v>0</v>
      </c>
      <c r="BH565" s="218">
        <f>IF(N565="sníž. přenesená",J565,0)</f>
        <v>0</v>
      </c>
      <c r="BI565" s="218">
        <f>IF(N565="nulová",J565,0)</f>
        <v>0</v>
      </c>
      <c r="BJ565" s="19" t="s">
        <v>77</v>
      </c>
      <c r="BK565" s="218">
        <f>ROUND(I565*H565,2)</f>
        <v>0</v>
      </c>
      <c r="BL565" s="19" t="s">
        <v>492</v>
      </c>
      <c r="BM565" s="217" t="s">
        <v>907</v>
      </c>
    </row>
    <row r="566" s="2" customFormat="1">
      <c r="A566" s="40"/>
      <c r="B566" s="41"/>
      <c r="C566" s="42"/>
      <c r="D566" s="219" t="s">
        <v>136</v>
      </c>
      <c r="E566" s="42"/>
      <c r="F566" s="220" t="s">
        <v>908</v>
      </c>
      <c r="G566" s="42"/>
      <c r="H566" s="42"/>
      <c r="I566" s="221"/>
      <c r="J566" s="42"/>
      <c r="K566" s="42"/>
      <c r="L566" s="46"/>
      <c r="M566" s="222"/>
      <c r="N566" s="223"/>
      <c r="O566" s="86"/>
      <c r="P566" s="86"/>
      <c r="Q566" s="86"/>
      <c r="R566" s="86"/>
      <c r="S566" s="86"/>
      <c r="T566" s="87"/>
      <c r="U566" s="40"/>
      <c r="V566" s="40"/>
      <c r="W566" s="40"/>
      <c r="X566" s="40"/>
      <c r="Y566" s="40"/>
      <c r="Z566" s="40"/>
      <c r="AA566" s="40"/>
      <c r="AB566" s="40"/>
      <c r="AC566" s="40"/>
      <c r="AD566" s="40"/>
      <c r="AE566" s="40"/>
      <c r="AT566" s="19" t="s">
        <v>136</v>
      </c>
      <c r="AU566" s="19" t="s">
        <v>79</v>
      </c>
    </row>
    <row r="567" s="12" customFormat="1" ht="22.8" customHeight="1">
      <c r="A567" s="12"/>
      <c r="B567" s="190"/>
      <c r="C567" s="191"/>
      <c r="D567" s="192" t="s">
        <v>68</v>
      </c>
      <c r="E567" s="204" t="s">
        <v>909</v>
      </c>
      <c r="F567" s="204" t="s">
        <v>910</v>
      </c>
      <c r="G567" s="191"/>
      <c r="H567" s="191"/>
      <c r="I567" s="194"/>
      <c r="J567" s="205">
        <f>BK567</f>
        <v>0</v>
      </c>
      <c r="K567" s="191"/>
      <c r="L567" s="196"/>
      <c r="M567" s="197"/>
      <c r="N567" s="198"/>
      <c r="O567" s="198"/>
      <c r="P567" s="199">
        <f>SUM(P568:P582)</f>
        <v>0</v>
      </c>
      <c r="Q567" s="198"/>
      <c r="R567" s="199">
        <f>SUM(R568:R582)</f>
        <v>0.017125868799999999</v>
      </c>
      <c r="S567" s="198"/>
      <c r="T567" s="200">
        <f>SUM(T568:T582)</f>
        <v>0</v>
      </c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R567" s="201" t="s">
        <v>79</v>
      </c>
      <c r="AT567" s="202" t="s">
        <v>68</v>
      </c>
      <c r="AU567" s="202" t="s">
        <v>77</v>
      </c>
      <c r="AY567" s="201" t="s">
        <v>125</v>
      </c>
      <c r="BK567" s="203">
        <f>SUM(BK568:BK582)</f>
        <v>0</v>
      </c>
    </row>
    <row r="568" s="2" customFormat="1" ht="24.15" customHeight="1">
      <c r="A568" s="40"/>
      <c r="B568" s="41"/>
      <c r="C568" s="206" t="s">
        <v>911</v>
      </c>
      <c r="D568" s="206" t="s">
        <v>129</v>
      </c>
      <c r="E568" s="207" t="s">
        <v>912</v>
      </c>
      <c r="F568" s="208" t="s">
        <v>913</v>
      </c>
      <c r="G568" s="209" t="s">
        <v>154</v>
      </c>
      <c r="H568" s="210">
        <v>122.95999999999999</v>
      </c>
      <c r="I568" s="211"/>
      <c r="J568" s="212">
        <f>ROUND(I568*H568,2)</f>
        <v>0</v>
      </c>
      <c r="K568" s="208" t="s">
        <v>162</v>
      </c>
      <c r="L568" s="46"/>
      <c r="M568" s="213" t="s">
        <v>19</v>
      </c>
      <c r="N568" s="214" t="s">
        <v>40</v>
      </c>
      <c r="O568" s="86"/>
      <c r="P568" s="215">
        <f>O568*H568</f>
        <v>0</v>
      </c>
      <c r="Q568" s="215">
        <v>6.4540000000000002E-05</v>
      </c>
      <c r="R568" s="215">
        <f>Q568*H568</f>
        <v>0.007935838399999999</v>
      </c>
      <c r="S568" s="215">
        <v>0</v>
      </c>
      <c r="T568" s="216">
        <f>S568*H568</f>
        <v>0</v>
      </c>
      <c r="U568" s="40"/>
      <c r="V568" s="40"/>
      <c r="W568" s="40"/>
      <c r="X568" s="40"/>
      <c r="Y568" s="40"/>
      <c r="Z568" s="40"/>
      <c r="AA568" s="40"/>
      <c r="AB568" s="40"/>
      <c r="AC568" s="40"/>
      <c r="AD568" s="40"/>
      <c r="AE568" s="40"/>
      <c r="AR568" s="217" t="s">
        <v>492</v>
      </c>
      <c r="AT568" s="217" t="s">
        <v>129</v>
      </c>
      <c r="AU568" s="217" t="s">
        <v>79</v>
      </c>
      <c r="AY568" s="19" t="s">
        <v>125</v>
      </c>
      <c r="BE568" s="218">
        <f>IF(N568="základní",J568,0)</f>
        <v>0</v>
      </c>
      <c r="BF568" s="218">
        <f>IF(N568="snížená",J568,0)</f>
        <v>0</v>
      </c>
      <c r="BG568" s="218">
        <f>IF(N568="zákl. přenesená",J568,0)</f>
        <v>0</v>
      </c>
      <c r="BH568" s="218">
        <f>IF(N568="sníž. přenesená",J568,0)</f>
        <v>0</v>
      </c>
      <c r="BI568" s="218">
        <f>IF(N568="nulová",J568,0)</f>
        <v>0</v>
      </c>
      <c r="BJ568" s="19" t="s">
        <v>77</v>
      </c>
      <c r="BK568" s="218">
        <f>ROUND(I568*H568,2)</f>
        <v>0</v>
      </c>
      <c r="BL568" s="19" t="s">
        <v>492</v>
      </c>
      <c r="BM568" s="217" t="s">
        <v>914</v>
      </c>
    </row>
    <row r="569" s="2" customFormat="1">
      <c r="A569" s="40"/>
      <c r="B569" s="41"/>
      <c r="C569" s="42"/>
      <c r="D569" s="219" t="s">
        <v>136</v>
      </c>
      <c r="E569" s="42"/>
      <c r="F569" s="220" t="s">
        <v>915</v>
      </c>
      <c r="G569" s="42"/>
      <c r="H569" s="42"/>
      <c r="I569" s="221"/>
      <c r="J569" s="42"/>
      <c r="K569" s="42"/>
      <c r="L569" s="46"/>
      <c r="M569" s="222"/>
      <c r="N569" s="223"/>
      <c r="O569" s="86"/>
      <c r="P569" s="86"/>
      <c r="Q569" s="86"/>
      <c r="R569" s="86"/>
      <c r="S569" s="86"/>
      <c r="T569" s="87"/>
      <c r="U569" s="40"/>
      <c r="V569" s="40"/>
      <c r="W569" s="40"/>
      <c r="X569" s="40"/>
      <c r="Y569" s="40"/>
      <c r="Z569" s="40"/>
      <c r="AA569" s="40"/>
      <c r="AB569" s="40"/>
      <c r="AC569" s="40"/>
      <c r="AD569" s="40"/>
      <c r="AE569" s="40"/>
      <c r="AT569" s="19" t="s">
        <v>136</v>
      </c>
      <c r="AU569" s="19" t="s">
        <v>79</v>
      </c>
    </row>
    <row r="570" s="2" customFormat="1" ht="24.15" customHeight="1">
      <c r="A570" s="40"/>
      <c r="B570" s="41"/>
      <c r="C570" s="206" t="s">
        <v>916</v>
      </c>
      <c r="D570" s="206" t="s">
        <v>129</v>
      </c>
      <c r="E570" s="207" t="s">
        <v>917</v>
      </c>
      <c r="F570" s="208" t="s">
        <v>918</v>
      </c>
      <c r="G570" s="209" t="s">
        <v>154</v>
      </c>
      <c r="H570" s="210">
        <v>122.95999999999999</v>
      </c>
      <c r="I570" s="211"/>
      <c r="J570" s="212">
        <f>ROUND(I570*H570,2)</f>
        <v>0</v>
      </c>
      <c r="K570" s="208" t="s">
        <v>162</v>
      </c>
      <c r="L570" s="46"/>
      <c r="M570" s="213" t="s">
        <v>19</v>
      </c>
      <c r="N570" s="214" t="s">
        <v>40</v>
      </c>
      <c r="O570" s="86"/>
      <c r="P570" s="215">
        <f>O570*H570</f>
        <v>0</v>
      </c>
      <c r="Q570" s="215">
        <v>7.4740000000000006E-05</v>
      </c>
      <c r="R570" s="215">
        <f>Q570*H570</f>
        <v>0.0091900304000000002</v>
      </c>
      <c r="S570" s="215">
        <v>0</v>
      </c>
      <c r="T570" s="216">
        <f>S570*H570</f>
        <v>0</v>
      </c>
      <c r="U570" s="40"/>
      <c r="V570" s="40"/>
      <c r="W570" s="40"/>
      <c r="X570" s="40"/>
      <c r="Y570" s="40"/>
      <c r="Z570" s="40"/>
      <c r="AA570" s="40"/>
      <c r="AB570" s="40"/>
      <c r="AC570" s="40"/>
      <c r="AD570" s="40"/>
      <c r="AE570" s="40"/>
      <c r="AR570" s="217" t="s">
        <v>492</v>
      </c>
      <c r="AT570" s="217" t="s">
        <v>129</v>
      </c>
      <c r="AU570" s="217" t="s">
        <v>79</v>
      </c>
      <c r="AY570" s="19" t="s">
        <v>125</v>
      </c>
      <c r="BE570" s="218">
        <f>IF(N570="základní",J570,0)</f>
        <v>0</v>
      </c>
      <c r="BF570" s="218">
        <f>IF(N570="snížená",J570,0)</f>
        <v>0</v>
      </c>
      <c r="BG570" s="218">
        <f>IF(N570="zákl. přenesená",J570,0)</f>
        <v>0</v>
      </c>
      <c r="BH570" s="218">
        <f>IF(N570="sníž. přenesená",J570,0)</f>
        <v>0</v>
      </c>
      <c r="BI570" s="218">
        <f>IF(N570="nulová",J570,0)</f>
        <v>0</v>
      </c>
      <c r="BJ570" s="19" t="s">
        <v>77</v>
      </c>
      <c r="BK570" s="218">
        <f>ROUND(I570*H570,2)</f>
        <v>0</v>
      </c>
      <c r="BL570" s="19" t="s">
        <v>492</v>
      </c>
      <c r="BM570" s="217" t="s">
        <v>919</v>
      </c>
    </row>
    <row r="571" s="2" customFormat="1">
      <c r="A571" s="40"/>
      <c r="B571" s="41"/>
      <c r="C571" s="42"/>
      <c r="D571" s="219" t="s">
        <v>136</v>
      </c>
      <c r="E571" s="42"/>
      <c r="F571" s="220" t="s">
        <v>920</v>
      </c>
      <c r="G571" s="42"/>
      <c r="H571" s="42"/>
      <c r="I571" s="221"/>
      <c r="J571" s="42"/>
      <c r="K571" s="42"/>
      <c r="L571" s="46"/>
      <c r="M571" s="222"/>
      <c r="N571" s="223"/>
      <c r="O571" s="86"/>
      <c r="P571" s="86"/>
      <c r="Q571" s="86"/>
      <c r="R571" s="86"/>
      <c r="S571" s="86"/>
      <c r="T571" s="87"/>
      <c r="U571" s="40"/>
      <c r="V571" s="40"/>
      <c r="W571" s="40"/>
      <c r="X571" s="40"/>
      <c r="Y571" s="40"/>
      <c r="Z571" s="40"/>
      <c r="AA571" s="40"/>
      <c r="AB571" s="40"/>
      <c r="AC571" s="40"/>
      <c r="AD571" s="40"/>
      <c r="AE571" s="40"/>
      <c r="AT571" s="19" t="s">
        <v>136</v>
      </c>
      <c r="AU571" s="19" t="s">
        <v>79</v>
      </c>
    </row>
    <row r="572" s="13" customFormat="1">
      <c r="A572" s="13"/>
      <c r="B572" s="224"/>
      <c r="C572" s="225"/>
      <c r="D572" s="226" t="s">
        <v>138</v>
      </c>
      <c r="E572" s="227" t="s">
        <v>19</v>
      </c>
      <c r="F572" s="228" t="s">
        <v>259</v>
      </c>
      <c r="G572" s="225"/>
      <c r="H572" s="229">
        <v>108.45999999999999</v>
      </c>
      <c r="I572" s="230"/>
      <c r="J572" s="225"/>
      <c r="K572" s="225"/>
      <c r="L572" s="231"/>
      <c r="M572" s="232"/>
      <c r="N572" s="233"/>
      <c r="O572" s="233"/>
      <c r="P572" s="233"/>
      <c r="Q572" s="233"/>
      <c r="R572" s="233"/>
      <c r="S572" s="233"/>
      <c r="T572" s="234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35" t="s">
        <v>138</v>
      </c>
      <c r="AU572" s="235" t="s">
        <v>79</v>
      </c>
      <c r="AV572" s="13" t="s">
        <v>79</v>
      </c>
      <c r="AW572" s="13" t="s">
        <v>31</v>
      </c>
      <c r="AX572" s="13" t="s">
        <v>69</v>
      </c>
      <c r="AY572" s="235" t="s">
        <v>125</v>
      </c>
    </row>
    <row r="573" s="13" customFormat="1">
      <c r="A573" s="13"/>
      <c r="B573" s="224"/>
      <c r="C573" s="225"/>
      <c r="D573" s="226" t="s">
        <v>138</v>
      </c>
      <c r="E573" s="227" t="s">
        <v>19</v>
      </c>
      <c r="F573" s="228" t="s">
        <v>260</v>
      </c>
      <c r="G573" s="225"/>
      <c r="H573" s="229">
        <v>14.5</v>
      </c>
      <c r="I573" s="230"/>
      <c r="J573" s="225"/>
      <c r="K573" s="225"/>
      <c r="L573" s="231"/>
      <c r="M573" s="232"/>
      <c r="N573" s="233"/>
      <c r="O573" s="233"/>
      <c r="P573" s="233"/>
      <c r="Q573" s="233"/>
      <c r="R573" s="233"/>
      <c r="S573" s="233"/>
      <c r="T573" s="234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35" t="s">
        <v>138</v>
      </c>
      <c r="AU573" s="235" t="s">
        <v>79</v>
      </c>
      <c r="AV573" s="13" t="s">
        <v>79</v>
      </c>
      <c r="AW573" s="13" t="s">
        <v>31</v>
      </c>
      <c r="AX573" s="13" t="s">
        <v>69</v>
      </c>
      <c r="AY573" s="235" t="s">
        <v>125</v>
      </c>
    </row>
    <row r="574" s="15" customFormat="1">
      <c r="A574" s="15"/>
      <c r="B574" s="247"/>
      <c r="C574" s="248"/>
      <c r="D574" s="226" t="s">
        <v>138</v>
      </c>
      <c r="E574" s="249" t="s">
        <v>19</v>
      </c>
      <c r="F574" s="250" t="s">
        <v>143</v>
      </c>
      <c r="G574" s="248"/>
      <c r="H574" s="251">
        <v>122.95999999999999</v>
      </c>
      <c r="I574" s="252"/>
      <c r="J574" s="248"/>
      <c r="K574" s="248"/>
      <c r="L574" s="253"/>
      <c r="M574" s="254"/>
      <c r="N574" s="255"/>
      <c r="O574" s="255"/>
      <c r="P574" s="255"/>
      <c r="Q574" s="255"/>
      <c r="R574" s="255"/>
      <c r="S574" s="255"/>
      <c r="T574" s="256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T574" s="257" t="s">
        <v>138</v>
      </c>
      <c r="AU574" s="257" t="s">
        <v>79</v>
      </c>
      <c r="AV574" s="15" t="s">
        <v>134</v>
      </c>
      <c r="AW574" s="15" t="s">
        <v>31</v>
      </c>
      <c r="AX574" s="15" t="s">
        <v>77</v>
      </c>
      <c r="AY574" s="257" t="s">
        <v>125</v>
      </c>
    </row>
    <row r="575" s="2" customFormat="1" ht="16.5" customHeight="1">
      <c r="A575" s="40"/>
      <c r="B575" s="41"/>
      <c r="C575" s="206" t="s">
        <v>921</v>
      </c>
      <c r="D575" s="206" t="s">
        <v>129</v>
      </c>
      <c r="E575" s="207" t="s">
        <v>922</v>
      </c>
      <c r="F575" s="208" t="s">
        <v>923</v>
      </c>
      <c r="G575" s="209" t="s">
        <v>147</v>
      </c>
      <c r="H575" s="210">
        <v>167.81200000000001</v>
      </c>
      <c r="I575" s="211"/>
      <c r="J575" s="212">
        <f>ROUND(I575*H575,2)</f>
        <v>0</v>
      </c>
      <c r="K575" s="208" t="s">
        <v>19</v>
      </c>
      <c r="L575" s="46"/>
      <c r="M575" s="213" t="s">
        <v>19</v>
      </c>
      <c r="N575" s="214" t="s">
        <v>40</v>
      </c>
      <c r="O575" s="86"/>
      <c r="P575" s="215">
        <f>O575*H575</f>
        <v>0</v>
      </c>
      <c r="Q575" s="215">
        <v>0</v>
      </c>
      <c r="R575" s="215">
        <f>Q575*H575</f>
        <v>0</v>
      </c>
      <c r="S575" s="215">
        <v>0</v>
      </c>
      <c r="T575" s="216">
        <f>S575*H575</f>
        <v>0</v>
      </c>
      <c r="U575" s="40"/>
      <c r="V575" s="40"/>
      <c r="W575" s="40"/>
      <c r="X575" s="40"/>
      <c r="Y575" s="40"/>
      <c r="Z575" s="40"/>
      <c r="AA575" s="40"/>
      <c r="AB575" s="40"/>
      <c r="AC575" s="40"/>
      <c r="AD575" s="40"/>
      <c r="AE575" s="40"/>
      <c r="AR575" s="217" t="s">
        <v>492</v>
      </c>
      <c r="AT575" s="217" t="s">
        <v>129</v>
      </c>
      <c r="AU575" s="217" t="s">
        <v>79</v>
      </c>
      <c r="AY575" s="19" t="s">
        <v>125</v>
      </c>
      <c r="BE575" s="218">
        <f>IF(N575="základní",J575,0)</f>
        <v>0</v>
      </c>
      <c r="BF575" s="218">
        <f>IF(N575="snížená",J575,0)</f>
        <v>0</v>
      </c>
      <c r="BG575" s="218">
        <f>IF(N575="zákl. přenesená",J575,0)</f>
        <v>0</v>
      </c>
      <c r="BH575" s="218">
        <f>IF(N575="sníž. přenesená",J575,0)</f>
        <v>0</v>
      </c>
      <c r="BI575" s="218">
        <f>IF(N575="nulová",J575,0)</f>
        <v>0</v>
      </c>
      <c r="BJ575" s="19" t="s">
        <v>77</v>
      </c>
      <c r="BK575" s="218">
        <f>ROUND(I575*H575,2)</f>
        <v>0</v>
      </c>
      <c r="BL575" s="19" t="s">
        <v>492</v>
      </c>
      <c r="BM575" s="217" t="s">
        <v>924</v>
      </c>
    </row>
    <row r="576" s="13" customFormat="1">
      <c r="A576" s="13"/>
      <c r="B576" s="224"/>
      <c r="C576" s="225"/>
      <c r="D576" s="226" t="s">
        <v>138</v>
      </c>
      <c r="E576" s="227" t="s">
        <v>19</v>
      </c>
      <c r="F576" s="228" t="s">
        <v>659</v>
      </c>
      <c r="G576" s="225"/>
      <c r="H576" s="229">
        <v>72.722999999999999</v>
      </c>
      <c r="I576" s="230"/>
      <c r="J576" s="225"/>
      <c r="K576" s="225"/>
      <c r="L576" s="231"/>
      <c r="M576" s="232"/>
      <c r="N576" s="233"/>
      <c r="O576" s="233"/>
      <c r="P576" s="233"/>
      <c r="Q576" s="233"/>
      <c r="R576" s="233"/>
      <c r="S576" s="233"/>
      <c r="T576" s="234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35" t="s">
        <v>138</v>
      </c>
      <c r="AU576" s="235" t="s">
        <v>79</v>
      </c>
      <c r="AV576" s="13" t="s">
        <v>79</v>
      </c>
      <c r="AW576" s="13" t="s">
        <v>31</v>
      </c>
      <c r="AX576" s="13" t="s">
        <v>69</v>
      </c>
      <c r="AY576" s="235" t="s">
        <v>125</v>
      </c>
    </row>
    <row r="577" s="13" customFormat="1">
      <c r="A577" s="13"/>
      <c r="B577" s="224"/>
      <c r="C577" s="225"/>
      <c r="D577" s="226" t="s">
        <v>138</v>
      </c>
      <c r="E577" s="227" t="s">
        <v>19</v>
      </c>
      <c r="F577" s="228" t="s">
        <v>660</v>
      </c>
      <c r="G577" s="225"/>
      <c r="H577" s="229">
        <v>95.088999999999999</v>
      </c>
      <c r="I577" s="230"/>
      <c r="J577" s="225"/>
      <c r="K577" s="225"/>
      <c r="L577" s="231"/>
      <c r="M577" s="232"/>
      <c r="N577" s="233"/>
      <c r="O577" s="233"/>
      <c r="P577" s="233"/>
      <c r="Q577" s="233"/>
      <c r="R577" s="233"/>
      <c r="S577" s="233"/>
      <c r="T577" s="234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35" t="s">
        <v>138</v>
      </c>
      <c r="AU577" s="235" t="s">
        <v>79</v>
      </c>
      <c r="AV577" s="13" t="s">
        <v>79</v>
      </c>
      <c r="AW577" s="13" t="s">
        <v>31</v>
      </c>
      <c r="AX577" s="13" t="s">
        <v>69</v>
      </c>
      <c r="AY577" s="235" t="s">
        <v>125</v>
      </c>
    </row>
    <row r="578" s="15" customFormat="1">
      <c r="A578" s="15"/>
      <c r="B578" s="247"/>
      <c r="C578" s="248"/>
      <c r="D578" s="226" t="s">
        <v>138</v>
      </c>
      <c r="E578" s="249" t="s">
        <v>19</v>
      </c>
      <c r="F578" s="250" t="s">
        <v>143</v>
      </c>
      <c r="G578" s="248"/>
      <c r="H578" s="251">
        <v>167.81200000000001</v>
      </c>
      <c r="I578" s="252"/>
      <c r="J578" s="248"/>
      <c r="K578" s="248"/>
      <c r="L578" s="253"/>
      <c r="M578" s="254"/>
      <c r="N578" s="255"/>
      <c r="O578" s="255"/>
      <c r="P578" s="255"/>
      <c r="Q578" s="255"/>
      <c r="R578" s="255"/>
      <c r="S578" s="255"/>
      <c r="T578" s="256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T578" s="257" t="s">
        <v>138</v>
      </c>
      <c r="AU578" s="257" t="s">
        <v>79</v>
      </c>
      <c r="AV578" s="15" t="s">
        <v>134</v>
      </c>
      <c r="AW578" s="15" t="s">
        <v>31</v>
      </c>
      <c r="AX578" s="15" t="s">
        <v>77</v>
      </c>
      <c r="AY578" s="257" t="s">
        <v>125</v>
      </c>
    </row>
    <row r="579" s="2" customFormat="1" ht="24.15" customHeight="1">
      <c r="A579" s="40"/>
      <c r="B579" s="41"/>
      <c r="C579" s="206" t="s">
        <v>925</v>
      </c>
      <c r="D579" s="206" t="s">
        <v>129</v>
      </c>
      <c r="E579" s="207" t="s">
        <v>926</v>
      </c>
      <c r="F579" s="208" t="s">
        <v>927</v>
      </c>
      <c r="G579" s="209" t="s">
        <v>461</v>
      </c>
      <c r="H579" s="210">
        <v>0.017000000000000001</v>
      </c>
      <c r="I579" s="211"/>
      <c r="J579" s="212">
        <f>ROUND(I579*H579,2)</f>
        <v>0</v>
      </c>
      <c r="K579" s="208" t="s">
        <v>162</v>
      </c>
      <c r="L579" s="46"/>
      <c r="M579" s="213" t="s">
        <v>19</v>
      </c>
      <c r="N579" s="214" t="s">
        <v>40</v>
      </c>
      <c r="O579" s="86"/>
      <c r="P579" s="215">
        <f>O579*H579</f>
        <v>0</v>
      </c>
      <c r="Q579" s="215">
        <v>0</v>
      </c>
      <c r="R579" s="215">
        <f>Q579*H579</f>
        <v>0</v>
      </c>
      <c r="S579" s="215">
        <v>0</v>
      </c>
      <c r="T579" s="216">
        <f>S579*H579</f>
        <v>0</v>
      </c>
      <c r="U579" s="40"/>
      <c r="V579" s="40"/>
      <c r="W579" s="40"/>
      <c r="X579" s="40"/>
      <c r="Y579" s="40"/>
      <c r="Z579" s="40"/>
      <c r="AA579" s="40"/>
      <c r="AB579" s="40"/>
      <c r="AC579" s="40"/>
      <c r="AD579" s="40"/>
      <c r="AE579" s="40"/>
      <c r="AR579" s="217" t="s">
        <v>492</v>
      </c>
      <c r="AT579" s="217" t="s">
        <v>129</v>
      </c>
      <c r="AU579" s="217" t="s">
        <v>79</v>
      </c>
      <c r="AY579" s="19" t="s">
        <v>125</v>
      </c>
      <c r="BE579" s="218">
        <f>IF(N579="základní",J579,0)</f>
        <v>0</v>
      </c>
      <c r="BF579" s="218">
        <f>IF(N579="snížená",J579,0)</f>
        <v>0</v>
      </c>
      <c r="BG579" s="218">
        <f>IF(N579="zákl. přenesená",J579,0)</f>
        <v>0</v>
      </c>
      <c r="BH579" s="218">
        <f>IF(N579="sníž. přenesená",J579,0)</f>
        <v>0</v>
      </c>
      <c r="BI579" s="218">
        <f>IF(N579="nulová",J579,0)</f>
        <v>0</v>
      </c>
      <c r="BJ579" s="19" t="s">
        <v>77</v>
      </c>
      <c r="BK579" s="218">
        <f>ROUND(I579*H579,2)</f>
        <v>0</v>
      </c>
      <c r="BL579" s="19" t="s">
        <v>492</v>
      </c>
      <c r="BM579" s="217" t="s">
        <v>928</v>
      </c>
    </row>
    <row r="580" s="2" customFormat="1">
      <c r="A580" s="40"/>
      <c r="B580" s="41"/>
      <c r="C580" s="42"/>
      <c r="D580" s="219" t="s">
        <v>136</v>
      </c>
      <c r="E580" s="42"/>
      <c r="F580" s="220" t="s">
        <v>929</v>
      </c>
      <c r="G580" s="42"/>
      <c r="H580" s="42"/>
      <c r="I580" s="221"/>
      <c r="J580" s="42"/>
      <c r="K580" s="42"/>
      <c r="L580" s="46"/>
      <c r="M580" s="222"/>
      <c r="N580" s="223"/>
      <c r="O580" s="86"/>
      <c r="P580" s="86"/>
      <c r="Q580" s="86"/>
      <c r="R580" s="86"/>
      <c r="S580" s="86"/>
      <c r="T580" s="87"/>
      <c r="U580" s="40"/>
      <c r="V580" s="40"/>
      <c r="W580" s="40"/>
      <c r="X580" s="40"/>
      <c r="Y580" s="40"/>
      <c r="Z580" s="40"/>
      <c r="AA580" s="40"/>
      <c r="AB580" s="40"/>
      <c r="AC580" s="40"/>
      <c r="AD580" s="40"/>
      <c r="AE580" s="40"/>
      <c r="AT580" s="19" t="s">
        <v>136</v>
      </c>
      <c r="AU580" s="19" t="s">
        <v>79</v>
      </c>
    </row>
    <row r="581" s="2" customFormat="1" ht="24.15" customHeight="1">
      <c r="A581" s="40"/>
      <c r="B581" s="41"/>
      <c r="C581" s="206" t="s">
        <v>930</v>
      </c>
      <c r="D581" s="206" t="s">
        <v>129</v>
      </c>
      <c r="E581" s="207" t="s">
        <v>931</v>
      </c>
      <c r="F581" s="208" t="s">
        <v>932</v>
      </c>
      <c r="G581" s="209" t="s">
        <v>461</v>
      </c>
      <c r="H581" s="210">
        <v>0.017000000000000001</v>
      </c>
      <c r="I581" s="211"/>
      <c r="J581" s="212">
        <f>ROUND(I581*H581,2)</f>
        <v>0</v>
      </c>
      <c r="K581" s="208" t="s">
        <v>162</v>
      </c>
      <c r="L581" s="46"/>
      <c r="M581" s="213" t="s">
        <v>19</v>
      </c>
      <c r="N581" s="214" t="s">
        <v>40</v>
      </c>
      <c r="O581" s="86"/>
      <c r="P581" s="215">
        <f>O581*H581</f>
        <v>0</v>
      </c>
      <c r="Q581" s="215">
        <v>0</v>
      </c>
      <c r="R581" s="215">
        <f>Q581*H581</f>
        <v>0</v>
      </c>
      <c r="S581" s="215">
        <v>0</v>
      </c>
      <c r="T581" s="216">
        <f>S581*H581</f>
        <v>0</v>
      </c>
      <c r="U581" s="40"/>
      <c r="V581" s="40"/>
      <c r="W581" s="40"/>
      <c r="X581" s="40"/>
      <c r="Y581" s="40"/>
      <c r="Z581" s="40"/>
      <c r="AA581" s="40"/>
      <c r="AB581" s="40"/>
      <c r="AC581" s="40"/>
      <c r="AD581" s="40"/>
      <c r="AE581" s="40"/>
      <c r="AR581" s="217" t="s">
        <v>492</v>
      </c>
      <c r="AT581" s="217" t="s">
        <v>129</v>
      </c>
      <c r="AU581" s="217" t="s">
        <v>79</v>
      </c>
      <c r="AY581" s="19" t="s">
        <v>125</v>
      </c>
      <c r="BE581" s="218">
        <f>IF(N581="základní",J581,0)</f>
        <v>0</v>
      </c>
      <c r="BF581" s="218">
        <f>IF(N581="snížená",J581,0)</f>
        <v>0</v>
      </c>
      <c r="BG581" s="218">
        <f>IF(N581="zákl. přenesená",J581,0)</f>
        <v>0</v>
      </c>
      <c r="BH581" s="218">
        <f>IF(N581="sníž. přenesená",J581,0)</f>
        <v>0</v>
      </c>
      <c r="BI581" s="218">
        <f>IF(N581="nulová",J581,0)</f>
        <v>0</v>
      </c>
      <c r="BJ581" s="19" t="s">
        <v>77</v>
      </c>
      <c r="BK581" s="218">
        <f>ROUND(I581*H581,2)</f>
        <v>0</v>
      </c>
      <c r="BL581" s="19" t="s">
        <v>492</v>
      </c>
      <c r="BM581" s="217" t="s">
        <v>200</v>
      </c>
    </row>
    <row r="582" s="2" customFormat="1">
      <c r="A582" s="40"/>
      <c r="B582" s="41"/>
      <c r="C582" s="42"/>
      <c r="D582" s="219" t="s">
        <v>136</v>
      </c>
      <c r="E582" s="42"/>
      <c r="F582" s="220" t="s">
        <v>933</v>
      </c>
      <c r="G582" s="42"/>
      <c r="H582" s="42"/>
      <c r="I582" s="221"/>
      <c r="J582" s="42"/>
      <c r="K582" s="42"/>
      <c r="L582" s="46"/>
      <c r="M582" s="222"/>
      <c r="N582" s="223"/>
      <c r="O582" s="86"/>
      <c r="P582" s="86"/>
      <c r="Q582" s="86"/>
      <c r="R582" s="86"/>
      <c r="S582" s="86"/>
      <c r="T582" s="87"/>
      <c r="U582" s="40"/>
      <c r="V582" s="40"/>
      <c r="W582" s="40"/>
      <c r="X582" s="40"/>
      <c r="Y582" s="40"/>
      <c r="Z582" s="40"/>
      <c r="AA582" s="40"/>
      <c r="AB582" s="40"/>
      <c r="AC582" s="40"/>
      <c r="AD582" s="40"/>
      <c r="AE582" s="40"/>
      <c r="AT582" s="19" t="s">
        <v>136</v>
      </c>
      <c r="AU582" s="19" t="s">
        <v>79</v>
      </c>
    </row>
    <row r="583" s="12" customFormat="1" ht="25.92" customHeight="1">
      <c r="A583" s="12"/>
      <c r="B583" s="190"/>
      <c r="C583" s="191"/>
      <c r="D583" s="192" t="s">
        <v>68</v>
      </c>
      <c r="E583" s="193" t="s">
        <v>934</v>
      </c>
      <c r="F583" s="193" t="s">
        <v>935</v>
      </c>
      <c r="G583" s="191"/>
      <c r="H583" s="191"/>
      <c r="I583" s="194"/>
      <c r="J583" s="195">
        <f>BK583</f>
        <v>0</v>
      </c>
      <c r="K583" s="191"/>
      <c r="L583" s="196"/>
      <c r="M583" s="197"/>
      <c r="N583" s="198"/>
      <c r="O583" s="198"/>
      <c r="P583" s="199">
        <f>SUM(P584:P589)</f>
        <v>0</v>
      </c>
      <c r="Q583" s="198"/>
      <c r="R583" s="199">
        <f>SUM(R584:R589)</f>
        <v>0</v>
      </c>
      <c r="S583" s="198"/>
      <c r="T583" s="200">
        <f>SUM(T584:T589)</f>
        <v>0</v>
      </c>
      <c r="U583" s="12"/>
      <c r="V583" s="12"/>
      <c r="W583" s="12"/>
      <c r="X583" s="12"/>
      <c r="Y583" s="12"/>
      <c r="Z583" s="12"/>
      <c r="AA583" s="12"/>
      <c r="AB583" s="12"/>
      <c r="AC583" s="12"/>
      <c r="AD583" s="12"/>
      <c r="AE583" s="12"/>
      <c r="AR583" s="201" t="s">
        <v>134</v>
      </c>
      <c r="AT583" s="202" t="s">
        <v>68</v>
      </c>
      <c r="AU583" s="202" t="s">
        <v>69</v>
      </c>
      <c r="AY583" s="201" t="s">
        <v>125</v>
      </c>
      <c r="BK583" s="203">
        <f>SUM(BK584:BK589)</f>
        <v>0</v>
      </c>
    </row>
    <row r="584" s="2" customFormat="1" ht="16.5" customHeight="1">
      <c r="A584" s="40"/>
      <c r="B584" s="41"/>
      <c r="C584" s="206" t="s">
        <v>936</v>
      </c>
      <c r="D584" s="206" t="s">
        <v>129</v>
      </c>
      <c r="E584" s="207" t="s">
        <v>937</v>
      </c>
      <c r="F584" s="208" t="s">
        <v>938</v>
      </c>
      <c r="G584" s="209" t="s">
        <v>939</v>
      </c>
      <c r="H584" s="210">
        <v>16</v>
      </c>
      <c r="I584" s="211"/>
      <c r="J584" s="212">
        <f>ROUND(I584*H584,2)</f>
        <v>0</v>
      </c>
      <c r="K584" s="208" t="s">
        <v>133</v>
      </c>
      <c r="L584" s="46"/>
      <c r="M584" s="213" t="s">
        <v>19</v>
      </c>
      <c r="N584" s="214" t="s">
        <v>40</v>
      </c>
      <c r="O584" s="86"/>
      <c r="P584" s="215">
        <f>O584*H584</f>
        <v>0</v>
      </c>
      <c r="Q584" s="215">
        <v>0</v>
      </c>
      <c r="R584" s="215">
        <f>Q584*H584</f>
        <v>0</v>
      </c>
      <c r="S584" s="215">
        <v>0</v>
      </c>
      <c r="T584" s="216">
        <f>S584*H584</f>
        <v>0</v>
      </c>
      <c r="U584" s="40"/>
      <c r="V584" s="40"/>
      <c r="W584" s="40"/>
      <c r="X584" s="40"/>
      <c r="Y584" s="40"/>
      <c r="Z584" s="40"/>
      <c r="AA584" s="40"/>
      <c r="AB584" s="40"/>
      <c r="AC584" s="40"/>
      <c r="AD584" s="40"/>
      <c r="AE584" s="40"/>
      <c r="AR584" s="217" t="s">
        <v>940</v>
      </c>
      <c r="AT584" s="217" t="s">
        <v>129</v>
      </c>
      <c r="AU584" s="217" t="s">
        <v>77</v>
      </c>
      <c r="AY584" s="19" t="s">
        <v>125</v>
      </c>
      <c r="BE584" s="218">
        <f>IF(N584="základní",J584,0)</f>
        <v>0</v>
      </c>
      <c r="BF584" s="218">
        <f>IF(N584="snížená",J584,0)</f>
        <v>0</v>
      </c>
      <c r="BG584" s="218">
        <f>IF(N584="zákl. přenesená",J584,0)</f>
        <v>0</v>
      </c>
      <c r="BH584" s="218">
        <f>IF(N584="sníž. přenesená",J584,0)</f>
        <v>0</v>
      </c>
      <c r="BI584" s="218">
        <f>IF(N584="nulová",J584,0)</f>
        <v>0</v>
      </c>
      <c r="BJ584" s="19" t="s">
        <v>77</v>
      </c>
      <c r="BK584" s="218">
        <f>ROUND(I584*H584,2)</f>
        <v>0</v>
      </c>
      <c r="BL584" s="19" t="s">
        <v>940</v>
      </c>
      <c r="BM584" s="217" t="s">
        <v>941</v>
      </c>
    </row>
    <row r="585" s="2" customFormat="1">
      <c r="A585" s="40"/>
      <c r="B585" s="41"/>
      <c r="C585" s="42"/>
      <c r="D585" s="219" t="s">
        <v>136</v>
      </c>
      <c r="E585" s="42"/>
      <c r="F585" s="220" t="s">
        <v>942</v>
      </c>
      <c r="G585" s="42"/>
      <c r="H585" s="42"/>
      <c r="I585" s="221"/>
      <c r="J585" s="42"/>
      <c r="K585" s="42"/>
      <c r="L585" s="46"/>
      <c r="M585" s="222"/>
      <c r="N585" s="223"/>
      <c r="O585" s="86"/>
      <c r="P585" s="86"/>
      <c r="Q585" s="86"/>
      <c r="R585" s="86"/>
      <c r="S585" s="86"/>
      <c r="T585" s="87"/>
      <c r="U585" s="40"/>
      <c r="V585" s="40"/>
      <c r="W585" s="40"/>
      <c r="X585" s="40"/>
      <c r="Y585" s="40"/>
      <c r="Z585" s="40"/>
      <c r="AA585" s="40"/>
      <c r="AB585" s="40"/>
      <c r="AC585" s="40"/>
      <c r="AD585" s="40"/>
      <c r="AE585" s="40"/>
      <c r="AT585" s="19" t="s">
        <v>136</v>
      </c>
      <c r="AU585" s="19" t="s">
        <v>77</v>
      </c>
    </row>
    <row r="586" s="2" customFormat="1">
      <c r="A586" s="40"/>
      <c r="B586" s="41"/>
      <c r="C586" s="42"/>
      <c r="D586" s="226" t="s">
        <v>943</v>
      </c>
      <c r="E586" s="42"/>
      <c r="F586" s="279" t="s">
        <v>944</v>
      </c>
      <c r="G586" s="42"/>
      <c r="H586" s="42"/>
      <c r="I586" s="221"/>
      <c r="J586" s="42"/>
      <c r="K586" s="42"/>
      <c r="L586" s="46"/>
      <c r="M586" s="222"/>
      <c r="N586" s="223"/>
      <c r="O586" s="86"/>
      <c r="P586" s="86"/>
      <c r="Q586" s="86"/>
      <c r="R586" s="86"/>
      <c r="S586" s="86"/>
      <c r="T586" s="87"/>
      <c r="U586" s="40"/>
      <c r="V586" s="40"/>
      <c r="W586" s="40"/>
      <c r="X586" s="40"/>
      <c r="Y586" s="40"/>
      <c r="Z586" s="40"/>
      <c r="AA586" s="40"/>
      <c r="AB586" s="40"/>
      <c r="AC586" s="40"/>
      <c r="AD586" s="40"/>
      <c r="AE586" s="40"/>
      <c r="AT586" s="19" t="s">
        <v>943</v>
      </c>
      <c r="AU586" s="19" t="s">
        <v>77</v>
      </c>
    </row>
    <row r="587" s="2" customFormat="1" ht="16.5" customHeight="1">
      <c r="A587" s="40"/>
      <c r="B587" s="41"/>
      <c r="C587" s="206" t="s">
        <v>945</v>
      </c>
      <c r="D587" s="206" t="s">
        <v>129</v>
      </c>
      <c r="E587" s="207" t="s">
        <v>946</v>
      </c>
      <c r="F587" s="208" t="s">
        <v>947</v>
      </c>
      <c r="G587" s="209" t="s">
        <v>939</v>
      </c>
      <c r="H587" s="210">
        <v>8</v>
      </c>
      <c r="I587" s="211"/>
      <c r="J587" s="212">
        <f>ROUND(I587*H587,2)</f>
        <v>0</v>
      </c>
      <c r="K587" s="208" t="s">
        <v>133</v>
      </c>
      <c r="L587" s="46"/>
      <c r="M587" s="213" t="s">
        <v>19</v>
      </c>
      <c r="N587" s="214" t="s">
        <v>40</v>
      </c>
      <c r="O587" s="86"/>
      <c r="P587" s="215">
        <f>O587*H587</f>
        <v>0</v>
      </c>
      <c r="Q587" s="215">
        <v>0</v>
      </c>
      <c r="R587" s="215">
        <f>Q587*H587</f>
        <v>0</v>
      </c>
      <c r="S587" s="215">
        <v>0</v>
      </c>
      <c r="T587" s="216">
        <f>S587*H587</f>
        <v>0</v>
      </c>
      <c r="U587" s="40"/>
      <c r="V587" s="40"/>
      <c r="W587" s="40"/>
      <c r="X587" s="40"/>
      <c r="Y587" s="40"/>
      <c r="Z587" s="40"/>
      <c r="AA587" s="40"/>
      <c r="AB587" s="40"/>
      <c r="AC587" s="40"/>
      <c r="AD587" s="40"/>
      <c r="AE587" s="40"/>
      <c r="AR587" s="217" t="s">
        <v>940</v>
      </c>
      <c r="AT587" s="217" t="s">
        <v>129</v>
      </c>
      <c r="AU587" s="217" t="s">
        <v>77</v>
      </c>
      <c r="AY587" s="19" t="s">
        <v>125</v>
      </c>
      <c r="BE587" s="218">
        <f>IF(N587="základní",J587,0)</f>
        <v>0</v>
      </c>
      <c r="BF587" s="218">
        <f>IF(N587="snížená",J587,0)</f>
        <v>0</v>
      </c>
      <c r="BG587" s="218">
        <f>IF(N587="zákl. přenesená",J587,0)</f>
        <v>0</v>
      </c>
      <c r="BH587" s="218">
        <f>IF(N587="sníž. přenesená",J587,0)</f>
        <v>0</v>
      </c>
      <c r="BI587" s="218">
        <f>IF(N587="nulová",J587,0)</f>
        <v>0</v>
      </c>
      <c r="BJ587" s="19" t="s">
        <v>77</v>
      </c>
      <c r="BK587" s="218">
        <f>ROUND(I587*H587,2)</f>
        <v>0</v>
      </c>
      <c r="BL587" s="19" t="s">
        <v>940</v>
      </c>
      <c r="BM587" s="217" t="s">
        <v>948</v>
      </c>
    </row>
    <row r="588" s="2" customFormat="1">
      <c r="A588" s="40"/>
      <c r="B588" s="41"/>
      <c r="C588" s="42"/>
      <c r="D588" s="219" t="s">
        <v>136</v>
      </c>
      <c r="E588" s="42"/>
      <c r="F588" s="220" t="s">
        <v>949</v>
      </c>
      <c r="G588" s="42"/>
      <c r="H588" s="42"/>
      <c r="I588" s="221"/>
      <c r="J588" s="42"/>
      <c r="K588" s="42"/>
      <c r="L588" s="46"/>
      <c r="M588" s="222"/>
      <c r="N588" s="223"/>
      <c r="O588" s="86"/>
      <c r="P588" s="86"/>
      <c r="Q588" s="86"/>
      <c r="R588" s="86"/>
      <c r="S588" s="86"/>
      <c r="T588" s="87"/>
      <c r="U588" s="40"/>
      <c r="V588" s="40"/>
      <c r="W588" s="40"/>
      <c r="X588" s="40"/>
      <c r="Y588" s="40"/>
      <c r="Z588" s="40"/>
      <c r="AA588" s="40"/>
      <c r="AB588" s="40"/>
      <c r="AC588" s="40"/>
      <c r="AD588" s="40"/>
      <c r="AE588" s="40"/>
      <c r="AT588" s="19" t="s">
        <v>136</v>
      </c>
      <c r="AU588" s="19" t="s">
        <v>77</v>
      </c>
    </row>
    <row r="589" s="2" customFormat="1">
      <c r="A589" s="40"/>
      <c r="B589" s="41"/>
      <c r="C589" s="42"/>
      <c r="D589" s="226" t="s">
        <v>943</v>
      </c>
      <c r="E589" s="42"/>
      <c r="F589" s="279" t="s">
        <v>950</v>
      </c>
      <c r="G589" s="42"/>
      <c r="H589" s="42"/>
      <c r="I589" s="221"/>
      <c r="J589" s="42"/>
      <c r="K589" s="42"/>
      <c r="L589" s="46"/>
      <c r="M589" s="280"/>
      <c r="N589" s="281"/>
      <c r="O589" s="282"/>
      <c r="P589" s="282"/>
      <c r="Q589" s="282"/>
      <c r="R589" s="282"/>
      <c r="S589" s="282"/>
      <c r="T589" s="283"/>
      <c r="U589" s="40"/>
      <c r="V589" s="40"/>
      <c r="W589" s="40"/>
      <c r="X589" s="40"/>
      <c r="Y589" s="40"/>
      <c r="Z589" s="40"/>
      <c r="AA589" s="40"/>
      <c r="AB589" s="40"/>
      <c r="AC589" s="40"/>
      <c r="AD589" s="40"/>
      <c r="AE589" s="40"/>
      <c r="AT589" s="19" t="s">
        <v>943</v>
      </c>
      <c r="AU589" s="19" t="s">
        <v>77</v>
      </c>
    </row>
    <row r="590" s="2" customFormat="1" ht="6.96" customHeight="1">
      <c r="A590" s="40"/>
      <c r="B590" s="61"/>
      <c r="C590" s="62"/>
      <c r="D590" s="62"/>
      <c r="E590" s="62"/>
      <c r="F590" s="62"/>
      <c r="G590" s="62"/>
      <c r="H590" s="62"/>
      <c r="I590" s="62"/>
      <c r="J590" s="62"/>
      <c r="K590" s="62"/>
      <c r="L590" s="46"/>
      <c r="M590" s="40"/>
      <c r="O590" s="40"/>
      <c r="P590" s="40"/>
      <c r="Q590" s="40"/>
      <c r="R590" s="40"/>
      <c r="S590" s="40"/>
      <c r="T590" s="40"/>
      <c r="U590" s="40"/>
      <c r="V590" s="40"/>
      <c r="W590" s="40"/>
      <c r="X590" s="40"/>
      <c r="Y590" s="40"/>
      <c r="Z590" s="40"/>
      <c r="AA590" s="40"/>
      <c r="AB590" s="40"/>
      <c r="AC590" s="40"/>
      <c r="AD590" s="40"/>
      <c r="AE590" s="40"/>
    </row>
  </sheetData>
  <sheetProtection sheet="1" autoFilter="0" formatColumns="0" formatRows="0" objects="1" scenarios="1" spinCount="100000" saltValue="1LXH1wtdwNECX+laB9ghw/9Up/8DDlGvF4TCokOj5w+l8tmN15ApQfG1ldmbH+9BJuwWUb2Yw/2XEVoXVetzNA==" hashValue="tL35Ga1APbauVQQr1ZrlP+O7P+H/mhDO0RrXrtjSXB48P0vgkA3skhijR8z3mVgYR2/PI5PZMeDgIXdXzTj4SA==" algorithmName="SHA-512" password="CC35"/>
  <autoFilter ref="C95:K589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hyperlinks>
    <hyperlink ref="F100" r:id="rId1" display="https://podminky.urs.cz/item/CS_URS_2021_01/311231126"/>
    <hyperlink ref="F107" r:id="rId2" display="https://podminky.urs.cz/item/CS_URS_2021_01/342272245"/>
    <hyperlink ref="F111" r:id="rId3" display="https://podminky.urs.cz/item/CS_URS_2021_01/342291121"/>
    <hyperlink ref="F114" r:id="rId4" display="https://podminky.urs.cz/item/CS_URS_2021_02/389841102"/>
    <hyperlink ref="F116" r:id="rId5" display="https://podminky.urs.cz/item/CS_URS_2021_02/389841132"/>
    <hyperlink ref="F118" r:id="rId6" display="https://podminky.urs.cz/item/CS_URS_2021_02/389841142"/>
    <hyperlink ref="F120" r:id="rId7" display="https://podminky.urs.cz/item/CS_URS_2021_02/389841152"/>
    <hyperlink ref="F123" r:id="rId8" display="https://podminky.urs.cz/item/CS_URS_2021_01/411388531"/>
    <hyperlink ref="F126" r:id="rId9" display="https://podminky.urs.cz/item/CS_URS_2021_01/612142001"/>
    <hyperlink ref="F130" r:id="rId10" display="https://podminky.urs.cz/item/CS_URS_2021_01/612321141"/>
    <hyperlink ref="F134" r:id="rId11" display="https://podminky.urs.cz/item/CS_URS_2021_01/619995001"/>
    <hyperlink ref="F138" r:id="rId12" display="https://podminky.urs.cz/item/CS_URS_2021_02/622131121"/>
    <hyperlink ref="F140" r:id="rId13" display="https://podminky.urs.cz/item/CS_URS_2021_02/622143004"/>
    <hyperlink ref="F147" r:id="rId14" display="https://podminky.urs.cz/item/CS_URS_2021_02/622211031"/>
    <hyperlink ref="F161" r:id="rId15" display="https://podminky.urs.cz/item/CS_URS_2021_02/622211021"/>
    <hyperlink ref="F170" r:id="rId16" display="https://podminky.urs.cz/item/CS_URS_2021_02/622222001"/>
    <hyperlink ref="F177" r:id="rId17" display="https://podminky.urs.cz/item/CS_URS_2021_02/622221031"/>
    <hyperlink ref="F193" r:id="rId18" display="https://podminky.urs.cz/item/CS_URS_2021_02/622251101"/>
    <hyperlink ref="F203" r:id="rId19" display="https://podminky.urs.cz/item/CS_URS_2021_02/622251105"/>
    <hyperlink ref="F207" r:id="rId20" display="https://podminky.urs.cz/item/CS_URS_2021_02/622252001"/>
    <hyperlink ref="F214" r:id="rId21" display="https://podminky.urs.cz/item/CS_URS_2021_02/622252002"/>
    <hyperlink ref="F222" r:id="rId22" display="https://podminky.urs.cz/item/CS_URS_2021_02/622252002"/>
    <hyperlink ref="F229" r:id="rId23" display="https://podminky.urs.cz/item/CS_URS_2021_02/622252002"/>
    <hyperlink ref="F237" r:id="rId24" display="https://podminky.urs.cz/item/CS_URS_2021_02/622325102"/>
    <hyperlink ref="F239" r:id="rId25" display="https://podminky.urs.cz/item/CS_URS_2021_01/622511111"/>
    <hyperlink ref="F241" r:id="rId26" display="https://podminky.urs.cz/item/CS_URS_2021_01/622541011"/>
    <hyperlink ref="F250" r:id="rId27" display="https://podminky.urs.cz/item/CS_URS_2021_02/629991011"/>
    <hyperlink ref="F255" r:id="rId28" display="https://podminky.urs.cz/item/CS_URS_2021_02/629995101"/>
    <hyperlink ref="F260" r:id="rId29" display="https://podminky.urs.cz/item/CS_URS_2021_02/941111121"/>
    <hyperlink ref="F264" r:id="rId30" display="https://podminky.urs.cz/item/CS_URS_2021_02/941111221"/>
    <hyperlink ref="F268" r:id="rId31" display="https://podminky.urs.cz/item/CS_URS_2021_02/941111821"/>
    <hyperlink ref="F270" r:id="rId32" display="https://podminky.urs.cz/item/CS_URS_2021_02/944511111"/>
    <hyperlink ref="F272" r:id="rId33" display="https://podminky.urs.cz/item/CS_URS_2021_02/944511211"/>
    <hyperlink ref="F276" r:id="rId34" display="https://podminky.urs.cz/item/CS_URS_2021_02/944511811"/>
    <hyperlink ref="F278" r:id="rId35" display="https://podminky.urs.cz/item/CS_URS_2021_02/949101111"/>
    <hyperlink ref="F280" r:id="rId36" display="https://podminky.urs.cz/item/CS_URS_2021_01/962031132"/>
    <hyperlink ref="F284" r:id="rId37" display="https://podminky.urs.cz/item/CS_URS_2021_01/962031133"/>
    <hyperlink ref="F288" r:id="rId38" display="https://podminky.urs.cz/item/CS_URS_2021_01/962032230"/>
    <hyperlink ref="F293" r:id="rId39" display="https://podminky.urs.cz/item/CS_URS_2021_01/962032641"/>
    <hyperlink ref="F295" r:id="rId40" display="https://podminky.urs.cz/item/CS_URS_2021_01/962081131"/>
    <hyperlink ref="F299" r:id="rId41" display="https://podminky.urs.cz/item/CS_URS_2021_02/968062375"/>
    <hyperlink ref="F303" r:id="rId42" display="https://podminky.urs.cz/item/CS_URS_2021_02/968062376"/>
    <hyperlink ref="F307" r:id="rId43" display="https://podminky.urs.cz/item/CS_URS_2021_02/968072455"/>
    <hyperlink ref="F311" r:id="rId44" display="https://podminky.urs.cz/item/CS_URS_2021_02/968072456"/>
    <hyperlink ref="F315" r:id="rId45" display="https://podminky.urs.cz/item/CS_URS_2021_02/978015341"/>
    <hyperlink ref="F318" r:id="rId46" display="https://podminky.urs.cz/item/CS_URS_2021_02/997013213"/>
    <hyperlink ref="F320" r:id="rId47" display="https://podminky.urs.cz/item/CS_URS_2021_02/997013501"/>
    <hyperlink ref="F322" r:id="rId48" display="https://podminky.urs.cz/item/CS_URS_2021_02/997013509"/>
    <hyperlink ref="F325" r:id="rId49" display="https://podminky.urs.cz/item/CS_URS_2021_02/997013631"/>
    <hyperlink ref="F328" r:id="rId50" display="https://podminky.urs.cz/item/CS_URS_2021_02/998017002"/>
    <hyperlink ref="F331" r:id="rId51" display="https://podminky.urs.cz/item/CS_URS_2021_01/764242331"/>
    <hyperlink ref="F333" r:id="rId52" display="https://podminky.urs.cz/item/CS_URS_2021_01/764242333"/>
    <hyperlink ref="F335" r:id="rId53" display="https://podminky.urs.cz/item/CS_URS_2021_01/998764102"/>
    <hyperlink ref="F337" r:id="rId54" display="https://podminky.urs.cz/item/CS_URS_2021_01/998764181"/>
    <hyperlink ref="F340" r:id="rId55" display="https://podminky.urs.cz/item/CS_URS_2021_01/781121011"/>
    <hyperlink ref="F342" r:id="rId56" display="https://podminky.urs.cz/item/CS_URS_2021_01/781131112"/>
    <hyperlink ref="F344" r:id="rId57" display="https://podminky.urs.cz/item/CS_URS_2021_01/781131264"/>
    <hyperlink ref="F346" r:id="rId58" display="https://podminky.urs.cz/item/CS_URS_2021_01/781474113"/>
    <hyperlink ref="F351" r:id="rId59" display="https://podminky.urs.cz/item/CS_URS_2021_01/781495141"/>
    <hyperlink ref="F353" r:id="rId60" display="https://podminky.urs.cz/item/CS_URS_2021_01/781495185"/>
    <hyperlink ref="F355" r:id="rId61" display="https://podminky.urs.cz/item/CS_URS_2021_01/998781102"/>
    <hyperlink ref="F357" r:id="rId62" display="https://podminky.urs.cz/item/CS_URS_2021_01/998781181"/>
    <hyperlink ref="F361" r:id="rId63" display="https://podminky.urs.cz/item/CS_URS_2021_02/712311101"/>
    <hyperlink ref="F368" r:id="rId64" display="https://podminky.urs.cz/item/CS_URS_2021_02/712341559"/>
    <hyperlink ref="F375" r:id="rId65" display="https://podminky.urs.cz/item/CS_URS_2021_02/712341559"/>
    <hyperlink ref="F382" r:id="rId66" display="https://podminky.urs.cz/item/CS_URS_2021_02/712811101"/>
    <hyperlink ref="F387" r:id="rId67" display="https://podminky.urs.cz/item/CS_URS_2021_02/712841559"/>
    <hyperlink ref="F394" r:id="rId68" display="https://podminky.urs.cz/item/CS_URS_2021_02/998712102"/>
    <hyperlink ref="F396" r:id="rId69" display="https://podminky.urs.cz/item/CS_URS_2021_02/998712181"/>
    <hyperlink ref="F399" r:id="rId70" display="https://podminky.urs.cz/item/CS_URS_2021_02/713121111"/>
    <hyperlink ref="F406" r:id="rId71" display="https://podminky.urs.cz/item/CS_URS_2021_02/713141212"/>
    <hyperlink ref="F410" r:id="rId72" display="https://podminky.urs.cz/item/CS_URS_2021_02/713141253"/>
    <hyperlink ref="F415" r:id="rId73" display="https://podminky.urs.cz/item/CS_URS_2021_02/713291222"/>
    <hyperlink ref="F422" r:id="rId74" display="https://podminky.urs.cz/item/CS_URS_2021_02/998713102"/>
    <hyperlink ref="F424" r:id="rId75" display="https://podminky.urs.cz/item/CS_URS_2021_02/998713181"/>
    <hyperlink ref="F430" r:id="rId76" display="https://podminky.urs.cz/item/CS_URS_2021_02/998761202"/>
    <hyperlink ref="F433" r:id="rId77" display="https://podminky.urs.cz/item/CS_URS_2021_02/763131432"/>
    <hyperlink ref="F436" r:id="rId78" display="https://podminky.urs.cz/item/CS_URS_2021_02/763131751"/>
    <hyperlink ref="F441" r:id="rId79" display="https://podminky.urs.cz/item/CS_URS_2021_02/763131752"/>
    <hyperlink ref="F462" r:id="rId80" display="https://podminky.urs.cz/item/CS_URS_2021_02/763131752"/>
    <hyperlink ref="F485" r:id="rId81" display="https://podminky.urs.cz/item/CS_URS_2021_02/763131752"/>
    <hyperlink ref="F517" r:id="rId82" display="https://podminky.urs.cz/item/CS_URS_2021_02/998763302"/>
    <hyperlink ref="F519" r:id="rId83" display="https://podminky.urs.cz/item/CS_URS_2021_02/998763381"/>
    <hyperlink ref="F522" r:id="rId84" display="https://podminky.urs.cz/item/CS_URS_2021_02/766622115"/>
    <hyperlink ref="F525" r:id="rId85" display="https://podminky.urs.cz/item/CS_URS_2021_02/766622212"/>
    <hyperlink ref="F527" r:id="rId86" display="https://podminky.urs.cz/item/CS_URS_2021_02/766412232"/>
    <hyperlink ref="F533" r:id="rId87" display="https://podminky.urs.cz/item/CS_URS_2021_02/766417211"/>
    <hyperlink ref="F540" r:id="rId88" display="https://podminky.urs.cz/item/CS_URS_2021_02/766622131"/>
    <hyperlink ref="F553" r:id="rId89" display="https://podminky.urs.cz/item/CS_URS_2021_02/766622132"/>
    <hyperlink ref="F559" r:id="rId90" display="https://podminky.urs.cz/item/CS_URS_2021_02/766622216"/>
    <hyperlink ref="F566" r:id="rId91" display="https://podminky.urs.cz/item/CS_URS_2021_02/998766202"/>
    <hyperlink ref="F569" r:id="rId92" display="https://podminky.urs.cz/item/CS_URS_2021_02/767627306"/>
    <hyperlink ref="F571" r:id="rId93" display="https://podminky.urs.cz/item/CS_URS_2021_02/767627307"/>
    <hyperlink ref="F580" r:id="rId94" display="https://podminky.urs.cz/item/CS_URS_2021_02/998767102"/>
    <hyperlink ref="F582" r:id="rId95" display="https://podminky.urs.cz/item/CS_URS_2021_02/998767181"/>
    <hyperlink ref="F585" r:id="rId96" display="https://podminky.urs.cz/item/CS_URS_2021_01/HZS2212"/>
    <hyperlink ref="F588" r:id="rId97" display="https://podminky.urs.cz/item/CS_URS_2021_01/HZS222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8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82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dotace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951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952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953</v>
      </c>
      <c r="F15" s="40"/>
      <c r="G15" s="40"/>
      <c r="H15" s="40"/>
      <c r="I15" s="134" t="s">
        <v>27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22</v>
      </c>
      <c r="F21" s="40"/>
      <c r="G21" s="40"/>
      <c r="H21" s="40"/>
      <c r="I21" s="134" t="s">
        <v>27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27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954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ROUND(J90,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ROUND((SUM(BE90:BE222)),  2)</f>
        <v>0</v>
      </c>
      <c r="G33" s="40"/>
      <c r="H33" s="40"/>
      <c r="I33" s="150">
        <v>0.20999999999999999</v>
      </c>
      <c r="J33" s="149">
        <f>ROUND(((SUM(BE90:BE222))*I33),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ROUND((SUM(BF90:BF222)),  2)</f>
        <v>0</v>
      </c>
      <c r="G34" s="40"/>
      <c r="H34" s="40"/>
      <c r="I34" s="150">
        <v>0.14999999999999999</v>
      </c>
      <c r="J34" s="149">
        <f>ROUND(((SUM(BF90:BF222))*I34),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ROUND((SUM(BG90:BG222)),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ROUND((SUM(BH90:BH222)),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ROUND((SUM(BI90:BI222)),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dotace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773c - Vytápění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Lahošť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Lahošť, Švermova 22, 417 25 Lahošť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J90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93</v>
      </c>
      <c r="E60" s="170"/>
      <c r="F60" s="170"/>
      <c r="G60" s="170"/>
      <c r="H60" s="170"/>
      <c r="I60" s="170"/>
      <c r="J60" s="171">
        <f>J91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73"/>
      <c r="C61" s="174"/>
      <c r="D61" s="175" t="s">
        <v>97</v>
      </c>
      <c r="E61" s="176"/>
      <c r="F61" s="176"/>
      <c r="G61" s="176"/>
      <c r="H61" s="176"/>
      <c r="I61" s="176"/>
      <c r="J61" s="177">
        <f>J92</f>
        <v>0</v>
      </c>
      <c r="K61" s="174"/>
      <c r="L61" s="178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9" customFormat="1" ht="24.96" customHeight="1">
      <c r="A62" s="9"/>
      <c r="B62" s="167"/>
      <c r="C62" s="168"/>
      <c r="D62" s="169" t="s">
        <v>102</v>
      </c>
      <c r="E62" s="170"/>
      <c r="F62" s="170"/>
      <c r="G62" s="170"/>
      <c r="H62" s="170"/>
      <c r="I62" s="170"/>
      <c r="J62" s="171">
        <f>J94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955</v>
      </c>
      <c r="E63" s="176"/>
      <c r="F63" s="176"/>
      <c r="G63" s="176"/>
      <c r="H63" s="176"/>
      <c r="I63" s="176"/>
      <c r="J63" s="177">
        <f>J95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73"/>
      <c r="C64" s="174"/>
      <c r="D64" s="175" t="s">
        <v>956</v>
      </c>
      <c r="E64" s="176"/>
      <c r="F64" s="176"/>
      <c r="G64" s="176"/>
      <c r="H64" s="176"/>
      <c r="I64" s="176"/>
      <c r="J64" s="177">
        <f>J106</f>
        <v>0</v>
      </c>
      <c r="K64" s="174"/>
      <c r="L64" s="178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73"/>
      <c r="C65" s="174"/>
      <c r="D65" s="175" t="s">
        <v>957</v>
      </c>
      <c r="E65" s="176"/>
      <c r="F65" s="176"/>
      <c r="G65" s="176"/>
      <c r="H65" s="176"/>
      <c r="I65" s="176"/>
      <c r="J65" s="177">
        <f>J119</f>
        <v>0</v>
      </c>
      <c r="K65" s="174"/>
      <c r="L65" s="178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73"/>
      <c r="C66" s="174"/>
      <c r="D66" s="175" t="s">
        <v>958</v>
      </c>
      <c r="E66" s="176"/>
      <c r="F66" s="176"/>
      <c r="G66" s="176"/>
      <c r="H66" s="176"/>
      <c r="I66" s="176"/>
      <c r="J66" s="177">
        <f>J130</f>
        <v>0</v>
      </c>
      <c r="K66" s="174"/>
      <c r="L66" s="178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73"/>
      <c r="C67" s="174"/>
      <c r="D67" s="175" t="s">
        <v>959</v>
      </c>
      <c r="E67" s="176"/>
      <c r="F67" s="176"/>
      <c r="G67" s="176"/>
      <c r="H67" s="176"/>
      <c r="I67" s="176"/>
      <c r="J67" s="177">
        <f>J144</f>
        <v>0</v>
      </c>
      <c r="K67" s="174"/>
      <c r="L67" s="178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73"/>
      <c r="C68" s="174"/>
      <c r="D68" s="175" t="s">
        <v>960</v>
      </c>
      <c r="E68" s="176"/>
      <c r="F68" s="176"/>
      <c r="G68" s="176"/>
      <c r="H68" s="176"/>
      <c r="I68" s="176"/>
      <c r="J68" s="177">
        <f>J161</f>
        <v>0</v>
      </c>
      <c r="K68" s="174"/>
      <c r="L68" s="178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73"/>
      <c r="C69" s="174"/>
      <c r="D69" s="175" t="s">
        <v>961</v>
      </c>
      <c r="E69" s="176"/>
      <c r="F69" s="176"/>
      <c r="G69" s="176"/>
      <c r="H69" s="176"/>
      <c r="I69" s="176"/>
      <c r="J69" s="177">
        <f>J176</f>
        <v>0</v>
      </c>
      <c r="K69" s="174"/>
      <c r="L69" s="178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9" customFormat="1" ht="24.96" customHeight="1">
      <c r="A70" s="9"/>
      <c r="B70" s="167"/>
      <c r="C70" s="168"/>
      <c r="D70" s="169" t="s">
        <v>109</v>
      </c>
      <c r="E70" s="170"/>
      <c r="F70" s="170"/>
      <c r="G70" s="170"/>
      <c r="H70" s="170"/>
      <c r="I70" s="170"/>
      <c r="J70" s="171">
        <f>J218</f>
        <v>0</v>
      </c>
      <c r="K70" s="168"/>
      <c r="L70" s="17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110</v>
      </c>
      <c r="D77" s="42"/>
      <c r="E77" s="42"/>
      <c r="F77" s="42"/>
      <c r="G77" s="42"/>
      <c r="H77" s="42"/>
      <c r="I77" s="42"/>
      <c r="J77" s="42"/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16</v>
      </c>
      <c r="D79" s="42"/>
      <c r="E79" s="42"/>
      <c r="F79" s="42"/>
      <c r="G79" s="42"/>
      <c r="H79" s="42"/>
      <c r="I79" s="42"/>
      <c r="J79" s="42"/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62" t="str">
        <f>E7</f>
        <v>773 - Kulturni dum Lahost - dotace</v>
      </c>
      <c r="F80" s="34"/>
      <c r="G80" s="34"/>
      <c r="H80" s="34"/>
      <c r="I80" s="42"/>
      <c r="J80" s="42"/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87</v>
      </c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773c - Vytápění</v>
      </c>
      <c r="F82" s="42"/>
      <c r="G82" s="42"/>
      <c r="H82" s="42"/>
      <c r="I82" s="42"/>
      <c r="J82" s="42"/>
      <c r="K82" s="42"/>
      <c r="L82" s="13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13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2"/>
      <c r="E84" s="42"/>
      <c r="F84" s="29" t="str">
        <f>F12</f>
        <v>Lahošť</v>
      </c>
      <c r="G84" s="42"/>
      <c r="H84" s="42"/>
      <c r="I84" s="34" t="s">
        <v>23</v>
      </c>
      <c r="J84" s="74" t="str">
        <f>IF(J12="","",J12)</f>
        <v>16. 4. 2021</v>
      </c>
      <c r="K84" s="42"/>
      <c r="L84" s="13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13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2"/>
      <c r="E86" s="42"/>
      <c r="F86" s="29" t="str">
        <f>E15</f>
        <v>Obec Lahošť, Švermova 22, 417 25 Lahošť</v>
      </c>
      <c r="G86" s="42"/>
      <c r="H86" s="42"/>
      <c r="I86" s="34" t="s">
        <v>30</v>
      </c>
      <c r="J86" s="38" t="str">
        <f>E21</f>
        <v xml:space="preserve"> </v>
      </c>
      <c r="K86" s="42"/>
      <c r="L86" s="13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28</v>
      </c>
      <c r="D87" s="42"/>
      <c r="E87" s="42"/>
      <c r="F87" s="29" t="str">
        <f>IF(E18="","",E18)</f>
        <v>Vyplň údaj</v>
      </c>
      <c r="G87" s="42"/>
      <c r="H87" s="42"/>
      <c r="I87" s="34" t="s">
        <v>32</v>
      </c>
      <c r="J87" s="38" t="str">
        <f>E24</f>
        <v xml:space="preserve"> </v>
      </c>
      <c r="K87" s="42"/>
      <c r="L87" s="13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13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79"/>
      <c r="B89" s="180"/>
      <c r="C89" s="181" t="s">
        <v>111</v>
      </c>
      <c r="D89" s="182" t="s">
        <v>54</v>
      </c>
      <c r="E89" s="182" t="s">
        <v>50</v>
      </c>
      <c r="F89" s="182" t="s">
        <v>51</v>
      </c>
      <c r="G89" s="182" t="s">
        <v>112</v>
      </c>
      <c r="H89" s="182" t="s">
        <v>113</v>
      </c>
      <c r="I89" s="182" t="s">
        <v>114</v>
      </c>
      <c r="J89" s="182" t="s">
        <v>91</v>
      </c>
      <c r="K89" s="183" t="s">
        <v>115</v>
      </c>
      <c r="L89" s="184"/>
      <c r="M89" s="94" t="s">
        <v>19</v>
      </c>
      <c r="N89" s="95" t="s">
        <v>39</v>
      </c>
      <c r="O89" s="95" t="s">
        <v>116</v>
      </c>
      <c r="P89" s="95" t="s">
        <v>117</v>
      </c>
      <c r="Q89" s="95" t="s">
        <v>118</v>
      </c>
      <c r="R89" s="95" t="s">
        <v>119</v>
      </c>
      <c r="S89" s="95" t="s">
        <v>120</v>
      </c>
      <c r="T89" s="96" t="s">
        <v>121</v>
      </c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</row>
    <row r="90" s="2" customFormat="1" ht="22.8" customHeight="1">
      <c r="A90" s="40"/>
      <c r="B90" s="41"/>
      <c r="C90" s="101" t="s">
        <v>122</v>
      </c>
      <c r="D90" s="42"/>
      <c r="E90" s="42"/>
      <c r="F90" s="42"/>
      <c r="G90" s="42"/>
      <c r="H90" s="42"/>
      <c r="I90" s="42"/>
      <c r="J90" s="185">
        <f>BK90</f>
        <v>0</v>
      </c>
      <c r="K90" s="42"/>
      <c r="L90" s="46"/>
      <c r="M90" s="97"/>
      <c r="N90" s="186"/>
      <c r="O90" s="98"/>
      <c r="P90" s="187">
        <f>P91+P94+P218</f>
        <v>0</v>
      </c>
      <c r="Q90" s="98"/>
      <c r="R90" s="187">
        <f>R91+R94+R218</f>
        <v>2.0770790110999999</v>
      </c>
      <c r="S90" s="98"/>
      <c r="T90" s="188">
        <f>T91+T94+T218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19" t="s">
        <v>68</v>
      </c>
      <c r="AU90" s="19" t="s">
        <v>92</v>
      </c>
      <c r="BK90" s="189">
        <f>BK91+BK94+BK218</f>
        <v>0</v>
      </c>
    </row>
    <row r="91" s="12" customFormat="1" ht="25.92" customHeight="1">
      <c r="A91" s="12"/>
      <c r="B91" s="190"/>
      <c r="C91" s="191"/>
      <c r="D91" s="192" t="s">
        <v>68</v>
      </c>
      <c r="E91" s="193" t="s">
        <v>123</v>
      </c>
      <c r="F91" s="193" t="s">
        <v>124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P92</f>
        <v>0</v>
      </c>
      <c r="Q91" s="198"/>
      <c r="R91" s="199">
        <f>R92</f>
        <v>0</v>
      </c>
      <c r="S91" s="198"/>
      <c r="T91" s="200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77</v>
      </c>
      <c r="AT91" s="202" t="s">
        <v>68</v>
      </c>
      <c r="AU91" s="202" t="s">
        <v>69</v>
      </c>
      <c r="AY91" s="201" t="s">
        <v>125</v>
      </c>
      <c r="BK91" s="203">
        <f>BK92</f>
        <v>0</v>
      </c>
    </row>
    <row r="92" s="12" customFormat="1" ht="22.8" customHeight="1">
      <c r="A92" s="12"/>
      <c r="B92" s="190"/>
      <c r="C92" s="191"/>
      <c r="D92" s="192" t="s">
        <v>68</v>
      </c>
      <c r="E92" s="204" t="s">
        <v>363</v>
      </c>
      <c r="F92" s="204" t="s">
        <v>364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P93</f>
        <v>0</v>
      </c>
      <c r="Q92" s="198"/>
      <c r="R92" s="199">
        <f>R93</f>
        <v>0</v>
      </c>
      <c r="S92" s="198"/>
      <c r="T92" s="200">
        <f>T93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77</v>
      </c>
      <c r="AT92" s="202" t="s">
        <v>68</v>
      </c>
      <c r="AU92" s="202" t="s">
        <v>77</v>
      </c>
      <c r="AY92" s="201" t="s">
        <v>125</v>
      </c>
      <c r="BK92" s="203">
        <f>BK93</f>
        <v>0</v>
      </c>
    </row>
    <row r="93" s="2" customFormat="1" ht="16.5" customHeight="1">
      <c r="A93" s="40"/>
      <c r="B93" s="41"/>
      <c r="C93" s="206" t="s">
        <v>240</v>
      </c>
      <c r="D93" s="206" t="s">
        <v>129</v>
      </c>
      <c r="E93" s="207" t="s">
        <v>962</v>
      </c>
      <c r="F93" s="208" t="s">
        <v>963</v>
      </c>
      <c r="G93" s="209" t="s">
        <v>964</v>
      </c>
      <c r="H93" s="210">
        <v>1</v>
      </c>
      <c r="I93" s="211"/>
      <c r="J93" s="212">
        <f>ROUND(I93*H93,2)</f>
        <v>0</v>
      </c>
      <c r="K93" s="208" t="s">
        <v>19</v>
      </c>
      <c r="L93" s="46"/>
      <c r="M93" s="213" t="s">
        <v>19</v>
      </c>
      <c r="N93" s="214" t="s">
        <v>40</v>
      </c>
      <c r="O93" s="86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134</v>
      </c>
      <c r="AT93" s="217" t="s">
        <v>129</v>
      </c>
      <c r="AU93" s="217" t="s">
        <v>79</v>
      </c>
      <c r="AY93" s="19" t="s">
        <v>125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77</v>
      </c>
      <c r="BK93" s="218">
        <f>ROUND(I93*H93,2)</f>
        <v>0</v>
      </c>
      <c r="BL93" s="19" t="s">
        <v>134</v>
      </c>
      <c r="BM93" s="217" t="s">
        <v>965</v>
      </c>
    </row>
    <row r="94" s="12" customFormat="1" ht="25.92" customHeight="1">
      <c r="A94" s="12"/>
      <c r="B94" s="190"/>
      <c r="C94" s="191"/>
      <c r="D94" s="192" t="s">
        <v>68</v>
      </c>
      <c r="E94" s="193" t="s">
        <v>557</v>
      </c>
      <c r="F94" s="193" t="s">
        <v>558</v>
      </c>
      <c r="G94" s="191"/>
      <c r="H94" s="191"/>
      <c r="I94" s="194"/>
      <c r="J94" s="195">
        <f>BK94</f>
        <v>0</v>
      </c>
      <c r="K94" s="191"/>
      <c r="L94" s="196"/>
      <c r="M94" s="197"/>
      <c r="N94" s="198"/>
      <c r="O94" s="198"/>
      <c r="P94" s="199">
        <f>P95+P106+P119+P130+P144+P161+P176</f>
        <v>0</v>
      </c>
      <c r="Q94" s="198"/>
      <c r="R94" s="199">
        <f>R95+R106+R119+R130+R144+R161+R176</f>
        <v>2.0770790110999999</v>
      </c>
      <c r="S94" s="198"/>
      <c r="T94" s="200">
        <f>T95+T106+T119+T130+T144+T161+T176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01" t="s">
        <v>79</v>
      </c>
      <c r="AT94" s="202" t="s">
        <v>68</v>
      </c>
      <c r="AU94" s="202" t="s">
        <v>69</v>
      </c>
      <c r="AY94" s="201" t="s">
        <v>125</v>
      </c>
      <c r="BK94" s="203">
        <f>BK95+BK106+BK119+BK130+BK144+BK161+BK176</f>
        <v>0</v>
      </c>
    </row>
    <row r="95" s="12" customFormat="1" ht="22.8" customHeight="1">
      <c r="A95" s="12"/>
      <c r="B95" s="190"/>
      <c r="C95" s="191"/>
      <c r="D95" s="192" t="s">
        <v>68</v>
      </c>
      <c r="E95" s="204" t="s">
        <v>966</v>
      </c>
      <c r="F95" s="204" t="s">
        <v>967</v>
      </c>
      <c r="G95" s="191"/>
      <c r="H95" s="191"/>
      <c r="I95" s="194"/>
      <c r="J95" s="205">
        <f>BK95</f>
        <v>0</v>
      </c>
      <c r="K95" s="191"/>
      <c r="L95" s="196"/>
      <c r="M95" s="197"/>
      <c r="N95" s="198"/>
      <c r="O95" s="198"/>
      <c r="P95" s="199">
        <f>SUM(P96:P105)</f>
        <v>0</v>
      </c>
      <c r="Q95" s="198"/>
      <c r="R95" s="199">
        <f>SUM(R96:R105)</f>
        <v>0.081038148000000004</v>
      </c>
      <c r="S95" s="198"/>
      <c r="T95" s="200">
        <f>SUM(T96:T105)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01" t="s">
        <v>79</v>
      </c>
      <c r="AT95" s="202" t="s">
        <v>68</v>
      </c>
      <c r="AU95" s="202" t="s">
        <v>77</v>
      </c>
      <c r="AY95" s="201" t="s">
        <v>125</v>
      </c>
      <c r="BK95" s="203">
        <f>SUM(BK96:BK105)</f>
        <v>0</v>
      </c>
    </row>
    <row r="96" s="2" customFormat="1" ht="33" customHeight="1">
      <c r="A96" s="40"/>
      <c r="B96" s="41"/>
      <c r="C96" s="206" t="s">
        <v>77</v>
      </c>
      <c r="D96" s="206" t="s">
        <v>129</v>
      </c>
      <c r="E96" s="207" t="s">
        <v>968</v>
      </c>
      <c r="F96" s="208" t="s">
        <v>969</v>
      </c>
      <c r="G96" s="209" t="s">
        <v>154</v>
      </c>
      <c r="H96" s="210">
        <v>291.5</v>
      </c>
      <c r="I96" s="211"/>
      <c r="J96" s="212">
        <f>ROUND(I96*H96,2)</f>
        <v>0</v>
      </c>
      <c r="K96" s="208" t="s">
        <v>162</v>
      </c>
      <c r="L96" s="46"/>
      <c r="M96" s="213" t="s">
        <v>19</v>
      </c>
      <c r="N96" s="214" t="s">
        <v>40</v>
      </c>
      <c r="O96" s="86"/>
      <c r="P96" s="215">
        <f>O96*H96</f>
        <v>0</v>
      </c>
      <c r="Q96" s="215">
        <v>0.00019656</v>
      </c>
      <c r="R96" s="215">
        <f>Q96*H96</f>
        <v>0.057297239999999999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492</v>
      </c>
      <c r="AT96" s="217" t="s">
        <v>129</v>
      </c>
      <c r="AU96" s="217" t="s">
        <v>79</v>
      </c>
      <c r="AY96" s="19" t="s">
        <v>125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492</v>
      </c>
      <c r="BM96" s="217" t="s">
        <v>970</v>
      </c>
    </row>
    <row r="97" s="2" customFormat="1">
      <c r="A97" s="40"/>
      <c r="B97" s="41"/>
      <c r="C97" s="42"/>
      <c r="D97" s="219" t="s">
        <v>136</v>
      </c>
      <c r="E97" s="42"/>
      <c r="F97" s="220" t="s">
        <v>971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79</v>
      </c>
    </row>
    <row r="98" s="13" customFormat="1">
      <c r="A98" s="13"/>
      <c r="B98" s="224"/>
      <c r="C98" s="225"/>
      <c r="D98" s="226" t="s">
        <v>138</v>
      </c>
      <c r="E98" s="227" t="s">
        <v>19</v>
      </c>
      <c r="F98" s="228" t="s">
        <v>972</v>
      </c>
      <c r="G98" s="225"/>
      <c r="H98" s="229">
        <v>291.5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138</v>
      </c>
      <c r="AU98" s="235" t="s">
        <v>79</v>
      </c>
      <c r="AV98" s="13" t="s">
        <v>79</v>
      </c>
      <c r="AW98" s="13" t="s">
        <v>31</v>
      </c>
      <c r="AX98" s="13" t="s">
        <v>69</v>
      </c>
      <c r="AY98" s="235" t="s">
        <v>125</v>
      </c>
    </row>
    <row r="99" s="15" customFormat="1">
      <c r="A99" s="15"/>
      <c r="B99" s="247"/>
      <c r="C99" s="248"/>
      <c r="D99" s="226" t="s">
        <v>138</v>
      </c>
      <c r="E99" s="249" t="s">
        <v>19</v>
      </c>
      <c r="F99" s="250" t="s">
        <v>143</v>
      </c>
      <c r="G99" s="248"/>
      <c r="H99" s="251">
        <v>291.5</v>
      </c>
      <c r="I99" s="252"/>
      <c r="J99" s="248"/>
      <c r="K99" s="248"/>
      <c r="L99" s="253"/>
      <c r="M99" s="254"/>
      <c r="N99" s="255"/>
      <c r="O99" s="255"/>
      <c r="P99" s="255"/>
      <c r="Q99" s="255"/>
      <c r="R99" s="255"/>
      <c r="S99" s="255"/>
      <c r="T99" s="25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57" t="s">
        <v>138</v>
      </c>
      <c r="AU99" s="257" t="s">
        <v>79</v>
      </c>
      <c r="AV99" s="15" t="s">
        <v>134</v>
      </c>
      <c r="AW99" s="15" t="s">
        <v>31</v>
      </c>
      <c r="AX99" s="15" t="s">
        <v>77</v>
      </c>
      <c r="AY99" s="257" t="s">
        <v>125</v>
      </c>
    </row>
    <row r="100" s="2" customFormat="1" ht="33" customHeight="1">
      <c r="A100" s="40"/>
      <c r="B100" s="41"/>
      <c r="C100" s="206" t="s">
        <v>79</v>
      </c>
      <c r="D100" s="206" t="s">
        <v>129</v>
      </c>
      <c r="E100" s="207" t="s">
        <v>973</v>
      </c>
      <c r="F100" s="208" t="s">
        <v>974</v>
      </c>
      <c r="G100" s="209" t="s">
        <v>154</v>
      </c>
      <c r="H100" s="210">
        <v>98.599999999999994</v>
      </c>
      <c r="I100" s="211"/>
      <c r="J100" s="212">
        <f>ROUND(I100*H100,2)</f>
        <v>0</v>
      </c>
      <c r="K100" s="208" t="s">
        <v>162</v>
      </c>
      <c r="L100" s="46"/>
      <c r="M100" s="213" t="s">
        <v>19</v>
      </c>
      <c r="N100" s="214" t="s">
        <v>40</v>
      </c>
      <c r="O100" s="86"/>
      <c r="P100" s="215">
        <f>O100*H100</f>
        <v>0</v>
      </c>
      <c r="Q100" s="215">
        <v>0.00024078000000000001</v>
      </c>
      <c r="R100" s="215">
        <f>Q100*H100</f>
        <v>0.023740907999999998</v>
      </c>
      <c r="S100" s="215">
        <v>0</v>
      </c>
      <c r="T100" s="216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217" t="s">
        <v>492</v>
      </c>
      <c r="AT100" s="217" t="s">
        <v>129</v>
      </c>
      <c r="AU100" s="217" t="s">
        <v>79</v>
      </c>
      <c r="AY100" s="19" t="s">
        <v>125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9" t="s">
        <v>77</v>
      </c>
      <c r="BK100" s="218">
        <f>ROUND(I100*H100,2)</f>
        <v>0</v>
      </c>
      <c r="BL100" s="19" t="s">
        <v>492</v>
      </c>
      <c r="BM100" s="217" t="s">
        <v>975</v>
      </c>
    </row>
    <row r="101" s="2" customFormat="1">
      <c r="A101" s="40"/>
      <c r="B101" s="41"/>
      <c r="C101" s="42"/>
      <c r="D101" s="219" t="s">
        <v>136</v>
      </c>
      <c r="E101" s="42"/>
      <c r="F101" s="220" t="s">
        <v>976</v>
      </c>
      <c r="G101" s="42"/>
      <c r="H101" s="42"/>
      <c r="I101" s="221"/>
      <c r="J101" s="42"/>
      <c r="K101" s="42"/>
      <c r="L101" s="46"/>
      <c r="M101" s="222"/>
      <c r="N101" s="223"/>
      <c r="O101" s="86"/>
      <c r="P101" s="86"/>
      <c r="Q101" s="86"/>
      <c r="R101" s="86"/>
      <c r="S101" s="86"/>
      <c r="T101" s="87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19" t="s">
        <v>136</v>
      </c>
      <c r="AU101" s="19" t="s">
        <v>79</v>
      </c>
    </row>
    <row r="102" s="13" customFormat="1">
      <c r="A102" s="13"/>
      <c r="B102" s="224"/>
      <c r="C102" s="225"/>
      <c r="D102" s="226" t="s">
        <v>138</v>
      </c>
      <c r="E102" s="227" t="s">
        <v>19</v>
      </c>
      <c r="F102" s="228" t="s">
        <v>977</v>
      </c>
      <c r="G102" s="225"/>
      <c r="H102" s="229">
        <v>98.599999999999994</v>
      </c>
      <c r="I102" s="230"/>
      <c r="J102" s="225"/>
      <c r="K102" s="225"/>
      <c r="L102" s="231"/>
      <c r="M102" s="232"/>
      <c r="N102" s="233"/>
      <c r="O102" s="233"/>
      <c r="P102" s="233"/>
      <c r="Q102" s="233"/>
      <c r="R102" s="233"/>
      <c r="S102" s="233"/>
      <c r="T102" s="234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35" t="s">
        <v>138</v>
      </c>
      <c r="AU102" s="235" t="s">
        <v>79</v>
      </c>
      <c r="AV102" s="13" t="s">
        <v>79</v>
      </c>
      <c r="AW102" s="13" t="s">
        <v>31</v>
      </c>
      <c r="AX102" s="13" t="s">
        <v>69</v>
      </c>
      <c r="AY102" s="235" t="s">
        <v>125</v>
      </c>
    </row>
    <row r="103" s="15" customFormat="1">
      <c r="A103" s="15"/>
      <c r="B103" s="247"/>
      <c r="C103" s="248"/>
      <c r="D103" s="226" t="s">
        <v>138</v>
      </c>
      <c r="E103" s="249" t="s">
        <v>19</v>
      </c>
      <c r="F103" s="250" t="s">
        <v>143</v>
      </c>
      <c r="G103" s="248"/>
      <c r="H103" s="251">
        <v>98.599999999999994</v>
      </c>
      <c r="I103" s="252"/>
      <c r="J103" s="248"/>
      <c r="K103" s="248"/>
      <c r="L103" s="253"/>
      <c r="M103" s="254"/>
      <c r="N103" s="255"/>
      <c r="O103" s="255"/>
      <c r="P103" s="255"/>
      <c r="Q103" s="255"/>
      <c r="R103" s="255"/>
      <c r="S103" s="255"/>
      <c r="T103" s="25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57" t="s">
        <v>138</v>
      </c>
      <c r="AU103" s="257" t="s">
        <v>79</v>
      </c>
      <c r="AV103" s="15" t="s">
        <v>134</v>
      </c>
      <c r="AW103" s="15" t="s">
        <v>31</v>
      </c>
      <c r="AX103" s="15" t="s">
        <v>77</v>
      </c>
      <c r="AY103" s="257" t="s">
        <v>125</v>
      </c>
    </row>
    <row r="104" s="2" customFormat="1" ht="24.15" customHeight="1">
      <c r="A104" s="40"/>
      <c r="B104" s="41"/>
      <c r="C104" s="206" t="s">
        <v>126</v>
      </c>
      <c r="D104" s="206" t="s">
        <v>129</v>
      </c>
      <c r="E104" s="207" t="s">
        <v>978</v>
      </c>
      <c r="F104" s="208" t="s">
        <v>979</v>
      </c>
      <c r="G104" s="209" t="s">
        <v>461</v>
      </c>
      <c r="H104" s="210">
        <v>0.079000000000000001</v>
      </c>
      <c r="I104" s="211"/>
      <c r="J104" s="212">
        <f>ROUND(I104*H104,2)</f>
        <v>0</v>
      </c>
      <c r="K104" s="208" t="s">
        <v>162</v>
      </c>
      <c r="L104" s="46"/>
      <c r="M104" s="213" t="s">
        <v>19</v>
      </c>
      <c r="N104" s="214" t="s">
        <v>40</v>
      </c>
      <c r="O104" s="86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492</v>
      </c>
      <c r="AT104" s="217" t="s">
        <v>129</v>
      </c>
      <c r="AU104" s="217" t="s">
        <v>79</v>
      </c>
      <c r="AY104" s="19" t="s">
        <v>125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492</v>
      </c>
      <c r="BM104" s="217" t="s">
        <v>980</v>
      </c>
    </row>
    <row r="105" s="2" customFormat="1">
      <c r="A105" s="40"/>
      <c r="B105" s="41"/>
      <c r="C105" s="42"/>
      <c r="D105" s="219" t="s">
        <v>136</v>
      </c>
      <c r="E105" s="42"/>
      <c r="F105" s="220" t="s">
        <v>981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136</v>
      </c>
      <c r="AU105" s="19" t="s">
        <v>79</v>
      </c>
    </row>
    <row r="106" s="12" customFormat="1" ht="22.8" customHeight="1">
      <c r="A106" s="12"/>
      <c r="B106" s="190"/>
      <c r="C106" s="191"/>
      <c r="D106" s="192" t="s">
        <v>68</v>
      </c>
      <c r="E106" s="204" t="s">
        <v>982</v>
      </c>
      <c r="F106" s="204" t="s">
        <v>983</v>
      </c>
      <c r="G106" s="191"/>
      <c r="H106" s="191"/>
      <c r="I106" s="194"/>
      <c r="J106" s="205">
        <f>BK106</f>
        <v>0</v>
      </c>
      <c r="K106" s="191"/>
      <c r="L106" s="196"/>
      <c r="M106" s="197"/>
      <c r="N106" s="198"/>
      <c r="O106" s="198"/>
      <c r="P106" s="199">
        <f>SUM(P107:P118)</f>
        <v>0</v>
      </c>
      <c r="Q106" s="198"/>
      <c r="R106" s="199">
        <f>SUM(R107:R118)</f>
        <v>0.051938837999999994</v>
      </c>
      <c r="S106" s="198"/>
      <c r="T106" s="200">
        <f>SUM(T107:T118)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01" t="s">
        <v>79</v>
      </c>
      <c r="AT106" s="202" t="s">
        <v>68</v>
      </c>
      <c r="AU106" s="202" t="s">
        <v>77</v>
      </c>
      <c r="AY106" s="201" t="s">
        <v>125</v>
      </c>
      <c r="BK106" s="203">
        <f>SUM(BK107:BK118)</f>
        <v>0</v>
      </c>
    </row>
    <row r="107" s="2" customFormat="1" ht="16.5" customHeight="1">
      <c r="A107" s="40"/>
      <c r="B107" s="41"/>
      <c r="C107" s="206" t="s">
        <v>134</v>
      </c>
      <c r="D107" s="206" t="s">
        <v>129</v>
      </c>
      <c r="E107" s="207" t="s">
        <v>984</v>
      </c>
      <c r="F107" s="208" t="s">
        <v>985</v>
      </c>
      <c r="G107" s="209" t="s">
        <v>154</v>
      </c>
      <c r="H107" s="210">
        <v>2</v>
      </c>
      <c r="I107" s="211"/>
      <c r="J107" s="212">
        <f>ROUND(I107*H107,2)</f>
        <v>0</v>
      </c>
      <c r="K107" s="208" t="s">
        <v>162</v>
      </c>
      <c r="L107" s="46"/>
      <c r="M107" s="213" t="s">
        <v>19</v>
      </c>
      <c r="N107" s="214" t="s">
        <v>40</v>
      </c>
      <c r="O107" s="86"/>
      <c r="P107" s="215">
        <f>O107*H107</f>
        <v>0</v>
      </c>
      <c r="Q107" s="215">
        <v>0.0018473599999999999</v>
      </c>
      <c r="R107" s="215">
        <f>Q107*H107</f>
        <v>0.0036947199999999999</v>
      </c>
      <c r="S107" s="215">
        <v>0</v>
      </c>
      <c r="T107" s="216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217" t="s">
        <v>492</v>
      </c>
      <c r="AT107" s="217" t="s">
        <v>129</v>
      </c>
      <c r="AU107" s="217" t="s">
        <v>79</v>
      </c>
      <c r="AY107" s="19" t="s">
        <v>125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9" t="s">
        <v>77</v>
      </c>
      <c r="BK107" s="218">
        <f>ROUND(I107*H107,2)</f>
        <v>0</v>
      </c>
      <c r="BL107" s="19" t="s">
        <v>492</v>
      </c>
      <c r="BM107" s="217" t="s">
        <v>986</v>
      </c>
    </row>
    <row r="108" s="2" customFormat="1">
      <c r="A108" s="40"/>
      <c r="B108" s="41"/>
      <c r="C108" s="42"/>
      <c r="D108" s="219" t="s">
        <v>136</v>
      </c>
      <c r="E108" s="42"/>
      <c r="F108" s="220" t="s">
        <v>987</v>
      </c>
      <c r="G108" s="42"/>
      <c r="H108" s="42"/>
      <c r="I108" s="221"/>
      <c r="J108" s="42"/>
      <c r="K108" s="42"/>
      <c r="L108" s="46"/>
      <c r="M108" s="222"/>
      <c r="N108" s="223"/>
      <c r="O108" s="86"/>
      <c r="P108" s="86"/>
      <c r="Q108" s="86"/>
      <c r="R108" s="86"/>
      <c r="S108" s="86"/>
      <c r="T108" s="87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19" t="s">
        <v>136</v>
      </c>
      <c r="AU108" s="19" t="s">
        <v>79</v>
      </c>
    </row>
    <row r="109" s="2" customFormat="1" ht="16.5" customHeight="1">
      <c r="A109" s="40"/>
      <c r="B109" s="41"/>
      <c r="C109" s="206" t="s">
        <v>988</v>
      </c>
      <c r="D109" s="206" t="s">
        <v>129</v>
      </c>
      <c r="E109" s="207" t="s">
        <v>989</v>
      </c>
      <c r="F109" s="208" t="s">
        <v>990</v>
      </c>
      <c r="G109" s="209" t="s">
        <v>154</v>
      </c>
      <c r="H109" s="210">
        <v>14.800000000000001</v>
      </c>
      <c r="I109" s="211"/>
      <c r="J109" s="212">
        <f>ROUND(I109*H109,2)</f>
        <v>0</v>
      </c>
      <c r="K109" s="208" t="s">
        <v>162</v>
      </c>
      <c r="L109" s="46"/>
      <c r="M109" s="213" t="s">
        <v>19</v>
      </c>
      <c r="N109" s="214" t="s">
        <v>40</v>
      </c>
      <c r="O109" s="86"/>
      <c r="P109" s="215">
        <f>O109*H109</f>
        <v>0</v>
      </c>
      <c r="Q109" s="215">
        <v>0.0026976399999999998</v>
      </c>
      <c r="R109" s="215">
        <f>Q109*H109</f>
        <v>0.039925071999999999</v>
      </c>
      <c r="S109" s="215">
        <v>0</v>
      </c>
      <c r="T109" s="216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217" t="s">
        <v>492</v>
      </c>
      <c r="AT109" s="217" t="s">
        <v>129</v>
      </c>
      <c r="AU109" s="217" t="s">
        <v>79</v>
      </c>
      <c r="AY109" s="19" t="s">
        <v>125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9" t="s">
        <v>77</v>
      </c>
      <c r="BK109" s="218">
        <f>ROUND(I109*H109,2)</f>
        <v>0</v>
      </c>
      <c r="BL109" s="19" t="s">
        <v>492</v>
      </c>
      <c r="BM109" s="217" t="s">
        <v>991</v>
      </c>
    </row>
    <row r="110" s="2" customFormat="1">
      <c r="A110" s="40"/>
      <c r="B110" s="41"/>
      <c r="C110" s="42"/>
      <c r="D110" s="219" t="s">
        <v>136</v>
      </c>
      <c r="E110" s="42"/>
      <c r="F110" s="220" t="s">
        <v>992</v>
      </c>
      <c r="G110" s="42"/>
      <c r="H110" s="42"/>
      <c r="I110" s="221"/>
      <c r="J110" s="42"/>
      <c r="K110" s="42"/>
      <c r="L110" s="46"/>
      <c r="M110" s="222"/>
      <c r="N110" s="223"/>
      <c r="O110" s="86"/>
      <c r="P110" s="86"/>
      <c r="Q110" s="86"/>
      <c r="R110" s="86"/>
      <c r="S110" s="86"/>
      <c r="T110" s="87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19" t="s">
        <v>136</v>
      </c>
      <c r="AU110" s="19" t="s">
        <v>79</v>
      </c>
    </row>
    <row r="111" s="2" customFormat="1" ht="16.5" customHeight="1">
      <c r="A111" s="40"/>
      <c r="B111" s="41"/>
      <c r="C111" s="206" t="s">
        <v>186</v>
      </c>
      <c r="D111" s="206" t="s">
        <v>129</v>
      </c>
      <c r="E111" s="207" t="s">
        <v>993</v>
      </c>
      <c r="F111" s="208" t="s">
        <v>994</v>
      </c>
      <c r="G111" s="209" t="s">
        <v>154</v>
      </c>
      <c r="H111" s="210">
        <v>1.3</v>
      </c>
      <c r="I111" s="211"/>
      <c r="J111" s="212">
        <f>ROUND(I111*H111,2)</f>
        <v>0</v>
      </c>
      <c r="K111" s="208" t="s">
        <v>162</v>
      </c>
      <c r="L111" s="46"/>
      <c r="M111" s="213" t="s">
        <v>19</v>
      </c>
      <c r="N111" s="214" t="s">
        <v>40</v>
      </c>
      <c r="O111" s="86"/>
      <c r="P111" s="215">
        <f>O111*H111</f>
        <v>0</v>
      </c>
      <c r="Q111" s="215">
        <v>0.0034790400000000001</v>
      </c>
      <c r="R111" s="215">
        <f>Q111*H111</f>
        <v>0.0045227520000000005</v>
      </c>
      <c r="S111" s="215">
        <v>0</v>
      </c>
      <c r="T111" s="216">
        <f>S111*H111</f>
        <v>0</v>
      </c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R111" s="217" t="s">
        <v>492</v>
      </c>
      <c r="AT111" s="217" t="s">
        <v>129</v>
      </c>
      <c r="AU111" s="217" t="s">
        <v>79</v>
      </c>
      <c r="AY111" s="19" t="s">
        <v>125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9" t="s">
        <v>77</v>
      </c>
      <c r="BK111" s="218">
        <f>ROUND(I111*H111,2)</f>
        <v>0</v>
      </c>
      <c r="BL111" s="19" t="s">
        <v>492</v>
      </c>
      <c r="BM111" s="217" t="s">
        <v>995</v>
      </c>
    </row>
    <row r="112" s="2" customFormat="1">
      <c r="A112" s="40"/>
      <c r="B112" s="41"/>
      <c r="C112" s="42"/>
      <c r="D112" s="219" t="s">
        <v>136</v>
      </c>
      <c r="E112" s="42"/>
      <c r="F112" s="220" t="s">
        <v>996</v>
      </c>
      <c r="G112" s="42"/>
      <c r="H112" s="42"/>
      <c r="I112" s="221"/>
      <c r="J112" s="42"/>
      <c r="K112" s="42"/>
      <c r="L112" s="46"/>
      <c r="M112" s="222"/>
      <c r="N112" s="223"/>
      <c r="O112" s="86"/>
      <c r="P112" s="86"/>
      <c r="Q112" s="86"/>
      <c r="R112" s="86"/>
      <c r="S112" s="86"/>
      <c r="T112" s="87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T112" s="19" t="s">
        <v>136</v>
      </c>
      <c r="AU112" s="19" t="s">
        <v>79</v>
      </c>
    </row>
    <row r="113" s="2" customFormat="1" ht="16.5" customHeight="1">
      <c r="A113" s="40"/>
      <c r="B113" s="41"/>
      <c r="C113" s="206" t="s">
        <v>997</v>
      </c>
      <c r="D113" s="206" t="s">
        <v>129</v>
      </c>
      <c r="E113" s="207" t="s">
        <v>998</v>
      </c>
      <c r="F113" s="208" t="s">
        <v>999</v>
      </c>
      <c r="G113" s="209" t="s">
        <v>154</v>
      </c>
      <c r="H113" s="210">
        <v>0.69999999999999996</v>
      </c>
      <c r="I113" s="211"/>
      <c r="J113" s="212">
        <f>ROUND(I113*H113,2)</f>
        <v>0</v>
      </c>
      <c r="K113" s="208" t="s">
        <v>162</v>
      </c>
      <c r="L113" s="46"/>
      <c r="M113" s="213" t="s">
        <v>19</v>
      </c>
      <c r="N113" s="214" t="s">
        <v>40</v>
      </c>
      <c r="O113" s="86"/>
      <c r="P113" s="215">
        <f>O113*H113</f>
        <v>0</v>
      </c>
      <c r="Q113" s="215">
        <v>0.0046804200000000002</v>
      </c>
      <c r="R113" s="215">
        <f>Q113*H113</f>
        <v>0.0032762939999999999</v>
      </c>
      <c r="S113" s="215">
        <v>0</v>
      </c>
      <c r="T113" s="216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217" t="s">
        <v>492</v>
      </c>
      <c r="AT113" s="217" t="s">
        <v>129</v>
      </c>
      <c r="AU113" s="217" t="s">
        <v>79</v>
      </c>
      <c r="AY113" s="19" t="s">
        <v>125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9" t="s">
        <v>77</v>
      </c>
      <c r="BK113" s="218">
        <f>ROUND(I113*H113,2)</f>
        <v>0</v>
      </c>
      <c r="BL113" s="19" t="s">
        <v>492</v>
      </c>
      <c r="BM113" s="217" t="s">
        <v>1000</v>
      </c>
    </row>
    <row r="114" s="2" customFormat="1">
      <c r="A114" s="40"/>
      <c r="B114" s="41"/>
      <c r="C114" s="42"/>
      <c r="D114" s="219" t="s">
        <v>136</v>
      </c>
      <c r="E114" s="42"/>
      <c r="F114" s="220" t="s">
        <v>1001</v>
      </c>
      <c r="G114" s="42"/>
      <c r="H114" s="42"/>
      <c r="I114" s="221"/>
      <c r="J114" s="42"/>
      <c r="K114" s="42"/>
      <c r="L114" s="46"/>
      <c r="M114" s="222"/>
      <c r="N114" s="223"/>
      <c r="O114" s="86"/>
      <c r="P114" s="86"/>
      <c r="Q114" s="86"/>
      <c r="R114" s="86"/>
      <c r="S114" s="86"/>
      <c r="T114" s="87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19" t="s">
        <v>136</v>
      </c>
      <c r="AU114" s="19" t="s">
        <v>79</v>
      </c>
    </row>
    <row r="115" s="2" customFormat="1" ht="21.75" customHeight="1">
      <c r="A115" s="40"/>
      <c r="B115" s="41"/>
      <c r="C115" s="206" t="s">
        <v>221</v>
      </c>
      <c r="D115" s="206" t="s">
        <v>129</v>
      </c>
      <c r="E115" s="207" t="s">
        <v>1002</v>
      </c>
      <c r="F115" s="208" t="s">
        <v>1003</v>
      </c>
      <c r="G115" s="209" t="s">
        <v>177</v>
      </c>
      <c r="H115" s="210">
        <v>2</v>
      </c>
      <c r="I115" s="211"/>
      <c r="J115" s="212">
        <f>ROUND(I115*H115,2)</f>
        <v>0</v>
      </c>
      <c r="K115" s="208" t="s">
        <v>162</v>
      </c>
      <c r="L115" s="46"/>
      <c r="M115" s="213" t="s">
        <v>19</v>
      </c>
      <c r="N115" s="214" t="s">
        <v>40</v>
      </c>
      <c r="O115" s="86"/>
      <c r="P115" s="215">
        <f>O115*H115</f>
        <v>0</v>
      </c>
      <c r="Q115" s="215">
        <v>0.00025999999999999998</v>
      </c>
      <c r="R115" s="215">
        <f>Q115*H115</f>
        <v>0.00051999999999999995</v>
      </c>
      <c r="S115" s="215">
        <v>0</v>
      </c>
      <c r="T115" s="216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217" t="s">
        <v>492</v>
      </c>
      <c r="AT115" s="217" t="s">
        <v>129</v>
      </c>
      <c r="AU115" s="217" t="s">
        <v>79</v>
      </c>
      <c r="AY115" s="19" t="s">
        <v>125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9" t="s">
        <v>77</v>
      </c>
      <c r="BK115" s="218">
        <f>ROUND(I115*H115,2)</f>
        <v>0</v>
      </c>
      <c r="BL115" s="19" t="s">
        <v>492</v>
      </c>
      <c r="BM115" s="217" t="s">
        <v>1004</v>
      </c>
    </row>
    <row r="116" s="2" customFormat="1">
      <c r="A116" s="40"/>
      <c r="B116" s="41"/>
      <c r="C116" s="42"/>
      <c r="D116" s="219" t="s">
        <v>136</v>
      </c>
      <c r="E116" s="42"/>
      <c r="F116" s="220" t="s">
        <v>1005</v>
      </c>
      <c r="G116" s="42"/>
      <c r="H116" s="42"/>
      <c r="I116" s="221"/>
      <c r="J116" s="42"/>
      <c r="K116" s="42"/>
      <c r="L116" s="46"/>
      <c r="M116" s="222"/>
      <c r="N116" s="223"/>
      <c r="O116" s="86"/>
      <c r="P116" s="86"/>
      <c r="Q116" s="86"/>
      <c r="R116" s="86"/>
      <c r="S116" s="86"/>
      <c r="T116" s="87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19" t="s">
        <v>136</v>
      </c>
      <c r="AU116" s="19" t="s">
        <v>79</v>
      </c>
    </row>
    <row r="117" s="2" customFormat="1" ht="24.15" customHeight="1">
      <c r="A117" s="40"/>
      <c r="B117" s="41"/>
      <c r="C117" s="206" t="s">
        <v>363</v>
      </c>
      <c r="D117" s="206" t="s">
        <v>129</v>
      </c>
      <c r="E117" s="207" t="s">
        <v>1006</v>
      </c>
      <c r="F117" s="208" t="s">
        <v>1007</v>
      </c>
      <c r="G117" s="209" t="s">
        <v>692</v>
      </c>
      <c r="H117" s="278"/>
      <c r="I117" s="211"/>
      <c r="J117" s="212">
        <f>ROUND(I117*H117,2)</f>
        <v>0</v>
      </c>
      <c r="K117" s="208" t="s">
        <v>162</v>
      </c>
      <c r="L117" s="46"/>
      <c r="M117" s="213" t="s">
        <v>19</v>
      </c>
      <c r="N117" s="214" t="s">
        <v>40</v>
      </c>
      <c r="O117" s="86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217" t="s">
        <v>492</v>
      </c>
      <c r="AT117" s="217" t="s">
        <v>129</v>
      </c>
      <c r="AU117" s="217" t="s">
        <v>79</v>
      </c>
      <c r="AY117" s="19" t="s">
        <v>125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9" t="s">
        <v>77</v>
      </c>
      <c r="BK117" s="218">
        <f>ROUND(I117*H117,2)</f>
        <v>0</v>
      </c>
      <c r="BL117" s="19" t="s">
        <v>492</v>
      </c>
      <c r="BM117" s="217" t="s">
        <v>1008</v>
      </c>
    </row>
    <row r="118" s="2" customFormat="1">
      <c r="A118" s="40"/>
      <c r="B118" s="41"/>
      <c r="C118" s="42"/>
      <c r="D118" s="219" t="s">
        <v>136</v>
      </c>
      <c r="E118" s="42"/>
      <c r="F118" s="220" t="s">
        <v>1009</v>
      </c>
      <c r="G118" s="42"/>
      <c r="H118" s="42"/>
      <c r="I118" s="221"/>
      <c r="J118" s="42"/>
      <c r="K118" s="42"/>
      <c r="L118" s="46"/>
      <c r="M118" s="222"/>
      <c r="N118" s="223"/>
      <c r="O118" s="86"/>
      <c r="P118" s="86"/>
      <c r="Q118" s="86"/>
      <c r="R118" s="86"/>
      <c r="S118" s="86"/>
      <c r="T118" s="87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19" t="s">
        <v>136</v>
      </c>
      <c r="AU118" s="19" t="s">
        <v>79</v>
      </c>
    </row>
    <row r="119" s="12" customFormat="1" ht="22.8" customHeight="1">
      <c r="A119" s="12"/>
      <c r="B119" s="190"/>
      <c r="C119" s="191"/>
      <c r="D119" s="192" t="s">
        <v>68</v>
      </c>
      <c r="E119" s="204" t="s">
        <v>1010</v>
      </c>
      <c r="F119" s="204" t="s">
        <v>1011</v>
      </c>
      <c r="G119" s="191"/>
      <c r="H119" s="191"/>
      <c r="I119" s="194"/>
      <c r="J119" s="205">
        <f>BK119</f>
        <v>0</v>
      </c>
      <c r="K119" s="191"/>
      <c r="L119" s="196"/>
      <c r="M119" s="197"/>
      <c r="N119" s="198"/>
      <c r="O119" s="198"/>
      <c r="P119" s="199">
        <f>SUM(P120:P129)</f>
        <v>0</v>
      </c>
      <c r="Q119" s="198"/>
      <c r="R119" s="199">
        <f>SUM(R120:R129)</f>
        <v>0.11574371999999999</v>
      </c>
      <c r="S119" s="198"/>
      <c r="T119" s="200">
        <f>SUM(T120:T129)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1" t="s">
        <v>79</v>
      </c>
      <c r="AT119" s="202" t="s">
        <v>68</v>
      </c>
      <c r="AU119" s="202" t="s">
        <v>77</v>
      </c>
      <c r="AY119" s="201" t="s">
        <v>125</v>
      </c>
      <c r="BK119" s="203">
        <f>SUM(BK120:BK129)</f>
        <v>0</v>
      </c>
    </row>
    <row r="120" s="2" customFormat="1" ht="16.5" customHeight="1">
      <c r="A120" s="40"/>
      <c r="B120" s="41"/>
      <c r="C120" s="206" t="s">
        <v>1012</v>
      </c>
      <c r="D120" s="206" t="s">
        <v>129</v>
      </c>
      <c r="E120" s="207" t="s">
        <v>1013</v>
      </c>
      <c r="F120" s="208" t="s">
        <v>1014</v>
      </c>
      <c r="G120" s="209" t="s">
        <v>161</v>
      </c>
      <c r="H120" s="210">
        <v>2</v>
      </c>
      <c r="I120" s="211"/>
      <c r="J120" s="212">
        <f>ROUND(I120*H120,2)</f>
        <v>0</v>
      </c>
      <c r="K120" s="208" t="s">
        <v>162</v>
      </c>
      <c r="L120" s="46"/>
      <c r="M120" s="213" t="s">
        <v>19</v>
      </c>
      <c r="N120" s="214" t="s">
        <v>40</v>
      </c>
      <c r="O120" s="86"/>
      <c r="P120" s="215">
        <f>O120*H120</f>
        <v>0</v>
      </c>
      <c r="Q120" s="215">
        <v>0.054611859999999998</v>
      </c>
      <c r="R120" s="215">
        <f>Q120*H120</f>
        <v>0.10922372</v>
      </c>
      <c r="S120" s="215">
        <v>0</v>
      </c>
      <c r="T120" s="216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217" t="s">
        <v>492</v>
      </c>
      <c r="AT120" s="217" t="s">
        <v>129</v>
      </c>
      <c r="AU120" s="217" t="s">
        <v>79</v>
      </c>
      <c r="AY120" s="19" t="s">
        <v>125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9" t="s">
        <v>77</v>
      </c>
      <c r="BK120" s="218">
        <f>ROUND(I120*H120,2)</f>
        <v>0</v>
      </c>
      <c r="BL120" s="19" t="s">
        <v>492</v>
      </c>
      <c r="BM120" s="217" t="s">
        <v>1015</v>
      </c>
    </row>
    <row r="121" s="2" customFormat="1">
      <c r="A121" s="40"/>
      <c r="B121" s="41"/>
      <c r="C121" s="42"/>
      <c r="D121" s="219" t="s">
        <v>136</v>
      </c>
      <c r="E121" s="42"/>
      <c r="F121" s="220" t="s">
        <v>1016</v>
      </c>
      <c r="G121" s="42"/>
      <c r="H121" s="42"/>
      <c r="I121" s="221"/>
      <c r="J121" s="42"/>
      <c r="K121" s="42"/>
      <c r="L121" s="46"/>
      <c r="M121" s="222"/>
      <c r="N121" s="223"/>
      <c r="O121" s="86"/>
      <c r="P121" s="86"/>
      <c r="Q121" s="86"/>
      <c r="R121" s="86"/>
      <c r="S121" s="86"/>
      <c r="T121" s="87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19" t="s">
        <v>136</v>
      </c>
      <c r="AU121" s="19" t="s">
        <v>79</v>
      </c>
    </row>
    <row r="122" s="2" customFormat="1" ht="24.15" customHeight="1">
      <c r="A122" s="40"/>
      <c r="B122" s="41"/>
      <c r="C122" s="206" t="s">
        <v>1017</v>
      </c>
      <c r="D122" s="206" t="s">
        <v>129</v>
      </c>
      <c r="E122" s="207" t="s">
        <v>1018</v>
      </c>
      <c r="F122" s="208" t="s">
        <v>1019</v>
      </c>
      <c r="G122" s="209" t="s">
        <v>161</v>
      </c>
      <c r="H122" s="210">
        <v>2</v>
      </c>
      <c r="I122" s="211"/>
      <c r="J122" s="212">
        <f>ROUND(I122*H122,2)</f>
        <v>0</v>
      </c>
      <c r="K122" s="208" t="s">
        <v>162</v>
      </c>
      <c r="L122" s="46"/>
      <c r="M122" s="213" t="s">
        <v>19</v>
      </c>
      <c r="N122" s="214" t="s">
        <v>40</v>
      </c>
      <c r="O122" s="86"/>
      <c r="P122" s="215">
        <f>O122*H122</f>
        <v>0</v>
      </c>
      <c r="Q122" s="215">
        <v>0.0015200000000000001</v>
      </c>
      <c r="R122" s="215">
        <f>Q122*H122</f>
        <v>0.0030400000000000002</v>
      </c>
      <c r="S122" s="215">
        <v>0</v>
      </c>
      <c r="T122" s="216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217" t="s">
        <v>492</v>
      </c>
      <c r="AT122" s="217" t="s">
        <v>129</v>
      </c>
      <c r="AU122" s="217" t="s">
        <v>79</v>
      </c>
      <c r="AY122" s="19" t="s">
        <v>125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9" t="s">
        <v>77</v>
      </c>
      <c r="BK122" s="218">
        <f>ROUND(I122*H122,2)</f>
        <v>0</v>
      </c>
      <c r="BL122" s="19" t="s">
        <v>492</v>
      </c>
      <c r="BM122" s="217" t="s">
        <v>1020</v>
      </c>
    </row>
    <row r="123" s="2" customFormat="1">
      <c r="A123" s="40"/>
      <c r="B123" s="41"/>
      <c r="C123" s="42"/>
      <c r="D123" s="219" t="s">
        <v>136</v>
      </c>
      <c r="E123" s="42"/>
      <c r="F123" s="220" t="s">
        <v>1021</v>
      </c>
      <c r="G123" s="42"/>
      <c r="H123" s="42"/>
      <c r="I123" s="221"/>
      <c r="J123" s="42"/>
      <c r="K123" s="42"/>
      <c r="L123" s="46"/>
      <c r="M123" s="222"/>
      <c r="N123" s="223"/>
      <c r="O123" s="86"/>
      <c r="P123" s="86"/>
      <c r="Q123" s="86"/>
      <c r="R123" s="86"/>
      <c r="S123" s="86"/>
      <c r="T123" s="87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19" t="s">
        <v>136</v>
      </c>
      <c r="AU123" s="19" t="s">
        <v>79</v>
      </c>
    </row>
    <row r="124" s="2" customFormat="1" ht="21.75" customHeight="1">
      <c r="A124" s="40"/>
      <c r="B124" s="41"/>
      <c r="C124" s="206" t="s">
        <v>1022</v>
      </c>
      <c r="D124" s="206" t="s">
        <v>129</v>
      </c>
      <c r="E124" s="207" t="s">
        <v>1023</v>
      </c>
      <c r="F124" s="208" t="s">
        <v>1024</v>
      </c>
      <c r="G124" s="209" t="s">
        <v>154</v>
      </c>
      <c r="H124" s="210">
        <v>6</v>
      </c>
      <c r="I124" s="211"/>
      <c r="J124" s="212">
        <f>ROUND(I124*H124,2)</f>
        <v>0</v>
      </c>
      <c r="K124" s="208" t="s">
        <v>162</v>
      </c>
      <c r="L124" s="46"/>
      <c r="M124" s="213" t="s">
        <v>19</v>
      </c>
      <c r="N124" s="214" t="s">
        <v>40</v>
      </c>
      <c r="O124" s="86"/>
      <c r="P124" s="215">
        <f>O124*H124</f>
        <v>0</v>
      </c>
      <c r="Q124" s="215">
        <v>0.00044000000000000002</v>
      </c>
      <c r="R124" s="215">
        <f>Q124*H124</f>
        <v>0.00264</v>
      </c>
      <c r="S124" s="215">
        <v>0</v>
      </c>
      <c r="T124" s="216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217" t="s">
        <v>492</v>
      </c>
      <c r="AT124" s="217" t="s">
        <v>129</v>
      </c>
      <c r="AU124" s="217" t="s">
        <v>79</v>
      </c>
      <c r="AY124" s="19" t="s">
        <v>125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9" t="s">
        <v>77</v>
      </c>
      <c r="BK124" s="218">
        <f>ROUND(I124*H124,2)</f>
        <v>0</v>
      </c>
      <c r="BL124" s="19" t="s">
        <v>492</v>
      </c>
      <c r="BM124" s="217" t="s">
        <v>1025</v>
      </c>
    </row>
    <row r="125" s="2" customFormat="1">
      <c r="A125" s="40"/>
      <c r="B125" s="41"/>
      <c r="C125" s="42"/>
      <c r="D125" s="219" t="s">
        <v>136</v>
      </c>
      <c r="E125" s="42"/>
      <c r="F125" s="220" t="s">
        <v>1026</v>
      </c>
      <c r="G125" s="42"/>
      <c r="H125" s="42"/>
      <c r="I125" s="221"/>
      <c r="J125" s="42"/>
      <c r="K125" s="42"/>
      <c r="L125" s="46"/>
      <c r="M125" s="222"/>
      <c r="N125" s="223"/>
      <c r="O125" s="86"/>
      <c r="P125" s="86"/>
      <c r="Q125" s="86"/>
      <c r="R125" s="86"/>
      <c r="S125" s="86"/>
      <c r="T125" s="87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19" t="s">
        <v>136</v>
      </c>
      <c r="AU125" s="19" t="s">
        <v>79</v>
      </c>
    </row>
    <row r="126" s="2" customFormat="1" ht="24.15" customHeight="1">
      <c r="A126" s="40"/>
      <c r="B126" s="41"/>
      <c r="C126" s="206" t="s">
        <v>1027</v>
      </c>
      <c r="D126" s="206" t="s">
        <v>129</v>
      </c>
      <c r="E126" s="207" t="s">
        <v>1028</v>
      </c>
      <c r="F126" s="208" t="s">
        <v>1029</v>
      </c>
      <c r="G126" s="209" t="s">
        <v>177</v>
      </c>
      <c r="H126" s="210">
        <v>2</v>
      </c>
      <c r="I126" s="211"/>
      <c r="J126" s="212">
        <f>ROUND(I126*H126,2)</f>
        <v>0</v>
      </c>
      <c r="K126" s="208" t="s">
        <v>162</v>
      </c>
      <c r="L126" s="46"/>
      <c r="M126" s="213" t="s">
        <v>19</v>
      </c>
      <c r="N126" s="214" t="s">
        <v>40</v>
      </c>
      <c r="O126" s="86"/>
      <c r="P126" s="215">
        <f>O126*H126</f>
        <v>0</v>
      </c>
      <c r="Q126" s="215">
        <v>0.00042000000000000002</v>
      </c>
      <c r="R126" s="215">
        <f>Q126*H126</f>
        <v>0.00084000000000000003</v>
      </c>
      <c r="S126" s="215">
        <v>0</v>
      </c>
      <c r="T126" s="216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217" t="s">
        <v>492</v>
      </c>
      <c r="AT126" s="217" t="s">
        <v>129</v>
      </c>
      <c r="AU126" s="217" t="s">
        <v>79</v>
      </c>
      <c r="AY126" s="19" t="s">
        <v>125</v>
      </c>
      <c r="BE126" s="218">
        <f>IF(N126="základní",J126,0)</f>
        <v>0</v>
      </c>
      <c r="BF126" s="218">
        <f>IF(N126="snížená",J126,0)</f>
        <v>0</v>
      </c>
      <c r="BG126" s="218">
        <f>IF(N126="zákl. přenesená",J126,0)</f>
        <v>0</v>
      </c>
      <c r="BH126" s="218">
        <f>IF(N126="sníž. přenesená",J126,0)</f>
        <v>0</v>
      </c>
      <c r="BI126" s="218">
        <f>IF(N126="nulová",J126,0)</f>
        <v>0</v>
      </c>
      <c r="BJ126" s="19" t="s">
        <v>77</v>
      </c>
      <c r="BK126" s="218">
        <f>ROUND(I126*H126,2)</f>
        <v>0</v>
      </c>
      <c r="BL126" s="19" t="s">
        <v>492</v>
      </c>
      <c r="BM126" s="217" t="s">
        <v>1030</v>
      </c>
    </row>
    <row r="127" s="2" customFormat="1">
      <c r="A127" s="40"/>
      <c r="B127" s="41"/>
      <c r="C127" s="42"/>
      <c r="D127" s="219" t="s">
        <v>136</v>
      </c>
      <c r="E127" s="42"/>
      <c r="F127" s="220" t="s">
        <v>1031</v>
      </c>
      <c r="G127" s="42"/>
      <c r="H127" s="42"/>
      <c r="I127" s="221"/>
      <c r="J127" s="42"/>
      <c r="K127" s="42"/>
      <c r="L127" s="46"/>
      <c r="M127" s="222"/>
      <c r="N127" s="223"/>
      <c r="O127" s="86"/>
      <c r="P127" s="86"/>
      <c r="Q127" s="86"/>
      <c r="R127" s="86"/>
      <c r="S127" s="86"/>
      <c r="T127" s="87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19" t="s">
        <v>136</v>
      </c>
      <c r="AU127" s="19" t="s">
        <v>79</v>
      </c>
    </row>
    <row r="128" s="2" customFormat="1" ht="24.15" customHeight="1">
      <c r="A128" s="40"/>
      <c r="B128" s="41"/>
      <c r="C128" s="206" t="s">
        <v>1032</v>
      </c>
      <c r="D128" s="206" t="s">
        <v>129</v>
      </c>
      <c r="E128" s="207" t="s">
        <v>1033</v>
      </c>
      <c r="F128" s="208" t="s">
        <v>1034</v>
      </c>
      <c r="G128" s="209" t="s">
        <v>461</v>
      </c>
      <c r="H128" s="210">
        <v>0.106</v>
      </c>
      <c r="I128" s="211"/>
      <c r="J128" s="212">
        <f>ROUND(I128*H128,2)</f>
        <v>0</v>
      </c>
      <c r="K128" s="208" t="s">
        <v>162</v>
      </c>
      <c r="L128" s="46"/>
      <c r="M128" s="213" t="s">
        <v>19</v>
      </c>
      <c r="N128" s="214" t="s">
        <v>40</v>
      </c>
      <c r="O128" s="86"/>
      <c r="P128" s="215">
        <f>O128*H128</f>
        <v>0</v>
      </c>
      <c r="Q128" s="215">
        <v>0</v>
      </c>
      <c r="R128" s="215">
        <f>Q128*H128</f>
        <v>0</v>
      </c>
      <c r="S128" s="215">
        <v>0</v>
      </c>
      <c r="T128" s="216">
        <f>S128*H128</f>
        <v>0</v>
      </c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R128" s="217" t="s">
        <v>492</v>
      </c>
      <c r="AT128" s="217" t="s">
        <v>129</v>
      </c>
      <c r="AU128" s="217" t="s">
        <v>79</v>
      </c>
      <c r="AY128" s="19" t="s">
        <v>125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9" t="s">
        <v>77</v>
      </c>
      <c r="BK128" s="218">
        <f>ROUND(I128*H128,2)</f>
        <v>0</v>
      </c>
      <c r="BL128" s="19" t="s">
        <v>492</v>
      </c>
      <c r="BM128" s="217" t="s">
        <v>1035</v>
      </c>
    </row>
    <row r="129" s="2" customFormat="1">
      <c r="A129" s="40"/>
      <c r="B129" s="41"/>
      <c r="C129" s="42"/>
      <c r="D129" s="219" t="s">
        <v>136</v>
      </c>
      <c r="E129" s="42"/>
      <c r="F129" s="220" t="s">
        <v>1036</v>
      </c>
      <c r="G129" s="42"/>
      <c r="H129" s="42"/>
      <c r="I129" s="221"/>
      <c r="J129" s="42"/>
      <c r="K129" s="42"/>
      <c r="L129" s="46"/>
      <c r="M129" s="222"/>
      <c r="N129" s="223"/>
      <c r="O129" s="86"/>
      <c r="P129" s="86"/>
      <c r="Q129" s="86"/>
      <c r="R129" s="86"/>
      <c r="S129" s="86"/>
      <c r="T129" s="87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T129" s="19" t="s">
        <v>136</v>
      </c>
      <c r="AU129" s="19" t="s">
        <v>79</v>
      </c>
    </row>
    <row r="130" s="12" customFormat="1" ht="22.8" customHeight="1">
      <c r="A130" s="12"/>
      <c r="B130" s="190"/>
      <c r="C130" s="191"/>
      <c r="D130" s="192" t="s">
        <v>68</v>
      </c>
      <c r="E130" s="204" t="s">
        <v>1037</v>
      </c>
      <c r="F130" s="204" t="s">
        <v>1038</v>
      </c>
      <c r="G130" s="191"/>
      <c r="H130" s="191"/>
      <c r="I130" s="194"/>
      <c r="J130" s="205">
        <f>BK130</f>
        <v>0</v>
      </c>
      <c r="K130" s="191"/>
      <c r="L130" s="196"/>
      <c r="M130" s="197"/>
      <c r="N130" s="198"/>
      <c r="O130" s="198"/>
      <c r="P130" s="199">
        <f>SUM(P131:P143)</f>
        <v>0</v>
      </c>
      <c r="Q130" s="198"/>
      <c r="R130" s="199">
        <f>SUM(R131:R143)</f>
        <v>0.20533148709999999</v>
      </c>
      <c r="S130" s="198"/>
      <c r="T130" s="200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01" t="s">
        <v>79</v>
      </c>
      <c r="AT130" s="202" t="s">
        <v>68</v>
      </c>
      <c r="AU130" s="202" t="s">
        <v>77</v>
      </c>
      <c r="AY130" s="201" t="s">
        <v>125</v>
      </c>
      <c r="BK130" s="203">
        <f>SUM(BK131:BK143)</f>
        <v>0</v>
      </c>
    </row>
    <row r="131" s="2" customFormat="1" ht="16.5" customHeight="1">
      <c r="A131" s="40"/>
      <c r="B131" s="41"/>
      <c r="C131" s="206" t="s">
        <v>8</v>
      </c>
      <c r="D131" s="206" t="s">
        <v>129</v>
      </c>
      <c r="E131" s="207" t="s">
        <v>1039</v>
      </c>
      <c r="F131" s="208" t="s">
        <v>1040</v>
      </c>
      <c r="G131" s="209" t="s">
        <v>177</v>
      </c>
      <c r="H131" s="210">
        <v>1</v>
      </c>
      <c r="I131" s="211"/>
      <c r="J131" s="212">
        <f>ROUND(I131*H131,2)</f>
        <v>0</v>
      </c>
      <c r="K131" s="208" t="s">
        <v>19</v>
      </c>
      <c r="L131" s="46"/>
      <c r="M131" s="213" t="s">
        <v>19</v>
      </c>
      <c r="N131" s="214" t="s">
        <v>40</v>
      </c>
      <c r="O131" s="86"/>
      <c r="P131" s="215">
        <f>O131*H131</f>
        <v>0</v>
      </c>
      <c r="Q131" s="215">
        <v>0.022200000000000001</v>
      </c>
      <c r="R131" s="215">
        <f>Q131*H131</f>
        <v>0.022200000000000001</v>
      </c>
      <c r="S131" s="215">
        <v>0</v>
      </c>
      <c r="T131" s="216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217" t="s">
        <v>492</v>
      </c>
      <c r="AT131" s="217" t="s">
        <v>129</v>
      </c>
      <c r="AU131" s="217" t="s">
        <v>79</v>
      </c>
      <c r="AY131" s="19" t="s">
        <v>125</v>
      </c>
      <c r="BE131" s="218">
        <f>IF(N131="základní",J131,0)</f>
        <v>0</v>
      </c>
      <c r="BF131" s="218">
        <f>IF(N131="snížená",J131,0)</f>
        <v>0</v>
      </c>
      <c r="BG131" s="218">
        <f>IF(N131="zákl. přenesená",J131,0)</f>
        <v>0</v>
      </c>
      <c r="BH131" s="218">
        <f>IF(N131="sníž. přenesená",J131,0)</f>
        <v>0</v>
      </c>
      <c r="BI131" s="218">
        <f>IF(N131="nulová",J131,0)</f>
        <v>0</v>
      </c>
      <c r="BJ131" s="19" t="s">
        <v>77</v>
      </c>
      <c r="BK131" s="218">
        <f>ROUND(I131*H131,2)</f>
        <v>0</v>
      </c>
      <c r="BL131" s="19" t="s">
        <v>492</v>
      </c>
      <c r="BM131" s="217" t="s">
        <v>1041</v>
      </c>
    </row>
    <row r="132" s="2" customFormat="1" ht="24.15" customHeight="1">
      <c r="A132" s="40"/>
      <c r="B132" s="41"/>
      <c r="C132" s="206" t="s">
        <v>492</v>
      </c>
      <c r="D132" s="206" t="s">
        <v>129</v>
      </c>
      <c r="E132" s="207" t="s">
        <v>1042</v>
      </c>
      <c r="F132" s="208" t="s">
        <v>1043</v>
      </c>
      <c r="G132" s="209" t="s">
        <v>177</v>
      </c>
      <c r="H132" s="210">
        <v>1</v>
      </c>
      <c r="I132" s="211"/>
      <c r="J132" s="212">
        <f>ROUND(I132*H132,2)</f>
        <v>0</v>
      </c>
      <c r="K132" s="208" t="s">
        <v>162</v>
      </c>
      <c r="L132" s="46"/>
      <c r="M132" s="213" t="s">
        <v>19</v>
      </c>
      <c r="N132" s="214" t="s">
        <v>40</v>
      </c>
      <c r="O132" s="86"/>
      <c r="P132" s="215">
        <f>O132*H132</f>
        <v>0</v>
      </c>
      <c r="Q132" s="215">
        <v>0.0081300000000000001</v>
      </c>
      <c r="R132" s="215">
        <f>Q132*H132</f>
        <v>0.0081300000000000001</v>
      </c>
      <c r="S132" s="215">
        <v>0</v>
      </c>
      <c r="T132" s="216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217" t="s">
        <v>492</v>
      </c>
      <c r="AT132" s="217" t="s">
        <v>129</v>
      </c>
      <c r="AU132" s="217" t="s">
        <v>79</v>
      </c>
      <c r="AY132" s="19" t="s">
        <v>125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9" t="s">
        <v>77</v>
      </c>
      <c r="BK132" s="218">
        <f>ROUND(I132*H132,2)</f>
        <v>0</v>
      </c>
      <c r="BL132" s="19" t="s">
        <v>492</v>
      </c>
      <c r="BM132" s="217" t="s">
        <v>1044</v>
      </c>
    </row>
    <row r="133" s="2" customFormat="1">
      <c r="A133" s="40"/>
      <c r="B133" s="41"/>
      <c r="C133" s="42"/>
      <c r="D133" s="219" t="s">
        <v>136</v>
      </c>
      <c r="E133" s="42"/>
      <c r="F133" s="220" t="s">
        <v>1045</v>
      </c>
      <c r="G133" s="42"/>
      <c r="H133" s="42"/>
      <c r="I133" s="221"/>
      <c r="J133" s="42"/>
      <c r="K133" s="42"/>
      <c r="L133" s="46"/>
      <c r="M133" s="222"/>
      <c r="N133" s="223"/>
      <c r="O133" s="86"/>
      <c r="P133" s="86"/>
      <c r="Q133" s="86"/>
      <c r="R133" s="86"/>
      <c r="S133" s="86"/>
      <c r="T133" s="87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19" t="s">
        <v>136</v>
      </c>
      <c r="AU133" s="19" t="s">
        <v>79</v>
      </c>
    </row>
    <row r="134" s="2" customFormat="1" ht="24.15" customHeight="1">
      <c r="A134" s="40"/>
      <c r="B134" s="41"/>
      <c r="C134" s="206" t="s">
        <v>1046</v>
      </c>
      <c r="D134" s="206" t="s">
        <v>129</v>
      </c>
      <c r="E134" s="207" t="s">
        <v>1047</v>
      </c>
      <c r="F134" s="208" t="s">
        <v>1048</v>
      </c>
      <c r="G134" s="209" t="s">
        <v>161</v>
      </c>
      <c r="H134" s="210">
        <v>1</v>
      </c>
      <c r="I134" s="211"/>
      <c r="J134" s="212">
        <f>ROUND(I134*H134,2)</f>
        <v>0</v>
      </c>
      <c r="K134" s="208" t="s">
        <v>162</v>
      </c>
      <c r="L134" s="46"/>
      <c r="M134" s="213" t="s">
        <v>19</v>
      </c>
      <c r="N134" s="214" t="s">
        <v>40</v>
      </c>
      <c r="O134" s="86"/>
      <c r="P134" s="215">
        <f>O134*H134</f>
        <v>0</v>
      </c>
      <c r="Q134" s="215">
        <v>0.1530744772</v>
      </c>
      <c r="R134" s="215">
        <f>Q134*H134</f>
        <v>0.1530744772</v>
      </c>
      <c r="S134" s="215">
        <v>0</v>
      </c>
      <c r="T134" s="216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217" t="s">
        <v>492</v>
      </c>
      <c r="AT134" s="217" t="s">
        <v>129</v>
      </c>
      <c r="AU134" s="217" t="s">
        <v>79</v>
      </c>
      <c r="AY134" s="19" t="s">
        <v>125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9" t="s">
        <v>77</v>
      </c>
      <c r="BK134" s="218">
        <f>ROUND(I134*H134,2)</f>
        <v>0</v>
      </c>
      <c r="BL134" s="19" t="s">
        <v>492</v>
      </c>
      <c r="BM134" s="217" t="s">
        <v>1049</v>
      </c>
    </row>
    <row r="135" s="2" customFormat="1">
      <c r="A135" s="40"/>
      <c r="B135" s="41"/>
      <c r="C135" s="42"/>
      <c r="D135" s="219" t="s">
        <v>136</v>
      </c>
      <c r="E135" s="42"/>
      <c r="F135" s="220" t="s">
        <v>1050</v>
      </c>
      <c r="G135" s="42"/>
      <c r="H135" s="42"/>
      <c r="I135" s="221"/>
      <c r="J135" s="42"/>
      <c r="K135" s="42"/>
      <c r="L135" s="46"/>
      <c r="M135" s="222"/>
      <c r="N135" s="223"/>
      <c r="O135" s="86"/>
      <c r="P135" s="86"/>
      <c r="Q135" s="86"/>
      <c r="R135" s="86"/>
      <c r="S135" s="86"/>
      <c r="T135" s="87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19" t="s">
        <v>136</v>
      </c>
      <c r="AU135" s="19" t="s">
        <v>79</v>
      </c>
    </row>
    <row r="136" s="2" customFormat="1" ht="24.15" customHeight="1">
      <c r="A136" s="40"/>
      <c r="B136" s="41"/>
      <c r="C136" s="206" t="s">
        <v>1051</v>
      </c>
      <c r="D136" s="206" t="s">
        <v>129</v>
      </c>
      <c r="E136" s="207" t="s">
        <v>1052</v>
      </c>
      <c r="F136" s="208" t="s">
        <v>1053</v>
      </c>
      <c r="G136" s="209" t="s">
        <v>161</v>
      </c>
      <c r="H136" s="210">
        <v>1</v>
      </c>
      <c r="I136" s="211"/>
      <c r="J136" s="212">
        <f>ROUND(I136*H136,2)</f>
        <v>0</v>
      </c>
      <c r="K136" s="208" t="s">
        <v>162</v>
      </c>
      <c r="L136" s="46"/>
      <c r="M136" s="213" t="s">
        <v>19</v>
      </c>
      <c r="N136" s="214" t="s">
        <v>40</v>
      </c>
      <c r="O136" s="86"/>
      <c r="P136" s="215">
        <f>O136*H136</f>
        <v>0</v>
      </c>
      <c r="Q136" s="215">
        <v>0.0050207645000000002</v>
      </c>
      <c r="R136" s="215">
        <f>Q136*H136</f>
        <v>0.0050207645000000002</v>
      </c>
      <c r="S136" s="215">
        <v>0</v>
      </c>
      <c r="T136" s="216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217" t="s">
        <v>492</v>
      </c>
      <c r="AT136" s="217" t="s">
        <v>129</v>
      </c>
      <c r="AU136" s="217" t="s">
        <v>79</v>
      </c>
      <c r="AY136" s="19" t="s">
        <v>125</v>
      </c>
      <c r="BE136" s="218">
        <f>IF(N136="základní",J136,0)</f>
        <v>0</v>
      </c>
      <c r="BF136" s="218">
        <f>IF(N136="snížená",J136,0)</f>
        <v>0</v>
      </c>
      <c r="BG136" s="218">
        <f>IF(N136="zákl. přenesená",J136,0)</f>
        <v>0</v>
      </c>
      <c r="BH136" s="218">
        <f>IF(N136="sníž. přenesená",J136,0)</f>
        <v>0</v>
      </c>
      <c r="BI136" s="218">
        <f>IF(N136="nulová",J136,0)</f>
        <v>0</v>
      </c>
      <c r="BJ136" s="19" t="s">
        <v>77</v>
      </c>
      <c r="BK136" s="218">
        <f>ROUND(I136*H136,2)</f>
        <v>0</v>
      </c>
      <c r="BL136" s="19" t="s">
        <v>492</v>
      </c>
      <c r="BM136" s="217" t="s">
        <v>1054</v>
      </c>
    </row>
    <row r="137" s="2" customFormat="1">
      <c r="A137" s="40"/>
      <c r="B137" s="41"/>
      <c r="C137" s="42"/>
      <c r="D137" s="219" t="s">
        <v>136</v>
      </c>
      <c r="E137" s="42"/>
      <c r="F137" s="220" t="s">
        <v>1055</v>
      </c>
      <c r="G137" s="42"/>
      <c r="H137" s="42"/>
      <c r="I137" s="221"/>
      <c r="J137" s="42"/>
      <c r="K137" s="42"/>
      <c r="L137" s="46"/>
      <c r="M137" s="222"/>
      <c r="N137" s="223"/>
      <c r="O137" s="86"/>
      <c r="P137" s="86"/>
      <c r="Q137" s="86"/>
      <c r="R137" s="86"/>
      <c r="S137" s="86"/>
      <c r="T137" s="87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19" t="s">
        <v>136</v>
      </c>
      <c r="AU137" s="19" t="s">
        <v>79</v>
      </c>
    </row>
    <row r="138" s="2" customFormat="1" ht="24.15" customHeight="1">
      <c r="A138" s="40"/>
      <c r="B138" s="41"/>
      <c r="C138" s="206" t="s">
        <v>1056</v>
      </c>
      <c r="D138" s="206" t="s">
        <v>129</v>
      </c>
      <c r="E138" s="207" t="s">
        <v>1057</v>
      </c>
      <c r="F138" s="208" t="s">
        <v>1058</v>
      </c>
      <c r="G138" s="209" t="s">
        <v>161</v>
      </c>
      <c r="H138" s="210">
        <v>2</v>
      </c>
      <c r="I138" s="211"/>
      <c r="J138" s="212">
        <f>ROUND(I138*H138,2)</f>
        <v>0</v>
      </c>
      <c r="K138" s="208" t="s">
        <v>162</v>
      </c>
      <c r="L138" s="46"/>
      <c r="M138" s="213" t="s">
        <v>19</v>
      </c>
      <c r="N138" s="214" t="s">
        <v>40</v>
      </c>
      <c r="O138" s="86"/>
      <c r="P138" s="215">
        <f>O138*H138</f>
        <v>0</v>
      </c>
      <c r="Q138" s="215">
        <v>0.0054687644999999998</v>
      </c>
      <c r="R138" s="215">
        <f>Q138*H138</f>
        <v>0.010937529</v>
      </c>
      <c r="S138" s="215">
        <v>0</v>
      </c>
      <c r="T138" s="216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217" t="s">
        <v>492</v>
      </c>
      <c r="AT138" s="217" t="s">
        <v>129</v>
      </c>
      <c r="AU138" s="217" t="s">
        <v>79</v>
      </c>
      <c r="AY138" s="19" t="s">
        <v>125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9" t="s">
        <v>77</v>
      </c>
      <c r="BK138" s="218">
        <f>ROUND(I138*H138,2)</f>
        <v>0</v>
      </c>
      <c r="BL138" s="19" t="s">
        <v>492</v>
      </c>
      <c r="BM138" s="217" t="s">
        <v>1059</v>
      </c>
    </row>
    <row r="139" s="2" customFormat="1">
      <c r="A139" s="40"/>
      <c r="B139" s="41"/>
      <c r="C139" s="42"/>
      <c r="D139" s="219" t="s">
        <v>136</v>
      </c>
      <c r="E139" s="42"/>
      <c r="F139" s="220" t="s">
        <v>1060</v>
      </c>
      <c r="G139" s="42"/>
      <c r="H139" s="42"/>
      <c r="I139" s="221"/>
      <c r="J139" s="42"/>
      <c r="K139" s="42"/>
      <c r="L139" s="46"/>
      <c r="M139" s="222"/>
      <c r="N139" s="223"/>
      <c r="O139" s="86"/>
      <c r="P139" s="86"/>
      <c r="Q139" s="86"/>
      <c r="R139" s="86"/>
      <c r="S139" s="86"/>
      <c r="T139" s="87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19" t="s">
        <v>136</v>
      </c>
      <c r="AU139" s="19" t="s">
        <v>79</v>
      </c>
    </row>
    <row r="140" s="2" customFormat="1" ht="33" customHeight="1">
      <c r="A140" s="40"/>
      <c r="B140" s="41"/>
      <c r="C140" s="206" t="s">
        <v>1061</v>
      </c>
      <c r="D140" s="206" t="s">
        <v>129</v>
      </c>
      <c r="E140" s="207" t="s">
        <v>1062</v>
      </c>
      <c r="F140" s="208" t="s">
        <v>1063</v>
      </c>
      <c r="G140" s="209" t="s">
        <v>161</v>
      </c>
      <c r="H140" s="210">
        <v>2</v>
      </c>
      <c r="I140" s="211"/>
      <c r="J140" s="212">
        <f>ROUND(I140*H140,2)</f>
        <v>0</v>
      </c>
      <c r="K140" s="208" t="s">
        <v>162</v>
      </c>
      <c r="L140" s="46"/>
      <c r="M140" s="213" t="s">
        <v>19</v>
      </c>
      <c r="N140" s="214" t="s">
        <v>40</v>
      </c>
      <c r="O140" s="86"/>
      <c r="P140" s="215">
        <f>O140*H140</f>
        <v>0</v>
      </c>
      <c r="Q140" s="215">
        <v>0.0029843582</v>
      </c>
      <c r="R140" s="215">
        <f>Q140*H140</f>
        <v>0.0059687163999999999</v>
      </c>
      <c r="S140" s="215">
        <v>0</v>
      </c>
      <c r="T140" s="216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217" t="s">
        <v>492</v>
      </c>
      <c r="AT140" s="217" t="s">
        <v>129</v>
      </c>
      <c r="AU140" s="217" t="s">
        <v>79</v>
      </c>
      <c r="AY140" s="19" t="s">
        <v>125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9" t="s">
        <v>77</v>
      </c>
      <c r="BK140" s="218">
        <f>ROUND(I140*H140,2)</f>
        <v>0</v>
      </c>
      <c r="BL140" s="19" t="s">
        <v>492</v>
      </c>
      <c r="BM140" s="217" t="s">
        <v>1064</v>
      </c>
    </row>
    <row r="141" s="2" customFormat="1">
      <c r="A141" s="40"/>
      <c r="B141" s="41"/>
      <c r="C141" s="42"/>
      <c r="D141" s="219" t="s">
        <v>136</v>
      </c>
      <c r="E141" s="42"/>
      <c r="F141" s="220" t="s">
        <v>1065</v>
      </c>
      <c r="G141" s="42"/>
      <c r="H141" s="42"/>
      <c r="I141" s="221"/>
      <c r="J141" s="42"/>
      <c r="K141" s="42"/>
      <c r="L141" s="46"/>
      <c r="M141" s="222"/>
      <c r="N141" s="223"/>
      <c r="O141" s="86"/>
      <c r="P141" s="86"/>
      <c r="Q141" s="86"/>
      <c r="R141" s="86"/>
      <c r="S141" s="86"/>
      <c r="T141" s="87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19" t="s">
        <v>136</v>
      </c>
      <c r="AU141" s="19" t="s">
        <v>79</v>
      </c>
    </row>
    <row r="142" s="2" customFormat="1" ht="24.15" customHeight="1">
      <c r="A142" s="40"/>
      <c r="B142" s="41"/>
      <c r="C142" s="206" t="s">
        <v>7</v>
      </c>
      <c r="D142" s="206" t="s">
        <v>129</v>
      </c>
      <c r="E142" s="207" t="s">
        <v>1066</v>
      </c>
      <c r="F142" s="208" t="s">
        <v>1067</v>
      </c>
      <c r="G142" s="209" t="s">
        <v>461</v>
      </c>
      <c r="H142" s="210">
        <v>0.20799999999999999</v>
      </c>
      <c r="I142" s="211"/>
      <c r="J142" s="212">
        <f>ROUND(I142*H142,2)</f>
        <v>0</v>
      </c>
      <c r="K142" s="208" t="s">
        <v>162</v>
      </c>
      <c r="L142" s="46"/>
      <c r="M142" s="213" t="s">
        <v>19</v>
      </c>
      <c r="N142" s="214" t="s">
        <v>40</v>
      </c>
      <c r="O142" s="86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217" t="s">
        <v>492</v>
      </c>
      <c r="AT142" s="217" t="s">
        <v>129</v>
      </c>
      <c r="AU142" s="217" t="s">
        <v>79</v>
      </c>
      <c r="AY142" s="19" t="s">
        <v>125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9" t="s">
        <v>77</v>
      </c>
      <c r="BK142" s="218">
        <f>ROUND(I142*H142,2)</f>
        <v>0</v>
      </c>
      <c r="BL142" s="19" t="s">
        <v>492</v>
      </c>
      <c r="BM142" s="217" t="s">
        <v>1068</v>
      </c>
    </row>
    <row r="143" s="2" customFormat="1">
      <c r="A143" s="40"/>
      <c r="B143" s="41"/>
      <c r="C143" s="42"/>
      <c r="D143" s="219" t="s">
        <v>136</v>
      </c>
      <c r="E143" s="42"/>
      <c r="F143" s="220" t="s">
        <v>1069</v>
      </c>
      <c r="G143" s="42"/>
      <c r="H143" s="42"/>
      <c r="I143" s="221"/>
      <c r="J143" s="42"/>
      <c r="K143" s="42"/>
      <c r="L143" s="46"/>
      <c r="M143" s="222"/>
      <c r="N143" s="223"/>
      <c r="O143" s="86"/>
      <c r="P143" s="86"/>
      <c r="Q143" s="86"/>
      <c r="R143" s="86"/>
      <c r="S143" s="86"/>
      <c r="T143" s="87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19" t="s">
        <v>136</v>
      </c>
      <c r="AU143" s="19" t="s">
        <v>79</v>
      </c>
    </row>
    <row r="144" s="12" customFormat="1" ht="22.8" customHeight="1">
      <c r="A144" s="12"/>
      <c r="B144" s="190"/>
      <c r="C144" s="191"/>
      <c r="D144" s="192" t="s">
        <v>68</v>
      </c>
      <c r="E144" s="204" t="s">
        <v>1070</v>
      </c>
      <c r="F144" s="204" t="s">
        <v>1071</v>
      </c>
      <c r="G144" s="191"/>
      <c r="H144" s="191"/>
      <c r="I144" s="194"/>
      <c r="J144" s="205">
        <f>BK144</f>
        <v>0</v>
      </c>
      <c r="K144" s="191"/>
      <c r="L144" s="196"/>
      <c r="M144" s="197"/>
      <c r="N144" s="198"/>
      <c r="O144" s="198"/>
      <c r="P144" s="199">
        <f>SUM(P145:P160)</f>
        <v>0</v>
      </c>
      <c r="Q144" s="198"/>
      <c r="R144" s="199">
        <f>SUM(R145:R160)</f>
        <v>0.29981295800000002</v>
      </c>
      <c r="S144" s="198"/>
      <c r="T144" s="200">
        <f>SUM(T145:T160)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01" t="s">
        <v>79</v>
      </c>
      <c r="AT144" s="202" t="s">
        <v>68</v>
      </c>
      <c r="AU144" s="202" t="s">
        <v>77</v>
      </c>
      <c r="AY144" s="201" t="s">
        <v>125</v>
      </c>
      <c r="BK144" s="203">
        <f>SUM(BK145:BK160)</f>
        <v>0</v>
      </c>
    </row>
    <row r="145" s="2" customFormat="1" ht="16.5" customHeight="1">
      <c r="A145" s="40"/>
      <c r="B145" s="41"/>
      <c r="C145" s="206" t="s">
        <v>1072</v>
      </c>
      <c r="D145" s="206" t="s">
        <v>129</v>
      </c>
      <c r="E145" s="207" t="s">
        <v>1073</v>
      </c>
      <c r="F145" s="208" t="s">
        <v>1074</v>
      </c>
      <c r="G145" s="209" t="s">
        <v>154</v>
      </c>
      <c r="H145" s="210">
        <v>199.5</v>
      </c>
      <c r="I145" s="211"/>
      <c r="J145" s="212">
        <f>ROUND(I145*H145,2)</f>
        <v>0</v>
      </c>
      <c r="K145" s="208" t="s">
        <v>162</v>
      </c>
      <c r="L145" s="46"/>
      <c r="M145" s="213" t="s">
        <v>19</v>
      </c>
      <c r="N145" s="214" t="s">
        <v>40</v>
      </c>
      <c r="O145" s="86"/>
      <c r="P145" s="215">
        <f>O145*H145</f>
        <v>0</v>
      </c>
      <c r="Q145" s="215">
        <v>0.00048396000000000002</v>
      </c>
      <c r="R145" s="215">
        <f>Q145*H145</f>
        <v>0.09655002</v>
      </c>
      <c r="S145" s="215">
        <v>0</v>
      </c>
      <c r="T145" s="216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217" t="s">
        <v>492</v>
      </c>
      <c r="AT145" s="217" t="s">
        <v>129</v>
      </c>
      <c r="AU145" s="217" t="s">
        <v>79</v>
      </c>
      <c r="AY145" s="19" t="s">
        <v>125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9" t="s">
        <v>77</v>
      </c>
      <c r="BK145" s="218">
        <f>ROUND(I145*H145,2)</f>
        <v>0</v>
      </c>
      <c r="BL145" s="19" t="s">
        <v>492</v>
      </c>
      <c r="BM145" s="217" t="s">
        <v>1075</v>
      </c>
    </row>
    <row r="146" s="2" customFormat="1">
      <c r="A146" s="40"/>
      <c r="B146" s="41"/>
      <c r="C146" s="42"/>
      <c r="D146" s="219" t="s">
        <v>136</v>
      </c>
      <c r="E146" s="42"/>
      <c r="F146" s="220" t="s">
        <v>1076</v>
      </c>
      <c r="G146" s="42"/>
      <c r="H146" s="42"/>
      <c r="I146" s="221"/>
      <c r="J146" s="42"/>
      <c r="K146" s="42"/>
      <c r="L146" s="46"/>
      <c r="M146" s="222"/>
      <c r="N146" s="223"/>
      <c r="O146" s="86"/>
      <c r="P146" s="86"/>
      <c r="Q146" s="86"/>
      <c r="R146" s="86"/>
      <c r="S146" s="86"/>
      <c r="T146" s="87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19" t="s">
        <v>136</v>
      </c>
      <c r="AU146" s="19" t="s">
        <v>79</v>
      </c>
    </row>
    <row r="147" s="2" customFormat="1" ht="16.5" customHeight="1">
      <c r="A147" s="40"/>
      <c r="B147" s="41"/>
      <c r="C147" s="206" t="s">
        <v>1077</v>
      </c>
      <c r="D147" s="206" t="s">
        <v>129</v>
      </c>
      <c r="E147" s="207" t="s">
        <v>1078</v>
      </c>
      <c r="F147" s="208" t="s">
        <v>1079</v>
      </c>
      <c r="G147" s="209" t="s">
        <v>154</v>
      </c>
      <c r="H147" s="210">
        <v>54.799999999999997</v>
      </c>
      <c r="I147" s="211"/>
      <c r="J147" s="212">
        <f>ROUND(I147*H147,2)</f>
        <v>0</v>
      </c>
      <c r="K147" s="208" t="s">
        <v>162</v>
      </c>
      <c r="L147" s="46"/>
      <c r="M147" s="213" t="s">
        <v>19</v>
      </c>
      <c r="N147" s="214" t="s">
        <v>40</v>
      </c>
      <c r="O147" s="86"/>
      <c r="P147" s="215">
        <f>O147*H147</f>
        <v>0</v>
      </c>
      <c r="Q147" s="215">
        <v>0.00061301499999999996</v>
      </c>
      <c r="R147" s="215">
        <f>Q147*H147</f>
        <v>0.033593221999999999</v>
      </c>
      <c r="S147" s="215">
        <v>0</v>
      </c>
      <c r="T147" s="216">
        <f>S147*H147</f>
        <v>0</v>
      </c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R147" s="217" t="s">
        <v>492</v>
      </c>
      <c r="AT147" s="217" t="s">
        <v>129</v>
      </c>
      <c r="AU147" s="217" t="s">
        <v>79</v>
      </c>
      <c r="AY147" s="19" t="s">
        <v>125</v>
      </c>
      <c r="BE147" s="218">
        <f>IF(N147="základní",J147,0)</f>
        <v>0</v>
      </c>
      <c r="BF147" s="218">
        <f>IF(N147="snížená",J147,0)</f>
        <v>0</v>
      </c>
      <c r="BG147" s="218">
        <f>IF(N147="zákl. přenesená",J147,0)</f>
        <v>0</v>
      </c>
      <c r="BH147" s="218">
        <f>IF(N147="sníž. přenesená",J147,0)</f>
        <v>0</v>
      </c>
      <c r="BI147" s="218">
        <f>IF(N147="nulová",J147,0)</f>
        <v>0</v>
      </c>
      <c r="BJ147" s="19" t="s">
        <v>77</v>
      </c>
      <c r="BK147" s="218">
        <f>ROUND(I147*H147,2)</f>
        <v>0</v>
      </c>
      <c r="BL147" s="19" t="s">
        <v>492</v>
      </c>
      <c r="BM147" s="217" t="s">
        <v>1080</v>
      </c>
    </row>
    <row r="148" s="2" customFormat="1">
      <c r="A148" s="40"/>
      <c r="B148" s="41"/>
      <c r="C148" s="42"/>
      <c r="D148" s="219" t="s">
        <v>136</v>
      </c>
      <c r="E148" s="42"/>
      <c r="F148" s="220" t="s">
        <v>1081</v>
      </c>
      <c r="G148" s="42"/>
      <c r="H148" s="42"/>
      <c r="I148" s="221"/>
      <c r="J148" s="42"/>
      <c r="K148" s="42"/>
      <c r="L148" s="46"/>
      <c r="M148" s="222"/>
      <c r="N148" s="223"/>
      <c r="O148" s="86"/>
      <c r="P148" s="86"/>
      <c r="Q148" s="86"/>
      <c r="R148" s="86"/>
      <c r="S148" s="86"/>
      <c r="T148" s="87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T148" s="19" t="s">
        <v>136</v>
      </c>
      <c r="AU148" s="19" t="s">
        <v>79</v>
      </c>
    </row>
    <row r="149" s="2" customFormat="1" ht="16.5" customHeight="1">
      <c r="A149" s="40"/>
      <c r="B149" s="41"/>
      <c r="C149" s="206" t="s">
        <v>158</v>
      </c>
      <c r="D149" s="206" t="s">
        <v>129</v>
      </c>
      <c r="E149" s="207" t="s">
        <v>1082</v>
      </c>
      <c r="F149" s="208" t="s">
        <v>1083</v>
      </c>
      <c r="G149" s="209" t="s">
        <v>154</v>
      </c>
      <c r="H149" s="210">
        <v>37.200000000000003</v>
      </c>
      <c r="I149" s="211"/>
      <c r="J149" s="212">
        <f>ROUND(I149*H149,2)</f>
        <v>0</v>
      </c>
      <c r="K149" s="208" t="s">
        <v>162</v>
      </c>
      <c r="L149" s="46"/>
      <c r="M149" s="213" t="s">
        <v>19</v>
      </c>
      <c r="N149" s="214" t="s">
        <v>40</v>
      </c>
      <c r="O149" s="86"/>
      <c r="P149" s="215">
        <f>O149*H149</f>
        <v>0</v>
      </c>
      <c r="Q149" s="215">
        <v>0.00074973499999999996</v>
      </c>
      <c r="R149" s="215">
        <f>Q149*H149</f>
        <v>0.027890142</v>
      </c>
      <c r="S149" s="215">
        <v>0</v>
      </c>
      <c r="T149" s="216">
        <f>S149*H149</f>
        <v>0</v>
      </c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R149" s="217" t="s">
        <v>492</v>
      </c>
      <c r="AT149" s="217" t="s">
        <v>129</v>
      </c>
      <c r="AU149" s="217" t="s">
        <v>79</v>
      </c>
      <c r="AY149" s="19" t="s">
        <v>125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9" t="s">
        <v>77</v>
      </c>
      <c r="BK149" s="218">
        <f>ROUND(I149*H149,2)</f>
        <v>0</v>
      </c>
      <c r="BL149" s="19" t="s">
        <v>492</v>
      </c>
      <c r="BM149" s="217" t="s">
        <v>1084</v>
      </c>
    </row>
    <row r="150" s="2" customFormat="1">
      <c r="A150" s="40"/>
      <c r="B150" s="41"/>
      <c r="C150" s="42"/>
      <c r="D150" s="219" t="s">
        <v>136</v>
      </c>
      <c r="E150" s="42"/>
      <c r="F150" s="220" t="s">
        <v>1085</v>
      </c>
      <c r="G150" s="42"/>
      <c r="H150" s="42"/>
      <c r="I150" s="221"/>
      <c r="J150" s="42"/>
      <c r="K150" s="42"/>
      <c r="L150" s="46"/>
      <c r="M150" s="222"/>
      <c r="N150" s="223"/>
      <c r="O150" s="86"/>
      <c r="P150" s="86"/>
      <c r="Q150" s="86"/>
      <c r="R150" s="86"/>
      <c r="S150" s="86"/>
      <c r="T150" s="87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T150" s="19" t="s">
        <v>136</v>
      </c>
      <c r="AU150" s="19" t="s">
        <v>79</v>
      </c>
    </row>
    <row r="151" s="2" customFormat="1" ht="16.5" customHeight="1">
      <c r="A151" s="40"/>
      <c r="B151" s="41"/>
      <c r="C151" s="206" t="s">
        <v>165</v>
      </c>
      <c r="D151" s="206" t="s">
        <v>129</v>
      </c>
      <c r="E151" s="207" t="s">
        <v>1086</v>
      </c>
      <c r="F151" s="208" t="s">
        <v>1087</v>
      </c>
      <c r="G151" s="209" t="s">
        <v>154</v>
      </c>
      <c r="H151" s="210">
        <v>53</v>
      </c>
      <c r="I151" s="211"/>
      <c r="J151" s="212">
        <f>ROUND(I151*H151,2)</f>
        <v>0</v>
      </c>
      <c r="K151" s="208" t="s">
        <v>162</v>
      </c>
      <c r="L151" s="46"/>
      <c r="M151" s="213" t="s">
        <v>19</v>
      </c>
      <c r="N151" s="214" t="s">
        <v>40</v>
      </c>
      <c r="O151" s="86"/>
      <c r="P151" s="215">
        <f>O151*H151</f>
        <v>0</v>
      </c>
      <c r="Q151" s="215">
        <v>0.0012879300000000001</v>
      </c>
      <c r="R151" s="215">
        <f>Q151*H151</f>
        <v>0.068260290000000001</v>
      </c>
      <c r="S151" s="215">
        <v>0</v>
      </c>
      <c r="T151" s="216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217" t="s">
        <v>492</v>
      </c>
      <c r="AT151" s="217" t="s">
        <v>129</v>
      </c>
      <c r="AU151" s="217" t="s">
        <v>79</v>
      </c>
      <c r="AY151" s="19" t="s">
        <v>125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9" t="s">
        <v>77</v>
      </c>
      <c r="BK151" s="218">
        <f>ROUND(I151*H151,2)</f>
        <v>0</v>
      </c>
      <c r="BL151" s="19" t="s">
        <v>492</v>
      </c>
      <c r="BM151" s="217" t="s">
        <v>1088</v>
      </c>
    </row>
    <row r="152" s="2" customFormat="1">
      <c r="A152" s="40"/>
      <c r="B152" s="41"/>
      <c r="C152" s="42"/>
      <c r="D152" s="219" t="s">
        <v>136</v>
      </c>
      <c r="E152" s="42"/>
      <c r="F152" s="220" t="s">
        <v>1089</v>
      </c>
      <c r="G152" s="42"/>
      <c r="H152" s="42"/>
      <c r="I152" s="221"/>
      <c r="J152" s="42"/>
      <c r="K152" s="42"/>
      <c r="L152" s="46"/>
      <c r="M152" s="222"/>
      <c r="N152" s="223"/>
      <c r="O152" s="86"/>
      <c r="P152" s="86"/>
      <c r="Q152" s="86"/>
      <c r="R152" s="86"/>
      <c r="S152" s="86"/>
      <c r="T152" s="87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19" t="s">
        <v>136</v>
      </c>
      <c r="AU152" s="19" t="s">
        <v>79</v>
      </c>
    </row>
    <row r="153" s="2" customFormat="1" ht="16.5" customHeight="1">
      <c r="A153" s="40"/>
      <c r="B153" s="41"/>
      <c r="C153" s="206" t="s">
        <v>163</v>
      </c>
      <c r="D153" s="206" t="s">
        <v>129</v>
      </c>
      <c r="E153" s="207" t="s">
        <v>1090</v>
      </c>
      <c r="F153" s="208" t="s">
        <v>1091</v>
      </c>
      <c r="G153" s="209" t="s">
        <v>154</v>
      </c>
      <c r="H153" s="210">
        <v>45.600000000000001</v>
      </c>
      <c r="I153" s="211"/>
      <c r="J153" s="212">
        <f>ROUND(I153*H153,2)</f>
        <v>0</v>
      </c>
      <c r="K153" s="208" t="s">
        <v>162</v>
      </c>
      <c r="L153" s="46"/>
      <c r="M153" s="213" t="s">
        <v>19</v>
      </c>
      <c r="N153" s="214" t="s">
        <v>40</v>
      </c>
      <c r="O153" s="86"/>
      <c r="P153" s="215">
        <f>O153*H153</f>
        <v>0</v>
      </c>
      <c r="Q153" s="215">
        <v>0.0016122650000000001</v>
      </c>
      <c r="R153" s="215">
        <f>Q153*H153</f>
        <v>0.073519284000000004</v>
      </c>
      <c r="S153" s="215">
        <v>0</v>
      </c>
      <c r="T153" s="216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217" t="s">
        <v>492</v>
      </c>
      <c r="AT153" s="217" t="s">
        <v>129</v>
      </c>
      <c r="AU153" s="217" t="s">
        <v>79</v>
      </c>
      <c r="AY153" s="19" t="s">
        <v>125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9" t="s">
        <v>77</v>
      </c>
      <c r="BK153" s="218">
        <f>ROUND(I153*H153,2)</f>
        <v>0</v>
      </c>
      <c r="BL153" s="19" t="s">
        <v>492</v>
      </c>
      <c r="BM153" s="217" t="s">
        <v>1092</v>
      </c>
    </row>
    <row r="154" s="2" customFormat="1">
      <c r="A154" s="40"/>
      <c r="B154" s="41"/>
      <c r="C154" s="42"/>
      <c r="D154" s="219" t="s">
        <v>136</v>
      </c>
      <c r="E154" s="42"/>
      <c r="F154" s="220" t="s">
        <v>1093</v>
      </c>
      <c r="G154" s="42"/>
      <c r="H154" s="42"/>
      <c r="I154" s="221"/>
      <c r="J154" s="42"/>
      <c r="K154" s="42"/>
      <c r="L154" s="46"/>
      <c r="M154" s="222"/>
      <c r="N154" s="223"/>
      <c r="O154" s="86"/>
      <c r="P154" s="86"/>
      <c r="Q154" s="86"/>
      <c r="R154" s="86"/>
      <c r="S154" s="86"/>
      <c r="T154" s="87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19" t="s">
        <v>136</v>
      </c>
      <c r="AU154" s="19" t="s">
        <v>79</v>
      </c>
    </row>
    <row r="155" s="2" customFormat="1" ht="16.5" customHeight="1">
      <c r="A155" s="40"/>
      <c r="B155" s="41"/>
      <c r="C155" s="206" t="s">
        <v>174</v>
      </c>
      <c r="D155" s="206" t="s">
        <v>129</v>
      </c>
      <c r="E155" s="207" t="s">
        <v>1094</v>
      </c>
      <c r="F155" s="208" t="s">
        <v>1095</v>
      </c>
      <c r="G155" s="209" t="s">
        <v>154</v>
      </c>
      <c r="H155" s="210">
        <v>390.10000000000002</v>
      </c>
      <c r="I155" s="211"/>
      <c r="J155" s="212">
        <f>ROUND(I155*H155,2)</f>
        <v>0</v>
      </c>
      <c r="K155" s="208" t="s">
        <v>162</v>
      </c>
      <c r="L155" s="46"/>
      <c r="M155" s="213" t="s">
        <v>19</v>
      </c>
      <c r="N155" s="214" t="s">
        <v>40</v>
      </c>
      <c r="O155" s="86"/>
      <c r="P155" s="215">
        <f>O155*H155</f>
        <v>0</v>
      </c>
      <c r="Q155" s="215">
        <v>0</v>
      </c>
      <c r="R155" s="215">
        <f>Q155*H155</f>
        <v>0</v>
      </c>
      <c r="S155" s="215">
        <v>0</v>
      </c>
      <c r="T155" s="216">
        <f>S155*H155</f>
        <v>0</v>
      </c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R155" s="217" t="s">
        <v>492</v>
      </c>
      <c r="AT155" s="217" t="s">
        <v>129</v>
      </c>
      <c r="AU155" s="217" t="s">
        <v>79</v>
      </c>
      <c r="AY155" s="19" t="s">
        <v>125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9" t="s">
        <v>77</v>
      </c>
      <c r="BK155" s="218">
        <f>ROUND(I155*H155,2)</f>
        <v>0</v>
      </c>
      <c r="BL155" s="19" t="s">
        <v>492</v>
      </c>
      <c r="BM155" s="217" t="s">
        <v>1096</v>
      </c>
    </row>
    <row r="156" s="2" customFormat="1">
      <c r="A156" s="40"/>
      <c r="B156" s="41"/>
      <c r="C156" s="42"/>
      <c r="D156" s="219" t="s">
        <v>136</v>
      </c>
      <c r="E156" s="42"/>
      <c r="F156" s="220" t="s">
        <v>1097</v>
      </c>
      <c r="G156" s="42"/>
      <c r="H156" s="42"/>
      <c r="I156" s="221"/>
      <c r="J156" s="42"/>
      <c r="K156" s="42"/>
      <c r="L156" s="46"/>
      <c r="M156" s="222"/>
      <c r="N156" s="223"/>
      <c r="O156" s="86"/>
      <c r="P156" s="86"/>
      <c r="Q156" s="86"/>
      <c r="R156" s="86"/>
      <c r="S156" s="86"/>
      <c r="T156" s="87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T156" s="19" t="s">
        <v>136</v>
      </c>
      <c r="AU156" s="19" t="s">
        <v>79</v>
      </c>
    </row>
    <row r="157" s="13" customFormat="1">
      <c r="A157" s="13"/>
      <c r="B157" s="224"/>
      <c r="C157" s="225"/>
      <c r="D157" s="226" t="s">
        <v>138</v>
      </c>
      <c r="E157" s="227" t="s">
        <v>19</v>
      </c>
      <c r="F157" s="228" t="s">
        <v>1098</v>
      </c>
      <c r="G157" s="225"/>
      <c r="H157" s="229">
        <v>390.10000000000002</v>
      </c>
      <c r="I157" s="230"/>
      <c r="J157" s="225"/>
      <c r="K157" s="225"/>
      <c r="L157" s="231"/>
      <c r="M157" s="232"/>
      <c r="N157" s="233"/>
      <c r="O157" s="233"/>
      <c r="P157" s="233"/>
      <c r="Q157" s="233"/>
      <c r="R157" s="233"/>
      <c r="S157" s="233"/>
      <c r="T157" s="234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35" t="s">
        <v>138</v>
      </c>
      <c r="AU157" s="235" t="s">
        <v>79</v>
      </c>
      <c r="AV157" s="13" t="s">
        <v>79</v>
      </c>
      <c r="AW157" s="13" t="s">
        <v>31</v>
      </c>
      <c r="AX157" s="13" t="s">
        <v>69</v>
      </c>
      <c r="AY157" s="235" t="s">
        <v>125</v>
      </c>
    </row>
    <row r="158" s="15" customFormat="1">
      <c r="A158" s="15"/>
      <c r="B158" s="247"/>
      <c r="C158" s="248"/>
      <c r="D158" s="226" t="s">
        <v>138</v>
      </c>
      <c r="E158" s="249" t="s">
        <v>19</v>
      </c>
      <c r="F158" s="250" t="s">
        <v>143</v>
      </c>
      <c r="G158" s="248"/>
      <c r="H158" s="251">
        <v>390.10000000000002</v>
      </c>
      <c r="I158" s="252"/>
      <c r="J158" s="248"/>
      <c r="K158" s="248"/>
      <c r="L158" s="253"/>
      <c r="M158" s="254"/>
      <c r="N158" s="255"/>
      <c r="O158" s="255"/>
      <c r="P158" s="255"/>
      <c r="Q158" s="255"/>
      <c r="R158" s="255"/>
      <c r="S158" s="255"/>
      <c r="T158" s="256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57" t="s">
        <v>138</v>
      </c>
      <c r="AU158" s="257" t="s">
        <v>79</v>
      </c>
      <c r="AV158" s="15" t="s">
        <v>134</v>
      </c>
      <c r="AW158" s="15" t="s">
        <v>31</v>
      </c>
      <c r="AX158" s="15" t="s">
        <v>77</v>
      </c>
      <c r="AY158" s="257" t="s">
        <v>125</v>
      </c>
    </row>
    <row r="159" s="2" customFormat="1" ht="24.15" customHeight="1">
      <c r="A159" s="40"/>
      <c r="B159" s="41"/>
      <c r="C159" s="206" t="s">
        <v>168</v>
      </c>
      <c r="D159" s="206" t="s">
        <v>129</v>
      </c>
      <c r="E159" s="207" t="s">
        <v>1099</v>
      </c>
      <c r="F159" s="208" t="s">
        <v>1100</v>
      </c>
      <c r="G159" s="209" t="s">
        <v>461</v>
      </c>
      <c r="H159" s="210">
        <v>0.29999999999999999</v>
      </c>
      <c r="I159" s="211"/>
      <c r="J159" s="212">
        <f>ROUND(I159*H159,2)</f>
        <v>0</v>
      </c>
      <c r="K159" s="208" t="s">
        <v>162</v>
      </c>
      <c r="L159" s="46"/>
      <c r="M159" s="213" t="s">
        <v>19</v>
      </c>
      <c r="N159" s="214" t="s">
        <v>40</v>
      </c>
      <c r="O159" s="86"/>
      <c r="P159" s="215">
        <f>O159*H159</f>
        <v>0</v>
      </c>
      <c r="Q159" s="215">
        <v>0</v>
      </c>
      <c r="R159" s="215">
        <f>Q159*H159</f>
        <v>0</v>
      </c>
      <c r="S159" s="215">
        <v>0</v>
      </c>
      <c r="T159" s="216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217" t="s">
        <v>492</v>
      </c>
      <c r="AT159" s="217" t="s">
        <v>129</v>
      </c>
      <c r="AU159" s="217" t="s">
        <v>79</v>
      </c>
      <c r="AY159" s="19" t="s">
        <v>125</v>
      </c>
      <c r="BE159" s="218">
        <f>IF(N159="základní",J159,0)</f>
        <v>0</v>
      </c>
      <c r="BF159" s="218">
        <f>IF(N159="snížená",J159,0)</f>
        <v>0</v>
      </c>
      <c r="BG159" s="218">
        <f>IF(N159="zákl. přenesená",J159,0)</f>
        <v>0</v>
      </c>
      <c r="BH159" s="218">
        <f>IF(N159="sníž. přenesená",J159,0)</f>
        <v>0</v>
      </c>
      <c r="BI159" s="218">
        <f>IF(N159="nulová",J159,0)</f>
        <v>0</v>
      </c>
      <c r="BJ159" s="19" t="s">
        <v>77</v>
      </c>
      <c r="BK159" s="218">
        <f>ROUND(I159*H159,2)</f>
        <v>0</v>
      </c>
      <c r="BL159" s="19" t="s">
        <v>492</v>
      </c>
      <c r="BM159" s="217" t="s">
        <v>1101</v>
      </c>
    </row>
    <row r="160" s="2" customFormat="1">
      <c r="A160" s="40"/>
      <c r="B160" s="41"/>
      <c r="C160" s="42"/>
      <c r="D160" s="219" t="s">
        <v>136</v>
      </c>
      <c r="E160" s="42"/>
      <c r="F160" s="220" t="s">
        <v>1102</v>
      </c>
      <c r="G160" s="42"/>
      <c r="H160" s="42"/>
      <c r="I160" s="221"/>
      <c r="J160" s="42"/>
      <c r="K160" s="42"/>
      <c r="L160" s="46"/>
      <c r="M160" s="222"/>
      <c r="N160" s="223"/>
      <c r="O160" s="86"/>
      <c r="P160" s="86"/>
      <c r="Q160" s="86"/>
      <c r="R160" s="86"/>
      <c r="S160" s="86"/>
      <c r="T160" s="87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T160" s="19" t="s">
        <v>136</v>
      </c>
      <c r="AU160" s="19" t="s">
        <v>79</v>
      </c>
    </row>
    <row r="161" s="12" customFormat="1" ht="22.8" customHeight="1">
      <c r="A161" s="12"/>
      <c r="B161" s="190"/>
      <c r="C161" s="191"/>
      <c r="D161" s="192" t="s">
        <v>68</v>
      </c>
      <c r="E161" s="204" t="s">
        <v>1103</v>
      </c>
      <c r="F161" s="204" t="s">
        <v>1104</v>
      </c>
      <c r="G161" s="191"/>
      <c r="H161" s="191"/>
      <c r="I161" s="194"/>
      <c r="J161" s="205">
        <f>BK161</f>
        <v>0</v>
      </c>
      <c r="K161" s="191"/>
      <c r="L161" s="196"/>
      <c r="M161" s="197"/>
      <c r="N161" s="198"/>
      <c r="O161" s="198"/>
      <c r="P161" s="199">
        <f>SUM(P162:P175)</f>
        <v>0</v>
      </c>
      <c r="Q161" s="198"/>
      <c r="R161" s="199">
        <f>SUM(R162:R175)</f>
        <v>0.025473859999999997</v>
      </c>
      <c r="S161" s="198"/>
      <c r="T161" s="200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01" t="s">
        <v>79</v>
      </c>
      <c r="AT161" s="202" t="s">
        <v>68</v>
      </c>
      <c r="AU161" s="202" t="s">
        <v>77</v>
      </c>
      <c r="AY161" s="201" t="s">
        <v>125</v>
      </c>
      <c r="BK161" s="203">
        <f>SUM(BK162:BK175)</f>
        <v>0</v>
      </c>
    </row>
    <row r="162" s="2" customFormat="1" ht="16.5" customHeight="1">
      <c r="A162" s="40"/>
      <c r="B162" s="41"/>
      <c r="C162" s="206" t="s">
        <v>1105</v>
      </c>
      <c r="D162" s="206" t="s">
        <v>129</v>
      </c>
      <c r="E162" s="207" t="s">
        <v>1106</v>
      </c>
      <c r="F162" s="208" t="s">
        <v>1107</v>
      </c>
      <c r="G162" s="209" t="s">
        <v>177</v>
      </c>
      <c r="H162" s="210">
        <v>4</v>
      </c>
      <c r="I162" s="211"/>
      <c r="J162" s="212">
        <f>ROUND(I162*H162,2)</f>
        <v>0</v>
      </c>
      <c r="K162" s="208" t="s">
        <v>19</v>
      </c>
      <c r="L162" s="46"/>
      <c r="M162" s="213" t="s">
        <v>19</v>
      </c>
      <c r="N162" s="214" t="s">
        <v>40</v>
      </c>
      <c r="O162" s="86"/>
      <c r="P162" s="215">
        <f>O162*H162</f>
        <v>0</v>
      </c>
      <c r="Q162" s="215">
        <v>0.00051999999999999995</v>
      </c>
      <c r="R162" s="215">
        <f>Q162*H162</f>
        <v>0.0020799999999999998</v>
      </c>
      <c r="S162" s="215">
        <v>0</v>
      </c>
      <c r="T162" s="216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217" t="s">
        <v>492</v>
      </c>
      <c r="AT162" s="217" t="s">
        <v>129</v>
      </c>
      <c r="AU162" s="217" t="s">
        <v>79</v>
      </c>
      <c r="AY162" s="19" t="s">
        <v>125</v>
      </c>
      <c r="BE162" s="218">
        <f>IF(N162="základní",J162,0)</f>
        <v>0</v>
      </c>
      <c r="BF162" s="218">
        <f>IF(N162="snížená",J162,0)</f>
        <v>0</v>
      </c>
      <c r="BG162" s="218">
        <f>IF(N162="zákl. přenesená",J162,0)</f>
        <v>0</v>
      </c>
      <c r="BH162" s="218">
        <f>IF(N162="sníž. přenesená",J162,0)</f>
        <v>0</v>
      </c>
      <c r="BI162" s="218">
        <f>IF(N162="nulová",J162,0)</f>
        <v>0</v>
      </c>
      <c r="BJ162" s="19" t="s">
        <v>77</v>
      </c>
      <c r="BK162" s="218">
        <f>ROUND(I162*H162,2)</f>
        <v>0</v>
      </c>
      <c r="BL162" s="19" t="s">
        <v>492</v>
      </c>
      <c r="BM162" s="217" t="s">
        <v>1108</v>
      </c>
    </row>
    <row r="163" s="13" customFormat="1">
      <c r="A163" s="13"/>
      <c r="B163" s="224"/>
      <c r="C163" s="225"/>
      <c r="D163" s="226" t="s">
        <v>138</v>
      </c>
      <c r="E163" s="227" t="s">
        <v>19</v>
      </c>
      <c r="F163" s="228" t="s">
        <v>1109</v>
      </c>
      <c r="G163" s="225"/>
      <c r="H163" s="229">
        <v>4</v>
      </c>
      <c r="I163" s="230"/>
      <c r="J163" s="225"/>
      <c r="K163" s="225"/>
      <c r="L163" s="231"/>
      <c r="M163" s="232"/>
      <c r="N163" s="233"/>
      <c r="O163" s="233"/>
      <c r="P163" s="233"/>
      <c r="Q163" s="233"/>
      <c r="R163" s="233"/>
      <c r="S163" s="233"/>
      <c r="T163" s="234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5" t="s">
        <v>138</v>
      </c>
      <c r="AU163" s="235" t="s">
        <v>79</v>
      </c>
      <c r="AV163" s="13" t="s">
        <v>79</v>
      </c>
      <c r="AW163" s="13" t="s">
        <v>31</v>
      </c>
      <c r="AX163" s="13" t="s">
        <v>77</v>
      </c>
      <c r="AY163" s="235" t="s">
        <v>125</v>
      </c>
    </row>
    <row r="164" s="2" customFormat="1" ht="16.5" customHeight="1">
      <c r="A164" s="40"/>
      <c r="B164" s="41"/>
      <c r="C164" s="206" t="s">
        <v>172</v>
      </c>
      <c r="D164" s="206" t="s">
        <v>129</v>
      </c>
      <c r="E164" s="207" t="s">
        <v>1110</v>
      </c>
      <c r="F164" s="208" t="s">
        <v>1111</v>
      </c>
      <c r="G164" s="209" t="s">
        <v>177</v>
      </c>
      <c r="H164" s="210">
        <v>1</v>
      </c>
      <c r="I164" s="211"/>
      <c r="J164" s="212">
        <f>ROUND(I164*H164,2)</f>
        <v>0</v>
      </c>
      <c r="K164" s="208" t="s">
        <v>19</v>
      </c>
      <c r="L164" s="46"/>
      <c r="M164" s="213" t="s">
        <v>19</v>
      </c>
      <c r="N164" s="214" t="s">
        <v>40</v>
      </c>
      <c r="O164" s="86"/>
      <c r="P164" s="215">
        <f>O164*H164</f>
        <v>0</v>
      </c>
      <c r="Q164" s="215">
        <v>0.00051999999999999995</v>
      </c>
      <c r="R164" s="215">
        <f>Q164*H164</f>
        <v>0.00051999999999999995</v>
      </c>
      <c r="S164" s="215">
        <v>0</v>
      </c>
      <c r="T164" s="216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217" t="s">
        <v>492</v>
      </c>
      <c r="AT164" s="217" t="s">
        <v>129</v>
      </c>
      <c r="AU164" s="217" t="s">
        <v>79</v>
      </c>
      <c r="AY164" s="19" t="s">
        <v>125</v>
      </c>
      <c r="BE164" s="218">
        <f>IF(N164="základní",J164,0)</f>
        <v>0</v>
      </c>
      <c r="BF164" s="218">
        <f>IF(N164="snížená",J164,0)</f>
        <v>0</v>
      </c>
      <c r="BG164" s="218">
        <f>IF(N164="zákl. přenesená",J164,0)</f>
        <v>0</v>
      </c>
      <c r="BH164" s="218">
        <f>IF(N164="sníž. přenesená",J164,0)</f>
        <v>0</v>
      </c>
      <c r="BI164" s="218">
        <f>IF(N164="nulová",J164,0)</f>
        <v>0</v>
      </c>
      <c r="BJ164" s="19" t="s">
        <v>77</v>
      </c>
      <c r="BK164" s="218">
        <f>ROUND(I164*H164,2)</f>
        <v>0</v>
      </c>
      <c r="BL164" s="19" t="s">
        <v>492</v>
      </c>
      <c r="BM164" s="217" t="s">
        <v>1112</v>
      </c>
    </row>
    <row r="165" s="2" customFormat="1" ht="16.5" customHeight="1">
      <c r="A165" s="40"/>
      <c r="B165" s="41"/>
      <c r="C165" s="206" t="s">
        <v>1113</v>
      </c>
      <c r="D165" s="206" t="s">
        <v>129</v>
      </c>
      <c r="E165" s="207" t="s">
        <v>1114</v>
      </c>
      <c r="F165" s="208" t="s">
        <v>1115</v>
      </c>
      <c r="G165" s="209" t="s">
        <v>177</v>
      </c>
      <c r="H165" s="210">
        <v>37</v>
      </c>
      <c r="I165" s="211"/>
      <c r="J165" s="212">
        <f>ROUND(I165*H165,2)</f>
        <v>0</v>
      </c>
      <c r="K165" s="208" t="s">
        <v>19</v>
      </c>
      <c r="L165" s="46"/>
      <c r="M165" s="213" t="s">
        <v>19</v>
      </c>
      <c r="N165" s="214" t="s">
        <v>40</v>
      </c>
      <c r="O165" s="86"/>
      <c r="P165" s="215">
        <f>O165*H165</f>
        <v>0</v>
      </c>
      <c r="Q165" s="215">
        <v>0.00027713999999999999</v>
      </c>
      <c r="R165" s="215">
        <f>Q165*H165</f>
        <v>0.01025418</v>
      </c>
      <c r="S165" s="215">
        <v>0</v>
      </c>
      <c r="T165" s="216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217" t="s">
        <v>492</v>
      </c>
      <c r="AT165" s="217" t="s">
        <v>129</v>
      </c>
      <c r="AU165" s="217" t="s">
        <v>79</v>
      </c>
      <c r="AY165" s="19" t="s">
        <v>125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9" t="s">
        <v>77</v>
      </c>
      <c r="BK165" s="218">
        <f>ROUND(I165*H165,2)</f>
        <v>0</v>
      </c>
      <c r="BL165" s="19" t="s">
        <v>492</v>
      </c>
      <c r="BM165" s="217" t="s">
        <v>1116</v>
      </c>
    </row>
    <row r="166" s="2" customFormat="1" ht="16.5" customHeight="1">
      <c r="A166" s="40"/>
      <c r="B166" s="41"/>
      <c r="C166" s="206" t="s">
        <v>178</v>
      </c>
      <c r="D166" s="206" t="s">
        <v>129</v>
      </c>
      <c r="E166" s="207" t="s">
        <v>1117</v>
      </c>
      <c r="F166" s="208" t="s">
        <v>1118</v>
      </c>
      <c r="G166" s="209" t="s">
        <v>177</v>
      </c>
      <c r="H166" s="210">
        <v>3</v>
      </c>
      <c r="I166" s="211"/>
      <c r="J166" s="212">
        <f>ROUND(I166*H166,2)</f>
        <v>0</v>
      </c>
      <c r="K166" s="208" t="s">
        <v>162</v>
      </c>
      <c r="L166" s="46"/>
      <c r="M166" s="213" t="s">
        <v>19</v>
      </c>
      <c r="N166" s="214" t="s">
        <v>40</v>
      </c>
      <c r="O166" s="86"/>
      <c r="P166" s="215">
        <f>O166*H166</f>
        <v>0</v>
      </c>
      <c r="Q166" s="215">
        <v>0.00052957000000000004</v>
      </c>
      <c r="R166" s="215">
        <f>Q166*H166</f>
        <v>0.0015887100000000001</v>
      </c>
      <c r="S166" s="215">
        <v>0</v>
      </c>
      <c r="T166" s="216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217" t="s">
        <v>492</v>
      </c>
      <c r="AT166" s="217" t="s">
        <v>129</v>
      </c>
      <c r="AU166" s="217" t="s">
        <v>79</v>
      </c>
      <c r="AY166" s="19" t="s">
        <v>125</v>
      </c>
      <c r="BE166" s="218">
        <f>IF(N166="základní",J166,0)</f>
        <v>0</v>
      </c>
      <c r="BF166" s="218">
        <f>IF(N166="snížená",J166,0)</f>
        <v>0</v>
      </c>
      <c r="BG166" s="218">
        <f>IF(N166="zákl. přenesená",J166,0)</f>
        <v>0</v>
      </c>
      <c r="BH166" s="218">
        <f>IF(N166="sníž. přenesená",J166,0)</f>
        <v>0</v>
      </c>
      <c r="BI166" s="218">
        <f>IF(N166="nulová",J166,0)</f>
        <v>0</v>
      </c>
      <c r="BJ166" s="19" t="s">
        <v>77</v>
      </c>
      <c r="BK166" s="218">
        <f>ROUND(I166*H166,2)</f>
        <v>0</v>
      </c>
      <c r="BL166" s="19" t="s">
        <v>492</v>
      </c>
      <c r="BM166" s="217" t="s">
        <v>1119</v>
      </c>
    </row>
    <row r="167" s="2" customFormat="1">
      <c r="A167" s="40"/>
      <c r="B167" s="41"/>
      <c r="C167" s="42"/>
      <c r="D167" s="219" t="s">
        <v>136</v>
      </c>
      <c r="E167" s="42"/>
      <c r="F167" s="220" t="s">
        <v>1120</v>
      </c>
      <c r="G167" s="42"/>
      <c r="H167" s="42"/>
      <c r="I167" s="221"/>
      <c r="J167" s="42"/>
      <c r="K167" s="42"/>
      <c r="L167" s="46"/>
      <c r="M167" s="222"/>
      <c r="N167" s="223"/>
      <c r="O167" s="86"/>
      <c r="P167" s="86"/>
      <c r="Q167" s="86"/>
      <c r="R167" s="86"/>
      <c r="S167" s="86"/>
      <c r="T167" s="87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19" t="s">
        <v>136</v>
      </c>
      <c r="AU167" s="19" t="s">
        <v>79</v>
      </c>
    </row>
    <row r="168" s="2" customFormat="1" ht="16.5" customHeight="1">
      <c r="A168" s="40"/>
      <c r="B168" s="41"/>
      <c r="C168" s="206" t="s">
        <v>1121</v>
      </c>
      <c r="D168" s="206" t="s">
        <v>129</v>
      </c>
      <c r="E168" s="207" t="s">
        <v>1122</v>
      </c>
      <c r="F168" s="208" t="s">
        <v>1123</v>
      </c>
      <c r="G168" s="209" t="s">
        <v>177</v>
      </c>
      <c r="H168" s="210">
        <v>4</v>
      </c>
      <c r="I168" s="211"/>
      <c r="J168" s="212">
        <f>ROUND(I168*H168,2)</f>
        <v>0</v>
      </c>
      <c r="K168" s="208" t="s">
        <v>162</v>
      </c>
      <c r="L168" s="46"/>
      <c r="M168" s="213" t="s">
        <v>19</v>
      </c>
      <c r="N168" s="214" t="s">
        <v>40</v>
      </c>
      <c r="O168" s="86"/>
      <c r="P168" s="215">
        <f>O168*H168</f>
        <v>0</v>
      </c>
      <c r="Q168" s="215">
        <v>0.00020956999999999999</v>
      </c>
      <c r="R168" s="215">
        <f>Q168*H168</f>
        <v>0.00083827999999999995</v>
      </c>
      <c r="S168" s="215">
        <v>0</v>
      </c>
      <c r="T168" s="216">
        <f>S168*H168</f>
        <v>0</v>
      </c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R168" s="217" t="s">
        <v>492</v>
      </c>
      <c r="AT168" s="217" t="s">
        <v>129</v>
      </c>
      <c r="AU168" s="217" t="s">
        <v>79</v>
      </c>
      <c r="AY168" s="19" t="s">
        <v>125</v>
      </c>
      <c r="BE168" s="218">
        <f>IF(N168="základní",J168,0)</f>
        <v>0</v>
      </c>
      <c r="BF168" s="218">
        <f>IF(N168="snížená",J168,0)</f>
        <v>0</v>
      </c>
      <c r="BG168" s="218">
        <f>IF(N168="zákl. přenesená",J168,0)</f>
        <v>0</v>
      </c>
      <c r="BH168" s="218">
        <f>IF(N168="sníž. přenesená",J168,0)</f>
        <v>0</v>
      </c>
      <c r="BI168" s="218">
        <f>IF(N168="nulová",J168,0)</f>
        <v>0</v>
      </c>
      <c r="BJ168" s="19" t="s">
        <v>77</v>
      </c>
      <c r="BK168" s="218">
        <f>ROUND(I168*H168,2)</f>
        <v>0</v>
      </c>
      <c r="BL168" s="19" t="s">
        <v>492</v>
      </c>
      <c r="BM168" s="217" t="s">
        <v>1124</v>
      </c>
    </row>
    <row r="169" s="2" customFormat="1">
      <c r="A169" s="40"/>
      <c r="B169" s="41"/>
      <c r="C169" s="42"/>
      <c r="D169" s="219" t="s">
        <v>136</v>
      </c>
      <c r="E169" s="42"/>
      <c r="F169" s="220" t="s">
        <v>1125</v>
      </c>
      <c r="G169" s="42"/>
      <c r="H169" s="42"/>
      <c r="I169" s="221"/>
      <c r="J169" s="42"/>
      <c r="K169" s="42"/>
      <c r="L169" s="46"/>
      <c r="M169" s="222"/>
      <c r="N169" s="223"/>
      <c r="O169" s="86"/>
      <c r="P169" s="86"/>
      <c r="Q169" s="86"/>
      <c r="R169" s="86"/>
      <c r="S169" s="86"/>
      <c r="T169" s="87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T169" s="19" t="s">
        <v>136</v>
      </c>
      <c r="AU169" s="19" t="s">
        <v>79</v>
      </c>
    </row>
    <row r="170" s="2" customFormat="1" ht="16.5" customHeight="1">
      <c r="A170" s="40"/>
      <c r="B170" s="41"/>
      <c r="C170" s="206" t="s">
        <v>1126</v>
      </c>
      <c r="D170" s="206" t="s">
        <v>129</v>
      </c>
      <c r="E170" s="207" t="s">
        <v>1127</v>
      </c>
      <c r="F170" s="208" t="s">
        <v>1128</v>
      </c>
      <c r="G170" s="209" t="s">
        <v>177</v>
      </c>
      <c r="H170" s="210">
        <v>4</v>
      </c>
      <c r="I170" s="211"/>
      <c r="J170" s="212">
        <f>ROUND(I170*H170,2)</f>
        <v>0</v>
      </c>
      <c r="K170" s="208" t="s">
        <v>162</v>
      </c>
      <c r="L170" s="46"/>
      <c r="M170" s="213" t="s">
        <v>19</v>
      </c>
      <c r="N170" s="214" t="s">
        <v>40</v>
      </c>
      <c r="O170" s="86"/>
      <c r="P170" s="215">
        <f>O170*H170</f>
        <v>0</v>
      </c>
      <c r="Q170" s="215">
        <v>0.00033956999999999998</v>
      </c>
      <c r="R170" s="215">
        <f>Q170*H170</f>
        <v>0.0013582799999999999</v>
      </c>
      <c r="S170" s="215">
        <v>0</v>
      </c>
      <c r="T170" s="216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217" t="s">
        <v>492</v>
      </c>
      <c r="AT170" s="217" t="s">
        <v>129</v>
      </c>
      <c r="AU170" s="217" t="s">
        <v>79</v>
      </c>
      <c r="AY170" s="19" t="s">
        <v>125</v>
      </c>
      <c r="BE170" s="218">
        <f>IF(N170="základní",J170,0)</f>
        <v>0</v>
      </c>
      <c r="BF170" s="218">
        <f>IF(N170="snížená",J170,0)</f>
        <v>0</v>
      </c>
      <c r="BG170" s="218">
        <f>IF(N170="zákl. přenesená",J170,0)</f>
        <v>0</v>
      </c>
      <c r="BH170" s="218">
        <f>IF(N170="sníž. přenesená",J170,0)</f>
        <v>0</v>
      </c>
      <c r="BI170" s="218">
        <f>IF(N170="nulová",J170,0)</f>
        <v>0</v>
      </c>
      <c r="BJ170" s="19" t="s">
        <v>77</v>
      </c>
      <c r="BK170" s="218">
        <f>ROUND(I170*H170,2)</f>
        <v>0</v>
      </c>
      <c r="BL170" s="19" t="s">
        <v>492</v>
      </c>
      <c r="BM170" s="217" t="s">
        <v>1129</v>
      </c>
    </row>
    <row r="171" s="2" customFormat="1">
      <c r="A171" s="40"/>
      <c r="B171" s="41"/>
      <c r="C171" s="42"/>
      <c r="D171" s="219" t="s">
        <v>136</v>
      </c>
      <c r="E171" s="42"/>
      <c r="F171" s="220" t="s">
        <v>1130</v>
      </c>
      <c r="G171" s="42"/>
      <c r="H171" s="42"/>
      <c r="I171" s="221"/>
      <c r="J171" s="42"/>
      <c r="K171" s="42"/>
      <c r="L171" s="46"/>
      <c r="M171" s="222"/>
      <c r="N171" s="223"/>
      <c r="O171" s="86"/>
      <c r="P171" s="86"/>
      <c r="Q171" s="86"/>
      <c r="R171" s="86"/>
      <c r="S171" s="86"/>
      <c r="T171" s="87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19" t="s">
        <v>136</v>
      </c>
      <c r="AU171" s="19" t="s">
        <v>79</v>
      </c>
    </row>
    <row r="172" s="2" customFormat="1" ht="16.5" customHeight="1">
      <c r="A172" s="40"/>
      <c r="B172" s="41"/>
      <c r="C172" s="206" t="s">
        <v>1131</v>
      </c>
      <c r="D172" s="206" t="s">
        <v>129</v>
      </c>
      <c r="E172" s="207" t="s">
        <v>1132</v>
      </c>
      <c r="F172" s="208" t="s">
        <v>1133</v>
      </c>
      <c r="G172" s="209" t="s">
        <v>177</v>
      </c>
      <c r="H172" s="210">
        <v>13</v>
      </c>
      <c r="I172" s="211"/>
      <c r="J172" s="212">
        <f>ROUND(I172*H172,2)</f>
        <v>0</v>
      </c>
      <c r="K172" s="208" t="s">
        <v>162</v>
      </c>
      <c r="L172" s="46"/>
      <c r="M172" s="213" t="s">
        <v>19</v>
      </c>
      <c r="N172" s="214" t="s">
        <v>40</v>
      </c>
      <c r="O172" s="86"/>
      <c r="P172" s="215">
        <f>O172*H172</f>
        <v>0</v>
      </c>
      <c r="Q172" s="215">
        <v>0.00049956999999999996</v>
      </c>
      <c r="R172" s="215">
        <f>Q172*H172</f>
        <v>0.0064944099999999991</v>
      </c>
      <c r="S172" s="215">
        <v>0</v>
      </c>
      <c r="T172" s="216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217" t="s">
        <v>492</v>
      </c>
      <c r="AT172" s="217" t="s">
        <v>129</v>
      </c>
      <c r="AU172" s="217" t="s">
        <v>79</v>
      </c>
      <c r="AY172" s="19" t="s">
        <v>125</v>
      </c>
      <c r="BE172" s="218">
        <f>IF(N172="základní",J172,0)</f>
        <v>0</v>
      </c>
      <c r="BF172" s="218">
        <f>IF(N172="snížená",J172,0)</f>
        <v>0</v>
      </c>
      <c r="BG172" s="218">
        <f>IF(N172="zákl. přenesená",J172,0)</f>
        <v>0</v>
      </c>
      <c r="BH172" s="218">
        <f>IF(N172="sníž. přenesená",J172,0)</f>
        <v>0</v>
      </c>
      <c r="BI172" s="218">
        <f>IF(N172="nulová",J172,0)</f>
        <v>0</v>
      </c>
      <c r="BJ172" s="19" t="s">
        <v>77</v>
      </c>
      <c r="BK172" s="218">
        <f>ROUND(I172*H172,2)</f>
        <v>0</v>
      </c>
      <c r="BL172" s="19" t="s">
        <v>492</v>
      </c>
      <c r="BM172" s="217" t="s">
        <v>1134</v>
      </c>
    </row>
    <row r="173" s="2" customFormat="1">
      <c r="A173" s="40"/>
      <c r="B173" s="41"/>
      <c r="C173" s="42"/>
      <c r="D173" s="219" t="s">
        <v>136</v>
      </c>
      <c r="E173" s="42"/>
      <c r="F173" s="220" t="s">
        <v>1135</v>
      </c>
      <c r="G173" s="42"/>
      <c r="H173" s="42"/>
      <c r="I173" s="221"/>
      <c r="J173" s="42"/>
      <c r="K173" s="42"/>
      <c r="L173" s="46"/>
      <c r="M173" s="222"/>
      <c r="N173" s="223"/>
      <c r="O173" s="86"/>
      <c r="P173" s="86"/>
      <c r="Q173" s="86"/>
      <c r="R173" s="86"/>
      <c r="S173" s="86"/>
      <c r="T173" s="87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19" t="s">
        <v>136</v>
      </c>
      <c r="AU173" s="19" t="s">
        <v>79</v>
      </c>
    </row>
    <row r="174" s="2" customFormat="1" ht="16.5" customHeight="1">
      <c r="A174" s="40"/>
      <c r="B174" s="41"/>
      <c r="C174" s="206" t="s">
        <v>1136</v>
      </c>
      <c r="D174" s="206" t="s">
        <v>129</v>
      </c>
      <c r="E174" s="207" t="s">
        <v>1137</v>
      </c>
      <c r="F174" s="208" t="s">
        <v>1138</v>
      </c>
      <c r="G174" s="209" t="s">
        <v>177</v>
      </c>
      <c r="H174" s="210">
        <v>1</v>
      </c>
      <c r="I174" s="211"/>
      <c r="J174" s="212">
        <f>ROUND(I174*H174,2)</f>
        <v>0</v>
      </c>
      <c r="K174" s="208" t="s">
        <v>19</v>
      </c>
      <c r="L174" s="46"/>
      <c r="M174" s="213" t="s">
        <v>19</v>
      </c>
      <c r="N174" s="214" t="s">
        <v>40</v>
      </c>
      <c r="O174" s="86"/>
      <c r="P174" s="215">
        <f>O174*H174</f>
        <v>0</v>
      </c>
      <c r="Q174" s="215">
        <v>0.00095</v>
      </c>
      <c r="R174" s="215">
        <f>Q174*H174</f>
        <v>0.00095</v>
      </c>
      <c r="S174" s="215">
        <v>0</v>
      </c>
      <c r="T174" s="216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217" t="s">
        <v>492</v>
      </c>
      <c r="AT174" s="217" t="s">
        <v>129</v>
      </c>
      <c r="AU174" s="217" t="s">
        <v>79</v>
      </c>
      <c r="AY174" s="19" t="s">
        <v>125</v>
      </c>
      <c r="BE174" s="218">
        <f>IF(N174="základní",J174,0)</f>
        <v>0</v>
      </c>
      <c r="BF174" s="218">
        <f>IF(N174="snížená",J174,0)</f>
        <v>0</v>
      </c>
      <c r="BG174" s="218">
        <f>IF(N174="zákl. přenesená",J174,0)</f>
        <v>0</v>
      </c>
      <c r="BH174" s="218">
        <f>IF(N174="sníž. přenesená",J174,0)</f>
        <v>0</v>
      </c>
      <c r="BI174" s="218">
        <f>IF(N174="nulová",J174,0)</f>
        <v>0</v>
      </c>
      <c r="BJ174" s="19" t="s">
        <v>77</v>
      </c>
      <c r="BK174" s="218">
        <f>ROUND(I174*H174,2)</f>
        <v>0</v>
      </c>
      <c r="BL174" s="19" t="s">
        <v>492</v>
      </c>
      <c r="BM174" s="217" t="s">
        <v>1139</v>
      </c>
    </row>
    <row r="175" s="2" customFormat="1" ht="16.5" customHeight="1">
      <c r="A175" s="40"/>
      <c r="B175" s="41"/>
      <c r="C175" s="206" t="s">
        <v>1140</v>
      </c>
      <c r="D175" s="206" t="s">
        <v>129</v>
      </c>
      <c r="E175" s="207" t="s">
        <v>1141</v>
      </c>
      <c r="F175" s="208" t="s">
        <v>1142</v>
      </c>
      <c r="G175" s="209" t="s">
        <v>177</v>
      </c>
      <c r="H175" s="210">
        <v>1</v>
      </c>
      <c r="I175" s="211"/>
      <c r="J175" s="212">
        <f>ROUND(I175*H175,2)</f>
        <v>0</v>
      </c>
      <c r="K175" s="208" t="s">
        <v>19</v>
      </c>
      <c r="L175" s="46"/>
      <c r="M175" s="213" t="s">
        <v>19</v>
      </c>
      <c r="N175" s="214" t="s">
        <v>40</v>
      </c>
      <c r="O175" s="86"/>
      <c r="P175" s="215">
        <f>O175*H175</f>
        <v>0</v>
      </c>
      <c r="Q175" s="215">
        <v>0.00139</v>
      </c>
      <c r="R175" s="215">
        <f>Q175*H175</f>
        <v>0.00139</v>
      </c>
      <c r="S175" s="215">
        <v>0</v>
      </c>
      <c r="T175" s="216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217" t="s">
        <v>492</v>
      </c>
      <c r="AT175" s="217" t="s">
        <v>129</v>
      </c>
      <c r="AU175" s="217" t="s">
        <v>79</v>
      </c>
      <c r="AY175" s="19" t="s">
        <v>125</v>
      </c>
      <c r="BE175" s="218">
        <f>IF(N175="základní",J175,0)</f>
        <v>0</v>
      </c>
      <c r="BF175" s="218">
        <f>IF(N175="snížená",J175,0)</f>
        <v>0</v>
      </c>
      <c r="BG175" s="218">
        <f>IF(N175="zákl. přenesená",J175,0)</f>
        <v>0</v>
      </c>
      <c r="BH175" s="218">
        <f>IF(N175="sníž. přenesená",J175,0)</f>
        <v>0</v>
      </c>
      <c r="BI175" s="218">
        <f>IF(N175="nulová",J175,0)</f>
        <v>0</v>
      </c>
      <c r="BJ175" s="19" t="s">
        <v>77</v>
      </c>
      <c r="BK175" s="218">
        <f>ROUND(I175*H175,2)</f>
        <v>0</v>
      </c>
      <c r="BL175" s="19" t="s">
        <v>492</v>
      </c>
      <c r="BM175" s="217" t="s">
        <v>1143</v>
      </c>
    </row>
    <row r="176" s="12" customFormat="1" ht="22.8" customHeight="1">
      <c r="A176" s="12"/>
      <c r="B176" s="190"/>
      <c r="C176" s="191"/>
      <c r="D176" s="192" t="s">
        <v>68</v>
      </c>
      <c r="E176" s="204" t="s">
        <v>1144</v>
      </c>
      <c r="F176" s="204" t="s">
        <v>1145</v>
      </c>
      <c r="G176" s="191"/>
      <c r="H176" s="191"/>
      <c r="I176" s="194"/>
      <c r="J176" s="205">
        <f>BK176</f>
        <v>0</v>
      </c>
      <c r="K176" s="191"/>
      <c r="L176" s="196"/>
      <c r="M176" s="197"/>
      <c r="N176" s="198"/>
      <c r="O176" s="198"/>
      <c r="P176" s="199">
        <f>SUM(P177:P217)</f>
        <v>0</v>
      </c>
      <c r="Q176" s="198"/>
      <c r="R176" s="199">
        <f>SUM(R177:R217)</f>
        <v>1.2977399999999999</v>
      </c>
      <c r="S176" s="198"/>
      <c r="T176" s="200">
        <f>SUM(T177:T217)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01" t="s">
        <v>79</v>
      </c>
      <c r="AT176" s="202" t="s">
        <v>68</v>
      </c>
      <c r="AU176" s="202" t="s">
        <v>77</v>
      </c>
      <c r="AY176" s="201" t="s">
        <v>125</v>
      </c>
      <c r="BK176" s="203">
        <f>SUM(BK177:BK217)</f>
        <v>0</v>
      </c>
    </row>
    <row r="177" s="2" customFormat="1" ht="24.15" customHeight="1">
      <c r="A177" s="40"/>
      <c r="B177" s="41"/>
      <c r="C177" s="206" t="s">
        <v>1146</v>
      </c>
      <c r="D177" s="206" t="s">
        <v>129</v>
      </c>
      <c r="E177" s="207" t="s">
        <v>1147</v>
      </c>
      <c r="F177" s="208" t="s">
        <v>1148</v>
      </c>
      <c r="G177" s="209" t="s">
        <v>177</v>
      </c>
      <c r="H177" s="210">
        <v>1</v>
      </c>
      <c r="I177" s="211"/>
      <c r="J177" s="212">
        <f>ROUND(I177*H177,2)</f>
        <v>0</v>
      </c>
      <c r="K177" s="208" t="s">
        <v>162</v>
      </c>
      <c r="L177" s="46"/>
      <c r="M177" s="213" t="s">
        <v>19</v>
      </c>
      <c r="N177" s="214" t="s">
        <v>40</v>
      </c>
      <c r="O177" s="86"/>
      <c r="P177" s="215">
        <f>O177*H177</f>
        <v>0</v>
      </c>
      <c r="Q177" s="215">
        <v>0.0064999999999999997</v>
      </c>
      <c r="R177" s="215">
        <f>Q177*H177</f>
        <v>0.0064999999999999997</v>
      </c>
      <c r="S177" s="215">
        <v>0</v>
      </c>
      <c r="T177" s="216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217" t="s">
        <v>492</v>
      </c>
      <c r="AT177" s="217" t="s">
        <v>129</v>
      </c>
      <c r="AU177" s="217" t="s">
        <v>79</v>
      </c>
      <c r="AY177" s="19" t="s">
        <v>125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9" t="s">
        <v>77</v>
      </c>
      <c r="BK177" s="218">
        <f>ROUND(I177*H177,2)</f>
        <v>0</v>
      </c>
      <c r="BL177" s="19" t="s">
        <v>492</v>
      </c>
      <c r="BM177" s="217" t="s">
        <v>1149</v>
      </c>
    </row>
    <row r="178" s="2" customFormat="1">
      <c r="A178" s="40"/>
      <c r="B178" s="41"/>
      <c r="C178" s="42"/>
      <c r="D178" s="219" t="s">
        <v>136</v>
      </c>
      <c r="E178" s="42"/>
      <c r="F178" s="220" t="s">
        <v>1150</v>
      </c>
      <c r="G178" s="42"/>
      <c r="H178" s="42"/>
      <c r="I178" s="221"/>
      <c r="J178" s="42"/>
      <c r="K178" s="42"/>
      <c r="L178" s="46"/>
      <c r="M178" s="222"/>
      <c r="N178" s="223"/>
      <c r="O178" s="86"/>
      <c r="P178" s="86"/>
      <c r="Q178" s="86"/>
      <c r="R178" s="86"/>
      <c r="S178" s="86"/>
      <c r="T178" s="87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T178" s="19" t="s">
        <v>136</v>
      </c>
      <c r="AU178" s="19" t="s">
        <v>79</v>
      </c>
    </row>
    <row r="179" s="2" customFormat="1" ht="24.15" customHeight="1">
      <c r="A179" s="40"/>
      <c r="B179" s="41"/>
      <c r="C179" s="206" t="s">
        <v>1151</v>
      </c>
      <c r="D179" s="206" t="s">
        <v>129</v>
      </c>
      <c r="E179" s="207" t="s">
        <v>1152</v>
      </c>
      <c r="F179" s="208" t="s">
        <v>1153</v>
      </c>
      <c r="G179" s="209" t="s">
        <v>177</v>
      </c>
      <c r="H179" s="210">
        <v>1</v>
      </c>
      <c r="I179" s="211"/>
      <c r="J179" s="212">
        <f>ROUND(I179*H179,2)</f>
        <v>0</v>
      </c>
      <c r="K179" s="208" t="s">
        <v>162</v>
      </c>
      <c r="L179" s="46"/>
      <c r="M179" s="213" t="s">
        <v>19</v>
      </c>
      <c r="N179" s="214" t="s">
        <v>40</v>
      </c>
      <c r="O179" s="86"/>
      <c r="P179" s="215">
        <f>O179*H179</f>
        <v>0</v>
      </c>
      <c r="Q179" s="215">
        <v>0.0075500000000000003</v>
      </c>
      <c r="R179" s="215">
        <f>Q179*H179</f>
        <v>0.0075500000000000003</v>
      </c>
      <c r="S179" s="215">
        <v>0</v>
      </c>
      <c r="T179" s="216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217" t="s">
        <v>492</v>
      </c>
      <c r="AT179" s="217" t="s">
        <v>129</v>
      </c>
      <c r="AU179" s="217" t="s">
        <v>79</v>
      </c>
      <c r="AY179" s="19" t="s">
        <v>125</v>
      </c>
      <c r="BE179" s="218">
        <f>IF(N179="základní",J179,0)</f>
        <v>0</v>
      </c>
      <c r="BF179" s="218">
        <f>IF(N179="snížená",J179,0)</f>
        <v>0</v>
      </c>
      <c r="BG179" s="218">
        <f>IF(N179="zákl. přenesená",J179,0)</f>
        <v>0</v>
      </c>
      <c r="BH179" s="218">
        <f>IF(N179="sníž. přenesená",J179,0)</f>
        <v>0</v>
      </c>
      <c r="BI179" s="218">
        <f>IF(N179="nulová",J179,0)</f>
        <v>0</v>
      </c>
      <c r="BJ179" s="19" t="s">
        <v>77</v>
      </c>
      <c r="BK179" s="218">
        <f>ROUND(I179*H179,2)</f>
        <v>0</v>
      </c>
      <c r="BL179" s="19" t="s">
        <v>492</v>
      </c>
      <c r="BM179" s="217" t="s">
        <v>1154</v>
      </c>
    </row>
    <row r="180" s="2" customFormat="1">
      <c r="A180" s="40"/>
      <c r="B180" s="41"/>
      <c r="C180" s="42"/>
      <c r="D180" s="219" t="s">
        <v>136</v>
      </c>
      <c r="E180" s="42"/>
      <c r="F180" s="220" t="s">
        <v>1155</v>
      </c>
      <c r="G180" s="42"/>
      <c r="H180" s="42"/>
      <c r="I180" s="221"/>
      <c r="J180" s="42"/>
      <c r="K180" s="42"/>
      <c r="L180" s="46"/>
      <c r="M180" s="222"/>
      <c r="N180" s="223"/>
      <c r="O180" s="86"/>
      <c r="P180" s="86"/>
      <c r="Q180" s="86"/>
      <c r="R180" s="86"/>
      <c r="S180" s="86"/>
      <c r="T180" s="87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T180" s="19" t="s">
        <v>136</v>
      </c>
      <c r="AU180" s="19" t="s">
        <v>79</v>
      </c>
    </row>
    <row r="181" s="2" customFormat="1" ht="24.15" customHeight="1">
      <c r="A181" s="40"/>
      <c r="B181" s="41"/>
      <c r="C181" s="206" t="s">
        <v>206</v>
      </c>
      <c r="D181" s="206" t="s">
        <v>129</v>
      </c>
      <c r="E181" s="207" t="s">
        <v>1156</v>
      </c>
      <c r="F181" s="208" t="s">
        <v>1157</v>
      </c>
      <c r="G181" s="209" t="s">
        <v>177</v>
      </c>
      <c r="H181" s="210">
        <v>3</v>
      </c>
      <c r="I181" s="211"/>
      <c r="J181" s="212">
        <f>ROUND(I181*H181,2)</f>
        <v>0</v>
      </c>
      <c r="K181" s="208" t="s">
        <v>162</v>
      </c>
      <c r="L181" s="46"/>
      <c r="M181" s="213" t="s">
        <v>19</v>
      </c>
      <c r="N181" s="214" t="s">
        <v>40</v>
      </c>
      <c r="O181" s="86"/>
      <c r="P181" s="215">
        <f>O181*H181</f>
        <v>0</v>
      </c>
      <c r="Q181" s="215">
        <v>0.0071999999999999998</v>
      </c>
      <c r="R181" s="215">
        <f>Q181*H181</f>
        <v>0.021600000000000001</v>
      </c>
      <c r="S181" s="215">
        <v>0</v>
      </c>
      <c r="T181" s="216">
        <f>S181*H181</f>
        <v>0</v>
      </c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R181" s="217" t="s">
        <v>492</v>
      </c>
      <c r="AT181" s="217" t="s">
        <v>129</v>
      </c>
      <c r="AU181" s="217" t="s">
        <v>79</v>
      </c>
      <c r="AY181" s="19" t="s">
        <v>125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9" t="s">
        <v>77</v>
      </c>
      <c r="BK181" s="218">
        <f>ROUND(I181*H181,2)</f>
        <v>0</v>
      </c>
      <c r="BL181" s="19" t="s">
        <v>492</v>
      </c>
      <c r="BM181" s="217" t="s">
        <v>1158</v>
      </c>
    </row>
    <row r="182" s="2" customFormat="1">
      <c r="A182" s="40"/>
      <c r="B182" s="41"/>
      <c r="C182" s="42"/>
      <c r="D182" s="219" t="s">
        <v>136</v>
      </c>
      <c r="E182" s="42"/>
      <c r="F182" s="220" t="s">
        <v>1159</v>
      </c>
      <c r="G182" s="42"/>
      <c r="H182" s="42"/>
      <c r="I182" s="221"/>
      <c r="J182" s="42"/>
      <c r="K182" s="42"/>
      <c r="L182" s="46"/>
      <c r="M182" s="222"/>
      <c r="N182" s="223"/>
      <c r="O182" s="86"/>
      <c r="P182" s="86"/>
      <c r="Q182" s="86"/>
      <c r="R182" s="86"/>
      <c r="S182" s="86"/>
      <c r="T182" s="87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T182" s="19" t="s">
        <v>136</v>
      </c>
      <c r="AU182" s="19" t="s">
        <v>79</v>
      </c>
    </row>
    <row r="183" s="2" customFormat="1" ht="24.15" customHeight="1">
      <c r="A183" s="40"/>
      <c r="B183" s="41"/>
      <c r="C183" s="206" t="s">
        <v>211</v>
      </c>
      <c r="D183" s="206" t="s">
        <v>129</v>
      </c>
      <c r="E183" s="207" t="s">
        <v>1160</v>
      </c>
      <c r="F183" s="208" t="s">
        <v>1161</v>
      </c>
      <c r="G183" s="209" t="s">
        <v>177</v>
      </c>
      <c r="H183" s="210">
        <v>1</v>
      </c>
      <c r="I183" s="211"/>
      <c r="J183" s="212">
        <f>ROUND(I183*H183,2)</f>
        <v>0</v>
      </c>
      <c r="K183" s="208" t="s">
        <v>162</v>
      </c>
      <c r="L183" s="46"/>
      <c r="M183" s="213" t="s">
        <v>19</v>
      </c>
      <c r="N183" s="214" t="s">
        <v>40</v>
      </c>
      <c r="O183" s="86"/>
      <c r="P183" s="215">
        <f>O183*H183</f>
        <v>0</v>
      </c>
      <c r="Q183" s="215">
        <v>0.0083999999999999995</v>
      </c>
      <c r="R183" s="215">
        <f>Q183*H183</f>
        <v>0.0083999999999999995</v>
      </c>
      <c r="S183" s="215">
        <v>0</v>
      </c>
      <c r="T183" s="216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217" t="s">
        <v>492</v>
      </c>
      <c r="AT183" s="217" t="s">
        <v>129</v>
      </c>
      <c r="AU183" s="217" t="s">
        <v>79</v>
      </c>
      <c r="AY183" s="19" t="s">
        <v>125</v>
      </c>
      <c r="BE183" s="218">
        <f>IF(N183="základní",J183,0)</f>
        <v>0</v>
      </c>
      <c r="BF183" s="218">
        <f>IF(N183="snížená",J183,0)</f>
        <v>0</v>
      </c>
      <c r="BG183" s="218">
        <f>IF(N183="zákl. přenesená",J183,0)</f>
        <v>0</v>
      </c>
      <c r="BH183" s="218">
        <f>IF(N183="sníž. přenesená",J183,0)</f>
        <v>0</v>
      </c>
      <c r="BI183" s="218">
        <f>IF(N183="nulová",J183,0)</f>
        <v>0</v>
      </c>
      <c r="BJ183" s="19" t="s">
        <v>77</v>
      </c>
      <c r="BK183" s="218">
        <f>ROUND(I183*H183,2)</f>
        <v>0</v>
      </c>
      <c r="BL183" s="19" t="s">
        <v>492</v>
      </c>
      <c r="BM183" s="217" t="s">
        <v>1162</v>
      </c>
    </row>
    <row r="184" s="2" customFormat="1">
      <c r="A184" s="40"/>
      <c r="B184" s="41"/>
      <c r="C184" s="42"/>
      <c r="D184" s="219" t="s">
        <v>136</v>
      </c>
      <c r="E184" s="42"/>
      <c r="F184" s="220" t="s">
        <v>1163</v>
      </c>
      <c r="G184" s="42"/>
      <c r="H184" s="42"/>
      <c r="I184" s="221"/>
      <c r="J184" s="42"/>
      <c r="K184" s="42"/>
      <c r="L184" s="46"/>
      <c r="M184" s="222"/>
      <c r="N184" s="223"/>
      <c r="O184" s="86"/>
      <c r="P184" s="86"/>
      <c r="Q184" s="86"/>
      <c r="R184" s="86"/>
      <c r="S184" s="86"/>
      <c r="T184" s="87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19" t="s">
        <v>136</v>
      </c>
      <c r="AU184" s="19" t="s">
        <v>79</v>
      </c>
    </row>
    <row r="185" s="2" customFormat="1" ht="24.15" customHeight="1">
      <c r="A185" s="40"/>
      <c r="B185" s="41"/>
      <c r="C185" s="206" t="s">
        <v>217</v>
      </c>
      <c r="D185" s="206" t="s">
        <v>129</v>
      </c>
      <c r="E185" s="207" t="s">
        <v>1164</v>
      </c>
      <c r="F185" s="208" t="s">
        <v>1165</v>
      </c>
      <c r="G185" s="209" t="s">
        <v>177</v>
      </c>
      <c r="H185" s="210">
        <v>1</v>
      </c>
      <c r="I185" s="211"/>
      <c r="J185" s="212">
        <f>ROUND(I185*H185,2)</f>
        <v>0</v>
      </c>
      <c r="K185" s="208" t="s">
        <v>162</v>
      </c>
      <c r="L185" s="46"/>
      <c r="M185" s="213" t="s">
        <v>19</v>
      </c>
      <c r="N185" s="214" t="s">
        <v>40</v>
      </c>
      <c r="O185" s="86"/>
      <c r="P185" s="215">
        <f>O185*H185</f>
        <v>0</v>
      </c>
      <c r="Q185" s="215">
        <v>0.012449999999999999</v>
      </c>
      <c r="R185" s="215">
        <f>Q185*H185</f>
        <v>0.012449999999999999</v>
      </c>
      <c r="S185" s="215">
        <v>0</v>
      </c>
      <c r="T185" s="216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217" t="s">
        <v>492</v>
      </c>
      <c r="AT185" s="217" t="s">
        <v>129</v>
      </c>
      <c r="AU185" s="217" t="s">
        <v>79</v>
      </c>
      <c r="AY185" s="19" t="s">
        <v>125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9" t="s">
        <v>77</v>
      </c>
      <c r="BK185" s="218">
        <f>ROUND(I185*H185,2)</f>
        <v>0</v>
      </c>
      <c r="BL185" s="19" t="s">
        <v>492</v>
      </c>
      <c r="BM185" s="217" t="s">
        <v>1166</v>
      </c>
    </row>
    <row r="186" s="2" customFormat="1">
      <c r="A186" s="40"/>
      <c r="B186" s="41"/>
      <c r="C186" s="42"/>
      <c r="D186" s="219" t="s">
        <v>136</v>
      </c>
      <c r="E186" s="42"/>
      <c r="F186" s="220" t="s">
        <v>1167</v>
      </c>
      <c r="G186" s="42"/>
      <c r="H186" s="42"/>
      <c r="I186" s="221"/>
      <c r="J186" s="42"/>
      <c r="K186" s="42"/>
      <c r="L186" s="46"/>
      <c r="M186" s="222"/>
      <c r="N186" s="223"/>
      <c r="O186" s="86"/>
      <c r="P186" s="86"/>
      <c r="Q186" s="86"/>
      <c r="R186" s="86"/>
      <c r="S186" s="86"/>
      <c r="T186" s="87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19" t="s">
        <v>136</v>
      </c>
      <c r="AU186" s="19" t="s">
        <v>79</v>
      </c>
    </row>
    <row r="187" s="2" customFormat="1" ht="24.15" customHeight="1">
      <c r="A187" s="40"/>
      <c r="B187" s="41"/>
      <c r="C187" s="206" t="s">
        <v>224</v>
      </c>
      <c r="D187" s="206" t="s">
        <v>129</v>
      </c>
      <c r="E187" s="207" t="s">
        <v>1168</v>
      </c>
      <c r="F187" s="208" t="s">
        <v>1169</v>
      </c>
      <c r="G187" s="209" t="s">
        <v>177</v>
      </c>
      <c r="H187" s="210">
        <v>2</v>
      </c>
      <c r="I187" s="211"/>
      <c r="J187" s="212">
        <f>ROUND(I187*H187,2)</f>
        <v>0</v>
      </c>
      <c r="K187" s="208" t="s">
        <v>162</v>
      </c>
      <c r="L187" s="46"/>
      <c r="M187" s="213" t="s">
        <v>19</v>
      </c>
      <c r="N187" s="214" t="s">
        <v>40</v>
      </c>
      <c r="O187" s="86"/>
      <c r="P187" s="215">
        <f>O187*H187</f>
        <v>0</v>
      </c>
      <c r="Q187" s="215">
        <v>0.014500000000000001</v>
      </c>
      <c r="R187" s="215">
        <f>Q187*H187</f>
        <v>0.029000000000000001</v>
      </c>
      <c r="S187" s="215">
        <v>0</v>
      </c>
      <c r="T187" s="216">
        <f>S187*H187</f>
        <v>0</v>
      </c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R187" s="217" t="s">
        <v>492</v>
      </c>
      <c r="AT187" s="217" t="s">
        <v>129</v>
      </c>
      <c r="AU187" s="217" t="s">
        <v>79</v>
      </c>
      <c r="AY187" s="19" t="s">
        <v>125</v>
      </c>
      <c r="BE187" s="218">
        <f>IF(N187="základní",J187,0)</f>
        <v>0</v>
      </c>
      <c r="BF187" s="218">
        <f>IF(N187="snížená",J187,0)</f>
        <v>0</v>
      </c>
      <c r="BG187" s="218">
        <f>IF(N187="zákl. přenesená",J187,0)</f>
        <v>0</v>
      </c>
      <c r="BH187" s="218">
        <f>IF(N187="sníž. přenesená",J187,0)</f>
        <v>0</v>
      </c>
      <c r="BI187" s="218">
        <f>IF(N187="nulová",J187,0)</f>
        <v>0</v>
      </c>
      <c r="BJ187" s="19" t="s">
        <v>77</v>
      </c>
      <c r="BK187" s="218">
        <f>ROUND(I187*H187,2)</f>
        <v>0</v>
      </c>
      <c r="BL187" s="19" t="s">
        <v>492</v>
      </c>
      <c r="BM187" s="217" t="s">
        <v>1170</v>
      </c>
    </row>
    <row r="188" s="2" customFormat="1">
      <c r="A188" s="40"/>
      <c r="B188" s="41"/>
      <c r="C188" s="42"/>
      <c r="D188" s="219" t="s">
        <v>136</v>
      </c>
      <c r="E188" s="42"/>
      <c r="F188" s="220" t="s">
        <v>1171</v>
      </c>
      <c r="G188" s="42"/>
      <c r="H188" s="42"/>
      <c r="I188" s="221"/>
      <c r="J188" s="42"/>
      <c r="K188" s="42"/>
      <c r="L188" s="46"/>
      <c r="M188" s="222"/>
      <c r="N188" s="223"/>
      <c r="O188" s="86"/>
      <c r="P188" s="86"/>
      <c r="Q188" s="86"/>
      <c r="R188" s="86"/>
      <c r="S188" s="86"/>
      <c r="T188" s="87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T188" s="19" t="s">
        <v>136</v>
      </c>
      <c r="AU188" s="19" t="s">
        <v>79</v>
      </c>
    </row>
    <row r="189" s="2" customFormat="1" ht="24.15" customHeight="1">
      <c r="A189" s="40"/>
      <c r="B189" s="41"/>
      <c r="C189" s="206" t="s">
        <v>237</v>
      </c>
      <c r="D189" s="206" t="s">
        <v>129</v>
      </c>
      <c r="E189" s="207" t="s">
        <v>1172</v>
      </c>
      <c r="F189" s="208" t="s">
        <v>1173</v>
      </c>
      <c r="G189" s="209" t="s">
        <v>177</v>
      </c>
      <c r="H189" s="210">
        <v>1</v>
      </c>
      <c r="I189" s="211"/>
      <c r="J189" s="212">
        <f>ROUND(I189*H189,2)</f>
        <v>0</v>
      </c>
      <c r="K189" s="208" t="s">
        <v>162</v>
      </c>
      <c r="L189" s="46"/>
      <c r="M189" s="213" t="s">
        <v>19</v>
      </c>
      <c r="N189" s="214" t="s">
        <v>40</v>
      </c>
      <c r="O189" s="86"/>
      <c r="P189" s="215">
        <f>O189*H189</f>
        <v>0</v>
      </c>
      <c r="Q189" s="215">
        <v>0.0332</v>
      </c>
      <c r="R189" s="215">
        <f>Q189*H189</f>
        <v>0.0332</v>
      </c>
      <c r="S189" s="215">
        <v>0</v>
      </c>
      <c r="T189" s="216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217" t="s">
        <v>492</v>
      </c>
      <c r="AT189" s="217" t="s">
        <v>129</v>
      </c>
      <c r="AU189" s="217" t="s">
        <v>79</v>
      </c>
      <c r="AY189" s="19" t="s">
        <v>125</v>
      </c>
      <c r="BE189" s="218">
        <f>IF(N189="základní",J189,0)</f>
        <v>0</v>
      </c>
      <c r="BF189" s="218">
        <f>IF(N189="snížená",J189,0)</f>
        <v>0</v>
      </c>
      <c r="BG189" s="218">
        <f>IF(N189="zákl. přenesená",J189,0)</f>
        <v>0</v>
      </c>
      <c r="BH189" s="218">
        <f>IF(N189="sníž. přenesená",J189,0)</f>
        <v>0</v>
      </c>
      <c r="BI189" s="218">
        <f>IF(N189="nulová",J189,0)</f>
        <v>0</v>
      </c>
      <c r="BJ189" s="19" t="s">
        <v>77</v>
      </c>
      <c r="BK189" s="218">
        <f>ROUND(I189*H189,2)</f>
        <v>0</v>
      </c>
      <c r="BL189" s="19" t="s">
        <v>492</v>
      </c>
      <c r="BM189" s="217" t="s">
        <v>1174</v>
      </c>
    </row>
    <row r="190" s="2" customFormat="1">
      <c r="A190" s="40"/>
      <c r="B190" s="41"/>
      <c r="C190" s="42"/>
      <c r="D190" s="219" t="s">
        <v>136</v>
      </c>
      <c r="E190" s="42"/>
      <c r="F190" s="220" t="s">
        <v>1175</v>
      </c>
      <c r="G190" s="42"/>
      <c r="H190" s="42"/>
      <c r="I190" s="221"/>
      <c r="J190" s="42"/>
      <c r="K190" s="42"/>
      <c r="L190" s="46"/>
      <c r="M190" s="222"/>
      <c r="N190" s="223"/>
      <c r="O190" s="86"/>
      <c r="P190" s="86"/>
      <c r="Q190" s="86"/>
      <c r="R190" s="86"/>
      <c r="S190" s="86"/>
      <c r="T190" s="87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19" t="s">
        <v>136</v>
      </c>
      <c r="AU190" s="19" t="s">
        <v>79</v>
      </c>
    </row>
    <row r="191" s="2" customFormat="1" ht="24.15" customHeight="1">
      <c r="A191" s="40"/>
      <c r="B191" s="41"/>
      <c r="C191" s="206" t="s">
        <v>242</v>
      </c>
      <c r="D191" s="206" t="s">
        <v>129</v>
      </c>
      <c r="E191" s="207" t="s">
        <v>1176</v>
      </c>
      <c r="F191" s="208" t="s">
        <v>1177</v>
      </c>
      <c r="G191" s="209" t="s">
        <v>177</v>
      </c>
      <c r="H191" s="210">
        <v>1</v>
      </c>
      <c r="I191" s="211"/>
      <c r="J191" s="212">
        <f>ROUND(I191*H191,2)</f>
        <v>0</v>
      </c>
      <c r="K191" s="208" t="s">
        <v>162</v>
      </c>
      <c r="L191" s="46"/>
      <c r="M191" s="213" t="s">
        <v>19</v>
      </c>
      <c r="N191" s="214" t="s">
        <v>40</v>
      </c>
      <c r="O191" s="86"/>
      <c r="P191" s="215">
        <f>O191*H191</f>
        <v>0</v>
      </c>
      <c r="Q191" s="215">
        <v>0.036639999999999999</v>
      </c>
      <c r="R191" s="215">
        <f>Q191*H191</f>
        <v>0.036639999999999999</v>
      </c>
      <c r="S191" s="215">
        <v>0</v>
      </c>
      <c r="T191" s="216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217" t="s">
        <v>492</v>
      </c>
      <c r="AT191" s="217" t="s">
        <v>129</v>
      </c>
      <c r="AU191" s="217" t="s">
        <v>79</v>
      </c>
      <c r="AY191" s="19" t="s">
        <v>125</v>
      </c>
      <c r="BE191" s="218">
        <f>IF(N191="základní",J191,0)</f>
        <v>0</v>
      </c>
      <c r="BF191" s="218">
        <f>IF(N191="snížená",J191,0)</f>
        <v>0</v>
      </c>
      <c r="BG191" s="218">
        <f>IF(N191="zákl. přenesená",J191,0)</f>
        <v>0</v>
      </c>
      <c r="BH191" s="218">
        <f>IF(N191="sníž. přenesená",J191,0)</f>
        <v>0</v>
      </c>
      <c r="BI191" s="218">
        <f>IF(N191="nulová",J191,0)</f>
        <v>0</v>
      </c>
      <c r="BJ191" s="19" t="s">
        <v>77</v>
      </c>
      <c r="BK191" s="218">
        <f>ROUND(I191*H191,2)</f>
        <v>0</v>
      </c>
      <c r="BL191" s="19" t="s">
        <v>492</v>
      </c>
      <c r="BM191" s="217" t="s">
        <v>1178</v>
      </c>
    </row>
    <row r="192" s="2" customFormat="1">
      <c r="A192" s="40"/>
      <c r="B192" s="41"/>
      <c r="C192" s="42"/>
      <c r="D192" s="219" t="s">
        <v>136</v>
      </c>
      <c r="E192" s="42"/>
      <c r="F192" s="220" t="s">
        <v>1179</v>
      </c>
      <c r="G192" s="42"/>
      <c r="H192" s="42"/>
      <c r="I192" s="221"/>
      <c r="J192" s="42"/>
      <c r="K192" s="42"/>
      <c r="L192" s="46"/>
      <c r="M192" s="222"/>
      <c r="N192" s="223"/>
      <c r="O192" s="86"/>
      <c r="P192" s="86"/>
      <c r="Q192" s="86"/>
      <c r="R192" s="86"/>
      <c r="S192" s="86"/>
      <c r="T192" s="87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19" t="s">
        <v>136</v>
      </c>
      <c r="AU192" s="19" t="s">
        <v>79</v>
      </c>
    </row>
    <row r="193" s="2" customFormat="1" ht="24.15" customHeight="1">
      <c r="A193" s="40"/>
      <c r="B193" s="41"/>
      <c r="C193" s="206" t="s">
        <v>248</v>
      </c>
      <c r="D193" s="206" t="s">
        <v>129</v>
      </c>
      <c r="E193" s="207" t="s">
        <v>1180</v>
      </c>
      <c r="F193" s="208" t="s">
        <v>1181</v>
      </c>
      <c r="G193" s="209" t="s">
        <v>177</v>
      </c>
      <c r="H193" s="210">
        <v>1</v>
      </c>
      <c r="I193" s="211"/>
      <c r="J193" s="212">
        <f>ROUND(I193*H193,2)</f>
        <v>0</v>
      </c>
      <c r="K193" s="208" t="s">
        <v>162</v>
      </c>
      <c r="L193" s="46"/>
      <c r="M193" s="213" t="s">
        <v>19</v>
      </c>
      <c r="N193" s="214" t="s">
        <v>40</v>
      </c>
      <c r="O193" s="86"/>
      <c r="P193" s="215">
        <f>O193*H193</f>
        <v>0</v>
      </c>
      <c r="Q193" s="215">
        <v>0.01545</v>
      </c>
      <c r="R193" s="215">
        <f>Q193*H193</f>
        <v>0.01545</v>
      </c>
      <c r="S193" s="215">
        <v>0</v>
      </c>
      <c r="T193" s="216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217" t="s">
        <v>492</v>
      </c>
      <c r="AT193" s="217" t="s">
        <v>129</v>
      </c>
      <c r="AU193" s="217" t="s">
        <v>79</v>
      </c>
      <c r="AY193" s="19" t="s">
        <v>125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9" t="s">
        <v>77</v>
      </c>
      <c r="BK193" s="218">
        <f>ROUND(I193*H193,2)</f>
        <v>0</v>
      </c>
      <c r="BL193" s="19" t="s">
        <v>492</v>
      </c>
      <c r="BM193" s="217" t="s">
        <v>1182</v>
      </c>
    </row>
    <row r="194" s="2" customFormat="1">
      <c r="A194" s="40"/>
      <c r="B194" s="41"/>
      <c r="C194" s="42"/>
      <c r="D194" s="219" t="s">
        <v>136</v>
      </c>
      <c r="E194" s="42"/>
      <c r="F194" s="220" t="s">
        <v>1183</v>
      </c>
      <c r="G194" s="42"/>
      <c r="H194" s="42"/>
      <c r="I194" s="221"/>
      <c r="J194" s="42"/>
      <c r="K194" s="42"/>
      <c r="L194" s="46"/>
      <c r="M194" s="222"/>
      <c r="N194" s="223"/>
      <c r="O194" s="86"/>
      <c r="P194" s="86"/>
      <c r="Q194" s="86"/>
      <c r="R194" s="86"/>
      <c r="S194" s="86"/>
      <c r="T194" s="87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19" t="s">
        <v>136</v>
      </c>
      <c r="AU194" s="19" t="s">
        <v>79</v>
      </c>
    </row>
    <row r="195" s="2" customFormat="1" ht="24.15" customHeight="1">
      <c r="A195" s="40"/>
      <c r="B195" s="41"/>
      <c r="C195" s="206" t="s">
        <v>254</v>
      </c>
      <c r="D195" s="206" t="s">
        <v>129</v>
      </c>
      <c r="E195" s="207" t="s">
        <v>1184</v>
      </c>
      <c r="F195" s="208" t="s">
        <v>1185</v>
      </c>
      <c r="G195" s="209" t="s">
        <v>177</v>
      </c>
      <c r="H195" s="210">
        <v>2</v>
      </c>
      <c r="I195" s="211"/>
      <c r="J195" s="212">
        <f>ROUND(I195*H195,2)</f>
        <v>0</v>
      </c>
      <c r="K195" s="208" t="s">
        <v>162</v>
      </c>
      <c r="L195" s="46"/>
      <c r="M195" s="213" t="s">
        <v>19</v>
      </c>
      <c r="N195" s="214" t="s">
        <v>40</v>
      </c>
      <c r="O195" s="86"/>
      <c r="P195" s="215">
        <f>O195*H195</f>
        <v>0</v>
      </c>
      <c r="Q195" s="215">
        <v>0.020750000000000001</v>
      </c>
      <c r="R195" s="215">
        <f>Q195*H195</f>
        <v>0.041500000000000002</v>
      </c>
      <c r="S195" s="215">
        <v>0</v>
      </c>
      <c r="T195" s="216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217" t="s">
        <v>492</v>
      </c>
      <c r="AT195" s="217" t="s">
        <v>129</v>
      </c>
      <c r="AU195" s="217" t="s">
        <v>79</v>
      </c>
      <c r="AY195" s="19" t="s">
        <v>125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9" t="s">
        <v>77</v>
      </c>
      <c r="BK195" s="218">
        <f>ROUND(I195*H195,2)</f>
        <v>0</v>
      </c>
      <c r="BL195" s="19" t="s">
        <v>492</v>
      </c>
      <c r="BM195" s="217" t="s">
        <v>1186</v>
      </c>
    </row>
    <row r="196" s="2" customFormat="1">
      <c r="A196" s="40"/>
      <c r="B196" s="41"/>
      <c r="C196" s="42"/>
      <c r="D196" s="219" t="s">
        <v>136</v>
      </c>
      <c r="E196" s="42"/>
      <c r="F196" s="220" t="s">
        <v>1187</v>
      </c>
      <c r="G196" s="42"/>
      <c r="H196" s="42"/>
      <c r="I196" s="221"/>
      <c r="J196" s="42"/>
      <c r="K196" s="42"/>
      <c r="L196" s="46"/>
      <c r="M196" s="222"/>
      <c r="N196" s="223"/>
      <c r="O196" s="86"/>
      <c r="P196" s="86"/>
      <c r="Q196" s="86"/>
      <c r="R196" s="86"/>
      <c r="S196" s="86"/>
      <c r="T196" s="87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19" t="s">
        <v>136</v>
      </c>
      <c r="AU196" s="19" t="s">
        <v>79</v>
      </c>
    </row>
    <row r="197" s="2" customFormat="1" ht="24.15" customHeight="1">
      <c r="A197" s="40"/>
      <c r="B197" s="41"/>
      <c r="C197" s="206" t="s">
        <v>261</v>
      </c>
      <c r="D197" s="206" t="s">
        <v>129</v>
      </c>
      <c r="E197" s="207" t="s">
        <v>1188</v>
      </c>
      <c r="F197" s="208" t="s">
        <v>1189</v>
      </c>
      <c r="G197" s="209" t="s">
        <v>177</v>
      </c>
      <c r="H197" s="210">
        <v>5</v>
      </c>
      <c r="I197" s="211"/>
      <c r="J197" s="212">
        <f>ROUND(I197*H197,2)</f>
        <v>0</v>
      </c>
      <c r="K197" s="208" t="s">
        <v>162</v>
      </c>
      <c r="L197" s="46"/>
      <c r="M197" s="213" t="s">
        <v>19</v>
      </c>
      <c r="N197" s="214" t="s">
        <v>40</v>
      </c>
      <c r="O197" s="86"/>
      <c r="P197" s="215">
        <f>O197*H197</f>
        <v>0</v>
      </c>
      <c r="Q197" s="215">
        <v>0.0287</v>
      </c>
      <c r="R197" s="215">
        <f>Q197*H197</f>
        <v>0.14349999999999999</v>
      </c>
      <c r="S197" s="215">
        <v>0</v>
      </c>
      <c r="T197" s="216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217" t="s">
        <v>492</v>
      </c>
      <c r="AT197" s="217" t="s">
        <v>129</v>
      </c>
      <c r="AU197" s="217" t="s">
        <v>79</v>
      </c>
      <c r="AY197" s="19" t="s">
        <v>125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9" t="s">
        <v>77</v>
      </c>
      <c r="BK197" s="218">
        <f>ROUND(I197*H197,2)</f>
        <v>0</v>
      </c>
      <c r="BL197" s="19" t="s">
        <v>492</v>
      </c>
      <c r="BM197" s="217" t="s">
        <v>1190</v>
      </c>
    </row>
    <row r="198" s="2" customFormat="1">
      <c r="A198" s="40"/>
      <c r="B198" s="41"/>
      <c r="C198" s="42"/>
      <c r="D198" s="219" t="s">
        <v>136</v>
      </c>
      <c r="E198" s="42"/>
      <c r="F198" s="220" t="s">
        <v>1191</v>
      </c>
      <c r="G198" s="42"/>
      <c r="H198" s="42"/>
      <c r="I198" s="221"/>
      <c r="J198" s="42"/>
      <c r="K198" s="42"/>
      <c r="L198" s="46"/>
      <c r="M198" s="222"/>
      <c r="N198" s="223"/>
      <c r="O198" s="86"/>
      <c r="P198" s="86"/>
      <c r="Q198" s="86"/>
      <c r="R198" s="86"/>
      <c r="S198" s="86"/>
      <c r="T198" s="87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T198" s="19" t="s">
        <v>136</v>
      </c>
      <c r="AU198" s="19" t="s">
        <v>79</v>
      </c>
    </row>
    <row r="199" s="2" customFormat="1" ht="24.15" customHeight="1">
      <c r="A199" s="40"/>
      <c r="B199" s="41"/>
      <c r="C199" s="206" t="s">
        <v>266</v>
      </c>
      <c r="D199" s="206" t="s">
        <v>129</v>
      </c>
      <c r="E199" s="207" t="s">
        <v>1192</v>
      </c>
      <c r="F199" s="208" t="s">
        <v>1193</v>
      </c>
      <c r="G199" s="209" t="s">
        <v>177</v>
      </c>
      <c r="H199" s="210">
        <v>1</v>
      </c>
      <c r="I199" s="211"/>
      <c r="J199" s="212">
        <f>ROUND(I199*H199,2)</f>
        <v>0</v>
      </c>
      <c r="K199" s="208" t="s">
        <v>162</v>
      </c>
      <c r="L199" s="46"/>
      <c r="M199" s="213" t="s">
        <v>19</v>
      </c>
      <c r="N199" s="214" t="s">
        <v>40</v>
      </c>
      <c r="O199" s="86"/>
      <c r="P199" s="215">
        <f>O199*H199</f>
        <v>0</v>
      </c>
      <c r="Q199" s="215">
        <v>0.018499999999999999</v>
      </c>
      <c r="R199" s="215">
        <f>Q199*H199</f>
        <v>0.018499999999999999</v>
      </c>
      <c r="S199" s="215">
        <v>0</v>
      </c>
      <c r="T199" s="216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217" t="s">
        <v>492</v>
      </c>
      <c r="AT199" s="217" t="s">
        <v>129</v>
      </c>
      <c r="AU199" s="217" t="s">
        <v>79</v>
      </c>
      <c r="AY199" s="19" t="s">
        <v>125</v>
      </c>
      <c r="BE199" s="218">
        <f>IF(N199="základní",J199,0)</f>
        <v>0</v>
      </c>
      <c r="BF199" s="218">
        <f>IF(N199="snížená",J199,0)</f>
        <v>0</v>
      </c>
      <c r="BG199" s="218">
        <f>IF(N199="zákl. přenesená",J199,0)</f>
        <v>0</v>
      </c>
      <c r="BH199" s="218">
        <f>IF(N199="sníž. přenesená",J199,0)</f>
        <v>0</v>
      </c>
      <c r="BI199" s="218">
        <f>IF(N199="nulová",J199,0)</f>
        <v>0</v>
      </c>
      <c r="BJ199" s="19" t="s">
        <v>77</v>
      </c>
      <c r="BK199" s="218">
        <f>ROUND(I199*H199,2)</f>
        <v>0</v>
      </c>
      <c r="BL199" s="19" t="s">
        <v>492</v>
      </c>
      <c r="BM199" s="217" t="s">
        <v>1194</v>
      </c>
    </row>
    <row r="200" s="2" customFormat="1">
      <c r="A200" s="40"/>
      <c r="B200" s="41"/>
      <c r="C200" s="42"/>
      <c r="D200" s="219" t="s">
        <v>136</v>
      </c>
      <c r="E200" s="42"/>
      <c r="F200" s="220" t="s">
        <v>1195</v>
      </c>
      <c r="G200" s="42"/>
      <c r="H200" s="42"/>
      <c r="I200" s="221"/>
      <c r="J200" s="42"/>
      <c r="K200" s="42"/>
      <c r="L200" s="46"/>
      <c r="M200" s="222"/>
      <c r="N200" s="223"/>
      <c r="O200" s="86"/>
      <c r="P200" s="86"/>
      <c r="Q200" s="86"/>
      <c r="R200" s="86"/>
      <c r="S200" s="86"/>
      <c r="T200" s="87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19" t="s">
        <v>136</v>
      </c>
      <c r="AU200" s="19" t="s">
        <v>79</v>
      </c>
    </row>
    <row r="201" s="2" customFormat="1" ht="24.15" customHeight="1">
      <c r="A201" s="40"/>
      <c r="B201" s="41"/>
      <c r="C201" s="206" t="s">
        <v>275</v>
      </c>
      <c r="D201" s="206" t="s">
        <v>129</v>
      </c>
      <c r="E201" s="207" t="s">
        <v>1196</v>
      </c>
      <c r="F201" s="208" t="s">
        <v>1197</v>
      </c>
      <c r="G201" s="209" t="s">
        <v>177</v>
      </c>
      <c r="H201" s="210">
        <v>1</v>
      </c>
      <c r="I201" s="211"/>
      <c r="J201" s="212">
        <f>ROUND(I201*H201,2)</f>
        <v>0</v>
      </c>
      <c r="K201" s="208" t="s">
        <v>162</v>
      </c>
      <c r="L201" s="46"/>
      <c r="M201" s="213" t="s">
        <v>19</v>
      </c>
      <c r="N201" s="214" t="s">
        <v>40</v>
      </c>
      <c r="O201" s="86"/>
      <c r="P201" s="215">
        <f>O201*H201</f>
        <v>0</v>
      </c>
      <c r="Q201" s="215">
        <v>0.025020000000000001</v>
      </c>
      <c r="R201" s="215">
        <f>Q201*H201</f>
        <v>0.025020000000000001</v>
      </c>
      <c r="S201" s="215">
        <v>0</v>
      </c>
      <c r="T201" s="216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217" t="s">
        <v>492</v>
      </c>
      <c r="AT201" s="217" t="s">
        <v>129</v>
      </c>
      <c r="AU201" s="217" t="s">
        <v>79</v>
      </c>
      <c r="AY201" s="19" t="s">
        <v>125</v>
      </c>
      <c r="BE201" s="218">
        <f>IF(N201="základní",J201,0)</f>
        <v>0</v>
      </c>
      <c r="BF201" s="218">
        <f>IF(N201="snížená",J201,0)</f>
        <v>0</v>
      </c>
      <c r="BG201" s="218">
        <f>IF(N201="zákl. přenesená",J201,0)</f>
        <v>0</v>
      </c>
      <c r="BH201" s="218">
        <f>IF(N201="sníž. přenesená",J201,0)</f>
        <v>0</v>
      </c>
      <c r="BI201" s="218">
        <f>IF(N201="nulová",J201,0)</f>
        <v>0</v>
      </c>
      <c r="BJ201" s="19" t="s">
        <v>77</v>
      </c>
      <c r="BK201" s="218">
        <f>ROUND(I201*H201,2)</f>
        <v>0</v>
      </c>
      <c r="BL201" s="19" t="s">
        <v>492</v>
      </c>
      <c r="BM201" s="217" t="s">
        <v>1198</v>
      </c>
    </row>
    <row r="202" s="2" customFormat="1">
      <c r="A202" s="40"/>
      <c r="B202" s="41"/>
      <c r="C202" s="42"/>
      <c r="D202" s="219" t="s">
        <v>136</v>
      </c>
      <c r="E202" s="42"/>
      <c r="F202" s="220" t="s">
        <v>1199</v>
      </c>
      <c r="G202" s="42"/>
      <c r="H202" s="42"/>
      <c r="I202" s="221"/>
      <c r="J202" s="42"/>
      <c r="K202" s="42"/>
      <c r="L202" s="46"/>
      <c r="M202" s="222"/>
      <c r="N202" s="223"/>
      <c r="O202" s="86"/>
      <c r="P202" s="86"/>
      <c r="Q202" s="86"/>
      <c r="R202" s="86"/>
      <c r="S202" s="86"/>
      <c r="T202" s="87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T202" s="19" t="s">
        <v>136</v>
      </c>
      <c r="AU202" s="19" t="s">
        <v>79</v>
      </c>
    </row>
    <row r="203" s="2" customFormat="1" ht="24.15" customHeight="1">
      <c r="A203" s="40"/>
      <c r="B203" s="41"/>
      <c r="C203" s="206" t="s">
        <v>280</v>
      </c>
      <c r="D203" s="206" t="s">
        <v>129</v>
      </c>
      <c r="E203" s="207" t="s">
        <v>1200</v>
      </c>
      <c r="F203" s="208" t="s">
        <v>1201</v>
      </c>
      <c r="G203" s="209" t="s">
        <v>177</v>
      </c>
      <c r="H203" s="210">
        <v>2</v>
      </c>
      <c r="I203" s="211"/>
      <c r="J203" s="212">
        <f>ROUND(I203*H203,2)</f>
        <v>0</v>
      </c>
      <c r="K203" s="208" t="s">
        <v>162</v>
      </c>
      <c r="L203" s="46"/>
      <c r="M203" s="213" t="s">
        <v>19</v>
      </c>
      <c r="N203" s="214" t="s">
        <v>40</v>
      </c>
      <c r="O203" s="86"/>
      <c r="P203" s="215">
        <f>O203*H203</f>
        <v>0</v>
      </c>
      <c r="Q203" s="215">
        <v>0.031539999999999999</v>
      </c>
      <c r="R203" s="215">
        <f>Q203*H203</f>
        <v>0.063079999999999997</v>
      </c>
      <c r="S203" s="215">
        <v>0</v>
      </c>
      <c r="T203" s="216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217" t="s">
        <v>492</v>
      </c>
      <c r="AT203" s="217" t="s">
        <v>129</v>
      </c>
      <c r="AU203" s="217" t="s">
        <v>79</v>
      </c>
      <c r="AY203" s="19" t="s">
        <v>125</v>
      </c>
      <c r="BE203" s="218">
        <f>IF(N203="základní",J203,0)</f>
        <v>0</v>
      </c>
      <c r="BF203" s="218">
        <f>IF(N203="snížená",J203,0)</f>
        <v>0</v>
      </c>
      <c r="BG203" s="218">
        <f>IF(N203="zákl. přenesená",J203,0)</f>
        <v>0</v>
      </c>
      <c r="BH203" s="218">
        <f>IF(N203="sníž. přenesená",J203,0)</f>
        <v>0</v>
      </c>
      <c r="BI203" s="218">
        <f>IF(N203="nulová",J203,0)</f>
        <v>0</v>
      </c>
      <c r="BJ203" s="19" t="s">
        <v>77</v>
      </c>
      <c r="BK203" s="218">
        <f>ROUND(I203*H203,2)</f>
        <v>0</v>
      </c>
      <c r="BL203" s="19" t="s">
        <v>492</v>
      </c>
      <c r="BM203" s="217" t="s">
        <v>1202</v>
      </c>
    </row>
    <row r="204" s="2" customFormat="1">
      <c r="A204" s="40"/>
      <c r="B204" s="41"/>
      <c r="C204" s="42"/>
      <c r="D204" s="219" t="s">
        <v>136</v>
      </c>
      <c r="E204" s="42"/>
      <c r="F204" s="220" t="s">
        <v>1203</v>
      </c>
      <c r="G204" s="42"/>
      <c r="H204" s="42"/>
      <c r="I204" s="221"/>
      <c r="J204" s="42"/>
      <c r="K204" s="42"/>
      <c r="L204" s="46"/>
      <c r="M204" s="222"/>
      <c r="N204" s="223"/>
      <c r="O204" s="86"/>
      <c r="P204" s="86"/>
      <c r="Q204" s="86"/>
      <c r="R204" s="86"/>
      <c r="S204" s="86"/>
      <c r="T204" s="87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19" t="s">
        <v>136</v>
      </c>
      <c r="AU204" s="19" t="s">
        <v>79</v>
      </c>
    </row>
    <row r="205" s="2" customFormat="1" ht="24.15" customHeight="1">
      <c r="A205" s="40"/>
      <c r="B205" s="41"/>
      <c r="C205" s="206" t="s">
        <v>209</v>
      </c>
      <c r="D205" s="206" t="s">
        <v>129</v>
      </c>
      <c r="E205" s="207" t="s">
        <v>1204</v>
      </c>
      <c r="F205" s="208" t="s">
        <v>1205</v>
      </c>
      <c r="G205" s="209" t="s">
        <v>177</v>
      </c>
      <c r="H205" s="210">
        <v>2</v>
      </c>
      <c r="I205" s="211"/>
      <c r="J205" s="212">
        <f>ROUND(I205*H205,2)</f>
        <v>0</v>
      </c>
      <c r="K205" s="208" t="s">
        <v>162</v>
      </c>
      <c r="L205" s="46"/>
      <c r="M205" s="213" t="s">
        <v>19</v>
      </c>
      <c r="N205" s="214" t="s">
        <v>40</v>
      </c>
      <c r="O205" s="86"/>
      <c r="P205" s="215">
        <f>O205*H205</f>
        <v>0</v>
      </c>
      <c r="Q205" s="215">
        <v>0.06198</v>
      </c>
      <c r="R205" s="215">
        <f>Q205*H205</f>
        <v>0.12396</v>
      </c>
      <c r="S205" s="215">
        <v>0</v>
      </c>
      <c r="T205" s="216">
        <f>S205*H205</f>
        <v>0</v>
      </c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R205" s="217" t="s">
        <v>492</v>
      </c>
      <c r="AT205" s="217" t="s">
        <v>129</v>
      </c>
      <c r="AU205" s="217" t="s">
        <v>79</v>
      </c>
      <c r="AY205" s="19" t="s">
        <v>125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9" t="s">
        <v>77</v>
      </c>
      <c r="BK205" s="218">
        <f>ROUND(I205*H205,2)</f>
        <v>0</v>
      </c>
      <c r="BL205" s="19" t="s">
        <v>492</v>
      </c>
      <c r="BM205" s="217" t="s">
        <v>1206</v>
      </c>
    </row>
    <row r="206" s="2" customFormat="1">
      <c r="A206" s="40"/>
      <c r="B206" s="41"/>
      <c r="C206" s="42"/>
      <c r="D206" s="219" t="s">
        <v>136</v>
      </c>
      <c r="E206" s="42"/>
      <c r="F206" s="220" t="s">
        <v>1207</v>
      </c>
      <c r="G206" s="42"/>
      <c r="H206" s="42"/>
      <c r="I206" s="221"/>
      <c r="J206" s="42"/>
      <c r="K206" s="42"/>
      <c r="L206" s="46"/>
      <c r="M206" s="222"/>
      <c r="N206" s="223"/>
      <c r="O206" s="86"/>
      <c r="P206" s="86"/>
      <c r="Q206" s="86"/>
      <c r="R206" s="86"/>
      <c r="S206" s="86"/>
      <c r="T206" s="87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T206" s="19" t="s">
        <v>136</v>
      </c>
      <c r="AU206" s="19" t="s">
        <v>79</v>
      </c>
    </row>
    <row r="207" s="2" customFormat="1" ht="24.15" customHeight="1">
      <c r="A207" s="40"/>
      <c r="B207" s="41"/>
      <c r="C207" s="206" t="s">
        <v>295</v>
      </c>
      <c r="D207" s="206" t="s">
        <v>129</v>
      </c>
      <c r="E207" s="207" t="s">
        <v>1208</v>
      </c>
      <c r="F207" s="208" t="s">
        <v>1209</v>
      </c>
      <c r="G207" s="209" t="s">
        <v>177</v>
      </c>
      <c r="H207" s="210">
        <v>1</v>
      </c>
      <c r="I207" s="211"/>
      <c r="J207" s="212">
        <f>ROUND(I207*H207,2)</f>
        <v>0</v>
      </c>
      <c r="K207" s="208" t="s">
        <v>162</v>
      </c>
      <c r="L207" s="46"/>
      <c r="M207" s="213" t="s">
        <v>19</v>
      </c>
      <c r="N207" s="214" t="s">
        <v>40</v>
      </c>
      <c r="O207" s="86"/>
      <c r="P207" s="215">
        <f>O207*H207</f>
        <v>0</v>
      </c>
      <c r="Q207" s="215">
        <v>0.050709999999999998</v>
      </c>
      <c r="R207" s="215">
        <f>Q207*H207</f>
        <v>0.050709999999999998</v>
      </c>
      <c r="S207" s="215">
        <v>0</v>
      </c>
      <c r="T207" s="216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217" t="s">
        <v>492</v>
      </c>
      <c r="AT207" s="217" t="s">
        <v>129</v>
      </c>
      <c r="AU207" s="217" t="s">
        <v>79</v>
      </c>
      <c r="AY207" s="19" t="s">
        <v>125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9" t="s">
        <v>77</v>
      </c>
      <c r="BK207" s="218">
        <f>ROUND(I207*H207,2)</f>
        <v>0</v>
      </c>
      <c r="BL207" s="19" t="s">
        <v>492</v>
      </c>
      <c r="BM207" s="217" t="s">
        <v>1210</v>
      </c>
    </row>
    <row r="208" s="2" customFormat="1">
      <c r="A208" s="40"/>
      <c r="B208" s="41"/>
      <c r="C208" s="42"/>
      <c r="D208" s="219" t="s">
        <v>136</v>
      </c>
      <c r="E208" s="42"/>
      <c r="F208" s="220" t="s">
        <v>1211</v>
      </c>
      <c r="G208" s="42"/>
      <c r="H208" s="42"/>
      <c r="I208" s="221"/>
      <c r="J208" s="42"/>
      <c r="K208" s="42"/>
      <c r="L208" s="46"/>
      <c r="M208" s="222"/>
      <c r="N208" s="223"/>
      <c r="O208" s="86"/>
      <c r="P208" s="86"/>
      <c r="Q208" s="86"/>
      <c r="R208" s="86"/>
      <c r="S208" s="86"/>
      <c r="T208" s="87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T208" s="19" t="s">
        <v>136</v>
      </c>
      <c r="AU208" s="19" t="s">
        <v>79</v>
      </c>
    </row>
    <row r="209" s="2" customFormat="1" ht="24.15" customHeight="1">
      <c r="A209" s="40"/>
      <c r="B209" s="41"/>
      <c r="C209" s="206" t="s">
        <v>214</v>
      </c>
      <c r="D209" s="206" t="s">
        <v>129</v>
      </c>
      <c r="E209" s="207" t="s">
        <v>1212</v>
      </c>
      <c r="F209" s="208" t="s">
        <v>1213</v>
      </c>
      <c r="G209" s="209" t="s">
        <v>177</v>
      </c>
      <c r="H209" s="210">
        <v>2</v>
      </c>
      <c r="I209" s="211"/>
      <c r="J209" s="212">
        <f>ROUND(I209*H209,2)</f>
        <v>0</v>
      </c>
      <c r="K209" s="208" t="s">
        <v>162</v>
      </c>
      <c r="L209" s="46"/>
      <c r="M209" s="213" t="s">
        <v>19</v>
      </c>
      <c r="N209" s="214" t="s">
        <v>40</v>
      </c>
      <c r="O209" s="86"/>
      <c r="P209" s="215">
        <f>O209*H209</f>
        <v>0</v>
      </c>
      <c r="Q209" s="215">
        <v>0.056099999999999997</v>
      </c>
      <c r="R209" s="215">
        <f>Q209*H209</f>
        <v>0.11219999999999999</v>
      </c>
      <c r="S209" s="215">
        <v>0</v>
      </c>
      <c r="T209" s="216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217" t="s">
        <v>492</v>
      </c>
      <c r="AT209" s="217" t="s">
        <v>129</v>
      </c>
      <c r="AU209" s="217" t="s">
        <v>79</v>
      </c>
      <c r="AY209" s="19" t="s">
        <v>125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9" t="s">
        <v>77</v>
      </c>
      <c r="BK209" s="218">
        <f>ROUND(I209*H209,2)</f>
        <v>0</v>
      </c>
      <c r="BL209" s="19" t="s">
        <v>492</v>
      </c>
      <c r="BM209" s="217" t="s">
        <v>1214</v>
      </c>
    </row>
    <row r="210" s="2" customFormat="1">
      <c r="A210" s="40"/>
      <c r="B210" s="41"/>
      <c r="C210" s="42"/>
      <c r="D210" s="219" t="s">
        <v>136</v>
      </c>
      <c r="E210" s="42"/>
      <c r="F210" s="220" t="s">
        <v>1215</v>
      </c>
      <c r="G210" s="42"/>
      <c r="H210" s="42"/>
      <c r="I210" s="221"/>
      <c r="J210" s="42"/>
      <c r="K210" s="42"/>
      <c r="L210" s="46"/>
      <c r="M210" s="222"/>
      <c r="N210" s="223"/>
      <c r="O210" s="86"/>
      <c r="P210" s="86"/>
      <c r="Q210" s="86"/>
      <c r="R210" s="86"/>
      <c r="S210" s="86"/>
      <c r="T210" s="87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19" t="s">
        <v>136</v>
      </c>
      <c r="AU210" s="19" t="s">
        <v>79</v>
      </c>
    </row>
    <row r="211" s="2" customFormat="1" ht="24.15" customHeight="1">
      <c r="A211" s="40"/>
      <c r="B211" s="41"/>
      <c r="C211" s="206" t="s">
        <v>305</v>
      </c>
      <c r="D211" s="206" t="s">
        <v>129</v>
      </c>
      <c r="E211" s="207" t="s">
        <v>1216</v>
      </c>
      <c r="F211" s="208" t="s">
        <v>1217</v>
      </c>
      <c r="G211" s="209" t="s">
        <v>177</v>
      </c>
      <c r="H211" s="210">
        <v>8</v>
      </c>
      <c r="I211" s="211"/>
      <c r="J211" s="212">
        <f>ROUND(I211*H211,2)</f>
        <v>0</v>
      </c>
      <c r="K211" s="208" t="s">
        <v>162</v>
      </c>
      <c r="L211" s="46"/>
      <c r="M211" s="213" t="s">
        <v>19</v>
      </c>
      <c r="N211" s="214" t="s">
        <v>40</v>
      </c>
      <c r="O211" s="86"/>
      <c r="P211" s="215">
        <f>O211*H211</f>
        <v>0</v>
      </c>
      <c r="Q211" s="215">
        <v>0.060199999999999997</v>
      </c>
      <c r="R211" s="215">
        <f>Q211*H211</f>
        <v>0.48159999999999997</v>
      </c>
      <c r="S211" s="215">
        <v>0</v>
      </c>
      <c r="T211" s="216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217" t="s">
        <v>492</v>
      </c>
      <c r="AT211" s="217" t="s">
        <v>129</v>
      </c>
      <c r="AU211" s="217" t="s">
        <v>79</v>
      </c>
      <c r="AY211" s="19" t="s">
        <v>125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9" t="s">
        <v>77</v>
      </c>
      <c r="BK211" s="218">
        <f>ROUND(I211*H211,2)</f>
        <v>0</v>
      </c>
      <c r="BL211" s="19" t="s">
        <v>492</v>
      </c>
      <c r="BM211" s="217" t="s">
        <v>1218</v>
      </c>
    </row>
    <row r="212" s="2" customFormat="1">
      <c r="A212" s="40"/>
      <c r="B212" s="41"/>
      <c r="C212" s="42"/>
      <c r="D212" s="219" t="s">
        <v>136</v>
      </c>
      <c r="E212" s="42"/>
      <c r="F212" s="220" t="s">
        <v>1219</v>
      </c>
      <c r="G212" s="42"/>
      <c r="H212" s="42"/>
      <c r="I212" s="221"/>
      <c r="J212" s="42"/>
      <c r="K212" s="42"/>
      <c r="L212" s="46"/>
      <c r="M212" s="222"/>
      <c r="N212" s="223"/>
      <c r="O212" s="86"/>
      <c r="P212" s="86"/>
      <c r="Q212" s="86"/>
      <c r="R212" s="86"/>
      <c r="S212" s="86"/>
      <c r="T212" s="87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T212" s="19" t="s">
        <v>136</v>
      </c>
      <c r="AU212" s="19" t="s">
        <v>79</v>
      </c>
    </row>
    <row r="213" s="2" customFormat="1" ht="24.15" customHeight="1">
      <c r="A213" s="40"/>
      <c r="B213" s="41"/>
      <c r="C213" s="206" t="s">
        <v>222</v>
      </c>
      <c r="D213" s="206" t="s">
        <v>129</v>
      </c>
      <c r="E213" s="207" t="s">
        <v>1220</v>
      </c>
      <c r="F213" s="208" t="s">
        <v>1221</v>
      </c>
      <c r="G213" s="209" t="s">
        <v>177</v>
      </c>
      <c r="H213" s="210">
        <v>1</v>
      </c>
      <c r="I213" s="211"/>
      <c r="J213" s="212">
        <f>ROUND(I213*H213,2)</f>
        <v>0</v>
      </c>
      <c r="K213" s="208" t="s">
        <v>162</v>
      </c>
      <c r="L213" s="46"/>
      <c r="M213" s="213" t="s">
        <v>19</v>
      </c>
      <c r="N213" s="214" t="s">
        <v>40</v>
      </c>
      <c r="O213" s="86"/>
      <c r="P213" s="215">
        <f>O213*H213</f>
        <v>0</v>
      </c>
      <c r="Q213" s="215">
        <v>0.066879999999999995</v>
      </c>
      <c r="R213" s="215">
        <f>Q213*H213</f>
        <v>0.066879999999999995</v>
      </c>
      <c r="S213" s="215">
        <v>0</v>
      </c>
      <c r="T213" s="216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217" t="s">
        <v>492</v>
      </c>
      <c r="AT213" s="217" t="s">
        <v>129</v>
      </c>
      <c r="AU213" s="217" t="s">
        <v>79</v>
      </c>
      <c r="AY213" s="19" t="s">
        <v>125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9" t="s">
        <v>77</v>
      </c>
      <c r="BK213" s="218">
        <f>ROUND(I213*H213,2)</f>
        <v>0</v>
      </c>
      <c r="BL213" s="19" t="s">
        <v>492</v>
      </c>
      <c r="BM213" s="217" t="s">
        <v>1222</v>
      </c>
    </row>
    <row r="214" s="2" customFormat="1">
      <c r="A214" s="40"/>
      <c r="B214" s="41"/>
      <c r="C214" s="42"/>
      <c r="D214" s="219" t="s">
        <v>136</v>
      </c>
      <c r="E214" s="42"/>
      <c r="F214" s="220" t="s">
        <v>1223</v>
      </c>
      <c r="G214" s="42"/>
      <c r="H214" s="42"/>
      <c r="I214" s="221"/>
      <c r="J214" s="42"/>
      <c r="K214" s="42"/>
      <c r="L214" s="46"/>
      <c r="M214" s="222"/>
      <c r="N214" s="223"/>
      <c r="O214" s="86"/>
      <c r="P214" s="86"/>
      <c r="Q214" s="86"/>
      <c r="R214" s="86"/>
      <c r="S214" s="86"/>
      <c r="T214" s="87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T214" s="19" t="s">
        <v>136</v>
      </c>
      <c r="AU214" s="19" t="s">
        <v>79</v>
      </c>
    </row>
    <row r="215" s="2" customFormat="1" ht="16.5" customHeight="1">
      <c r="A215" s="40"/>
      <c r="B215" s="41"/>
      <c r="C215" s="206" t="s">
        <v>331</v>
      </c>
      <c r="D215" s="206" t="s">
        <v>129</v>
      </c>
      <c r="E215" s="207" t="s">
        <v>1224</v>
      </c>
      <c r="F215" s="208" t="s">
        <v>1225</v>
      </c>
      <c r="G215" s="209" t="s">
        <v>964</v>
      </c>
      <c r="H215" s="210">
        <v>1</v>
      </c>
      <c r="I215" s="211"/>
      <c r="J215" s="212">
        <f>ROUND(I215*H215,2)</f>
        <v>0</v>
      </c>
      <c r="K215" s="208" t="s">
        <v>19</v>
      </c>
      <c r="L215" s="46"/>
      <c r="M215" s="213" t="s">
        <v>19</v>
      </c>
      <c r="N215" s="214" t="s">
        <v>40</v>
      </c>
      <c r="O215" s="86"/>
      <c r="P215" s="215">
        <f>O215*H215</f>
        <v>0</v>
      </c>
      <c r="Q215" s="215">
        <v>0</v>
      </c>
      <c r="R215" s="215">
        <f>Q215*H215</f>
        <v>0</v>
      </c>
      <c r="S215" s="215">
        <v>0</v>
      </c>
      <c r="T215" s="216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217" t="s">
        <v>492</v>
      </c>
      <c r="AT215" s="217" t="s">
        <v>129</v>
      </c>
      <c r="AU215" s="217" t="s">
        <v>79</v>
      </c>
      <c r="AY215" s="19" t="s">
        <v>125</v>
      </c>
      <c r="BE215" s="218">
        <f>IF(N215="základní",J215,0)</f>
        <v>0</v>
      </c>
      <c r="BF215" s="218">
        <f>IF(N215="snížená",J215,0)</f>
        <v>0</v>
      </c>
      <c r="BG215" s="218">
        <f>IF(N215="zákl. přenesená",J215,0)</f>
        <v>0</v>
      </c>
      <c r="BH215" s="218">
        <f>IF(N215="sníž. přenesená",J215,0)</f>
        <v>0</v>
      </c>
      <c r="BI215" s="218">
        <f>IF(N215="nulová",J215,0)</f>
        <v>0</v>
      </c>
      <c r="BJ215" s="19" t="s">
        <v>77</v>
      </c>
      <c r="BK215" s="218">
        <f>ROUND(I215*H215,2)</f>
        <v>0</v>
      </c>
      <c r="BL215" s="19" t="s">
        <v>492</v>
      </c>
      <c r="BM215" s="217" t="s">
        <v>1226</v>
      </c>
    </row>
    <row r="216" s="2" customFormat="1" ht="24.15" customHeight="1">
      <c r="A216" s="40"/>
      <c r="B216" s="41"/>
      <c r="C216" s="206" t="s">
        <v>316</v>
      </c>
      <c r="D216" s="206" t="s">
        <v>129</v>
      </c>
      <c r="E216" s="207" t="s">
        <v>1227</v>
      </c>
      <c r="F216" s="208" t="s">
        <v>1228</v>
      </c>
      <c r="G216" s="209" t="s">
        <v>461</v>
      </c>
      <c r="H216" s="210">
        <v>1.298</v>
      </c>
      <c r="I216" s="211"/>
      <c r="J216" s="212">
        <f>ROUND(I216*H216,2)</f>
        <v>0</v>
      </c>
      <c r="K216" s="208" t="s">
        <v>162</v>
      </c>
      <c r="L216" s="46"/>
      <c r="M216" s="213" t="s">
        <v>19</v>
      </c>
      <c r="N216" s="214" t="s">
        <v>40</v>
      </c>
      <c r="O216" s="86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217" t="s">
        <v>492</v>
      </c>
      <c r="AT216" s="217" t="s">
        <v>129</v>
      </c>
      <c r="AU216" s="217" t="s">
        <v>79</v>
      </c>
      <c r="AY216" s="19" t="s">
        <v>125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9" t="s">
        <v>77</v>
      </c>
      <c r="BK216" s="218">
        <f>ROUND(I216*H216,2)</f>
        <v>0</v>
      </c>
      <c r="BL216" s="19" t="s">
        <v>492</v>
      </c>
      <c r="BM216" s="217" t="s">
        <v>1229</v>
      </c>
    </row>
    <row r="217" s="2" customFormat="1">
      <c r="A217" s="40"/>
      <c r="B217" s="41"/>
      <c r="C217" s="42"/>
      <c r="D217" s="219" t="s">
        <v>136</v>
      </c>
      <c r="E217" s="42"/>
      <c r="F217" s="220" t="s">
        <v>1230</v>
      </c>
      <c r="G217" s="42"/>
      <c r="H217" s="42"/>
      <c r="I217" s="221"/>
      <c r="J217" s="42"/>
      <c r="K217" s="42"/>
      <c r="L217" s="46"/>
      <c r="M217" s="222"/>
      <c r="N217" s="223"/>
      <c r="O217" s="86"/>
      <c r="P217" s="86"/>
      <c r="Q217" s="86"/>
      <c r="R217" s="86"/>
      <c r="S217" s="86"/>
      <c r="T217" s="87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T217" s="19" t="s">
        <v>136</v>
      </c>
      <c r="AU217" s="19" t="s">
        <v>79</v>
      </c>
    </row>
    <row r="218" s="12" customFormat="1" ht="25.92" customHeight="1">
      <c r="A218" s="12"/>
      <c r="B218" s="190"/>
      <c r="C218" s="191"/>
      <c r="D218" s="192" t="s">
        <v>68</v>
      </c>
      <c r="E218" s="193" t="s">
        <v>934</v>
      </c>
      <c r="F218" s="193" t="s">
        <v>935</v>
      </c>
      <c r="G218" s="191"/>
      <c r="H218" s="191"/>
      <c r="I218" s="194"/>
      <c r="J218" s="195">
        <f>BK218</f>
        <v>0</v>
      </c>
      <c r="K218" s="191"/>
      <c r="L218" s="196"/>
      <c r="M218" s="197"/>
      <c r="N218" s="198"/>
      <c r="O218" s="198"/>
      <c r="P218" s="199">
        <f>SUM(P219:P222)</f>
        <v>0</v>
      </c>
      <c r="Q218" s="198"/>
      <c r="R218" s="199">
        <f>SUM(R219:R222)</f>
        <v>0</v>
      </c>
      <c r="S218" s="198"/>
      <c r="T218" s="200">
        <f>SUM(T219:T222)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01" t="s">
        <v>134</v>
      </c>
      <c r="AT218" s="202" t="s">
        <v>68</v>
      </c>
      <c r="AU218" s="202" t="s">
        <v>69</v>
      </c>
      <c r="AY218" s="201" t="s">
        <v>125</v>
      </c>
      <c r="BK218" s="203">
        <f>SUM(BK219:BK222)</f>
        <v>0</v>
      </c>
    </row>
    <row r="219" s="2" customFormat="1" ht="16.5" customHeight="1">
      <c r="A219" s="40"/>
      <c r="B219" s="41"/>
      <c r="C219" s="206" t="s">
        <v>227</v>
      </c>
      <c r="D219" s="206" t="s">
        <v>129</v>
      </c>
      <c r="E219" s="207" t="s">
        <v>1231</v>
      </c>
      <c r="F219" s="208" t="s">
        <v>1232</v>
      </c>
      <c r="G219" s="209" t="s">
        <v>964</v>
      </c>
      <c r="H219" s="210">
        <v>1</v>
      </c>
      <c r="I219" s="211"/>
      <c r="J219" s="212">
        <f>ROUND(I219*H219,2)</f>
        <v>0</v>
      </c>
      <c r="K219" s="208" t="s">
        <v>19</v>
      </c>
      <c r="L219" s="46"/>
      <c r="M219" s="213" t="s">
        <v>19</v>
      </c>
      <c r="N219" s="214" t="s">
        <v>40</v>
      </c>
      <c r="O219" s="86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R219" s="217" t="s">
        <v>1233</v>
      </c>
      <c r="AT219" s="217" t="s">
        <v>129</v>
      </c>
      <c r="AU219" s="217" t="s">
        <v>77</v>
      </c>
      <c r="AY219" s="19" t="s">
        <v>125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9" t="s">
        <v>77</v>
      </c>
      <c r="BK219" s="218">
        <f>ROUND(I219*H219,2)</f>
        <v>0</v>
      </c>
      <c r="BL219" s="19" t="s">
        <v>1233</v>
      </c>
      <c r="BM219" s="217" t="s">
        <v>1234</v>
      </c>
    </row>
    <row r="220" s="2" customFormat="1" ht="16.5" customHeight="1">
      <c r="A220" s="40"/>
      <c r="B220" s="41"/>
      <c r="C220" s="206" t="s">
        <v>323</v>
      </c>
      <c r="D220" s="206" t="s">
        <v>129</v>
      </c>
      <c r="E220" s="207" t="s">
        <v>937</v>
      </c>
      <c r="F220" s="208" t="s">
        <v>938</v>
      </c>
      <c r="G220" s="209" t="s">
        <v>939</v>
      </c>
      <c r="H220" s="210">
        <v>80</v>
      </c>
      <c r="I220" s="211"/>
      <c r="J220" s="212">
        <f>ROUND(I220*H220,2)</f>
        <v>0</v>
      </c>
      <c r="K220" s="208" t="s">
        <v>162</v>
      </c>
      <c r="L220" s="46"/>
      <c r="M220" s="213" t="s">
        <v>19</v>
      </c>
      <c r="N220" s="214" t="s">
        <v>40</v>
      </c>
      <c r="O220" s="86"/>
      <c r="P220" s="215">
        <f>O220*H220</f>
        <v>0</v>
      </c>
      <c r="Q220" s="215">
        <v>0</v>
      </c>
      <c r="R220" s="215">
        <f>Q220*H220</f>
        <v>0</v>
      </c>
      <c r="S220" s="215">
        <v>0</v>
      </c>
      <c r="T220" s="216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217" t="s">
        <v>1233</v>
      </c>
      <c r="AT220" s="217" t="s">
        <v>129</v>
      </c>
      <c r="AU220" s="217" t="s">
        <v>77</v>
      </c>
      <c r="AY220" s="19" t="s">
        <v>125</v>
      </c>
      <c r="BE220" s="218">
        <f>IF(N220="základní",J220,0)</f>
        <v>0</v>
      </c>
      <c r="BF220" s="218">
        <f>IF(N220="snížená",J220,0)</f>
        <v>0</v>
      </c>
      <c r="BG220" s="218">
        <f>IF(N220="zákl. přenesená",J220,0)</f>
        <v>0</v>
      </c>
      <c r="BH220" s="218">
        <f>IF(N220="sníž. přenesená",J220,0)</f>
        <v>0</v>
      </c>
      <c r="BI220" s="218">
        <f>IF(N220="nulová",J220,0)</f>
        <v>0</v>
      </c>
      <c r="BJ220" s="19" t="s">
        <v>77</v>
      </c>
      <c r="BK220" s="218">
        <f>ROUND(I220*H220,2)</f>
        <v>0</v>
      </c>
      <c r="BL220" s="19" t="s">
        <v>1233</v>
      </c>
      <c r="BM220" s="217" t="s">
        <v>1235</v>
      </c>
    </row>
    <row r="221" s="2" customFormat="1">
      <c r="A221" s="40"/>
      <c r="B221" s="41"/>
      <c r="C221" s="42"/>
      <c r="D221" s="219" t="s">
        <v>136</v>
      </c>
      <c r="E221" s="42"/>
      <c r="F221" s="220" t="s">
        <v>1236</v>
      </c>
      <c r="G221" s="42"/>
      <c r="H221" s="42"/>
      <c r="I221" s="221"/>
      <c r="J221" s="42"/>
      <c r="K221" s="42"/>
      <c r="L221" s="46"/>
      <c r="M221" s="222"/>
      <c r="N221" s="223"/>
      <c r="O221" s="86"/>
      <c r="P221" s="86"/>
      <c r="Q221" s="86"/>
      <c r="R221" s="86"/>
      <c r="S221" s="86"/>
      <c r="T221" s="87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19" t="s">
        <v>136</v>
      </c>
      <c r="AU221" s="19" t="s">
        <v>77</v>
      </c>
    </row>
    <row r="222" s="2" customFormat="1">
      <c r="A222" s="40"/>
      <c r="B222" s="41"/>
      <c r="C222" s="42"/>
      <c r="D222" s="226" t="s">
        <v>943</v>
      </c>
      <c r="E222" s="42"/>
      <c r="F222" s="279" t="s">
        <v>1237</v>
      </c>
      <c r="G222" s="42"/>
      <c r="H222" s="42"/>
      <c r="I222" s="221"/>
      <c r="J222" s="42"/>
      <c r="K222" s="42"/>
      <c r="L222" s="46"/>
      <c r="M222" s="280"/>
      <c r="N222" s="281"/>
      <c r="O222" s="282"/>
      <c r="P222" s="282"/>
      <c r="Q222" s="282"/>
      <c r="R222" s="282"/>
      <c r="S222" s="282"/>
      <c r="T222" s="283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T222" s="19" t="s">
        <v>943</v>
      </c>
      <c r="AU222" s="19" t="s">
        <v>77</v>
      </c>
    </row>
    <row r="223" s="2" customFormat="1" ht="6.96" customHeight="1">
      <c r="A223" s="40"/>
      <c r="B223" s="61"/>
      <c r="C223" s="62"/>
      <c r="D223" s="62"/>
      <c r="E223" s="62"/>
      <c r="F223" s="62"/>
      <c r="G223" s="62"/>
      <c r="H223" s="62"/>
      <c r="I223" s="62"/>
      <c r="J223" s="62"/>
      <c r="K223" s="62"/>
      <c r="L223" s="46"/>
      <c r="M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</row>
  </sheetData>
  <sheetProtection sheet="1" autoFilter="0" formatColumns="0" formatRows="0" objects="1" scenarios="1" spinCount="100000" saltValue="SuivZq3zw7YoaimfaBJnPEiEAZqZx1/ggpg5KqX543xfgStBo6hzUMvzDDxLBWqnmYkf9cCGFT0m+ltyzdhRMg==" hashValue="TTSOakOJ/h60FIEGxUdUTL2iASvmmsJNEB2aByEzoBhm1libPcg75ETXpX4AOdBnCJgDrBn/yoQ+0bMlWL6qdQ==" algorithmName="SHA-512" password="CC35"/>
  <autoFilter ref="C89:K222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hyperlinks>
    <hyperlink ref="F97" r:id="rId1" display="https://podminky.urs.cz/item/CS_URS_2021_02/722181251"/>
    <hyperlink ref="F101" r:id="rId2" display="https://podminky.urs.cz/item/CS_URS_2021_02/722181252"/>
    <hyperlink ref="F105" r:id="rId3" display="https://podminky.urs.cz/item/CS_URS_2021_02/998722102"/>
    <hyperlink ref="F108" r:id="rId4" display="https://podminky.urs.cz/item/CS_URS_2021_02/723111203"/>
    <hyperlink ref="F110" r:id="rId5" display="https://podminky.urs.cz/item/CS_URS_2021_02/723111204"/>
    <hyperlink ref="F112" r:id="rId6" display="https://podminky.urs.cz/item/CS_URS_2021_02/723111205"/>
    <hyperlink ref="F114" r:id="rId7" display="https://podminky.urs.cz/item/CS_URS_2021_02/723150367"/>
    <hyperlink ref="F116" r:id="rId8" display="https://podminky.urs.cz/item/CS_URS_2021_02/723230124"/>
    <hyperlink ref="F118" r:id="rId9" display="https://podminky.urs.cz/item/CS_URS_2021_02/998723201"/>
    <hyperlink ref="F121" r:id="rId10" display="https://podminky.urs.cz/item/CS_URS_2021_02/731244113"/>
    <hyperlink ref="F123" r:id="rId11" display="https://podminky.urs.cz/item/CS_URS_2021_02/731810332"/>
    <hyperlink ref="F125" r:id="rId12" display="https://podminky.urs.cz/item/CS_URS_2021_02/731810342"/>
    <hyperlink ref="F127" r:id="rId13" display="https://podminky.urs.cz/item/CS_URS_2021_02/731810462"/>
    <hyperlink ref="F129" r:id="rId14" display="https://podminky.urs.cz/item/CS_URS_2021_02/998731102"/>
    <hyperlink ref="F133" r:id="rId15" display="https://podminky.urs.cz/item/CS_URS_2021_02/732115104"/>
    <hyperlink ref="F135" r:id="rId16" display="https://podminky.urs.cz/item/CS_URS_2021_02/732211123"/>
    <hyperlink ref="F137" r:id="rId17" display="https://podminky.urs.cz/item/CS_URS_2021_02/732330106"/>
    <hyperlink ref="F139" r:id="rId18" display="https://podminky.urs.cz/item/CS_URS_2021_02/732331615"/>
    <hyperlink ref="F141" r:id="rId19" display="https://podminky.urs.cz/item/CS_URS_2021_02/732421401"/>
    <hyperlink ref="F143" r:id="rId20" display="https://podminky.urs.cz/item/CS_URS_2021_02/998732102"/>
    <hyperlink ref="F146" r:id="rId21" display="https://podminky.urs.cz/item/CS_URS_2021_02/733222202"/>
    <hyperlink ref="F148" r:id="rId22" display="https://podminky.urs.cz/item/CS_URS_2021_02/733222203"/>
    <hyperlink ref="F150" r:id="rId23" display="https://podminky.urs.cz/item/CS_URS_2021_02/733222204"/>
    <hyperlink ref="F152" r:id="rId24" display="https://podminky.urs.cz/item/CS_URS_2021_02/733223205"/>
    <hyperlink ref="F154" r:id="rId25" display="https://podminky.urs.cz/item/CS_URS_2021_02/733223206"/>
    <hyperlink ref="F156" r:id="rId26" display="https://podminky.urs.cz/item/CS_URS_2021_02/733291101"/>
    <hyperlink ref="F160" r:id="rId27" display="https://podminky.urs.cz/item/CS_URS_2021_02/998733102"/>
    <hyperlink ref="F167" r:id="rId28" display="https://podminky.urs.cz/item/CS_URS_2021_02/734242414"/>
    <hyperlink ref="F169" r:id="rId29" display="https://podminky.urs.cz/item/CS_URS_2021_02/734292713"/>
    <hyperlink ref="F171" r:id="rId30" display="https://podminky.urs.cz/item/CS_URS_2021_02/734292714"/>
    <hyperlink ref="F173" r:id="rId31" display="https://podminky.urs.cz/item/CS_URS_2021_02/734292715"/>
    <hyperlink ref="F178" r:id="rId32" display="https://podminky.urs.cz/item/CS_URS_2021_02/735152151"/>
    <hyperlink ref="F180" r:id="rId33" display="https://podminky.urs.cz/item/CS_URS_2021_02/735152152"/>
    <hyperlink ref="F182" r:id="rId34" display="https://podminky.urs.cz/item/CS_URS_2021_02/735152171"/>
    <hyperlink ref="F184" r:id="rId35" display="https://podminky.urs.cz/item/CS_URS_2021_02/735152251"/>
    <hyperlink ref="F186" r:id="rId36" display="https://podminky.urs.cz/item/CS_URS_2021_02/735152272"/>
    <hyperlink ref="F188" r:id="rId37" display="https://podminky.urs.cz/item/CS_URS_2021_02/735152273"/>
    <hyperlink ref="F190" r:id="rId38" display="https://podminky.urs.cz/item/CS_URS_2021_02/735152478"/>
    <hyperlink ref="F192" r:id="rId39" display="https://podminky.urs.cz/item/CS_URS_2021_02/735152479"/>
    <hyperlink ref="F194" r:id="rId40" display="https://podminky.urs.cz/item/CS_URS_2021_02/735152552"/>
    <hyperlink ref="F196" r:id="rId41" display="https://podminky.urs.cz/item/CS_URS_2021_02/735152554"/>
    <hyperlink ref="F198" r:id="rId42" display="https://podminky.urs.cz/item/CS_URS_2021_02/735152557"/>
    <hyperlink ref="F200" r:id="rId43" display="https://podminky.urs.cz/item/CS_URS_2021_02/735152572"/>
    <hyperlink ref="F202" r:id="rId44" display="https://podminky.urs.cz/item/CS_URS_2021_02/735152574"/>
    <hyperlink ref="F204" r:id="rId45" display="https://podminky.urs.cz/item/CS_URS_2021_02/735152576"/>
    <hyperlink ref="F206" r:id="rId46" display="https://podminky.urs.cz/item/CS_URS_2021_02/735152582"/>
    <hyperlink ref="F208" r:id="rId47" display="https://podminky.urs.cz/item/CS_URS_2021_02/735152596"/>
    <hyperlink ref="F210" r:id="rId48" display="https://podminky.urs.cz/item/CS_URS_2021_02/735152597"/>
    <hyperlink ref="F212" r:id="rId49" display="https://podminky.urs.cz/item/CS_URS_2021_02/735152598"/>
    <hyperlink ref="F214" r:id="rId50" display="https://podminky.urs.cz/item/CS_URS_2021_02/735152599"/>
    <hyperlink ref="F217" r:id="rId51" display="https://podminky.urs.cz/item/CS_URS_2021_02/998735102"/>
    <hyperlink ref="F221" r:id="rId52" display="https://podminky.urs.cz/item/CS_URS_2021_02/HZS221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9" t="s">
        <v>85</v>
      </c>
    </row>
    <row r="3" s="1" customFormat="1" ht="6.96" customHeight="1">
      <c r="B3" s="130"/>
      <c r="C3" s="131"/>
      <c r="D3" s="131"/>
      <c r="E3" s="131"/>
      <c r="F3" s="131"/>
      <c r="G3" s="131"/>
      <c r="H3" s="131"/>
      <c r="I3" s="131"/>
      <c r="J3" s="131"/>
      <c r="K3" s="131"/>
      <c r="L3" s="22"/>
      <c r="AT3" s="19" t="s">
        <v>79</v>
      </c>
    </row>
    <row r="4" s="1" customFormat="1" ht="24.96" customHeight="1">
      <c r="B4" s="22"/>
      <c r="D4" s="132" t="s">
        <v>86</v>
      </c>
      <c r="L4" s="22"/>
      <c r="M4" s="133" t="s">
        <v>10</v>
      </c>
      <c r="AT4" s="19" t="s">
        <v>4</v>
      </c>
    </row>
    <row r="5" s="1" customFormat="1" ht="6.96" customHeight="1">
      <c r="B5" s="22"/>
      <c r="L5" s="22"/>
    </row>
    <row r="6" s="1" customFormat="1" ht="12" customHeight="1">
      <c r="B6" s="22"/>
      <c r="D6" s="134" t="s">
        <v>16</v>
      </c>
      <c r="L6" s="22"/>
    </row>
    <row r="7" s="1" customFormat="1" ht="16.5" customHeight="1">
      <c r="B7" s="22"/>
      <c r="E7" s="135" t="str">
        <f>'Rekapitulace stavby'!K6</f>
        <v>773 - Kulturni dum Lahost - dotace</v>
      </c>
      <c r="F7" s="134"/>
      <c r="G7" s="134"/>
      <c r="H7" s="134"/>
      <c r="L7" s="22"/>
    </row>
    <row r="8" s="2" customFormat="1" ht="12" customHeight="1">
      <c r="A8" s="40"/>
      <c r="B8" s="46"/>
      <c r="C8" s="40"/>
      <c r="D8" s="134" t="s">
        <v>87</v>
      </c>
      <c r="E8" s="40"/>
      <c r="F8" s="40"/>
      <c r="G8" s="40"/>
      <c r="H8" s="40"/>
      <c r="I8" s="40"/>
      <c r="J8" s="40"/>
      <c r="K8" s="40"/>
      <c r="L8" s="136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37" t="s">
        <v>1238</v>
      </c>
      <c r="F9" s="40"/>
      <c r="G9" s="40"/>
      <c r="H9" s="40"/>
      <c r="I9" s="40"/>
      <c r="J9" s="40"/>
      <c r="K9" s="40"/>
      <c r="L9" s="13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13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34" t="s">
        <v>18</v>
      </c>
      <c r="E11" s="40"/>
      <c r="F11" s="138" t="s">
        <v>19</v>
      </c>
      <c r="G11" s="40"/>
      <c r="H11" s="40"/>
      <c r="I11" s="134" t="s">
        <v>20</v>
      </c>
      <c r="J11" s="138" t="s">
        <v>19</v>
      </c>
      <c r="K11" s="40"/>
      <c r="L11" s="13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34" t="s">
        <v>21</v>
      </c>
      <c r="E12" s="40"/>
      <c r="F12" s="138" t="s">
        <v>952</v>
      </c>
      <c r="G12" s="40"/>
      <c r="H12" s="40"/>
      <c r="I12" s="134" t="s">
        <v>23</v>
      </c>
      <c r="J12" s="139" t="str">
        <f>'Rekapitulace stavby'!AN8</f>
        <v>16. 4. 2021</v>
      </c>
      <c r="K12" s="40"/>
      <c r="L12" s="13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13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34" t="s">
        <v>25</v>
      </c>
      <c r="E14" s="40"/>
      <c r="F14" s="40"/>
      <c r="G14" s="40"/>
      <c r="H14" s="40"/>
      <c r="I14" s="134" t="s">
        <v>26</v>
      </c>
      <c r="J14" s="138" t="s">
        <v>19</v>
      </c>
      <c r="K14" s="40"/>
      <c r="L14" s="13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953</v>
      </c>
      <c r="F15" s="40"/>
      <c r="G15" s="40"/>
      <c r="H15" s="40"/>
      <c r="I15" s="134" t="s">
        <v>27</v>
      </c>
      <c r="J15" s="138" t="s">
        <v>19</v>
      </c>
      <c r="K15" s="40"/>
      <c r="L15" s="13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13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34" t="s">
        <v>28</v>
      </c>
      <c r="E17" s="40"/>
      <c r="F17" s="40"/>
      <c r="G17" s="40"/>
      <c r="H17" s="40"/>
      <c r="I17" s="134" t="s">
        <v>26</v>
      </c>
      <c r="J17" s="35" t="str">
        <f>'Rekapitulace stavby'!AN13</f>
        <v>Vyplň údaj</v>
      </c>
      <c r="K17" s="40"/>
      <c r="L17" s="13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34" t="s">
        <v>27</v>
      </c>
      <c r="J18" s="35" t="str">
        <f>'Rekapitulace stavby'!AN14</f>
        <v>Vyplň údaj</v>
      </c>
      <c r="K18" s="40"/>
      <c r="L18" s="13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13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34" t="s">
        <v>30</v>
      </c>
      <c r="E20" s="40"/>
      <c r="F20" s="40"/>
      <c r="G20" s="40"/>
      <c r="H20" s="40"/>
      <c r="I20" s="134" t="s">
        <v>26</v>
      </c>
      <c r="J20" s="138" t="s">
        <v>19</v>
      </c>
      <c r="K20" s="40"/>
      <c r="L20" s="13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22</v>
      </c>
      <c r="F21" s="40"/>
      <c r="G21" s="40"/>
      <c r="H21" s="40"/>
      <c r="I21" s="134" t="s">
        <v>27</v>
      </c>
      <c r="J21" s="138" t="s">
        <v>19</v>
      </c>
      <c r="K21" s="40"/>
      <c r="L21" s="13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13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34" t="s">
        <v>32</v>
      </c>
      <c r="E23" s="40"/>
      <c r="F23" s="40"/>
      <c r="G23" s="40"/>
      <c r="H23" s="40"/>
      <c r="I23" s="134" t="s">
        <v>26</v>
      </c>
      <c r="J23" s="138" t="s">
        <v>19</v>
      </c>
      <c r="K23" s="40"/>
      <c r="L23" s="13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22</v>
      </c>
      <c r="F24" s="40"/>
      <c r="G24" s="40"/>
      <c r="H24" s="40"/>
      <c r="I24" s="134" t="s">
        <v>27</v>
      </c>
      <c r="J24" s="138" t="s">
        <v>19</v>
      </c>
      <c r="K24" s="40"/>
      <c r="L24" s="13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13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34" t="s">
        <v>33</v>
      </c>
      <c r="E26" s="40"/>
      <c r="F26" s="40"/>
      <c r="G26" s="40"/>
      <c r="H26" s="40"/>
      <c r="I26" s="40"/>
      <c r="J26" s="40"/>
      <c r="K26" s="40"/>
      <c r="L26" s="13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47.25" customHeight="1">
      <c r="A27" s="140"/>
      <c r="B27" s="141"/>
      <c r="C27" s="140"/>
      <c r="D27" s="140"/>
      <c r="E27" s="142" t="s">
        <v>954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13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44"/>
      <c r="E29" s="144"/>
      <c r="F29" s="144"/>
      <c r="G29" s="144"/>
      <c r="H29" s="144"/>
      <c r="I29" s="144"/>
      <c r="J29" s="144"/>
      <c r="K29" s="144"/>
      <c r="L29" s="136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 ht="25.44" customHeight="1">
      <c r="A30" s="40"/>
      <c r="B30" s="46"/>
      <c r="C30" s="40"/>
      <c r="D30" s="145" t="s">
        <v>35</v>
      </c>
      <c r="E30" s="40"/>
      <c r="F30" s="40"/>
      <c r="G30" s="40"/>
      <c r="H30" s="40"/>
      <c r="I30" s="40"/>
      <c r="J30" s="146">
        <f>ROUND(J83, 2)</f>
        <v>0</v>
      </c>
      <c r="K30" s="40"/>
      <c r="L30" s="13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44"/>
      <c r="E31" s="144"/>
      <c r="F31" s="144"/>
      <c r="G31" s="144"/>
      <c r="H31" s="144"/>
      <c r="I31" s="144"/>
      <c r="J31" s="144"/>
      <c r="K31" s="144"/>
      <c r="L31" s="13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14.4" customHeight="1">
      <c r="A32" s="40"/>
      <c r="B32" s="46"/>
      <c r="C32" s="40"/>
      <c r="D32" s="40"/>
      <c r="E32" s="40"/>
      <c r="F32" s="147" t="s">
        <v>37</v>
      </c>
      <c r="G32" s="40"/>
      <c r="H32" s="40"/>
      <c r="I32" s="147" t="s">
        <v>36</v>
      </c>
      <c r="J32" s="147" t="s">
        <v>38</v>
      </c>
      <c r="K32" s="40"/>
      <c r="L32" s="13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14.4" customHeight="1">
      <c r="A33" s="40"/>
      <c r="B33" s="46"/>
      <c r="C33" s="40"/>
      <c r="D33" s="148" t="s">
        <v>39</v>
      </c>
      <c r="E33" s="134" t="s">
        <v>40</v>
      </c>
      <c r="F33" s="149">
        <f>ROUND((SUM(BE83:BE107)),  2)</f>
        <v>0</v>
      </c>
      <c r="G33" s="40"/>
      <c r="H33" s="40"/>
      <c r="I33" s="150">
        <v>0.20999999999999999</v>
      </c>
      <c r="J33" s="149">
        <f>ROUND(((SUM(BE83:BE107))*I33),  2)</f>
        <v>0</v>
      </c>
      <c r="K33" s="40"/>
      <c r="L33" s="13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134" t="s">
        <v>41</v>
      </c>
      <c r="F34" s="149">
        <f>ROUND((SUM(BF83:BF107)),  2)</f>
        <v>0</v>
      </c>
      <c r="G34" s="40"/>
      <c r="H34" s="40"/>
      <c r="I34" s="150">
        <v>0.14999999999999999</v>
      </c>
      <c r="J34" s="149">
        <f>ROUND(((SUM(BF83:BF107))*I34),  2)</f>
        <v>0</v>
      </c>
      <c r="K34" s="40"/>
      <c r="L34" s="13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hidden="1" s="2" customFormat="1" ht="14.4" customHeight="1">
      <c r="A35" s="40"/>
      <c r="B35" s="46"/>
      <c r="C35" s="40"/>
      <c r="D35" s="40"/>
      <c r="E35" s="134" t="s">
        <v>42</v>
      </c>
      <c r="F35" s="149">
        <f>ROUND((SUM(BG83:BG107)),  2)</f>
        <v>0</v>
      </c>
      <c r="G35" s="40"/>
      <c r="H35" s="40"/>
      <c r="I35" s="150">
        <v>0.20999999999999999</v>
      </c>
      <c r="J35" s="149">
        <f>0</f>
        <v>0</v>
      </c>
      <c r="K35" s="40"/>
      <c r="L35" s="13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hidden="1" s="2" customFormat="1" ht="14.4" customHeight="1">
      <c r="A36" s="40"/>
      <c r="B36" s="46"/>
      <c r="C36" s="40"/>
      <c r="D36" s="40"/>
      <c r="E36" s="134" t="s">
        <v>43</v>
      </c>
      <c r="F36" s="149">
        <f>ROUND((SUM(BH83:BH107)),  2)</f>
        <v>0</v>
      </c>
      <c r="G36" s="40"/>
      <c r="H36" s="40"/>
      <c r="I36" s="150">
        <v>0.14999999999999999</v>
      </c>
      <c r="J36" s="149">
        <f>0</f>
        <v>0</v>
      </c>
      <c r="K36" s="40"/>
      <c r="L36" s="13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34" t="s">
        <v>44</v>
      </c>
      <c r="F37" s="149">
        <f>ROUND((SUM(BI83:BI107)),  2)</f>
        <v>0</v>
      </c>
      <c r="G37" s="40"/>
      <c r="H37" s="40"/>
      <c r="I37" s="150">
        <v>0</v>
      </c>
      <c r="J37" s="149">
        <f>0</f>
        <v>0</v>
      </c>
      <c r="K37" s="40"/>
      <c r="L37" s="13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6.96" customHeight="1">
      <c r="A38" s="40"/>
      <c r="B38" s="46"/>
      <c r="C38" s="40"/>
      <c r="D38" s="40"/>
      <c r="E38" s="40"/>
      <c r="F38" s="40"/>
      <c r="G38" s="40"/>
      <c r="H38" s="40"/>
      <c r="I38" s="40"/>
      <c r="J38" s="40"/>
      <c r="K38" s="40"/>
      <c r="L38" s="13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="2" customFormat="1" ht="25.44" customHeight="1">
      <c r="A39" s="40"/>
      <c r="B39" s="46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13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14.4" customHeight="1">
      <c r="A40" s="40"/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3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4" s="2" customFormat="1" ht="6.96" customHeight="1">
      <c r="A44" s="40"/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36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5" s="2" customFormat="1" ht="24.96" customHeight="1">
      <c r="A45" s="40"/>
      <c r="B45" s="41"/>
      <c r="C45" s="25" t="s">
        <v>89</v>
      </c>
      <c r="D45" s="42"/>
      <c r="E45" s="42"/>
      <c r="F45" s="42"/>
      <c r="G45" s="42"/>
      <c r="H45" s="42"/>
      <c r="I45" s="42"/>
      <c r="J45" s="42"/>
      <c r="K45" s="42"/>
      <c r="L45" s="136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13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12" customHeight="1">
      <c r="A47" s="40"/>
      <c r="B47" s="41"/>
      <c r="C47" s="34" t="s">
        <v>16</v>
      </c>
      <c r="D47" s="42"/>
      <c r="E47" s="42"/>
      <c r="F47" s="42"/>
      <c r="G47" s="42"/>
      <c r="H47" s="42"/>
      <c r="I47" s="42"/>
      <c r="J47" s="42"/>
      <c r="K47" s="42"/>
      <c r="L47" s="13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16.5" customHeight="1">
      <c r="A48" s="40"/>
      <c r="B48" s="41"/>
      <c r="C48" s="42"/>
      <c r="D48" s="42"/>
      <c r="E48" s="162" t="str">
        <f>E7</f>
        <v>773 - Kulturni dum Lahost - dotace</v>
      </c>
      <c r="F48" s="34"/>
      <c r="G48" s="34"/>
      <c r="H48" s="34"/>
      <c r="I48" s="42"/>
      <c r="J48" s="42"/>
      <c r="K48" s="42"/>
      <c r="L48" s="13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87</v>
      </c>
      <c r="D49" s="42"/>
      <c r="E49" s="42"/>
      <c r="F49" s="42"/>
      <c r="G49" s="42"/>
      <c r="H49" s="42"/>
      <c r="I49" s="42"/>
      <c r="J49" s="42"/>
      <c r="K49" s="42"/>
      <c r="L49" s="13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71" t="str">
        <f>E9</f>
        <v>773d - ZTI</v>
      </c>
      <c r="F50" s="42"/>
      <c r="G50" s="42"/>
      <c r="H50" s="42"/>
      <c r="I50" s="42"/>
      <c r="J50" s="42"/>
      <c r="K50" s="42"/>
      <c r="L50" s="13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6.96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136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2" customHeight="1">
      <c r="A52" s="40"/>
      <c r="B52" s="41"/>
      <c r="C52" s="34" t="s">
        <v>21</v>
      </c>
      <c r="D52" s="42"/>
      <c r="E52" s="42"/>
      <c r="F52" s="29" t="str">
        <f>F12</f>
        <v>Lahošť</v>
      </c>
      <c r="G52" s="42"/>
      <c r="H52" s="42"/>
      <c r="I52" s="34" t="s">
        <v>23</v>
      </c>
      <c r="J52" s="74" t="str">
        <f>IF(J12="","",J12)</f>
        <v>16. 4. 2021</v>
      </c>
      <c r="K52" s="42"/>
      <c r="L52" s="13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13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5.15" customHeight="1">
      <c r="A54" s="40"/>
      <c r="B54" s="41"/>
      <c r="C54" s="34" t="s">
        <v>25</v>
      </c>
      <c r="D54" s="42"/>
      <c r="E54" s="42"/>
      <c r="F54" s="29" t="str">
        <f>E15</f>
        <v>Obec Lahošť, Švermova 22, 417 25 Lahošť</v>
      </c>
      <c r="G54" s="42"/>
      <c r="H54" s="42"/>
      <c r="I54" s="34" t="s">
        <v>30</v>
      </c>
      <c r="J54" s="38" t="str">
        <f>E21</f>
        <v xml:space="preserve"> </v>
      </c>
      <c r="K54" s="42"/>
      <c r="L54" s="13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5.15" customHeight="1">
      <c r="A55" s="40"/>
      <c r="B55" s="41"/>
      <c r="C55" s="34" t="s">
        <v>28</v>
      </c>
      <c r="D55" s="42"/>
      <c r="E55" s="42"/>
      <c r="F55" s="29" t="str">
        <f>IF(E18="","",E18)</f>
        <v>Vyplň údaj</v>
      </c>
      <c r="G55" s="42"/>
      <c r="H55" s="42"/>
      <c r="I55" s="34" t="s">
        <v>32</v>
      </c>
      <c r="J55" s="38" t="str">
        <f>E24</f>
        <v xml:space="preserve"> </v>
      </c>
      <c r="K55" s="42"/>
      <c r="L55" s="13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0.32" customHeight="1">
      <c r="A56" s="40"/>
      <c r="B56" s="41"/>
      <c r="C56" s="42"/>
      <c r="D56" s="42"/>
      <c r="E56" s="42"/>
      <c r="F56" s="42"/>
      <c r="G56" s="42"/>
      <c r="H56" s="42"/>
      <c r="I56" s="42"/>
      <c r="J56" s="42"/>
      <c r="K56" s="42"/>
      <c r="L56" s="13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29.28" customHeight="1">
      <c r="A57" s="40"/>
      <c r="B57" s="41"/>
      <c r="C57" s="163" t="s">
        <v>90</v>
      </c>
      <c r="D57" s="164"/>
      <c r="E57" s="164"/>
      <c r="F57" s="164"/>
      <c r="G57" s="164"/>
      <c r="H57" s="164"/>
      <c r="I57" s="164"/>
      <c r="J57" s="165" t="s">
        <v>91</v>
      </c>
      <c r="K57" s="164"/>
      <c r="L57" s="13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13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2.8" customHeight="1">
      <c r="A59" s="40"/>
      <c r="B59" s="41"/>
      <c r="C59" s="166" t="s">
        <v>67</v>
      </c>
      <c r="D59" s="42"/>
      <c r="E59" s="42"/>
      <c r="F59" s="42"/>
      <c r="G59" s="42"/>
      <c r="H59" s="42"/>
      <c r="I59" s="42"/>
      <c r="J59" s="104">
        <f>J83</f>
        <v>0</v>
      </c>
      <c r="K59" s="42"/>
      <c r="L59" s="13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U59" s="19" t="s">
        <v>92</v>
      </c>
    </row>
    <row r="60" s="9" customFormat="1" ht="24.96" customHeight="1">
      <c r="A60" s="9"/>
      <c r="B60" s="167"/>
      <c r="C60" s="168"/>
      <c r="D60" s="169" t="s">
        <v>1239</v>
      </c>
      <c r="E60" s="170"/>
      <c r="F60" s="170"/>
      <c r="G60" s="170"/>
      <c r="H60" s="170"/>
      <c r="I60" s="170"/>
      <c r="J60" s="171">
        <f>J84</f>
        <v>0</v>
      </c>
      <c r="K60" s="168"/>
      <c r="L60" s="17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7"/>
      <c r="C61" s="168"/>
      <c r="D61" s="169" t="s">
        <v>1240</v>
      </c>
      <c r="E61" s="170"/>
      <c r="F61" s="170"/>
      <c r="G61" s="170"/>
      <c r="H61" s="170"/>
      <c r="I61" s="170"/>
      <c r="J61" s="171">
        <f>J89</f>
        <v>0</v>
      </c>
      <c r="K61" s="168"/>
      <c r="L61" s="172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7"/>
      <c r="C62" s="168"/>
      <c r="D62" s="169" t="s">
        <v>102</v>
      </c>
      <c r="E62" s="170"/>
      <c r="F62" s="170"/>
      <c r="G62" s="170"/>
      <c r="H62" s="170"/>
      <c r="I62" s="170"/>
      <c r="J62" s="171">
        <f>J91</f>
        <v>0</v>
      </c>
      <c r="K62" s="168"/>
      <c r="L62" s="172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73"/>
      <c r="C63" s="174"/>
      <c r="D63" s="175" t="s">
        <v>956</v>
      </c>
      <c r="E63" s="176"/>
      <c r="F63" s="176"/>
      <c r="G63" s="176"/>
      <c r="H63" s="176"/>
      <c r="I63" s="176"/>
      <c r="J63" s="177">
        <f>J92</f>
        <v>0</v>
      </c>
      <c r="K63" s="174"/>
      <c r="L63" s="178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136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13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13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110</v>
      </c>
      <c r="D70" s="42"/>
      <c r="E70" s="42"/>
      <c r="F70" s="42"/>
      <c r="G70" s="42"/>
      <c r="H70" s="42"/>
      <c r="I70" s="42"/>
      <c r="J70" s="42"/>
      <c r="K70" s="42"/>
      <c r="L70" s="13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13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16</v>
      </c>
      <c r="D72" s="42"/>
      <c r="E72" s="42"/>
      <c r="F72" s="42"/>
      <c r="G72" s="42"/>
      <c r="H72" s="42"/>
      <c r="I72" s="42"/>
      <c r="J72" s="42"/>
      <c r="K72" s="42"/>
      <c r="L72" s="13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62" t="str">
        <f>E7</f>
        <v>773 - Kulturni dum Lahost - dotace</v>
      </c>
      <c r="F73" s="34"/>
      <c r="G73" s="34"/>
      <c r="H73" s="34"/>
      <c r="I73" s="42"/>
      <c r="J73" s="42"/>
      <c r="K73" s="42"/>
      <c r="L73" s="13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87</v>
      </c>
      <c r="D74" s="42"/>
      <c r="E74" s="42"/>
      <c r="F74" s="42"/>
      <c r="G74" s="42"/>
      <c r="H74" s="42"/>
      <c r="I74" s="42"/>
      <c r="J74" s="42"/>
      <c r="K74" s="42"/>
      <c r="L74" s="13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773d - ZTI</v>
      </c>
      <c r="F75" s="42"/>
      <c r="G75" s="42"/>
      <c r="H75" s="42"/>
      <c r="I75" s="42"/>
      <c r="J75" s="42"/>
      <c r="K75" s="42"/>
      <c r="L75" s="13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13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21</v>
      </c>
      <c r="D77" s="42"/>
      <c r="E77" s="42"/>
      <c r="F77" s="29" t="str">
        <f>F12</f>
        <v>Lahošť</v>
      </c>
      <c r="G77" s="42"/>
      <c r="H77" s="42"/>
      <c r="I77" s="34" t="s">
        <v>23</v>
      </c>
      <c r="J77" s="74" t="str">
        <f>IF(J12="","",J12)</f>
        <v>16. 4. 2021</v>
      </c>
      <c r="K77" s="42"/>
      <c r="L77" s="13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13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25</v>
      </c>
      <c r="D79" s="42"/>
      <c r="E79" s="42"/>
      <c r="F79" s="29" t="str">
        <f>E15</f>
        <v>Obec Lahošť, Švermova 22, 417 25 Lahošť</v>
      </c>
      <c r="G79" s="42"/>
      <c r="H79" s="42"/>
      <c r="I79" s="34" t="s">
        <v>30</v>
      </c>
      <c r="J79" s="38" t="str">
        <f>E21</f>
        <v xml:space="preserve"> </v>
      </c>
      <c r="K79" s="42"/>
      <c r="L79" s="13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28</v>
      </c>
      <c r="D80" s="42"/>
      <c r="E80" s="42"/>
      <c r="F80" s="29" t="str">
        <f>IF(E18="","",E18)</f>
        <v>Vyplň údaj</v>
      </c>
      <c r="G80" s="42"/>
      <c r="H80" s="42"/>
      <c r="I80" s="34" t="s">
        <v>32</v>
      </c>
      <c r="J80" s="38" t="str">
        <f>E24</f>
        <v xml:space="preserve"> </v>
      </c>
      <c r="K80" s="42"/>
      <c r="L80" s="13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13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79"/>
      <c r="B82" s="180"/>
      <c r="C82" s="181" t="s">
        <v>111</v>
      </c>
      <c r="D82" s="182" t="s">
        <v>54</v>
      </c>
      <c r="E82" s="182" t="s">
        <v>50</v>
      </c>
      <c r="F82" s="182" t="s">
        <v>51</v>
      </c>
      <c r="G82" s="182" t="s">
        <v>112</v>
      </c>
      <c r="H82" s="182" t="s">
        <v>113</v>
      </c>
      <c r="I82" s="182" t="s">
        <v>114</v>
      </c>
      <c r="J82" s="182" t="s">
        <v>91</v>
      </c>
      <c r="K82" s="183" t="s">
        <v>115</v>
      </c>
      <c r="L82" s="184"/>
      <c r="M82" s="94" t="s">
        <v>19</v>
      </c>
      <c r="N82" s="95" t="s">
        <v>39</v>
      </c>
      <c r="O82" s="95" t="s">
        <v>116</v>
      </c>
      <c r="P82" s="95" t="s">
        <v>117</v>
      </c>
      <c r="Q82" s="95" t="s">
        <v>118</v>
      </c>
      <c r="R82" s="95" t="s">
        <v>119</v>
      </c>
      <c r="S82" s="95" t="s">
        <v>120</v>
      </c>
      <c r="T82" s="96" t="s">
        <v>121</v>
      </c>
      <c r="U82" s="179"/>
      <c r="V82" s="179"/>
      <c r="W82" s="179"/>
      <c r="X82" s="179"/>
      <c r="Y82" s="179"/>
      <c r="Z82" s="179"/>
      <c r="AA82" s="179"/>
      <c r="AB82" s="179"/>
      <c r="AC82" s="179"/>
      <c r="AD82" s="179"/>
      <c r="AE82" s="179"/>
    </row>
    <row r="83" s="2" customFormat="1" ht="22.8" customHeight="1">
      <c r="A83" s="40"/>
      <c r="B83" s="41"/>
      <c r="C83" s="101" t="s">
        <v>122</v>
      </c>
      <c r="D83" s="42"/>
      <c r="E83" s="42"/>
      <c r="F83" s="42"/>
      <c r="G83" s="42"/>
      <c r="H83" s="42"/>
      <c r="I83" s="42"/>
      <c r="J83" s="185">
        <f>BK83</f>
        <v>0</v>
      </c>
      <c r="K83" s="42"/>
      <c r="L83" s="46"/>
      <c r="M83" s="97"/>
      <c r="N83" s="186"/>
      <c r="O83" s="98"/>
      <c r="P83" s="187">
        <f>P84+P89+P91</f>
        <v>0</v>
      </c>
      <c r="Q83" s="98"/>
      <c r="R83" s="187">
        <f>R84+R89+R91</f>
        <v>0.054343196199999999</v>
      </c>
      <c r="S83" s="98"/>
      <c r="T83" s="188">
        <f>T84+T89+T91</f>
        <v>0</v>
      </c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T83" s="19" t="s">
        <v>68</v>
      </c>
      <c r="AU83" s="19" t="s">
        <v>92</v>
      </c>
      <c r="BK83" s="189">
        <f>BK84+BK89+BK91</f>
        <v>0</v>
      </c>
    </row>
    <row r="84" s="12" customFormat="1" ht="25.92" customHeight="1">
      <c r="A84" s="12"/>
      <c r="B84" s="190"/>
      <c r="C84" s="191"/>
      <c r="D84" s="192" t="s">
        <v>68</v>
      </c>
      <c r="E84" s="193" t="s">
        <v>1037</v>
      </c>
      <c r="F84" s="193" t="s">
        <v>1038</v>
      </c>
      <c r="G84" s="191"/>
      <c r="H84" s="191"/>
      <c r="I84" s="194"/>
      <c r="J84" s="195">
        <f>BK84</f>
        <v>0</v>
      </c>
      <c r="K84" s="191"/>
      <c r="L84" s="196"/>
      <c r="M84" s="197"/>
      <c r="N84" s="198"/>
      <c r="O84" s="198"/>
      <c r="P84" s="199">
        <f>SUM(P85:P88)</f>
        <v>0</v>
      </c>
      <c r="Q84" s="198"/>
      <c r="R84" s="199">
        <f>SUM(R85:R88)</f>
        <v>0.0018843582000000001</v>
      </c>
      <c r="S84" s="198"/>
      <c r="T84" s="200">
        <f>SUM(T85:T88)</f>
        <v>0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R84" s="201" t="s">
        <v>79</v>
      </c>
      <c r="AT84" s="202" t="s">
        <v>68</v>
      </c>
      <c r="AU84" s="202" t="s">
        <v>69</v>
      </c>
      <c r="AY84" s="201" t="s">
        <v>125</v>
      </c>
      <c r="BK84" s="203">
        <f>SUM(BK85:BK88)</f>
        <v>0</v>
      </c>
    </row>
    <row r="85" s="2" customFormat="1" ht="24.15" customHeight="1">
      <c r="A85" s="40"/>
      <c r="B85" s="41"/>
      <c r="C85" s="206" t="s">
        <v>77</v>
      </c>
      <c r="D85" s="206" t="s">
        <v>129</v>
      </c>
      <c r="E85" s="207" t="s">
        <v>1241</v>
      </c>
      <c r="F85" s="208" t="s">
        <v>1242</v>
      </c>
      <c r="G85" s="209" t="s">
        <v>161</v>
      </c>
      <c r="H85" s="210">
        <v>1</v>
      </c>
      <c r="I85" s="211"/>
      <c r="J85" s="212">
        <f>ROUND(I85*H85,2)</f>
        <v>0</v>
      </c>
      <c r="K85" s="208" t="s">
        <v>162</v>
      </c>
      <c r="L85" s="46"/>
      <c r="M85" s="213" t="s">
        <v>19</v>
      </c>
      <c r="N85" s="214" t="s">
        <v>40</v>
      </c>
      <c r="O85" s="86"/>
      <c r="P85" s="215">
        <f>O85*H85</f>
        <v>0</v>
      </c>
      <c r="Q85" s="215">
        <v>0.0018843582000000001</v>
      </c>
      <c r="R85" s="215">
        <f>Q85*H85</f>
        <v>0.0018843582000000001</v>
      </c>
      <c r="S85" s="215">
        <v>0</v>
      </c>
      <c r="T85" s="216">
        <f>S85*H85</f>
        <v>0</v>
      </c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R85" s="217" t="s">
        <v>134</v>
      </c>
      <c r="AT85" s="217" t="s">
        <v>129</v>
      </c>
      <c r="AU85" s="217" t="s">
        <v>77</v>
      </c>
      <c r="AY85" s="19" t="s">
        <v>125</v>
      </c>
      <c r="BE85" s="218">
        <f>IF(N85="základní",J85,0)</f>
        <v>0</v>
      </c>
      <c r="BF85" s="218">
        <f>IF(N85="snížená",J85,0)</f>
        <v>0</v>
      </c>
      <c r="BG85" s="218">
        <f>IF(N85="zákl. přenesená",J85,0)</f>
        <v>0</v>
      </c>
      <c r="BH85" s="218">
        <f>IF(N85="sníž. přenesená",J85,0)</f>
        <v>0</v>
      </c>
      <c r="BI85" s="218">
        <f>IF(N85="nulová",J85,0)</f>
        <v>0</v>
      </c>
      <c r="BJ85" s="19" t="s">
        <v>77</v>
      </c>
      <c r="BK85" s="218">
        <f>ROUND(I85*H85,2)</f>
        <v>0</v>
      </c>
      <c r="BL85" s="19" t="s">
        <v>134</v>
      </c>
      <c r="BM85" s="217" t="s">
        <v>1243</v>
      </c>
    </row>
    <row r="86" s="2" customFormat="1">
      <c r="A86" s="40"/>
      <c r="B86" s="41"/>
      <c r="C86" s="42"/>
      <c r="D86" s="219" t="s">
        <v>136</v>
      </c>
      <c r="E86" s="42"/>
      <c r="F86" s="220" t="s">
        <v>1244</v>
      </c>
      <c r="G86" s="42"/>
      <c r="H86" s="42"/>
      <c r="I86" s="221"/>
      <c r="J86" s="42"/>
      <c r="K86" s="42"/>
      <c r="L86" s="46"/>
      <c r="M86" s="222"/>
      <c r="N86" s="223"/>
      <c r="O86" s="86"/>
      <c r="P86" s="86"/>
      <c r="Q86" s="86"/>
      <c r="R86" s="86"/>
      <c r="S86" s="86"/>
      <c r="T86" s="87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19" t="s">
        <v>136</v>
      </c>
      <c r="AU86" s="19" t="s">
        <v>77</v>
      </c>
    </row>
    <row r="87" s="2" customFormat="1" ht="24.15" customHeight="1">
      <c r="A87" s="40"/>
      <c r="B87" s="41"/>
      <c r="C87" s="206" t="s">
        <v>79</v>
      </c>
      <c r="D87" s="206" t="s">
        <v>129</v>
      </c>
      <c r="E87" s="207" t="s">
        <v>1066</v>
      </c>
      <c r="F87" s="208" t="s">
        <v>1067</v>
      </c>
      <c r="G87" s="209" t="s">
        <v>461</v>
      </c>
      <c r="H87" s="210">
        <v>0.002</v>
      </c>
      <c r="I87" s="211"/>
      <c r="J87" s="212">
        <f>ROUND(I87*H87,2)</f>
        <v>0</v>
      </c>
      <c r="K87" s="208" t="s">
        <v>162</v>
      </c>
      <c r="L87" s="46"/>
      <c r="M87" s="213" t="s">
        <v>19</v>
      </c>
      <c r="N87" s="214" t="s">
        <v>40</v>
      </c>
      <c r="O87" s="86"/>
      <c r="P87" s="215">
        <f>O87*H87</f>
        <v>0</v>
      </c>
      <c r="Q87" s="215">
        <v>0</v>
      </c>
      <c r="R87" s="215">
        <f>Q87*H87</f>
        <v>0</v>
      </c>
      <c r="S87" s="215">
        <v>0</v>
      </c>
      <c r="T87" s="216">
        <f>S87*H87</f>
        <v>0</v>
      </c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R87" s="217" t="s">
        <v>492</v>
      </c>
      <c r="AT87" s="217" t="s">
        <v>129</v>
      </c>
      <c r="AU87" s="217" t="s">
        <v>77</v>
      </c>
      <c r="AY87" s="19" t="s">
        <v>125</v>
      </c>
      <c r="BE87" s="218">
        <f>IF(N87="základní",J87,0)</f>
        <v>0</v>
      </c>
      <c r="BF87" s="218">
        <f>IF(N87="snížená",J87,0)</f>
        <v>0</v>
      </c>
      <c r="BG87" s="218">
        <f>IF(N87="zákl. přenesená",J87,0)</f>
        <v>0</v>
      </c>
      <c r="BH87" s="218">
        <f>IF(N87="sníž. přenesená",J87,0)</f>
        <v>0</v>
      </c>
      <c r="BI87" s="218">
        <f>IF(N87="nulová",J87,0)</f>
        <v>0</v>
      </c>
      <c r="BJ87" s="19" t="s">
        <v>77</v>
      </c>
      <c r="BK87" s="218">
        <f>ROUND(I87*H87,2)</f>
        <v>0</v>
      </c>
      <c r="BL87" s="19" t="s">
        <v>492</v>
      </c>
      <c r="BM87" s="217" t="s">
        <v>1245</v>
      </c>
    </row>
    <row r="88" s="2" customFormat="1">
      <c r="A88" s="40"/>
      <c r="B88" s="41"/>
      <c r="C88" s="42"/>
      <c r="D88" s="219" t="s">
        <v>136</v>
      </c>
      <c r="E88" s="42"/>
      <c r="F88" s="220" t="s">
        <v>1069</v>
      </c>
      <c r="G88" s="42"/>
      <c r="H88" s="42"/>
      <c r="I88" s="221"/>
      <c r="J88" s="42"/>
      <c r="K88" s="42"/>
      <c r="L88" s="46"/>
      <c r="M88" s="222"/>
      <c r="N88" s="223"/>
      <c r="O88" s="86"/>
      <c r="P88" s="86"/>
      <c r="Q88" s="86"/>
      <c r="R88" s="86"/>
      <c r="S88" s="86"/>
      <c r="T88" s="87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T88" s="19" t="s">
        <v>136</v>
      </c>
      <c r="AU88" s="19" t="s">
        <v>77</v>
      </c>
    </row>
    <row r="89" s="12" customFormat="1" ht="25.92" customHeight="1">
      <c r="A89" s="12"/>
      <c r="B89" s="190"/>
      <c r="C89" s="191"/>
      <c r="D89" s="192" t="s">
        <v>68</v>
      </c>
      <c r="E89" s="193" t="s">
        <v>1103</v>
      </c>
      <c r="F89" s="193" t="s">
        <v>1104</v>
      </c>
      <c r="G89" s="191"/>
      <c r="H89" s="191"/>
      <c r="I89" s="194"/>
      <c r="J89" s="195">
        <f>BK89</f>
        <v>0</v>
      </c>
      <c r="K89" s="191"/>
      <c r="L89" s="196"/>
      <c r="M89" s="197"/>
      <c r="N89" s="198"/>
      <c r="O89" s="198"/>
      <c r="P89" s="199">
        <f>P90</f>
        <v>0</v>
      </c>
      <c r="Q89" s="198"/>
      <c r="R89" s="199">
        <f>R90</f>
        <v>0.00051999999999999995</v>
      </c>
      <c r="S89" s="198"/>
      <c r="T89" s="200">
        <f>T90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01" t="s">
        <v>79</v>
      </c>
      <c r="AT89" s="202" t="s">
        <v>68</v>
      </c>
      <c r="AU89" s="202" t="s">
        <v>69</v>
      </c>
      <c r="AY89" s="201" t="s">
        <v>125</v>
      </c>
      <c r="BK89" s="203">
        <f>BK90</f>
        <v>0</v>
      </c>
    </row>
    <row r="90" s="2" customFormat="1" ht="16.5" customHeight="1">
      <c r="A90" s="40"/>
      <c r="B90" s="41"/>
      <c r="C90" s="206" t="s">
        <v>126</v>
      </c>
      <c r="D90" s="206" t="s">
        <v>129</v>
      </c>
      <c r="E90" s="207" t="s">
        <v>1246</v>
      </c>
      <c r="F90" s="208" t="s">
        <v>1247</v>
      </c>
      <c r="G90" s="209" t="s">
        <v>177</v>
      </c>
      <c r="H90" s="210">
        <v>1</v>
      </c>
      <c r="I90" s="211"/>
      <c r="J90" s="212">
        <f>ROUND(I90*H90,2)</f>
        <v>0</v>
      </c>
      <c r="K90" s="208" t="s">
        <v>19</v>
      </c>
      <c r="L90" s="46"/>
      <c r="M90" s="213" t="s">
        <v>19</v>
      </c>
      <c r="N90" s="214" t="s">
        <v>40</v>
      </c>
      <c r="O90" s="86"/>
      <c r="P90" s="215">
        <f>O90*H90</f>
        <v>0</v>
      </c>
      <c r="Q90" s="215">
        <v>0.00051999999999999995</v>
      </c>
      <c r="R90" s="215">
        <f>Q90*H90</f>
        <v>0.00051999999999999995</v>
      </c>
      <c r="S90" s="215">
        <v>0</v>
      </c>
      <c r="T90" s="216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217" t="s">
        <v>492</v>
      </c>
      <c r="AT90" s="217" t="s">
        <v>129</v>
      </c>
      <c r="AU90" s="217" t="s">
        <v>77</v>
      </c>
      <c r="AY90" s="19" t="s">
        <v>125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9" t="s">
        <v>77</v>
      </c>
      <c r="BK90" s="218">
        <f>ROUND(I90*H90,2)</f>
        <v>0</v>
      </c>
      <c r="BL90" s="19" t="s">
        <v>492</v>
      </c>
      <c r="BM90" s="217" t="s">
        <v>1248</v>
      </c>
    </row>
    <row r="91" s="12" customFormat="1" ht="25.92" customHeight="1">
      <c r="A91" s="12"/>
      <c r="B91" s="190"/>
      <c r="C91" s="191"/>
      <c r="D91" s="192" t="s">
        <v>68</v>
      </c>
      <c r="E91" s="193" t="s">
        <v>557</v>
      </c>
      <c r="F91" s="193" t="s">
        <v>558</v>
      </c>
      <c r="G91" s="191"/>
      <c r="H91" s="191"/>
      <c r="I91" s="194"/>
      <c r="J91" s="195">
        <f>BK91</f>
        <v>0</v>
      </c>
      <c r="K91" s="191"/>
      <c r="L91" s="196"/>
      <c r="M91" s="197"/>
      <c r="N91" s="198"/>
      <c r="O91" s="198"/>
      <c r="P91" s="199">
        <f>P92</f>
        <v>0</v>
      </c>
      <c r="Q91" s="198"/>
      <c r="R91" s="199">
        <f>R92</f>
        <v>0.051938838000000001</v>
      </c>
      <c r="S91" s="198"/>
      <c r="T91" s="200">
        <f>T92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1" t="s">
        <v>79</v>
      </c>
      <c r="AT91" s="202" t="s">
        <v>68</v>
      </c>
      <c r="AU91" s="202" t="s">
        <v>69</v>
      </c>
      <c r="AY91" s="201" t="s">
        <v>125</v>
      </c>
      <c r="BK91" s="203">
        <f>BK92</f>
        <v>0</v>
      </c>
    </row>
    <row r="92" s="12" customFormat="1" ht="22.8" customHeight="1">
      <c r="A92" s="12"/>
      <c r="B92" s="190"/>
      <c r="C92" s="191"/>
      <c r="D92" s="192" t="s">
        <v>68</v>
      </c>
      <c r="E92" s="204" t="s">
        <v>982</v>
      </c>
      <c r="F92" s="204" t="s">
        <v>983</v>
      </c>
      <c r="G92" s="191"/>
      <c r="H92" s="191"/>
      <c r="I92" s="194"/>
      <c r="J92" s="205">
        <f>BK92</f>
        <v>0</v>
      </c>
      <c r="K92" s="191"/>
      <c r="L92" s="196"/>
      <c r="M92" s="197"/>
      <c r="N92" s="198"/>
      <c r="O92" s="198"/>
      <c r="P92" s="199">
        <f>SUM(P93:P107)</f>
        <v>0</v>
      </c>
      <c r="Q92" s="198"/>
      <c r="R92" s="199">
        <f>SUM(R93:R107)</f>
        <v>0.051938838000000001</v>
      </c>
      <c r="S92" s="198"/>
      <c r="T92" s="200">
        <f>SUM(T93:T107)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01" t="s">
        <v>79</v>
      </c>
      <c r="AT92" s="202" t="s">
        <v>68</v>
      </c>
      <c r="AU92" s="202" t="s">
        <v>77</v>
      </c>
      <c r="AY92" s="201" t="s">
        <v>125</v>
      </c>
      <c r="BK92" s="203">
        <f>SUM(BK93:BK107)</f>
        <v>0</v>
      </c>
    </row>
    <row r="93" s="2" customFormat="1" ht="16.5" customHeight="1">
      <c r="A93" s="40"/>
      <c r="B93" s="41"/>
      <c r="C93" s="206" t="s">
        <v>134</v>
      </c>
      <c r="D93" s="206" t="s">
        <v>129</v>
      </c>
      <c r="E93" s="207" t="s">
        <v>984</v>
      </c>
      <c r="F93" s="208" t="s">
        <v>985</v>
      </c>
      <c r="G93" s="209" t="s">
        <v>154</v>
      </c>
      <c r="H93" s="210">
        <v>2</v>
      </c>
      <c r="I93" s="211"/>
      <c r="J93" s="212">
        <f>ROUND(I93*H93,2)</f>
        <v>0</v>
      </c>
      <c r="K93" s="208" t="s">
        <v>133</v>
      </c>
      <c r="L93" s="46"/>
      <c r="M93" s="213" t="s">
        <v>19</v>
      </c>
      <c r="N93" s="214" t="s">
        <v>40</v>
      </c>
      <c r="O93" s="86"/>
      <c r="P93" s="215">
        <f>O93*H93</f>
        <v>0</v>
      </c>
      <c r="Q93" s="215">
        <v>0.0018473599999999999</v>
      </c>
      <c r="R93" s="215">
        <f>Q93*H93</f>
        <v>0.0036947199999999999</v>
      </c>
      <c r="S93" s="215">
        <v>0</v>
      </c>
      <c r="T93" s="216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217" t="s">
        <v>492</v>
      </c>
      <c r="AT93" s="217" t="s">
        <v>129</v>
      </c>
      <c r="AU93" s="217" t="s">
        <v>79</v>
      </c>
      <c r="AY93" s="19" t="s">
        <v>125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9" t="s">
        <v>77</v>
      </c>
      <c r="BK93" s="218">
        <f>ROUND(I93*H93,2)</f>
        <v>0</v>
      </c>
      <c r="BL93" s="19" t="s">
        <v>492</v>
      </c>
      <c r="BM93" s="217" t="s">
        <v>1249</v>
      </c>
    </row>
    <row r="94" s="2" customFormat="1">
      <c r="A94" s="40"/>
      <c r="B94" s="41"/>
      <c r="C94" s="42"/>
      <c r="D94" s="219" t="s">
        <v>136</v>
      </c>
      <c r="E94" s="42"/>
      <c r="F94" s="220" t="s">
        <v>1250</v>
      </c>
      <c r="G94" s="42"/>
      <c r="H94" s="42"/>
      <c r="I94" s="221"/>
      <c r="J94" s="42"/>
      <c r="K94" s="42"/>
      <c r="L94" s="46"/>
      <c r="M94" s="222"/>
      <c r="N94" s="223"/>
      <c r="O94" s="86"/>
      <c r="P94" s="86"/>
      <c r="Q94" s="86"/>
      <c r="R94" s="86"/>
      <c r="S94" s="86"/>
      <c r="T94" s="87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19" t="s">
        <v>136</v>
      </c>
      <c r="AU94" s="19" t="s">
        <v>79</v>
      </c>
    </row>
    <row r="95" s="13" customFormat="1">
      <c r="A95" s="13"/>
      <c r="B95" s="224"/>
      <c r="C95" s="225"/>
      <c r="D95" s="226" t="s">
        <v>138</v>
      </c>
      <c r="E95" s="227" t="s">
        <v>19</v>
      </c>
      <c r="F95" s="228" t="s">
        <v>1251</v>
      </c>
      <c r="G95" s="225"/>
      <c r="H95" s="229">
        <v>2</v>
      </c>
      <c r="I95" s="230"/>
      <c r="J95" s="225"/>
      <c r="K95" s="225"/>
      <c r="L95" s="231"/>
      <c r="M95" s="232"/>
      <c r="N95" s="233"/>
      <c r="O95" s="233"/>
      <c r="P95" s="233"/>
      <c r="Q95" s="233"/>
      <c r="R95" s="233"/>
      <c r="S95" s="233"/>
      <c r="T95" s="234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5" t="s">
        <v>138</v>
      </c>
      <c r="AU95" s="235" t="s">
        <v>79</v>
      </c>
      <c r="AV95" s="13" t="s">
        <v>79</v>
      </c>
      <c r="AW95" s="13" t="s">
        <v>31</v>
      </c>
      <c r="AX95" s="13" t="s">
        <v>77</v>
      </c>
      <c r="AY95" s="235" t="s">
        <v>125</v>
      </c>
    </row>
    <row r="96" s="2" customFormat="1" ht="16.5" customHeight="1">
      <c r="A96" s="40"/>
      <c r="B96" s="41"/>
      <c r="C96" s="206" t="s">
        <v>988</v>
      </c>
      <c r="D96" s="206" t="s">
        <v>129</v>
      </c>
      <c r="E96" s="207" t="s">
        <v>989</v>
      </c>
      <c r="F96" s="208" t="s">
        <v>990</v>
      </c>
      <c r="G96" s="209" t="s">
        <v>154</v>
      </c>
      <c r="H96" s="210">
        <v>14.800000000000001</v>
      </c>
      <c r="I96" s="211"/>
      <c r="J96" s="212">
        <f>ROUND(I96*H96,2)</f>
        <v>0</v>
      </c>
      <c r="K96" s="208" t="s">
        <v>133</v>
      </c>
      <c r="L96" s="46"/>
      <c r="M96" s="213" t="s">
        <v>19</v>
      </c>
      <c r="N96" s="214" t="s">
        <v>40</v>
      </c>
      <c r="O96" s="86"/>
      <c r="P96" s="215">
        <f>O96*H96</f>
        <v>0</v>
      </c>
      <c r="Q96" s="215">
        <v>0.0026976399999999998</v>
      </c>
      <c r="R96" s="215">
        <f>Q96*H96</f>
        <v>0.039925071999999999</v>
      </c>
      <c r="S96" s="215">
        <v>0</v>
      </c>
      <c r="T96" s="216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217" t="s">
        <v>492</v>
      </c>
      <c r="AT96" s="217" t="s">
        <v>129</v>
      </c>
      <c r="AU96" s="217" t="s">
        <v>79</v>
      </c>
      <c r="AY96" s="19" t="s">
        <v>125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9" t="s">
        <v>77</v>
      </c>
      <c r="BK96" s="218">
        <f>ROUND(I96*H96,2)</f>
        <v>0</v>
      </c>
      <c r="BL96" s="19" t="s">
        <v>492</v>
      </c>
      <c r="BM96" s="217" t="s">
        <v>1252</v>
      </c>
    </row>
    <row r="97" s="2" customFormat="1">
      <c r="A97" s="40"/>
      <c r="B97" s="41"/>
      <c r="C97" s="42"/>
      <c r="D97" s="219" t="s">
        <v>136</v>
      </c>
      <c r="E97" s="42"/>
      <c r="F97" s="220" t="s">
        <v>1253</v>
      </c>
      <c r="G97" s="42"/>
      <c r="H97" s="42"/>
      <c r="I97" s="221"/>
      <c r="J97" s="42"/>
      <c r="K97" s="42"/>
      <c r="L97" s="46"/>
      <c r="M97" s="222"/>
      <c r="N97" s="223"/>
      <c r="O97" s="86"/>
      <c r="P97" s="86"/>
      <c r="Q97" s="86"/>
      <c r="R97" s="86"/>
      <c r="S97" s="86"/>
      <c r="T97" s="87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T97" s="19" t="s">
        <v>136</v>
      </c>
      <c r="AU97" s="19" t="s">
        <v>79</v>
      </c>
    </row>
    <row r="98" s="13" customFormat="1">
      <c r="A98" s="13"/>
      <c r="B98" s="224"/>
      <c r="C98" s="225"/>
      <c r="D98" s="226" t="s">
        <v>138</v>
      </c>
      <c r="E98" s="227" t="s">
        <v>19</v>
      </c>
      <c r="F98" s="228" t="s">
        <v>1254</v>
      </c>
      <c r="G98" s="225"/>
      <c r="H98" s="229">
        <v>14.800000000000001</v>
      </c>
      <c r="I98" s="230"/>
      <c r="J98" s="225"/>
      <c r="K98" s="225"/>
      <c r="L98" s="231"/>
      <c r="M98" s="232"/>
      <c r="N98" s="233"/>
      <c r="O98" s="233"/>
      <c r="P98" s="233"/>
      <c r="Q98" s="233"/>
      <c r="R98" s="233"/>
      <c r="S98" s="233"/>
      <c r="T98" s="234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35" t="s">
        <v>138</v>
      </c>
      <c r="AU98" s="235" t="s">
        <v>79</v>
      </c>
      <c r="AV98" s="13" t="s">
        <v>79</v>
      </c>
      <c r="AW98" s="13" t="s">
        <v>31</v>
      </c>
      <c r="AX98" s="13" t="s">
        <v>77</v>
      </c>
      <c r="AY98" s="235" t="s">
        <v>125</v>
      </c>
    </row>
    <row r="99" s="2" customFormat="1" ht="16.5" customHeight="1">
      <c r="A99" s="40"/>
      <c r="B99" s="41"/>
      <c r="C99" s="206" t="s">
        <v>186</v>
      </c>
      <c r="D99" s="206" t="s">
        <v>129</v>
      </c>
      <c r="E99" s="207" t="s">
        <v>993</v>
      </c>
      <c r="F99" s="208" t="s">
        <v>994</v>
      </c>
      <c r="G99" s="209" t="s">
        <v>154</v>
      </c>
      <c r="H99" s="210">
        <v>1.3</v>
      </c>
      <c r="I99" s="211"/>
      <c r="J99" s="212">
        <f>ROUND(I99*H99,2)</f>
        <v>0</v>
      </c>
      <c r="K99" s="208" t="s">
        <v>133</v>
      </c>
      <c r="L99" s="46"/>
      <c r="M99" s="213" t="s">
        <v>19</v>
      </c>
      <c r="N99" s="214" t="s">
        <v>40</v>
      </c>
      <c r="O99" s="86"/>
      <c r="P99" s="215">
        <f>O99*H99</f>
        <v>0</v>
      </c>
      <c r="Q99" s="215">
        <v>0.0034790400000000001</v>
      </c>
      <c r="R99" s="215">
        <f>Q99*H99</f>
        <v>0.0045227520000000005</v>
      </c>
      <c r="S99" s="215">
        <v>0</v>
      </c>
      <c r="T99" s="216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217" t="s">
        <v>492</v>
      </c>
      <c r="AT99" s="217" t="s">
        <v>129</v>
      </c>
      <c r="AU99" s="217" t="s">
        <v>79</v>
      </c>
      <c r="AY99" s="19" t="s">
        <v>125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9" t="s">
        <v>77</v>
      </c>
      <c r="BK99" s="218">
        <f>ROUND(I99*H99,2)</f>
        <v>0</v>
      </c>
      <c r="BL99" s="19" t="s">
        <v>492</v>
      </c>
      <c r="BM99" s="217" t="s">
        <v>1255</v>
      </c>
    </row>
    <row r="100" s="2" customFormat="1">
      <c r="A100" s="40"/>
      <c r="B100" s="41"/>
      <c r="C100" s="42"/>
      <c r="D100" s="219" t="s">
        <v>136</v>
      </c>
      <c r="E100" s="42"/>
      <c r="F100" s="220" t="s">
        <v>1256</v>
      </c>
      <c r="G100" s="42"/>
      <c r="H100" s="42"/>
      <c r="I100" s="221"/>
      <c r="J100" s="42"/>
      <c r="K100" s="42"/>
      <c r="L100" s="46"/>
      <c r="M100" s="222"/>
      <c r="N100" s="223"/>
      <c r="O100" s="86"/>
      <c r="P100" s="86"/>
      <c r="Q100" s="86"/>
      <c r="R100" s="86"/>
      <c r="S100" s="86"/>
      <c r="T100" s="87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T100" s="19" t="s">
        <v>136</v>
      </c>
      <c r="AU100" s="19" t="s">
        <v>79</v>
      </c>
    </row>
    <row r="101" s="2" customFormat="1" ht="16.5" customHeight="1">
      <c r="A101" s="40"/>
      <c r="B101" s="41"/>
      <c r="C101" s="206" t="s">
        <v>997</v>
      </c>
      <c r="D101" s="206" t="s">
        <v>129</v>
      </c>
      <c r="E101" s="207" t="s">
        <v>1257</v>
      </c>
      <c r="F101" s="208" t="s">
        <v>1258</v>
      </c>
      <c r="G101" s="209" t="s">
        <v>680</v>
      </c>
      <c r="H101" s="210">
        <v>2</v>
      </c>
      <c r="I101" s="211"/>
      <c r="J101" s="212">
        <f>ROUND(I101*H101,2)</f>
        <v>0</v>
      </c>
      <c r="K101" s="208" t="s">
        <v>19</v>
      </c>
      <c r="L101" s="46"/>
      <c r="M101" s="213" t="s">
        <v>19</v>
      </c>
      <c r="N101" s="214" t="s">
        <v>40</v>
      </c>
      <c r="O101" s="86"/>
      <c r="P101" s="215">
        <f>O101*H101</f>
        <v>0</v>
      </c>
      <c r="Q101" s="215">
        <v>0</v>
      </c>
      <c r="R101" s="215">
        <f>Q101*H101</f>
        <v>0</v>
      </c>
      <c r="S101" s="215">
        <v>0</v>
      </c>
      <c r="T101" s="216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217" t="s">
        <v>492</v>
      </c>
      <c r="AT101" s="217" t="s">
        <v>129</v>
      </c>
      <c r="AU101" s="217" t="s">
        <v>79</v>
      </c>
      <c r="AY101" s="19" t="s">
        <v>125</v>
      </c>
      <c r="BE101" s="218">
        <f>IF(N101="základní",J101,0)</f>
        <v>0</v>
      </c>
      <c r="BF101" s="218">
        <f>IF(N101="snížená",J101,0)</f>
        <v>0</v>
      </c>
      <c r="BG101" s="218">
        <f>IF(N101="zákl. přenesená",J101,0)</f>
        <v>0</v>
      </c>
      <c r="BH101" s="218">
        <f>IF(N101="sníž. přenesená",J101,0)</f>
        <v>0</v>
      </c>
      <c r="BI101" s="218">
        <f>IF(N101="nulová",J101,0)</f>
        <v>0</v>
      </c>
      <c r="BJ101" s="19" t="s">
        <v>77</v>
      </c>
      <c r="BK101" s="218">
        <f>ROUND(I101*H101,2)</f>
        <v>0</v>
      </c>
      <c r="BL101" s="19" t="s">
        <v>492</v>
      </c>
      <c r="BM101" s="217" t="s">
        <v>1259</v>
      </c>
    </row>
    <row r="102" s="2" customFormat="1" ht="16.5" customHeight="1">
      <c r="A102" s="40"/>
      <c r="B102" s="41"/>
      <c r="C102" s="206" t="s">
        <v>221</v>
      </c>
      <c r="D102" s="206" t="s">
        <v>129</v>
      </c>
      <c r="E102" s="207" t="s">
        <v>998</v>
      </c>
      <c r="F102" s="208" t="s">
        <v>999</v>
      </c>
      <c r="G102" s="209" t="s">
        <v>154</v>
      </c>
      <c r="H102" s="210">
        <v>0.69999999999999996</v>
      </c>
      <c r="I102" s="211"/>
      <c r="J102" s="212">
        <f>ROUND(I102*H102,2)</f>
        <v>0</v>
      </c>
      <c r="K102" s="208" t="s">
        <v>133</v>
      </c>
      <c r="L102" s="46"/>
      <c r="M102" s="213" t="s">
        <v>19</v>
      </c>
      <c r="N102" s="214" t="s">
        <v>40</v>
      </c>
      <c r="O102" s="86"/>
      <c r="P102" s="215">
        <f>O102*H102</f>
        <v>0</v>
      </c>
      <c r="Q102" s="215">
        <v>0.0046804200000000002</v>
      </c>
      <c r="R102" s="215">
        <f>Q102*H102</f>
        <v>0.0032762939999999999</v>
      </c>
      <c r="S102" s="215">
        <v>0</v>
      </c>
      <c r="T102" s="216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217" t="s">
        <v>492</v>
      </c>
      <c r="AT102" s="217" t="s">
        <v>129</v>
      </c>
      <c r="AU102" s="217" t="s">
        <v>79</v>
      </c>
      <c r="AY102" s="19" t="s">
        <v>125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9" t="s">
        <v>77</v>
      </c>
      <c r="BK102" s="218">
        <f>ROUND(I102*H102,2)</f>
        <v>0</v>
      </c>
      <c r="BL102" s="19" t="s">
        <v>492</v>
      </c>
      <c r="BM102" s="217" t="s">
        <v>1260</v>
      </c>
    </row>
    <row r="103" s="2" customFormat="1">
      <c r="A103" s="40"/>
      <c r="B103" s="41"/>
      <c r="C103" s="42"/>
      <c r="D103" s="219" t="s">
        <v>136</v>
      </c>
      <c r="E103" s="42"/>
      <c r="F103" s="220" t="s">
        <v>1261</v>
      </c>
      <c r="G103" s="42"/>
      <c r="H103" s="42"/>
      <c r="I103" s="221"/>
      <c r="J103" s="42"/>
      <c r="K103" s="42"/>
      <c r="L103" s="46"/>
      <c r="M103" s="222"/>
      <c r="N103" s="223"/>
      <c r="O103" s="86"/>
      <c r="P103" s="86"/>
      <c r="Q103" s="86"/>
      <c r="R103" s="86"/>
      <c r="S103" s="86"/>
      <c r="T103" s="87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T103" s="19" t="s">
        <v>136</v>
      </c>
      <c r="AU103" s="19" t="s">
        <v>79</v>
      </c>
    </row>
    <row r="104" s="2" customFormat="1" ht="21.75" customHeight="1">
      <c r="A104" s="40"/>
      <c r="B104" s="41"/>
      <c r="C104" s="206" t="s">
        <v>363</v>
      </c>
      <c r="D104" s="206" t="s">
        <v>129</v>
      </c>
      <c r="E104" s="207" t="s">
        <v>1002</v>
      </c>
      <c r="F104" s="208" t="s">
        <v>1003</v>
      </c>
      <c r="G104" s="209" t="s">
        <v>177</v>
      </c>
      <c r="H104" s="210">
        <v>2</v>
      </c>
      <c r="I104" s="211"/>
      <c r="J104" s="212">
        <f>ROUND(I104*H104,2)</f>
        <v>0</v>
      </c>
      <c r="K104" s="208" t="s">
        <v>133</v>
      </c>
      <c r="L104" s="46"/>
      <c r="M104" s="213" t="s">
        <v>19</v>
      </c>
      <c r="N104" s="214" t="s">
        <v>40</v>
      </c>
      <c r="O104" s="86"/>
      <c r="P104" s="215">
        <f>O104*H104</f>
        <v>0</v>
      </c>
      <c r="Q104" s="215">
        <v>0.00025999999999999998</v>
      </c>
      <c r="R104" s="215">
        <f>Q104*H104</f>
        <v>0.00051999999999999995</v>
      </c>
      <c r="S104" s="215">
        <v>0</v>
      </c>
      <c r="T104" s="216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217" t="s">
        <v>492</v>
      </c>
      <c r="AT104" s="217" t="s">
        <v>129</v>
      </c>
      <c r="AU104" s="217" t="s">
        <v>79</v>
      </c>
      <c r="AY104" s="19" t="s">
        <v>125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9" t="s">
        <v>77</v>
      </c>
      <c r="BK104" s="218">
        <f>ROUND(I104*H104,2)</f>
        <v>0</v>
      </c>
      <c r="BL104" s="19" t="s">
        <v>492</v>
      </c>
      <c r="BM104" s="217" t="s">
        <v>1262</v>
      </c>
    </row>
    <row r="105" s="2" customFormat="1">
      <c r="A105" s="40"/>
      <c r="B105" s="41"/>
      <c r="C105" s="42"/>
      <c r="D105" s="219" t="s">
        <v>136</v>
      </c>
      <c r="E105" s="42"/>
      <c r="F105" s="220" t="s">
        <v>1263</v>
      </c>
      <c r="G105" s="42"/>
      <c r="H105" s="42"/>
      <c r="I105" s="221"/>
      <c r="J105" s="42"/>
      <c r="K105" s="42"/>
      <c r="L105" s="46"/>
      <c r="M105" s="222"/>
      <c r="N105" s="223"/>
      <c r="O105" s="86"/>
      <c r="P105" s="86"/>
      <c r="Q105" s="86"/>
      <c r="R105" s="86"/>
      <c r="S105" s="86"/>
      <c r="T105" s="87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T105" s="19" t="s">
        <v>136</v>
      </c>
      <c r="AU105" s="19" t="s">
        <v>79</v>
      </c>
    </row>
    <row r="106" s="2" customFormat="1" ht="24.15" customHeight="1">
      <c r="A106" s="40"/>
      <c r="B106" s="41"/>
      <c r="C106" s="206" t="s">
        <v>1012</v>
      </c>
      <c r="D106" s="206" t="s">
        <v>129</v>
      </c>
      <c r="E106" s="207" t="s">
        <v>1264</v>
      </c>
      <c r="F106" s="208" t="s">
        <v>1265</v>
      </c>
      <c r="G106" s="209" t="s">
        <v>461</v>
      </c>
      <c r="H106" s="210">
        <v>0.051999999999999998</v>
      </c>
      <c r="I106" s="211"/>
      <c r="J106" s="212">
        <f>ROUND(I106*H106,2)</f>
        <v>0</v>
      </c>
      <c r="K106" s="208" t="s">
        <v>133</v>
      </c>
      <c r="L106" s="46"/>
      <c r="M106" s="213" t="s">
        <v>19</v>
      </c>
      <c r="N106" s="214" t="s">
        <v>40</v>
      </c>
      <c r="O106" s="86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217" t="s">
        <v>492</v>
      </c>
      <c r="AT106" s="217" t="s">
        <v>129</v>
      </c>
      <c r="AU106" s="217" t="s">
        <v>79</v>
      </c>
      <c r="AY106" s="19" t="s">
        <v>125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9" t="s">
        <v>77</v>
      </c>
      <c r="BK106" s="218">
        <f>ROUND(I106*H106,2)</f>
        <v>0</v>
      </c>
      <c r="BL106" s="19" t="s">
        <v>492</v>
      </c>
      <c r="BM106" s="217" t="s">
        <v>1266</v>
      </c>
    </row>
    <row r="107" s="2" customFormat="1">
      <c r="A107" s="40"/>
      <c r="B107" s="41"/>
      <c r="C107" s="42"/>
      <c r="D107" s="219" t="s">
        <v>136</v>
      </c>
      <c r="E107" s="42"/>
      <c r="F107" s="220" t="s">
        <v>1267</v>
      </c>
      <c r="G107" s="42"/>
      <c r="H107" s="42"/>
      <c r="I107" s="221"/>
      <c r="J107" s="42"/>
      <c r="K107" s="42"/>
      <c r="L107" s="46"/>
      <c r="M107" s="280"/>
      <c r="N107" s="281"/>
      <c r="O107" s="282"/>
      <c r="P107" s="282"/>
      <c r="Q107" s="282"/>
      <c r="R107" s="282"/>
      <c r="S107" s="282"/>
      <c r="T107" s="283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19" t="s">
        <v>136</v>
      </c>
      <c r="AU107" s="19" t="s">
        <v>79</v>
      </c>
    </row>
    <row r="108" s="2" customFormat="1" ht="6.96" customHeight="1">
      <c r="A108" s="40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46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sheetProtection sheet="1" autoFilter="0" formatColumns="0" formatRows="0" objects="1" scenarios="1" spinCount="100000" saltValue="kPTEXBgMZWuYouDMCDuRe8KpoSKw7UpLcp29oZipMXLzFFp15eO5nexgT2TX2uTYYTAG/7iB0wKDTPBrGjlMwA==" hashValue="4m6YI4wJi7hBBQdU2a/d4+fO94HceXXKr9yPNx4ob7MhI849fwkkVePYaNS9dlngRSlAEfL6JWppYkVT3NcSnA==" algorithmName="SHA-512" password="CC35"/>
  <autoFilter ref="C82:K10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hyperlinks>
    <hyperlink ref="F86" r:id="rId1" display="https://podminky.urs.cz/item/CS_URS_2021_02/732421201"/>
    <hyperlink ref="F88" r:id="rId2" display="https://podminky.urs.cz/item/CS_URS_2021_02/998732102"/>
    <hyperlink ref="F94" r:id="rId3" display="https://podminky.urs.cz/item/CS_URS_2021_01/723111203"/>
    <hyperlink ref="F97" r:id="rId4" display="https://podminky.urs.cz/item/CS_URS_2021_01/723111204"/>
    <hyperlink ref="F100" r:id="rId5" display="https://podminky.urs.cz/item/CS_URS_2021_01/723111205"/>
    <hyperlink ref="F103" r:id="rId6" display="https://podminky.urs.cz/item/CS_URS_2021_01/723150367"/>
    <hyperlink ref="F105" r:id="rId7" display="https://podminky.urs.cz/item/CS_URS_2021_01/723230124"/>
    <hyperlink ref="F107" r:id="rId8" display="https://podminky.urs.cz/item/CS_URS_2021_01/99872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9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84" customWidth="1"/>
    <col min="2" max="2" width="1.667969" style="284" customWidth="1"/>
    <col min="3" max="4" width="5" style="284" customWidth="1"/>
    <col min="5" max="5" width="11.66016" style="284" customWidth="1"/>
    <col min="6" max="6" width="9.160156" style="284" customWidth="1"/>
    <col min="7" max="7" width="5" style="284" customWidth="1"/>
    <col min="8" max="8" width="77.83203" style="284" customWidth="1"/>
    <col min="9" max="10" width="20" style="284" customWidth="1"/>
    <col min="11" max="11" width="1.667969" style="284" customWidth="1"/>
  </cols>
  <sheetData>
    <row r="1" s="1" customFormat="1" ht="37.5" customHeight="1"/>
    <row r="2" s="1" customFormat="1" ht="7.5" customHeight="1">
      <c r="B2" s="285"/>
      <c r="C2" s="286"/>
      <c r="D2" s="286"/>
      <c r="E2" s="286"/>
      <c r="F2" s="286"/>
      <c r="G2" s="286"/>
      <c r="H2" s="286"/>
      <c r="I2" s="286"/>
      <c r="J2" s="286"/>
      <c r="K2" s="287"/>
    </row>
    <row r="3" s="17" customFormat="1" ht="45" customHeight="1">
      <c r="B3" s="288"/>
      <c r="C3" s="289" t="s">
        <v>1268</v>
      </c>
      <c r="D3" s="289"/>
      <c r="E3" s="289"/>
      <c r="F3" s="289"/>
      <c r="G3" s="289"/>
      <c r="H3" s="289"/>
      <c r="I3" s="289"/>
      <c r="J3" s="289"/>
      <c r="K3" s="290"/>
    </row>
    <row r="4" s="1" customFormat="1" ht="25.5" customHeight="1">
      <c r="B4" s="291"/>
      <c r="C4" s="292" t="s">
        <v>1269</v>
      </c>
      <c r="D4" s="292"/>
      <c r="E4" s="292"/>
      <c r="F4" s="292"/>
      <c r="G4" s="292"/>
      <c r="H4" s="292"/>
      <c r="I4" s="292"/>
      <c r="J4" s="292"/>
      <c r="K4" s="293"/>
    </row>
    <row r="5" s="1" customFormat="1" ht="5.25" customHeight="1">
      <c r="B5" s="291"/>
      <c r="C5" s="294"/>
      <c r="D5" s="294"/>
      <c r="E5" s="294"/>
      <c r="F5" s="294"/>
      <c r="G5" s="294"/>
      <c r="H5" s="294"/>
      <c r="I5" s="294"/>
      <c r="J5" s="294"/>
      <c r="K5" s="293"/>
    </row>
    <row r="6" s="1" customFormat="1" ht="15" customHeight="1">
      <c r="B6" s="291"/>
      <c r="C6" s="295" t="s">
        <v>1270</v>
      </c>
      <c r="D6" s="295"/>
      <c r="E6" s="295"/>
      <c r="F6" s="295"/>
      <c r="G6" s="295"/>
      <c r="H6" s="295"/>
      <c r="I6" s="295"/>
      <c r="J6" s="295"/>
      <c r="K6" s="293"/>
    </row>
    <row r="7" s="1" customFormat="1" ht="15" customHeight="1">
      <c r="B7" s="296"/>
      <c r="C7" s="295" t="s">
        <v>1271</v>
      </c>
      <c r="D7" s="295"/>
      <c r="E7" s="295"/>
      <c r="F7" s="295"/>
      <c r="G7" s="295"/>
      <c r="H7" s="295"/>
      <c r="I7" s="295"/>
      <c r="J7" s="295"/>
      <c r="K7" s="293"/>
    </row>
    <row r="8" s="1" customFormat="1" ht="12.75" customHeight="1">
      <c r="B8" s="296"/>
      <c r="C8" s="295"/>
      <c r="D8" s="295"/>
      <c r="E8" s="295"/>
      <c r="F8" s="295"/>
      <c r="G8" s="295"/>
      <c r="H8" s="295"/>
      <c r="I8" s="295"/>
      <c r="J8" s="295"/>
      <c r="K8" s="293"/>
    </row>
    <row r="9" s="1" customFormat="1" ht="15" customHeight="1">
      <c r="B9" s="296"/>
      <c r="C9" s="295" t="s">
        <v>1272</v>
      </c>
      <c r="D9" s="295"/>
      <c r="E9" s="295"/>
      <c r="F9" s="295"/>
      <c r="G9" s="295"/>
      <c r="H9" s="295"/>
      <c r="I9" s="295"/>
      <c r="J9" s="295"/>
      <c r="K9" s="293"/>
    </row>
    <row r="10" s="1" customFormat="1" ht="15" customHeight="1">
      <c r="B10" s="296"/>
      <c r="C10" s="295"/>
      <c r="D10" s="295" t="s">
        <v>1273</v>
      </c>
      <c r="E10" s="295"/>
      <c r="F10" s="295"/>
      <c r="G10" s="295"/>
      <c r="H10" s="295"/>
      <c r="I10" s="295"/>
      <c r="J10" s="295"/>
      <c r="K10" s="293"/>
    </row>
    <row r="11" s="1" customFormat="1" ht="15" customHeight="1">
      <c r="B11" s="296"/>
      <c r="C11" s="297"/>
      <c r="D11" s="295" t="s">
        <v>1274</v>
      </c>
      <c r="E11" s="295"/>
      <c r="F11" s="295"/>
      <c r="G11" s="295"/>
      <c r="H11" s="295"/>
      <c r="I11" s="295"/>
      <c r="J11" s="295"/>
      <c r="K11" s="293"/>
    </row>
    <row r="12" s="1" customFormat="1" ht="15" customHeight="1">
      <c r="B12" s="296"/>
      <c r="C12" s="297"/>
      <c r="D12" s="295"/>
      <c r="E12" s="295"/>
      <c r="F12" s="295"/>
      <c r="G12" s="295"/>
      <c r="H12" s="295"/>
      <c r="I12" s="295"/>
      <c r="J12" s="295"/>
      <c r="K12" s="293"/>
    </row>
    <row r="13" s="1" customFormat="1" ht="15" customHeight="1">
      <c r="B13" s="296"/>
      <c r="C13" s="297"/>
      <c r="D13" s="298" t="s">
        <v>1275</v>
      </c>
      <c r="E13" s="295"/>
      <c r="F13" s="295"/>
      <c r="G13" s="295"/>
      <c r="H13" s="295"/>
      <c r="I13" s="295"/>
      <c r="J13" s="295"/>
      <c r="K13" s="293"/>
    </row>
    <row r="14" s="1" customFormat="1" ht="12.75" customHeight="1">
      <c r="B14" s="296"/>
      <c r="C14" s="297"/>
      <c r="D14" s="297"/>
      <c r="E14" s="297"/>
      <c r="F14" s="297"/>
      <c r="G14" s="297"/>
      <c r="H14" s="297"/>
      <c r="I14" s="297"/>
      <c r="J14" s="297"/>
      <c r="K14" s="293"/>
    </row>
    <row r="15" s="1" customFormat="1" ht="15" customHeight="1">
      <c r="B15" s="296"/>
      <c r="C15" s="297"/>
      <c r="D15" s="295" t="s">
        <v>1276</v>
      </c>
      <c r="E15" s="295"/>
      <c r="F15" s="295"/>
      <c r="G15" s="295"/>
      <c r="H15" s="295"/>
      <c r="I15" s="295"/>
      <c r="J15" s="295"/>
      <c r="K15" s="293"/>
    </row>
    <row r="16" s="1" customFormat="1" ht="15" customHeight="1">
      <c r="B16" s="296"/>
      <c r="C16" s="297"/>
      <c r="D16" s="295" t="s">
        <v>1277</v>
      </c>
      <c r="E16" s="295"/>
      <c r="F16" s="295"/>
      <c r="G16" s="295"/>
      <c r="H16" s="295"/>
      <c r="I16" s="295"/>
      <c r="J16" s="295"/>
      <c r="K16" s="293"/>
    </row>
    <row r="17" s="1" customFormat="1" ht="15" customHeight="1">
      <c r="B17" s="296"/>
      <c r="C17" s="297"/>
      <c r="D17" s="295" t="s">
        <v>1278</v>
      </c>
      <c r="E17" s="295"/>
      <c r="F17" s="295"/>
      <c r="G17" s="295"/>
      <c r="H17" s="295"/>
      <c r="I17" s="295"/>
      <c r="J17" s="295"/>
      <c r="K17" s="293"/>
    </row>
    <row r="18" s="1" customFormat="1" ht="15" customHeight="1">
      <c r="B18" s="296"/>
      <c r="C18" s="297"/>
      <c r="D18" s="297"/>
      <c r="E18" s="299" t="s">
        <v>76</v>
      </c>
      <c r="F18" s="295" t="s">
        <v>1279</v>
      </c>
      <c r="G18" s="295"/>
      <c r="H18" s="295"/>
      <c r="I18" s="295"/>
      <c r="J18" s="295"/>
      <c r="K18" s="293"/>
    </row>
    <row r="19" s="1" customFormat="1" ht="15" customHeight="1">
      <c r="B19" s="296"/>
      <c r="C19" s="297"/>
      <c r="D19" s="297"/>
      <c r="E19" s="299" t="s">
        <v>1280</v>
      </c>
      <c r="F19" s="295" t="s">
        <v>1281</v>
      </c>
      <c r="G19" s="295"/>
      <c r="H19" s="295"/>
      <c r="I19" s="295"/>
      <c r="J19" s="295"/>
      <c r="K19" s="293"/>
    </row>
    <row r="20" s="1" customFormat="1" ht="15" customHeight="1">
      <c r="B20" s="296"/>
      <c r="C20" s="297"/>
      <c r="D20" s="297"/>
      <c r="E20" s="299" t="s">
        <v>1282</v>
      </c>
      <c r="F20" s="295" t="s">
        <v>1283</v>
      </c>
      <c r="G20" s="295"/>
      <c r="H20" s="295"/>
      <c r="I20" s="295"/>
      <c r="J20" s="295"/>
      <c r="K20" s="293"/>
    </row>
    <row r="21" s="1" customFormat="1" ht="15" customHeight="1">
      <c r="B21" s="296"/>
      <c r="C21" s="297"/>
      <c r="D21" s="297"/>
      <c r="E21" s="299" t="s">
        <v>1284</v>
      </c>
      <c r="F21" s="295" t="s">
        <v>1285</v>
      </c>
      <c r="G21" s="295"/>
      <c r="H21" s="295"/>
      <c r="I21" s="295"/>
      <c r="J21" s="295"/>
      <c r="K21" s="293"/>
    </row>
    <row r="22" s="1" customFormat="1" ht="15" customHeight="1">
      <c r="B22" s="296"/>
      <c r="C22" s="297"/>
      <c r="D22" s="297"/>
      <c r="E22" s="299" t="s">
        <v>1286</v>
      </c>
      <c r="F22" s="295" t="s">
        <v>1287</v>
      </c>
      <c r="G22" s="295"/>
      <c r="H22" s="295"/>
      <c r="I22" s="295"/>
      <c r="J22" s="295"/>
      <c r="K22" s="293"/>
    </row>
    <row r="23" s="1" customFormat="1" ht="15" customHeight="1">
      <c r="B23" s="296"/>
      <c r="C23" s="297"/>
      <c r="D23" s="297"/>
      <c r="E23" s="299" t="s">
        <v>1288</v>
      </c>
      <c r="F23" s="295" t="s">
        <v>1289</v>
      </c>
      <c r="G23" s="295"/>
      <c r="H23" s="295"/>
      <c r="I23" s="295"/>
      <c r="J23" s="295"/>
      <c r="K23" s="293"/>
    </row>
    <row r="24" s="1" customFormat="1" ht="12.75" customHeight="1">
      <c r="B24" s="296"/>
      <c r="C24" s="297"/>
      <c r="D24" s="297"/>
      <c r="E24" s="297"/>
      <c r="F24" s="297"/>
      <c r="G24" s="297"/>
      <c r="H24" s="297"/>
      <c r="I24" s="297"/>
      <c r="J24" s="297"/>
      <c r="K24" s="293"/>
    </row>
    <row r="25" s="1" customFormat="1" ht="15" customHeight="1">
      <c r="B25" s="296"/>
      <c r="C25" s="295" t="s">
        <v>1290</v>
      </c>
      <c r="D25" s="295"/>
      <c r="E25" s="295"/>
      <c r="F25" s="295"/>
      <c r="G25" s="295"/>
      <c r="H25" s="295"/>
      <c r="I25" s="295"/>
      <c r="J25" s="295"/>
      <c r="K25" s="293"/>
    </row>
    <row r="26" s="1" customFormat="1" ht="15" customHeight="1">
      <c r="B26" s="296"/>
      <c r="C26" s="295" t="s">
        <v>1291</v>
      </c>
      <c r="D26" s="295"/>
      <c r="E26" s="295"/>
      <c r="F26" s="295"/>
      <c r="G26" s="295"/>
      <c r="H26" s="295"/>
      <c r="I26" s="295"/>
      <c r="J26" s="295"/>
      <c r="K26" s="293"/>
    </row>
    <row r="27" s="1" customFormat="1" ht="15" customHeight="1">
      <c r="B27" s="296"/>
      <c r="C27" s="295"/>
      <c r="D27" s="295" t="s">
        <v>1292</v>
      </c>
      <c r="E27" s="295"/>
      <c r="F27" s="295"/>
      <c r="G27" s="295"/>
      <c r="H27" s="295"/>
      <c r="I27" s="295"/>
      <c r="J27" s="295"/>
      <c r="K27" s="293"/>
    </row>
    <row r="28" s="1" customFormat="1" ht="15" customHeight="1">
      <c r="B28" s="296"/>
      <c r="C28" s="297"/>
      <c r="D28" s="295" t="s">
        <v>1293</v>
      </c>
      <c r="E28" s="295"/>
      <c r="F28" s="295"/>
      <c r="G28" s="295"/>
      <c r="H28" s="295"/>
      <c r="I28" s="295"/>
      <c r="J28" s="295"/>
      <c r="K28" s="293"/>
    </row>
    <row r="29" s="1" customFormat="1" ht="12.75" customHeight="1">
      <c r="B29" s="296"/>
      <c r="C29" s="297"/>
      <c r="D29" s="297"/>
      <c r="E29" s="297"/>
      <c r="F29" s="297"/>
      <c r="G29" s="297"/>
      <c r="H29" s="297"/>
      <c r="I29" s="297"/>
      <c r="J29" s="297"/>
      <c r="K29" s="293"/>
    </row>
    <row r="30" s="1" customFormat="1" ht="15" customHeight="1">
      <c r="B30" s="296"/>
      <c r="C30" s="297"/>
      <c r="D30" s="295" t="s">
        <v>1294</v>
      </c>
      <c r="E30" s="295"/>
      <c r="F30" s="295"/>
      <c r="G30" s="295"/>
      <c r="H30" s="295"/>
      <c r="I30" s="295"/>
      <c r="J30" s="295"/>
      <c r="K30" s="293"/>
    </row>
    <row r="31" s="1" customFormat="1" ht="15" customHeight="1">
      <c r="B31" s="296"/>
      <c r="C31" s="297"/>
      <c r="D31" s="295" t="s">
        <v>1295</v>
      </c>
      <c r="E31" s="295"/>
      <c r="F31" s="295"/>
      <c r="G31" s="295"/>
      <c r="H31" s="295"/>
      <c r="I31" s="295"/>
      <c r="J31" s="295"/>
      <c r="K31" s="293"/>
    </row>
    <row r="32" s="1" customFormat="1" ht="12.75" customHeight="1">
      <c r="B32" s="296"/>
      <c r="C32" s="297"/>
      <c r="D32" s="297"/>
      <c r="E32" s="297"/>
      <c r="F32" s="297"/>
      <c r="G32" s="297"/>
      <c r="H32" s="297"/>
      <c r="I32" s="297"/>
      <c r="J32" s="297"/>
      <c r="K32" s="293"/>
    </row>
    <row r="33" s="1" customFormat="1" ht="15" customHeight="1">
      <c r="B33" s="296"/>
      <c r="C33" s="297"/>
      <c r="D33" s="295" t="s">
        <v>1296</v>
      </c>
      <c r="E33" s="295"/>
      <c r="F33" s="295"/>
      <c r="G33" s="295"/>
      <c r="H33" s="295"/>
      <c r="I33" s="295"/>
      <c r="J33" s="295"/>
      <c r="K33" s="293"/>
    </row>
    <row r="34" s="1" customFormat="1" ht="15" customHeight="1">
      <c r="B34" s="296"/>
      <c r="C34" s="297"/>
      <c r="D34" s="295" t="s">
        <v>1297</v>
      </c>
      <c r="E34" s="295"/>
      <c r="F34" s="295"/>
      <c r="G34" s="295"/>
      <c r="H34" s="295"/>
      <c r="I34" s="295"/>
      <c r="J34" s="295"/>
      <c r="K34" s="293"/>
    </row>
    <row r="35" s="1" customFormat="1" ht="15" customHeight="1">
      <c r="B35" s="296"/>
      <c r="C35" s="297"/>
      <c r="D35" s="295" t="s">
        <v>1298</v>
      </c>
      <c r="E35" s="295"/>
      <c r="F35" s="295"/>
      <c r="G35" s="295"/>
      <c r="H35" s="295"/>
      <c r="I35" s="295"/>
      <c r="J35" s="295"/>
      <c r="K35" s="293"/>
    </row>
    <row r="36" s="1" customFormat="1" ht="15" customHeight="1">
      <c r="B36" s="296"/>
      <c r="C36" s="297"/>
      <c r="D36" s="295"/>
      <c r="E36" s="298" t="s">
        <v>111</v>
      </c>
      <c r="F36" s="295"/>
      <c r="G36" s="295" t="s">
        <v>1299</v>
      </c>
      <c r="H36" s="295"/>
      <c r="I36" s="295"/>
      <c r="J36" s="295"/>
      <c r="K36" s="293"/>
    </row>
    <row r="37" s="1" customFormat="1" ht="30.75" customHeight="1">
      <c r="B37" s="296"/>
      <c r="C37" s="297"/>
      <c r="D37" s="295"/>
      <c r="E37" s="298" t="s">
        <v>1300</v>
      </c>
      <c r="F37" s="295"/>
      <c r="G37" s="295" t="s">
        <v>1301</v>
      </c>
      <c r="H37" s="295"/>
      <c r="I37" s="295"/>
      <c r="J37" s="295"/>
      <c r="K37" s="293"/>
    </row>
    <row r="38" s="1" customFormat="1" ht="15" customHeight="1">
      <c r="B38" s="296"/>
      <c r="C38" s="297"/>
      <c r="D38" s="295"/>
      <c r="E38" s="298" t="s">
        <v>50</v>
      </c>
      <c r="F38" s="295"/>
      <c r="G38" s="295" t="s">
        <v>1302</v>
      </c>
      <c r="H38" s="295"/>
      <c r="I38" s="295"/>
      <c r="J38" s="295"/>
      <c r="K38" s="293"/>
    </row>
    <row r="39" s="1" customFormat="1" ht="15" customHeight="1">
      <c r="B39" s="296"/>
      <c r="C39" s="297"/>
      <c r="D39" s="295"/>
      <c r="E39" s="298" t="s">
        <v>51</v>
      </c>
      <c r="F39" s="295"/>
      <c r="G39" s="295" t="s">
        <v>1303</v>
      </c>
      <c r="H39" s="295"/>
      <c r="I39" s="295"/>
      <c r="J39" s="295"/>
      <c r="K39" s="293"/>
    </row>
    <row r="40" s="1" customFormat="1" ht="15" customHeight="1">
      <c r="B40" s="296"/>
      <c r="C40" s="297"/>
      <c r="D40" s="295"/>
      <c r="E40" s="298" t="s">
        <v>112</v>
      </c>
      <c r="F40" s="295"/>
      <c r="G40" s="295" t="s">
        <v>1304</v>
      </c>
      <c r="H40" s="295"/>
      <c r="I40" s="295"/>
      <c r="J40" s="295"/>
      <c r="K40" s="293"/>
    </row>
    <row r="41" s="1" customFormat="1" ht="15" customHeight="1">
      <c r="B41" s="296"/>
      <c r="C41" s="297"/>
      <c r="D41" s="295"/>
      <c r="E41" s="298" t="s">
        <v>113</v>
      </c>
      <c r="F41" s="295"/>
      <c r="G41" s="295" t="s">
        <v>1305</v>
      </c>
      <c r="H41" s="295"/>
      <c r="I41" s="295"/>
      <c r="J41" s="295"/>
      <c r="K41" s="293"/>
    </row>
    <row r="42" s="1" customFormat="1" ht="15" customHeight="1">
      <c r="B42" s="296"/>
      <c r="C42" s="297"/>
      <c r="D42" s="295"/>
      <c r="E42" s="298" t="s">
        <v>1306</v>
      </c>
      <c r="F42" s="295"/>
      <c r="G42" s="295" t="s">
        <v>1307</v>
      </c>
      <c r="H42" s="295"/>
      <c r="I42" s="295"/>
      <c r="J42" s="295"/>
      <c r="K42" s="293"/>
    </row>
    <row r="43" s="1" customFormat="1" ht="15" customHeight="1">
      <c r="B43" s="296"/>
      <c r="C43" s="297"/>
      <c r="D43" s="295"/>
      <c r="E43" s="298"/>
      <c r="F43" s="295"/>
      <c r="G43" s="295" t="s">
        <v>1308</v>
      </c>
      <c r="H43" s="295"/>
      <c r="I43" s="295"/>
      <c r="J43" s="295"/>
      <c r="K43" s="293"/>
    </row>
    <row r="44" s="1" customFormat="1" ht="15" customHeight="1">
      <c r="B44" s="296"/>
      <c r="C44" s="297"/>
      <c r="D44" s="295"/>
      <c r="E44" s="298" t="s">
        <v>1309</v>
      </c>
      <c r="F44" s="295"/>
      <c r="G44" s="295" t="s">
        <v>1310</v>
      </c>
      <c r="H44" s="295"/>
      <c r="I44" s="295"/>
      <c r="J44" s="295"/>
      <c r="K44" s="293"/>
    </row>
    <row r="45" s="1" customFormat="1" ht="15" customHeight="1">
      <c r="B45" s="296"/>
      <c r="C45" s="297"/>
      <c r="D45" s="295"/>
      <c r="E45" s="298" t="s">
        <v>115</v>
      </c>
      <c r="F45" s="295"/>
      <c r="G45" s="295" t="s">
        <v>1311</v>
      </c>
      <c r="H45" s="295"/>
      <c r="I45" s="295"/>
      <c r="J45" s="295"/>
      <c r="K45" s="293"/>
    </row>
    <row r="46" s="1" customFormat="1" ht="12.75" customHeight="1">
      <c r="B46" s="296"/>
      <c r="C46" s="297"/>
      <c r="D46" s="295"/>
      <c r="E46" s="295"/>
      <c r="F46" s="295"/>
      <c r="G46" s="295"/>
      <c r="H46" s="295"/>
      <c r="I46" s="295"/>
      <c r="J46" s="295"/>
      <c r="K46" s="293"/>
    </row>
    <row r="47" s="1" customFormat="1" ht="15" customHeight="1">
      <c r="B47" s="296"/>
      <c r="C47" s="297"/>
      <c r="D47" s="295" t="s">
        <v>1312</v>
      </c>
      <c r="E47" s="295"/>
      <c r="F47" s="295"/>
      <c r="G47" s="295"/>
      <c r="H47" s="295"/>
      <c r="I47" s="295"/>
      <c r="J47" s="295"/>
      <c r="K47" s="293"/>
    </row>
    <row r="48" s="1" customFormat="1" ht="15" customHeight="1">
      <c r="B48" s="296"/>
      <c r="C48" s="297"/>
      <c r="D48" s="297"/>
      <c r="E48" s="295" t="s">
        <v>1313</v>
      </c>
      <c r="F48" s="295"/>
      <c r="G48" s="295"/>
      <c r="H48" s="295"/>
      <c r="I48" s="295"/>
      <c r="J48" s="295"/>
      <c r="K48" s="293"/>
    </row>
    <row r="49" s="1" customFormat="1" ht="15" customHeight="1">
      <c r="B49" s="296"/>
      <c r="C49" s="297"/>
      <c r="D49" s="297"/>
      <c r="E49" s="295" t="s">
        <v>1314</v>
      </c>
      <c r="F49" s="295"/>
      <c r="G49" s="295"/>
      <c r="H49" s="295"/>
      <c r="I49" s="295"/>
      <c r="J49" s="295"/>
      <c r="K49" s="293"/>
    </row>
    <row r="50" s="1" customFormat="1" ht="15" customHeight="1">
      <c r="B50" s="296"/>
      <c r="C50" s="297"/>
      <c r="D50" s="297"/>
      <c r="E50" s="295" t="s">
        <v>1315</v>
      </c>
      <c r="F50" s="295"/>
      <c r="G50" s="295"/>
      <c r="H50" s="295"/>
      <c r="I50" s="295"/>
      <c r="J50" s="295"/>
      <c r="K50" s="293"/>
    </row>
    <row r="51" s="1" customFormat="1" ht="15" customHeight="1">
      <c r="B51" s="296"/>
      <c r="C51" s="297"/>
      <c r="D51" s="295" t="s">
        <v>1316</v>
      </c>
      <c r="E51" s="295"/>
      <c r="F51" s="295"/>
      <c r="G51" s="295"/>
      <c r="H51" s="295"/>
      <c r="I51" s="295"/>
      <c r="J51" s="295"/>
      <c r="K51" s="293"/>
    </row>
    <row r="52" s="1" customFormat="1" ht="25.5" customHeight="1">
      <c r="B52" s="291"/>
      <c r="C52" s="292" t="s">
        <v>1317</v>
      </c>
      <c r="D52" s="292"/>
      <c r="E52" s="292"/>
      <c r="F52" s="292"/>
      <c r="G52" s="292"/>
      <c r="H52" s="292"/>
      <c r="I52" s="292"/>
      <c r="J52" s="292"/>
      <c r="K52" s="293"/>
    </row>
    <row r="53" s="1" customFormat="1" ht="5.25" customHeight="1">
      <c r="B53" s="291"/>
      <c r="C53" s="294"/>
      <c r="D53" s="294"/>
      <c r="E53" s="294"/>
      <c r="F53" s="294"/>
      <c r="G53" s="294"/>
      <c r="H53" s="294"/>
      <c r="I53" s="294"/>
      <c r="J53" s="294"/>
      <c r="K53" s="293"/>
    </row>
    <row r="54" s="1" customFormat="1" ht="15" customHeight="1">
      <c r="B54" s="291"/>
      <c r="C54" s="295" t="s">
        <v>1318</v>
      </c>
      <c r="D54" s="295"/>
      <c r="E54" s="295"/>
      <c r="F54" s="295"/>
      <c r="G54" s="295"/>
      <c r="H54" s="295"/>
      <c r="I54" s="295"/>
      <c r="J54" s="295"/>
      <c r="K54" s="293"/>
    </row>
    <row r="55" s="1" customFormat="1" ht="15" customHeight="1">
      <c r="B55" s="291"/>
      <c r="C55" s="295" t="s">
        <v>1319</v>
      </c>
      <c r="D55" s="295"/>
      <c r="E55" s="295"/>
      <c r="F55" s="295"/>
      <c r="G55" s="295"/>
      <c r="H55" s="295"/>
      <c r="I55" s="295"/>
      <c r="J55" s="295"/>
      <c r="K55" s="293"/>
    </row>
    <row r="56" s="1" customFormat="1" ht="12.75" customHeight="1">
      <c r="B56" s="291"/>
      <c r="C56" s="295"/>
      <c r="D56" s="295"/>
      <c r="E56" s="295"/>
      <c r="F56" s="295"/>
      <c r="G56" s="295"/>
      <c r="H56" s="295"/>
      <c r="I56" s="295"/>
      <c r="J56" s="295"/>
      <c r="K56" s="293"/>
    </row>
    <row r="57" s="1" customFormat="1" ht="15" customHeight="1">
      <c r="B57" s="291"/>
      <c r="C57" s="295" t="s">
        <v>1320</v>
      </c>
      <c r="D57" s="295"/>
      <c r="E57" s="295"/>
      <c r="F57" s="295"/>
      <c r="G57" s="295"/>
      <c r="H57" s="295"/>
      <c r="I57" s="295"/>
      <c r="J57" s="295"/>
      <c r="K57" s="293"/>
    </row>
    <row r="58" s="1" customFormat="1" ht="15" customHeight="1">
      <c r="B58" s="291"/>
      <c r="C58" s="297"/>
      <c r="D58" s="295" t="s">
        <v>1321</v>
      </c>
      <c r="E58" s="295"/>
      <c r="F58" s="295"/>
      <c r="G58" s="295"/>
      <c r="H58" s="295"/>
      <c r="I58" s="295"/>
      <c r="J58" s="295"/>
      <c r="K58" s="293"/>
    </row>
    <row r="59" s="1" customFormat="1" ht="15" customHeight="1">
      <c r="B59" s="291"/>
      <c r="C59" s="297"/>
      <c r="D59" s="295" t="s">
        <v>1322</v>
      </c>
      <c r="E59" s="295"/>
      <c r="F59" s="295"/>
      <c r="G59" s="295"/>
      <c r="H59" s="295"/>
      <c r="I59" s="295"/>
      <c r="J59" s="295"/>
      <c r="K59" s="293"/>
    </row>
    <row r="60" s="1" customFormat="1" ht="15" customHeight="1">
      <c r="B60" s="291"/>
      <c r="C60" s="297"/>
      <c r="D60" s="295" t="s">
        <v>1323</v>
      </c>
      <c r="E60" s="295"/>
      <c r="F60" s="295"/>
      <c r="G60" s="295"/>
      <c r="H60" s="295"/>
      <c r="I60" s="295"/>
      <c r="J60" s="295"/>
      <c r="K60" s="293"/>
    </row>
    <row r="61" s="1" customFormat="1" ht="15" customHeight="1">
      <c r="B61" s="291"/>
      <c r="C61" s="297"/>
      <c r="D61" s="295" t="s">
        <v>1324</v>
      </c>
      <c r="E61" s="295"/>
      <c r="F61" s="295"/>
      <c r="G61" s="295"/>
      <c r="H61" s="295"/>
      <c r="I61" s="295"/>
      <c r="J61" s="295"/>
      <c r="K61" s="293"/>
    </row>
    <row r="62" s="1" customFormat="1" ht="15" customHeight="1">
      <c r="B62" s="291"/>
      <c r="C62" s="297"/>
      <c r="D62" s="300" t="s">
        <v>1325</v>
      </c>
      <c r="E62" s="300"/>
      <c r="F62" s="300"/>
      <c r="G62" s="300"/>
      <c r="H62" s="300"/>
      <c r="I62" s="300"/>
      <c r="J62" s="300"/>
      <c r="K62" s="293"/>
    </row>
    <row r="63" s="1" customFormat="1" ht="15" customHeight="1">
      <c r="B63" s="291"/>
      <c r="C63" s="297"/>
      <c r="D63" s="295" t="s">
        <v>1326</v>
      </c>
      <c r="E63" s="295"/>
      <c r="F63" s="295"/>
      <c r="G63" s="295"/>
      <c r="H63" s="295"/>
      <c r="I63" s="295"/>
      <c r="J63" s="295"/>
      <c r="K63" s="293"/>
    </row>
    <row r="64" s="1" customFormat="1" ht="12.75" customHeight="1">
      <c r="B64" s="291"/>
      <c r="C64" s="297"/>
      <c r="D64" s="297"/>
      <c r="E64" s="301"/>
      <c r="F64" s="297"/>
      <c r="G64" s="297"/>
      <c r="H64" s="297"/>
      <c r="I64" s="297"/>
      <c r="J64" s="297"/>
      <c r="K64" s="293"/>
    </row>
    <row r="65" s="1" customFormat="1" ht="15" customHeight="1">
      <c r="B65" s="291"/>
      <c r="C65" s="297"/>
      <c r="D65" s="295" t="s">
        <v>1327</v>
      </c>
      <c r="E65" s="295"/>
      <c r="F65" s="295"/>
      <c r="G65" s="295"/>
      <c r="H65" s="295"/>
      <c r="I65" s="295"/>
      <c r="J65" s="295"/>
      <c r="K65" s="293"/>
    </row>
    <row r="66" s="1" customFormat="1" ht="15" customHeight="1">
      <c r="B66" s="291"/>
      <c r="C66" s="297"/>
      <c r="D66" s="300" t="s">
        <v>1328</v>
      </c>
      <c r="E66" s="300"/>
      <c r="F66" s="300"/>
      <c r="G66" s="300"/>
      <c r="H66" s="300"/>
      <c r="I66" s="300"/>
      <c r="J66" s="300"/>
      <c r="K66" s="293"/>
    </row>
    <row r="67" s="1" customFormat="1" ht="15" customHeight="1">
      <c r="B67" s="291"/>
      <c r="C67" s="297"/>
      <c r="D67" s="295" t="s">
        <v>1329</v>
      </c>
      <c r="E67" s="295"/>
      <c r="F67" s="295"/>
      <c r="G67" s="295"/>
      <c r="H67" s="295"/>
      <c r="I67" s="295"/>
      <c r="J67" s="295"/>
      <c r="K67" s="293"/>
    </row>
    <row r="68" s="1" customFormat="1" ht="15" customHeight="1">
      <c r="B68" s="291"/>
      <c r="C68" s="297"/>
      <c r="D68" s="295" t="s">
        <v>1330</v>
      </c>
      <c r="E68" s="295"/>
      <c r="F68" s="295"/>
      <c r="G68" s="295"/>
      <c r="H68" s="295"/>
      <c r="I68" s="295"/>
      <c r="J68" s="295"/>
      <c r="K68" s="293"/>
    </row>
    <row r="69" s="1" customFormat="1" ht="15" customHeight="1">
      <c r="B69" s="291"/>
      <c r="C69" s="297"/>
      <c r="D69" s="295" t="s">
        <v>1331</v>
      </c>
      <c r="E69" s="295"/>
      <c r="F69" s="295"/>
      <c r="G69" s="295"/>
      <c r="H69" s="295"/>
      <c r="I69" s="295"/>
      <c r="J69" s="295"/>
      <c r="K69" s="293"/>
    </row>
    <row r="70" s="1" customFormat="1" ht="15" customHeight="1">
      <c r="B70" s="291"/>
      <c r="C70" s="297"/>
      <c r="D70" s="295" t="s">
        <v>1332</v>
      </c>
      <c r="E70" s="295"/>
      <c r="F70" s="295"/>
      <c r="G70" s="295"/>
      <c r="H70" s="295"/>
      <c r="I70" s="295"/>
      <c r="J70" s="295"/>
      <c r="K70" s="293"/>
    </row>
    <row r="71" s="1" customFormat="1" ht="12.75" customHeight="1">
      <c r="B71" s="302"/>
      <c r="C71" s="303"/>
      <c r="D71" s="303"/>
      <c r="E71" s="303"/>
      <c r="F71" s="303"/>
      <c r="G71" s="303"/>
      <c r="H71" s="303"/>
      <c r="I71" s="303"/>
      <c r="J71" s="303"/>
      <c r="K71" s="304"/>
    </row>
    <row r="72" s="1" customFormat="1" ht="18.75" customHeight="1">
      <c r="B72" s="305"/>
      <c r="C72" s="305"/>
      <c r="D72" s="305"/>
      <c r="E72" s="305"/>
      <c r="F72" s="305"/>
      <c r="G72" s="305"/>
      <c r="H72" s="305"/>
      <c r="I72" s="305"/>
      <c r="J72" s="305"/>
      <c r="K72" s="306"/>
    </row>
    <row r="73" s="1" customFormat="1" ht="18.75" customHeight="1">
      <c r="B73" s="306"/>
      <c r="C73" s="306"/>
      <c r="D73" s="306"/>
      <c r="E73" s="306"/>
      <c r="F73" s="306"/>
      <c r="G73" s="306"/>
      <c r="H73" s="306"/>
      <c r="I73" s="306"/>
      <c r="J73" s="306"/>
      <c r="K73" s="306"/>
    </row>
    <row r="74" s="1" customFormat="1" ht="7.5" customHeight="1">
      <c r="B74" s="307"/>
      <c r="C74" s="308"/>
      <c r="D74" s="308"/>
      <c r="E74" s="308"/>
      <c r="F74" s="308"/>
      <c r="G74" s="308"/>
      <c r="H74" s="308"/>
      <c r="I74" s="308"/>
      <c r="J74" s="308"/>
      <c r="K74" s="309"/>
    </row>
    <row r="75" s="1" customFormat="1" ht="45" customHeight="1">
      <c r="B75" s="310"/>
      <c r="C75" s="311" t="s">
        <v>1333</v>
      </c>
      <c r="D75" s="311"/>
      <c r="E75" s="311"/>
      <c r="F75" s="311"/>
      <c r="G75" s="311"/>
      <c r="H75" s="311"/>
      <c r="I75" s="311"/>
      <c r="J75" s="311"/>
      <c r="K75" s="312"/>
    </row>
    <row r="76" s="1" customFormat="1" ht="17.25" customHeight="1">
      <c r="B76" s="310"/>
      <c r="C76" s="313" t="s">
        <v>1334</v>
      </c>
      <c r="D76" s="313"/>
      <c r="E76" s="313"/>
      <c r="F76" s="313" t="s">
        <v>1335</v>
      </c>
      <c r="G76" s="314"/>
      <c r="H76" s="313" t="s">
        <v>51</v>
      </c>
      <c r="I76" s="313" t="s">
        <v>54</v>
      </c>
      <c r="J76" s="313" t="s">
        <v>1336</v>
      </c>
      <c r="K76" s="312"/>
    </row>
    <row r="77" s="1" customFormat="1" ht="17.25" customHeight="1">
      <c r="B77" s="310"/>
      <c r="C77" s="315" t="s">
        <v>1337</v>
      </c>
      <c r="D77" s="315"/>
      <c r="E77" s="315"/>
      <c r="F77" s="316" t="s">
        <v>1338</v>
      </c>
      <c r="G77" s="317"/>
      <c r="H77" s="315"/>
      <c r="I77" s="315"/>
      <c r="J77" s="315" t="s">
        <v>1339</v>
      </c>
      <c r="K77" s="312"/>
    </row>
    <row r="78" s="1" customFormat="1" ht="5.25" customHeight="1">
      <c r="B78" s="310"/>
      <c r="C78" s="318"/>
      <c r="D78" s="318"/>
      <c r="E78" s="318"/>
      <c r="F78" s="318"/>
      <c r="G78" s="319"/>
      <c r="H78" s="318"/>
      <c r="I78" s="318"/>
      <c r="J78" s="318"/>
      <c r="K78" s="312"/>
    </row>
    <row r="79" s="1" customFormat="1" ht="15" customHeight="1">
      <c r="B79" s="310"/>
      <c r="C79" s="298" t="s">
        <v>50</v>
      </c>
      <c r="D79" s="320"/>
      <c r="E79" s="320"/>
      <c r="F79" s="321" t="s">
        <v>1340</v>
      </c>
      <c r="G79" s="322"/>
      <c r="H79" s="298" t="s">
        <v>1341</v>
      </c>
      <c r="I79" s="298" t="s">
        <v>1342</v>
      </c>
      <c r="J79" s="298">
        <v>20</v>
      </c>
      <c r="K79" s="312"/>
    </row>
    <row r="80" s="1" customFormat="1" ht="15" customHeight="1">
      <c r="B80" s="310"/>
      <c r="C80" s="298" t="s">
        <v>1343</v>
      </c>
      <c r="D80" s="298"/>
      <c r="E80" s="298"/>
      <c r="F80" s="321" t="s">
        <v>1340</v>
      </c>
      <c r="G80" s="322"/>
      <c r="H80" s="298" t="s">
        <v>1344</v>
      </c>
      <c r="I80" s="298" t="s">
        <v>1342</v>
      </c>
      <c r="J80" s="298">
        <v>120</v>
      </c>
      <c r="K80" s="312"/>
    </row>
    <row r="81" s="1" customFormat="1" ht="15" customHeight="1">
      <c r="B81" s="323"/>
      <c r="C81" s="298" t="s">
        <v>1345</v>
      </c>
      <c r="D81" s="298"/>
      <c r="E81" s="298"/>
      <c r="F81" s="321" t="s">
        <v>1346</v>
      </c>
      <c r="G81" s="322"/>
      <c r="H81" s="298" t="s">
        <v>1347</v>
      </c>
      <c r="I81" s="298" t="s">
        <v>1342</v>
      </c>
      <c r="J81" s="298">
        <v>50</v>
      </c>
      <c r="K81" s="312"/>
    </row>
    <row r="82" s="1" customFormat="1" ht="15" customHeight="1">
      <c r="B82" s="323"/>
      <c r="C82" s="298" t="s">
        <v>1348</v>
      </c>
      <c r="D82" s="298"/>
      <c r="E82" s="298"/>
      <c r="F82" s="321" t="s">
        <v>1340</v>
      </c>
      <c r="G82" s="322"/>
      <c r="H82" s="298" t="s">
        <v>1349</v>
      </c>
      <c r="I82" s="298" t="s">
        <v>1350</v>
      </c>
      <c r="J82" s="298"/>
      <c r="K82" s="312"/>
    </row>
    <row r="83" s="1" customFormat="1" ht="15" customHeight="1">
      <c r="B83" s="323"/>
      <c r="C83" s="324" t="s">
        <v>1351</v>
      </c>
      <c r="D83" s="324"/>
      <c r="E83" s="324"/>
      <c r="F83" s="325" t="s">
        <v>1346</v>
      </c>
      <c r="G83" s="324"/>
      <c r="H83" s="324" t="s">
        <v>1352</v>
      </c>
      <c r="I83" s="324" t="s">
        <v>1342</v>
      </c>
      <c r="J83" s="324">
        <v>15</v>
      </c>
      <c r="K83" s="312"/>
    </row>
    <row r="84" s="1" customFormat="1" ht="15" customHeight="1">
      <c r="B84" s="323"/>
      <c r="C84" s="324" t="s">
        <v>1353</v>
      </c>
      <c r="D84" s="324"/>
      <c r="E84" s="324"/>
      <c r="F84" s="325" t="s">
        <v>1346</v>
      </c>
      <c r="G84" s="324"/>
      <c r="H84" s="324" t="s">
        <v>1354</v>
      </c>
      <c r="I84" s="324" t="s">
        <v>1342</v>
      </c>
      <c r="J84" s="324">
        <v>15</v>
      </c>
      <c r="K84" s="312"/>
    </row>
    <row r="85" s="1" customFormat="1" ht="15" customHeight="1">
      <c r="B85" s="323"/>
      <c r="C85" s="324" t="s">
        <v>1355</v>
      </c>
      <c r="D85" s="324"/>
      <c r="E85" s="324"/>
      <c r="F85" s="325" t="s">
        <v>1346</v>
      </c>
      <c r="G85" s="324"/>
      <c r="H85" s="324" t="s">
        <v>1356</v>
      </c>
      <c r="I85" s="324" t="s">
        <v>1342</v>
      </c>
      <c r="J85" s="324">
        <v>20</v>
      </c>
      <c r="K85" s="312"/>
    </row>
    <row r="86" s="1" customFormat="1" ht="15" customHeight="1">
      <c r="B86" s="323"/>
      <c r="C86" s="324" t="s">
        <v>1357</v>
      </c>
      <c r="D86" s="324"/>
      <c r="E86" s="324"/>
      <c r="F86" s="325" t="s">
        <v>1346</v>
      </c>
      <c r="G86" s="324"/>
      <c r="H86" s="324" t="s">
        <v>1358</v>
      </c>
      <c r="I86" s="324" t="s">
        <v>1342</v>
      </c>
      <c r="J86" s="324">
        <v>20</v>
      </c>
      <c r="K86" s="312"/>
    </row>
    <row r="87" s="1" customFormat="1" ht="15" customHeight="1">
      <c r="B87" s="323"/>
      <c r="C87" s="298" t="s">
        <v>1359</v>
      </c>
      <c r="D87" s="298"/>
      <c r="E87" s="298"/>
      <c r="F87" s="321" t="s">
        <v>1346</v>
      </c>
      <c r="G87" s="322"/>
      <c r="H87" s="298" t="s">
        <v>1360</v>
      </c>
      <c r="I87" s="298" t="s">
        <v>1342</v>
      </c>
      <c r="J87" s="298">
        <v>50</v>
      </c>
      <c r="K87" s="312"/>
    </row>
    <row r="88" s="1" customFormat="1" ht="15" customHeight="1">
      <c r="B88" s="323"/>
      <c r="C88" s="298" t="s">
        <v>1361</v>
      </c>
      <c r="D88" s="298"/>
      <c r="E88" s="298"/>
      <c r="F88" s="321" t="s">
        <v>1346</v>
      </c>
      <c r="G88" s="322"/>
      <c r="H88" s="298" t="s">
        <v>1362</v>
      </c>
      <c r="I88" s="298" t="s">
        <v>1342</v>
      </c>
      <c r="J88" s="298">
        <v>20</v>
      </c>
      <c r="K88" s="312"/>
    </row>
    <row r="89" s="1" customFormat="1" ht="15" customHeight="1">
      <c r="B89" s="323"/>
      <c r="C89" s="298" t="s">
        <v>1363</v>
      </c>
      <c r="D89" s="298"/>
      <c r="E89" s="298"/>
      <c r="F89" s="321" t="s">
        <v>1346</v>
      </c>
      <c r="G89" s="322"/>
      <c r="H89" s="298" t="s">
        <v>1364</v>
      </c>
      <c r="I89" s="298" t="s">
        <v>1342</v>
      </c>
      <c r="J89" s="298">
        <v>20</v>
      </c>
      <c r="K89" s="312"/>
    </row>
    <row r="90" s="1" customFormat="1" ht="15" customHeight="1">
      <c r="B90" s="323"/>
      <c r="C90" s="298" t="s">
        <v>1365</v>
      </c>
      <c r="D90" s="298"/>
      <c r="E90" s="298"/>
      <c r="F90" s="321" t="s">
        <v>1346</v>
      </c>
      <c r="G90" s="322"/>
      <c r="H90" s="298" t="s">
        <v>1366</v>
      </c>
      <c r="I90" s="298" t="s">
        <v>1342</v>
      </c>
      <c r="J90" s="298">
        <v>50</v>
      </c>
      <c r="K90" s="312"/>
    </row>
    <row r="91" s="1" customFormat="1" ht="15" customHeight="1">
      <c r="B91" s="323"/>
      <c r="C91" s="298" t="s">
        <v>1367</v>
      </c>
      <c r="D91" s="298"/>
      <c r="E91" s="298"/>
      <c r="F91" s="321" t="s">
        <v>1346</v>
      </c>
      <c r="G91" s="322"/>
      <c r="H91" s="298" t="s">
        <v>1367</v>
      </c>
      <c r="I91" s="298" t="s">
        <v>1342</v>
      </c>
      <c r="J91" s="298">
        <v>50</v>
      </c>
      <c r="K91" s="312"/>
    </row>
    <row r="92" s="1" customFormat="1" ht="15" customHeight="1">
      <c r="B92" s="323"/>
      <c r="C92" s="298" t="s">
        <v>1368</v>
      </c>
      <c r="D92" s="298"/>
      <c r="E92" s="298"/>
      <c r="F92" s="321" t="s">
        <v>1346</v>
      </c>
      <c r="G92" s="322"/>
      <c r="H92" s="298" t="s">
        <v>1369</v>
      </c>
      <c r="I92" s="298" t="s">
        <v>1342</v>
      </c>
      <c r="J92" s="298">
        <v>255</v>
      </c>
      <c r="K92" s="312"/>
    </row>
    <row r="93" s="1" customFormat="1" ht="15" customHeight="1">
      <c r="B93" s="323"/>
      <c r="C93" s="298" t="s">
        <v>1370</v>
      </c>
      <c r="D93" s="298"/>
      <c r="E93" s="298"/>
      <c r="F93" s="321" t="s">
        <v>1340</v>
      </c>
      <c r="G93" s="322"/>
      <c r="H93" s="298" t="s">
        <v>1371</v>
      </c>
      <c r="I93" s="298" t="s">
        <v>1372</v>
      </c>
      <c r="J93" s="298"/>
      <c r="K93" s="312"/>
    </row>
    <row r="94" s="1" customFormat="1" ht="15" customHeight="1">
      <c r="B94" s="323"/>
      <c r="C94" s="298" t="s">
        <v>1373</v>
      </c>
      <c r="D94" s="298"/>
      <c r="E94" s="298"/>
      <c r="F94" s="321" t="s">
        <v>1340</v>
      </c>
      <c r="G94" s="322"/>
      <c r="H94" s="298" t="s">
        <v>1374</v>
      </c>
      <c r="I94" s="298" t="s">
        <v>1375</v>
      </c>
      <c r="J94" s="298"/>
      <c r="K94" s="312"/>
    </row>
    <row r="95" s="1" customFormat="1" ht="15" customHeight="1">
      <c r="B95" s="323"/>
      <c r="C95" s="298" t="s">
        <v>1376</v>
      </c>
      <c r="D95" s="298"/>
      <c r="E95" s="298"/>
      <c r="F95" s="321" t="s">
        <v>1340</v>
      </c>
      <c r="G95" s="322"/>
      <c r="H95" s="298" t="s">
        <v>1376</v>
      </c>
      <c r="I95" s="298" t="s">
        <v>1375</v>
      </c>
      <c r="J95" s="298"/>
      <c r="K95" s="312"/>
    </row>
    <row r="96" s="1" customFormat="1" ht="15" customHeight="1">
      <c r="B96" s="323"/>
      <c r="C96" s="298" t="s">
        <v>35</v>
      </c>
      <c r="D96" s="298"/>
      <c r="E96" s="298"/>
      <c r="F96" s="321" t="s">
        <v>1340</v>
      </c>
      <c r="G96" s="322"/>
      <c r="H96" s="298" t="s">
        <v>1377</v>
      </c>
      <c r="I96" s="298" t="s">
        <v>1375</v>
      </c>
      <c r="J96" s="298"/>
      <c r="K96" s="312"/>
    </row>
    <row r="97" s="1" customFormat="1" ht="15" customHeight="1">
      <c r="B97" s="323"/>
      <c r="C97" s="298" t="s">
        <v>45</v>
      </c>
      <c r="D97" s="298"/>
      <c r="E97" s="298"/>
      <c r="F97" s="321" t="s">
        <v>1340</v>
      </c>
      <c r="G97" s="322"/>
      <c r="H97" s="298" t="s">
        <v>1378</v>
      </c>
      <c r="I97" s="298" t="s">
        <v>1375</v>
      </c>
      <c r="J97" s="298"/>
      <c r="K97" s="312"/>
    </row>
    <row r="98" s="1" customFormat="1" ht="15" customHeight="1">
      <c r="B98" s="326"/>
      <c r="C98" s="327"/>
      <c r="D98" s="327"/>
      <c r="E98" s="327"/>
      <c r="F98" s="327"/>
      <c r="G98" s="327"/>
      <c r="H98" s="327"/>
      <c r="I98" s="327"/>
      <c r="J98" s="327"/>
      <c r="K98" s="328"/>
    </row>
    <row r="99" s="1" customFormat="1" ht="18.75" customHeight="1">
      <c r="B99" s="329"/>
      <c r="C99" s="330"/>
      <c r="D99" s="330"/>
      <c r="E99" s="330"/>
      <c r="F99" s="330"/>
      <c r="G99" s="330"/>
      <c r="H99" s="330"/>
      <c r="I99" s="330"/>
      <c r="J99" s="330"/>
      <c r="K99" s="329"/>
    </row>
    <row r="100" s="1" customFormat="1" ht="18.75" customHeight="1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</row>
    <row r="101" s="1" customFormat="1" ht="7.5" customHeight="1">
      <c r="B101" s="307"/>
      <c r="C101" s="308"/>
      <c r="D101" s="308"/>
      <c r="E101" s="308"/>
      <c r="F101" s="308"/>
      <c r="G101" s="308"/>
      <c r="H101" s="308"/>
      <c r="I101" s="308"/>
      <c r="J101" s="308"/>
      <c r="K101" s="309"/>
    </row>
    <row r="102" s="1" customFormat="1" ht="45" customHeight="1">
      <c r="B102" s="310"/>
      <c r="C102" s="311" t="s">
        <v>1379</v>
      </c>
      <c r="D102" s="311"/>
      <c r="E102" s="311"/>
      <c r="F102" s="311"/>
      <c r="G102" s="311"/>
      <c r="H102" s="311"/>
      <c r="I102" s="311"/>
      <c r="J102" s="311"/>
      <c r="K102" s="312"/>
    </row>
    <row r="103" s="1" customFormat="1" ht="17.25" customHeight="1">
      <c r="B103" s="310"/>
      <c r="C103" s="313" t="s">
        <v>1334</v>
      </c>
      <c r="D103" s="313"/>
      <c r="E103" s="313"/>
      <c r="F103" s="313" t="s">
        <v>1335</v>
      </c>
      <c r="G103" s="314"/>
      <c r="H103" s="313" t="s">
        <v>51</v>
      </c>
      <c r="I103" s="313" t="s">
        <v>54</v>
      </c>
      <c r="J103" s="313" t="s">
        <v>1336</v>
      </c>
      <c r="K103" s="312"/>
    </row>
    <row r="104" s="1" customFormat="1" ht="17.25" customHeight="1">
      <c r="B104" s="310"/>
      <c r="C104" s="315" t="s">
        <v>1337</v>
      </c>
      <c r="D104" s="315"/>
      <c r="E104" s="315"/>
      <c r="F104" s="316" t="s">
        <v>1338</v>
      </c>
      <c r="G104" s="317"/>
      <c r="H104" s="315"/>
      <c r="I104" s="315"/>
      <c r="J104" s="315" t="s">
        <v>1339</v>
      </c>
      <c r="K104" s="312"/>
    </row>
    <row r="105" s="1" customFormat="1" ht="5.25" customHeight="1">
      <c r="B105" s="310"/>
      <c r="C105" s="313"/>
      <c r="D105" s="313"/>
      <c r="E105" s="313"/>
      <c r="F105" s="313"/>
      <c r="G105" s="331"/>
      <c r="H105" s="313"/>
      <c r="I105" s="313"/>
      <c r="J105" s="313"/>
      <c r="K105" s="312"/>
    </row>
    <row r="106" s="1" customFormat="1" ht="15" customHeight="1">
      <c r="B106" s="310"/>
      <c r="C106" s="298" t="s">
        <v>50</v>
      </c>
      <c r="D106" s="320"/>
      <c r="E106" s="320"/>
      <c r="F106" s="321" t="s">
        <v>1340</v>
      </c>
      <c r="G106" s="298"/>
      <c r="H106" s="298" t="s">
        <v>1380</v>
      </c>
      <c r="I106" s="298" t="s">
        <v>1342</v>
      </c>
      <c r="J106" s="298">
        <v>20</v>
      </c>
      <c r="K106" s="312"/>
    </row>
    <row r="107" s="1" customFormat="1" ht="15" customHeight="1">
      <c r="B107" s="310"/>
      <c r="C107" s="298" t="s">
        <v>1343</v>
      </c>
      <c r="D107" s="298"/>
      <c r="E107" s="298"/>
      <c r="F107" s="321" t="s">
        <v>1340</v>
      </c>
      <c r="G107" s="298"/>
      <c r="H107" s="298" t="s">
        <v>1380</v>
      </c>
      <c r="I107" s="298" t="s">
        <v>1342</v>
      </c>
      <c r="J107" s="298">
        <v>120</v>
      </c>
      <c r="K107" s="312"/>
    </row>
    <row r="108" s="1" customFormat="1" ht="15" customHeight="1">
      <c r="B108" s="323"/>
      <c r="C108" s="298" t="s">
        <v>1345</v>
      </c>
      <c r="D108" s="298"/>
      <c r="E108" s="298"/>
      <c r="F108" s="321" t="s">
        <v>1346</v>
      </c>
      <c r="G108" s="298"/>
      <c r="H108" s="298" t="s">
        <v>1380</v>
      </c>
      <c r="I108" s="298" t="s">
        <v>1342</v>
      </c>
      <c r="J108" s="298">
        <v>50</v>
      </c>
      <c r="K108" s="312"/>
    </row>
    <row r="109" s="1" customFormat="1" ht="15" customHeight="1">
      <c r="B109" s="323"/>
      <c r="C109" s="298" t="s">
        <v>1348</v>
      </c>
      <c r="D109" s="298"/>
      <c r="E109" s="298"/>
      <c r="F109" s="321" t="s">
        <v>1340</v>
      </c>
      <c r="G109" s="298"/>
      <c r="H109" s="298" t="s">
        <v>1380</v>
      </c>
      <c r="I109" s="298" t="s">
        <v>1350</v>
      </c>
      <c r="J109" s="298"/>
      <c r="K109" s="312"/>
    </row>
    <row r="110" s="1" customFormat="1" ht="15" customHeight="1">
      <c r="B110" s="323"/>
      <c r="C110" s="298" t="s">
        <v>1359</v>
      </c>
      <c r="D110" s="298"/>
      <c r="E110" s="298"/>
      <c r="F110" s="321" t="s">
        <v>1346</v>
      </c>
      <c r="G110" s="298"/>
      <c r="H110" s="298" t="s">
        <v>1380</v>
      </c>
      <c r="I110" s="298" t="s">
        <v>1342</v>
      </c>
      <c r="J110" s="298">
        <v>50</v>
      </c>
      <c r="K110" s="312"/>
    </row>
    <row r="111" s="1" customFormat="1" ht="15" customHeight="1">
      <c r="B111" s="323"/>
      <c r="C111" s="298" t="s">
        <v>1367</v>
      </c>
      <c r="D111" s="298"/>
      <c r="E111" s="298"/>
      <c r="F111" s="321" t="s">
        <v>1346</v>
      </c>
      <c r="G111" s="298"/>
      <c r="H111" s="298" t="s">
        <v>1380</v>
      </c>
      <c r="I111" s="298" t="s">
        <v>1342</v>
      </c>
      <c r="J111" s="298">
        <v>50</v>
      </c>
      <c r="K111" s="312"/>
    </row>
    <row r="112" s="1" customFormat="1" ht="15" customHeight="1">
      <c r="B112" s="323"/>
      <c r="C112" s="298" t="s">
        <v>1365</v>
      </c>
      <c r="D112" s="298"/>
      <c r="E112" s="298"/>
      <c r="F112" s="321" t="s">
        <v>1346</v>
      </c>
      <c r="G112" s="298"/>
      <c r="H112" s="298" t="s">
        <v>1380</v>
      </c>
      <c r="I112" s="298" t="s">
        <v>1342</v>
      </c>
      <c r="J112" s="298">
        <v>50</v>
      </c>
      <c r="K112" s="312"/>
    </row>
    <row r="113" s="1" customFormat="1" ht="15" customHeight="1">
      <c r="B113" s="323"/>
      <c r="C113" s="298" t="s">
        <v>50</v>
      </c>
      <c r="D113" s="298"/>
      <c r="E113" s="298"/>
      <c r="F113" s="321" t="s">
        <v>1340</v>
      </c>
      <c r="G113" s="298"/>
      <c r="H113" s="298" t="s">
        <v>1381</v>
      </c>
      <c r="I113" s="298" t="s">
        <v>1342</v>
      </c>
      <c r="J113" s="298">
        <v>20</v>
      </c>
      <c r="K113" s="312"/>
    </row>
    <row r="114" s="1" customFormat="1" ht="15" customHeight="1">
      <c r="B114" s="323"/>
      <c r="C114" s="298" t="s">
        <v>1382</v>
      </c>
      <c r="D114" s="298"/>
      <c r="E114" s="298"/>
      <c r="F114" s="321" t="s">
        <v>1340</v>
      </c>
      <c r="G114" s="298"/>
      <c r="H114" s="298" t="s">
        <v>1383</v>
      </c>
      <c r="I114" s="298" t="s">
        <v>1342</v>
      </c>
      <c r="J114" s="298">
        <v>120</v>
      </c>
      <c r="K114" s="312"/>
    </row>
    <row r="115" s="1" customFormat="1" ht="15" customHeight="1">
      <c r="B115" s="323"/>
      <c r="C115" s="298" t="s">
        <v>35</v>
      </c>
      <c r="D115" s="298"/>
      <c r="E115" s="298"/>
      <c r="F115" s="321" t="s">
        <v>1340</v>
      </c>
      <c r="G115" s="298"/>
      <c r="H115" s="298" t="s">
        <v>1384</v>
      </c>
      <c r="I115" s="298" t="s">
        <v>1375</v>
      </c>
      <c r="J115" s="298"/>
      <c r="K115" s="312"/>
    </row>
    <row r="116" s="1" customFormat="1" ht="15" customHeight="1">
      <c r="B116" s="323"/>
      <c r="C116" s="298" t="s">
        <v>45</v>
      </c>
      <c r="D116" s="298"/>
      <c r="E116" s="298"/>
      <c r="F116" s="321" t="s">
        <v>1340</v>
      </c>
      <c r="G116" s="298"/>
      <c r="H116" s="298" t="s">
        <v>1385</v>
      </c>
      <c r="I116" s="298" t="s">
        <v>1375</v>
      </c>
      <c r="J116" s="298"/>
      <c r="K116" s="312"/>
    </row>
    <row r="117" s="1" customFormat="1" ht="15" customHeight="1">
      <c r="B117" s="323"/>
      <c r="C117" s="298" t="s">
        <v>54</v>
      </c>
      <c r="D117" s="298"/>
      <c r="E117" s="298"/>
      <c r="F117" s="321" t="s">
        <v>1340</v>
      </c>
      <c r="G117" s="298"/>
      <c r="H117" s="298" t="s">
        <v>1386</v>
      </c>
      <c r="I117" s="298" t="s">
        <v>1387</v>
      </c>
      <c r="J117" s="298"/>
      <c r="K117" s="312"/>
    </row>
    <row r="118" s="1" customFormat="1" ht="15" customHeight="1">
      <c r="B118" s="326"/>
      <c r="C118" s="332"/>
      <c r="D118" s="332"/>
      <c r="E118" s="332"/>
      <c r="F118" s="332"/>
      <c r="G118" s="332"/>
      <c r="H118" s="332"/>
      <c r="I118" s="332"/>
      <c r="J118" s="332"/>
      <c r="K118" s="328"/>
    </row>
    <row r="119" s="1" customFormat="1" ht="18.75" customHeight="1">
      <c r="B119" s="333"/>
      <c r="C119" s="334"/>
      <c r="D119" s="334"/>
      <c r="E119" s="334"/>
      <c r="F119" s="335"/>
      <c r="G119" s="334"/>
      <c r="H119" s="334"/>
      <c r="I119" s="334"/>
      <c r="J119" s="334"/>
      <c r="K119" s="333"/>
    </row>
    <row r="120" s="1" customFormat="1" ht="18.75" customHeight="1"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</row>
    <row r="121" s="1" customFormat="1" ht="7.5" customHeight="1">
      <c r="B121" s="336"/>
      <c r="C121" s="337"/>
      <c r="D121" s="337"/>
      <c r="E121" s="337"/>
      <c r="F121" s="337"/>
      <c r="G121" s="337"/>
      <c r="H121" s="337"/>
      <c r="I121" s="337"/>
      <c r="J121" s="337"/>
      <c r="K121" s="338"/>
    </row>
    <row r="122" s="1" customFormat="1" ht="45" customHeight="1">
      <c r="B122" s="339"/>
      <c r="C122" s="289" t="s">
        <v>1388</v>
      </c>
      <c r="D122" s="289"/>
      <c r="E122" s="289"/>
      <c r="F122" s="289"/>
      <c r="G122" s="289"/>
      <c r="H122" s="289"/>
      <c r="I122" s="289"/>
      <c r="J122" s="289"/>
      <c r="K122" s="340"/>
    </row>
    <row r="123" s="1" customFormat="1" ht="17.25" customHeight="1">
      <c r="B123" s="341"/>
      <c r="C123" s="313" t="s">
        <v>1334</v>
      </c>
      <c r="D123" s="313"/>
      <c r="E123" s="313"/>
      <c r="F123" s="313" t="s">
        <v>1335</v>
      </c>
      <c r="G123" s="314"/>
      <c r="H123" s="313" t="s">
        <v>51</v>
      </c>
      <c r="I123" s="313" t="s">
        <v>54</v>
      </c>
      <c r="J123" s="313" t="s">
        <v>1336</v>
      </c>
      <c r="K123" s="342"/>
    </row>
    <row r="124" s="1" customFormat="1" ht="17.25" customHeight="1">
      <c r="B124" s="341"/>
      <c r="C124" s="315" t="s">
        <v>1337</v>
      </c>
      <c r="D124" s="315"/>
      <c r="E124" s="315"/>
      <c r="F124" s="316" t="s">
        <v>1338</v>
      </c>
      <c r="G124" s="317"/>
      <c r="H124" s="315"/>
      <c r="I124" s="315"/>
      <c r="J124" s="315" t="s">
        <v>1339</v>
      </c>
      <c r="K124" s="342"/>
    </row>
    <row r="125" s="1" customFormat="1" ht="5.25" customHeight="1">
      <c r="B125" s="343"/>
      <c r="C125" s="318"/>
      <c r="D125" s="318"/>
      <c r="E125" s="318"/>
      <c r="F125" s="318"/>
      <c r="G125" s="344"/>
      <c r="H125" s="318"/>
      <c r="I125" s="318"/>
      <c r="J125" s="318"/>
      <c r="K125" s="345"/>
    </row>
    <row r="126" s="1" customFormat="1" ht="15" customHeight="1">
      <c r="B126" s="343"/>
      <c r="C126" s="298" t="s">
        <v>1343</v>
      </c>
      <c r="D126" s="320"/>
      <c r="E126" s="320"/>
      <c r="F126" s="321" t="s">
        <v>1340</v>
      </c>
      <c r="G126" s="298"/>
      <c r="H126" s="298" t="s">
        <v>1380</v>
      </c>
      <c r="I126" s="298" t="s">
        <v>1342</v>
      </c>
      <c r="J126" s="298">
        <v>120</v>
      </c>
      <c r="K126" s="346"/>
    </row>
    <row r="127" s="1" customFormat="1" ht="15" customHeight="1">
      <c r="B127" s="343"/>
      <c r="C127" s="298" t="s">
        <v>1389</v>
      </c>
      <c r="D127" s="298"/>
      <c r="E127" s="298"/>
      <c r="F127" s="321" t="s">
        <v>1340</v>
      </c>
      <c r="G127" s="298"/>
      <c r="H127" s="298" t="s">
        <v>1390</v>
      </c>
      <c r="I127" s="298" t="s">
        <v>1342</v>
      </c>
      <c r="J127" s="298" t="s">
        <v>1391</v>
      </c>
      <c r="K127" s="346"/>
    </row>
    <row r="128" s="1" customFormat="1" ht="15" customHeight="1">
      <c r="B128" s="343"/>
      <c r="C128" s="298" t="s">
        <v>1288</v>
      </c>
      <c r="D128" s="298"/>
      <c r="E128" s="298"/>
      <c r="F128" s="321" t="s">
        <v>1340</v>
      </c>
      <c r="G128" s="298"/>
      <c r="H128" s="298" t="s">
        <v>1392</v>
      </c>
      <c r="I128" s="298" t="s">
        <v>1342</v>
      </c>
      <c r="J128" s="298" t="s">
        <v>1391</v>
      </c>
      <c r="K128" s="346"/>
    </row>
    <row r="129" s="1" customFormat="1" ht="15" customHeight="1">
      <c r="B129" s="343"/>
      <c r="C129" s="298" t="s">
        <v>1351</v>
      </c>
      <c r="D129" s="298"/>
      <c r="E129" s="298"/>
      <c r="F129" s="321" t="s">
        <v>1346</v>
      </c>
      <c r="G129" s="298"/>
      <c r="H129" s="298" t="s">
        <v>1352</v>
      </c>
      <c r="I129" s="298" t="s">
        <v>1342</v>
      </c>
      <c r="J129" s="298">
        <v>15</v>
      </c>
      <c r="K129" s="346"/>
    </row>
    <row r="130" s="1" customFormat="1" ht="15" customHeight="1">
      <c r="B130" s="343"/>
      <c r="C130" s="324" t="s">
        <v>1353</v>
      </c>
      <c r="D130" s="324"/>
      <c r="E130" s="324"/>
      <c r="F130" s="325" t="s">
        <v>1346</v>
      </c>
      <c r="G130" s="324"/>
      <c r="H130" s="324" t="s">
        <v>1354</v>
      </c>
      <c r="I130" s="324" t="s">
        <v>1342</v>
      </c>
      <c r="J130" s="324">
        <v>15</v>
      </c>
      <c r="K130" s="346"/>
    </row>
    <row r="131" s="1" customFormat="1" ht="15" customHeight="1">
      <c r="B131" s="343"/>
      <c r="C131" s="324" t="s">
        <v>1355</v>
      </c>
      <c r="D131" s="324"/>
      <c r="E131" s="324"/>
      <c r="F131" s="325" t="s">
        <v>1346</v>
      </c>
      <c r="G131" s="324"/>
      <c r="H131" s="324" t="s">
        <v>1356</v>
      </c>
      <c r="I131" s="324" t="s">
        <v>1342</v>
      </c>
      <c r="J131" s="324">
        <v>20</v>
      </c>
      <c r="K131" s="346"/>
    </row>
    <row r="132" s="1" customFormat="1" ht="15" customHeight="1">
      <c r="B132" s="343"/>
      <c r="C132" s="324" t="s">
        <v>1357</v>
      </c>
      <c r="D132" s="324"/>
      <c r="E132" s="324"/>
      <c r="F132" s="325" t="s">
        <v>1346</v>
      </c>
      <c r="G132" s="324"/>
      <c r="H132" s="324" t="s">
        <v>1358</v>
      </c>
      <c r="I132" s="324" t="s">
        <v>1342</v>
      </c>
      <c r="J132" s="324">
        <v>20</v>
      </c>
      <c r="K132" s="346"/>
    </row>
    <row r="133" s="1" customFormat="1" ht="15" customHeight="1">
      <c r="B133" s="343"/>
      <c r="C133" s="298" t="s">
        <v>1345</v>
      </c>
      <c r="D133" s="298"/>
      <c r="E133" s="298"/>
      <c r="F133" s="321" t="s">
        <v>1346</v>
      </c>
      <c r="G133" s="298"/>
      <c r="H133" s="298" t="s">
        <v>1380</v>
      </c>
      <c r="I133" s="298" t="s">
        <v>1342</v>
      </c>
      <c r="J133" s="298">
        <v>50</v>
      </c>
      <c r="K133" s="346"/>
    </row>
    <row r="134" s="1" customFormat="1" ht="15" customHeight="1">
      <c r="B134" s="343"/>
      <c r="C134" s="298" t="s">
        <v>1359</v>
      </c>
      <c r="D134" s="298"/>
      <c r="E134" s="298"/>
      <c r="F134" s="321" t="s">
        <v>1346</v>
      </c>
      <c r="G134" s="298"/>
      <c r="H134" s="298" t="s">
        <v>1380</v>
      </c>
      <c r="I134" s="298" t="s">
        <v>1342</v>
      </c>
      <c r="J134" s="298">
        <v>50</v>
      </c>
      <c r="K134" s="346"/>
    </row>
    <row r="135" s="1" customFormat="1" ht="15" customHeight="1">
      <c r="B135" s="343"/>
      <c r="C135" s="298" t="s">
        <v>1365</v>
      </c>
      <c r="D135" s="298"/>
      <c r="E135" s="298"/>
      <c r="F135" s="321" t="s">
        <v>1346</v>
      </c>
      <c r="G135" s="298"/>
      <c r="H135" s="298" t="s">
        <v>1380</v>
      </c>
      <c r="I135" s="298" t="s">
        <v>1342</v>
      </c>
      <c r="J135" s="298">
        <v>50</v>
      </c>
      <c r="K135" s="346"/>
    </row>
    <row r="136" s="1" customFormat="1" ht="15" customHeight="1">
      <c r="B136" s="343"/>
      <c r="C136" s="298" t="s">
        <v>1367</v>
      </c>
      <c r="D136" s="298"/>
      <c r="E136" s="298"/>
      <c r="F136" s="321" t="s">
        <v>1346</v>
      </c>
      <c r="G136" s="298"/>
      <c r="H136" s="298" t="s">
        <v>1380</v>
      </c>
      <c r="I136" s="298" t="s">
        <v>1342</v>
      </c>
      <c r="J136" s="298">
        <v>50</v>
      </c>
      <c r="K136" s="346"/>
    </row>
    <row r="137" s="1" customFormat="1" ht="15" customHeight="1">
      <c r="B137" s="343"/>
      <c r="C137" s="298" t="s">
        <v>1368</v>
      </c>
      <c r="D137" s="298"/>
      <c r="E137" s="298"/>
      <c r="F137" s="321" t="s">
        <v>1346</v>
      </c>
      <c r="G137" s="298"/>
      <c r="H137" s="298" t="s">
        <v>1393</v>
      </c>
      <c r="I137" s="298" t="s">
        <v>1342</v>
      </c>
      <c r="J137" s="298">
        <v>255</v>
      </c>
      <c r="K137" s="346"/>
    </row>
    <row r="138" s="1" customFormat="1" ht="15" customHeight="1">
      <c r="B138" s="343"/>
      <c r="C138" s="298" t="s">
        <v>1370</v>
      </c>
      <c r="D138" s="298"/>
      <c r="E138" s="298"/>
      <c r="F138" s="321" t="s">
        <v>1340</v>
      </c>
      <c r="G138" s="298"/>
      <c r="H138" s="298" t="s">
        <v>1394</v>
      </c>
      <c r="I138" s="298" t="s">
        <v>1372</v>
      </c>
      <c r="J138" s="298"/>
      <c r="K138" s="346"/>
    </row>
    <row r="139" s="1" customFormat="1" ht="15" customHeight="1">
      <c r="B139" s="343"/>
      <c r="C139" s="298" t="s">
        <v>1373</v>
      </c>
      <c r="D139" s="298"/>
      <c r="E139" s="298"/>
      <c r="F139" s="321" t="s">
        <v>1340</v>
      </c>
      <c r="G139" s="298"/>
      <c r="H139" s="298" t="s">
        <v>1395</v>
      </c>
      <c r="I139" s="298" t="s">
        <v>1375</v>
      </c>
      <c r="J139" s="298"/>
      <c r="K139" s="346"/>
    </row>
    <row r="140" s="1" customFormat="1" ht="15" customHeight="1">
      <c r="B140" s="343"/>
      <c r="C140" s="298" t="s">
        <v>1376</v>
      </c>
      <c r="D140" s="298"/>
      <c r="E140" s="298"/>
      <c r="F140" s="321" t="s">
        <v>1340</v>
      </c>
      <c r="G140" s="298"/>
      <c r="H140" s="298" t="s">
        <v>1376</v>
      </c>
      <c r="I140" s="298" t="s">
        <v>1375</v>
      </c>
      <c r="J140" s="298"/>
      <c r="K140" s="346"/>
    </row>
    <row r="141" s="1" customFormat="1" ht="15" customHeight="1">
      <c r="B141" s="343"/>
      <c r="C141" s="298" t="s">
        <v>35</v>
      </c>
      <c r="D141" s="298"/>
      <c r="E141" s="298"/>
      <c r="F141" s="321" t="s">
        <v>1340</v>
      </c>
      <c r="G141" s="298"/>
      <c r="H141" s="298" t="s">
        <v>1396</v>
      </c>
      <c r="I141" s="298" t="s">
        <v>1375</v>
      </c>
      <c r="J141" s="298"/>
      <c r="K141" s="346"/>
    </row>
    <row r="142" s="1" customFormat="1" ht="15" customHeight="1">
      <c r="B142" s="343"/>
      <c r="C142" s="298" t="s">
        <v>1397</v>
      </c>
      <c r="D142" s="298"/>
      <c r="E142" s="298"/>
      <c r="F142" s="321" t="s">
        <v>1340</v>
      </c>
      <c r="G142" s="298"/>
      <c r="H142" s="298" t="s">
        <v>1398</v>
      </c>
      <c r="I142" s="298" t="s">
        <v>1375</v>
      </c>
      <c r="J142" s="298"/>
      <c r="K142" s="346"/>
    </row>
    <row r="143" s="1" customFormat="1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s="1" customFormat="1" ht="18.75" customHeight="1">
      <c r="B144" s="334"/>
      <c r="C144" s="334"/>
      <c r="D144" s="334"/>
      <c r="E144" s="334"/>
      <c r="F144" s="335"/>
      <c r="G144" s="334"/>
      <c r="H144" s="334"/>
      <c r="I144" s="334"/>
      <c r="J144" s="334"/>
      <c r="K144" s="334"/>
    </row>
    <row r="145" s="1" customFormat="1" ht="18.75" customHeight="1">
      <c r="B145" s="306"/>
      <c r="C145" s="306"/>
      <c r="D145" s="306"/>
      <c r="E145" s="306"/>
      <c r="F145" s="306"/>
      <c r="G145" s="306"/>
      <c r="H145" s="306"/>
      <c r="I145" s="306"/>
      <c r="J145" s="306"/>
      <c r="K145" s="306"/>
    </row>
    <row r="146" s="1" customFormat="1" ht="7.5" customHeight="1">
      <c r="B146" s="307"/>
      <c r="C146" s="308"/>
      <c r="D146" s="308"/>
      <c r="E146" s="308"/>
      <c r="F146" s="308"/>
      <c r="G146" s="308"/>
      <c r="H146" s="308"/>
      <c r="I146" s="308"/>
      <c r="J146" s="308"/>
      <c r="K146" s="309"/>
    </row>
    <row r="147" s="1" customFormat="1" ht="45" customHeight="1">
      <c r="B147" s="310"/>
      <c r="C147" s="311" t="s">
        <v>1399</v>
      </c>
      <c r="D147" s="311"/>
      <c r="E147" s="311"/>
      <c r="F147" s="311"/>
      <c r="G147" s="311"/>
      <c r="H147" s="311"/>
      <c r="I147" s="311"/>
      <c r="J147" s="311"/>
      <c r="K147" s="312"/>
    </row>
    <row r="148" s="1" customFormat="1" ht="17.25" customHeight="1">
      <c r="B148" s="310"/>
      <c r="C148" s="313" t="s">
        <v>1334</v>
      </c>
      <c r="D148" s="313"/>
      <c r="E148" s="313"/>
      <c r="F148" s="313" t="s">
        <v>1335</v>
      </c>
      <c r="G148" s="314"/>
      <c r="H148" s="313" t="s">
        <v>51</v>
      </c>
      <c r="I148" s="313" t="s">
        <v>54</v>
      </c>
      <c r="J148" s="313" t="s">
        <v>1336</v>
      </c>
      <c r="K148" s="312"/>
    </row>
    <row r="149" s="1" customFormat="1" ht="17.25" customHeight="1">
      <c r="B149" s="310"/>
      <c r="C149" s="315" t="s">
        <v>1337</v>
      </c>
      <c r="D149" s="315"/>
      <c r="E149" s="315"/>
      <c r="F149" s="316" t="s">
        <v>1338</v>
      </c>
      <c r="G149" s="317"/>
      <c r="H149" s="315"/>
      <c r="I149" s="315"/>
      <c r="J149" s="315" t="s">
        <v>1339</v>
      </c>
      <c r="K149" s="312"/>
    </row>
    <row r="150" s="1" customFormat="1" ht="5.25" customHeight="1">
      <c r="B150" s="323"/>
      <c r="C150" s="318"/>
      <c r="D150" s="318"/>
      <c r="E150" s="318"/>
      <c r="F150" s="318"/>
      <c r="G150" s="319"/>
      <c r="H150" s="318"/>
      <c r="I150" s="318"/>
      <c r="J150" s="318"/>
      <c r="K150" s="346"/>
    </row>
    <row r="151" s="1" customFormat="1" ht="15" customHeight="1">
      <c r="B151" s="323"/>
      <c r="C151" s="350" t="s">
        <v>1343</v>
      </c>
      <c r="D151" s="298"/>
      <c r="E151" s="298"/>
      <c r="F151" s="351" t="s">
        <v>1340</v>
      </c>
      <c r="G151" s="298"/>
      <c r="H151" s="350" t="s">
        <v>1380</v>
      </c>
      <c r="I151" s="350" t="s">
        <v>1342</v>
      </c>
      <c r="J151" s="350">
        <v>120</v>
      </c>
      <c r="K151" s="346"/>
    </row>
    <row r="152" s="1" customFormat="1" ht="15" customHeight="1">
      <c r="B152" s="323"/>
      <c r="C152" s="350" t="s">
        <v>1389</v>
      </c>
      <c r="D152" s="298"/>
      <c r="E152" s="298"/>
      <c r="F152" s="351" t="s">
        <v>1340</v>
      </c>
      <c r="G152" s="298"/>
      <c r="H152" s="350" t="s">
        <v>1400</v>
      </c>
      <c r="I152" s="350" t="s">
        <v>1342</v>
      </c>
      <c r="J152" s="350" t="s">
        <v>1391</v>
      </c>
      <c r="K152" s="346"/>
    </row>
    <row r="153" s="1" customFormat="1" ht="15" customHeight="1">
      <c r="B153" s="323"/>
      <c r="C153" s="350" t="s">
        <v>1288</v>
      </c>
      <c r="D153" s="298"/>
      <c r="E153" s="298"/>
      <c r="F153" s="351" t="s">
        <v>1340</v>
      </c>
      <c r="G153" s="298"/>
      <c r="H153" s="350" t="s">
        <v>1401</v>
      </c>
      <c r="I153" s="350" t="s">
        <v>1342</v>
      </c>
      <c r="J153" s="350" t="s">
        <v>1391</v>
      </c>
      <c r="K153" s="346"/>
    </row>
    <row r="154" s="1" customFormat="1" ht="15" customHeight="1">
      <c r="B154" s="323"/>
      <c r="C154" s="350" t="s">
        <v>1345</v>
      </c>
      <c r="D154" s="298"/>
      <c r="E154" s="298"/>
      <c r="F154" s="351" t="s">
        <v>1346</v>
      </c>
      <c r="G154" s="298"/>
      <c r="H154" s="350" t="s">
        <v>1380</v>
      </c>
      <c r="I154" s="350" t="s">
        <v>1342</v>
      </c>
      <c r="J154" s="350">
        <v>50</v>
      </c>
      <c r="K154" s="346"/>
    </row>
    <row r="155" s="1" customFormat="1" ht="15" customHeight="1">
      <c r="B155" s="323"/>
      <c r="C155" s="350" t="s">
        <v>1348</v>
      </c>
      <c r="D155" s="298"/>
      <c r="E155" s="298"/>
      <c r="F155" s="351" t="s">
        <v>1340</v>
      </c>
      <c r="G155" s="298"/>
      <c r="H155" s="350" t="s">
        <v>1380</v>
      </c>
      <c r="I155" s="350" t="s">
        <v>1350</v>
      </c>
      <c r="J155" s="350"/>
      <c r="K155" s="346"/>
    </row>
    <row r="156" s="1" customFormat="1" ht="15" customHeight="1">
      <c r="B156" s="323"/>
      <c r="C156" s="350" t="s">
        <v>1359</v>
      </c>
      <c r="D156" s="298"/>
      <c r="E156" s="298"/>
      <c r="F156" s="351" t="s">
        <v>1346</v>
      </c>
      <c r="G156" s="298"/>
      <c r="H156" s="350" t="s">
        <v>1380</v>
      </c>
      <c r="I156" s="350" t="s">
        <v>1342</v>
      </c>
      <c r="J156" s="350">
        <v>50</v>
      </c>
      <c r="K156" s="346"/>
    </row>
    <row r="157" s="1" customFormat="1" ht="15" customHeight="1">
      <c r="B157" s="323"/>
      <c r="C157" s="350" t="s">
        <v>1367</v>
      </c>
      <c r="D157" s="298"/>
      <c r="E157" s="298"/>
      <c r="F157" s="351" t="s">
        <v>1346</v>
      </c>
      <c r="G157" s="298"/>
      <c r="H157" s="350" t="s">
        <v>1380</v>
      </c>
      <c r="I157" s="350" t="s">
        <v>1342</v>
      </c>
      <c r="J157" s="350">
        <v>50</v>
      </c>
      <c r="K157" s="346"/>
    </row>
    <row r="158" s="1" customFormat="1" ht="15" customHeight="1">
      <c r="B158" s="323"/>
      <c r="C158" s="350" t="s">
        <v>1365</v>
      </c>
      <c r="D158" s="298"/>
      <c r="E158" s="298"/>
      <c r="F158" s="351" t="s">
        <v>1346</v>
      </c>
      <c r="G158" s="298"/>
      <c r="H158" s="350" t="s">
        <v>1380</v>
      </c>
      <c r="I158" s="350" t="s">
        <v>1342</v>
      </c>
      <c r="J158" s="350">
        <v>50</v>
      </c>
      <c r="K158" s="346"/>
    </row>
    <row r="159" s="1" customFormat="1" ht="15" customHeight="1">
      <c r="B159" s="323"/>
      <c r="C159" s="350" t="s">
        <v>90</v>
      </c>
      <c r="D159" s="298"/>
      <c r="E159" s="298"/>
      <c r="F159" s="351" t="s">
        <v>1340</v>
      </c>
      <c r="G159" s="298"/>
      <c r="H159" s="350" t="s">
        <v>1402</v>
      </c>
      <c r="I159" s="350" t="s">
        <v>1342</v>
      </c>
      <c r="J159" s="350" t="s">
        <v>1403</v>
      </c>
      <c r="K159" s="346"/>
    </row>
    <row r="160" s="1" customFormat="1" ht="15" customHeight="1">
      <c r="B160" s="323"/>
      <c r="C160" s="350" t="s">
        <v>1404</v>
      </c>
      <c r="D160" s="298"/>
      <c r="E160" s="298"/>
      <c r="F160" s="351" t="s">
        <v>1340</v>
      </c>
      <c r="G160" s="298"/>
      <c r="H160" s="350" t="s">
        <v>1405</v>
      </c>
      <c r="I160" s="350" t="s">
        <v>1375</v>
      </c>
      <c r="J160" s="350"/>
      <c r="K160" s="346"/>
    </row>
    <row r="161" s="1" customFormat="1" ht="15" customHeight="1">
      <c r="B161" s="352"/>
      <c r="C161" s="332"/>
      <c r="D161" s="332"/>
      <c r="E161" s="332"/>
      <c r="F161" s="332"/>
      <c r="G161" s="332"/>
      <c r="H161" s="332"/>
      <c r="I161" s="332"/>
      <c r="J161" s="332"/>
      <c r="K161" s="353"/>
    </row>
    <row r="162" s="1" customFormat="1" ht="18.75" customHeight="1">
      <c r="B162" s="334"/>
      <c r="C162" s="344"/>
      <c r="D162" s="344"/>
      <c r="E162" s="344"/>
      <c r="F162" s="354"/>
      <c r="G162" s="344"/>
      <c r="H162" s="344"/>
      <c r="I162" s="344"/>
      <c r="J162" s="344"/>
      <c r="K162" s="334"/>
    </row>
    <row r="163" s="1" customFormat="1" ht="18.75" customHeight="1">
      <c r="B163" s="306"/>
      <c r="C163" s="306"/>
      <c r="D163" s="306"/>
      <c r="E163" s="306"/>
      <c r="F163" s="306"/>
      <c r="G163" s="306"/>
      <c r="H163" s="306"/>
      <c r="I163" s="306"/>
      <c r="J163" s="306"/>
      <c r="K163" s="306"/>
    </row>
    <row r="164" s="1" customFormat="1" ht="7.5" customHeight="1">
      <c r="B164" s="285"/>
      <c r="C164" s="286"/>
      <c r="D164" s="286"/>
      <c r="E164" s="286"/>
      <c r="F164" s="286"/>
      <c r="G164" s="286"/>
      <c r="H164" s="286"/>
      <c r="I164" s="286"/>
      <c r="J164" s="286"/>
      <c r="K164" s="287"/>
    </row>
    <row r="165" s="1" customFormat="1" ht="45" customHeight="1">
      <c r="B165" s="288"/>
      <c r="C165" s="289" t="s">
        <v>1406</v>
      </c>
      <c r="D165" s="289"/>
      <c r="E165" s="289"/>
      <c r="F165" s="289"/>
      <c r="G165" s="289"/>
      <c r="H165" s="289"/>
      <c r="I165" s="289"/>
      <c r="J165" s="289"/>
      <c r="K165" s="290"/>
    </row>
    <row r="166" s="1" customFormat="1" ht="17.25" customHeight="1">
      <c r="B166" s="288"/>
      <c r="C166" s="313" t="s">
        <v>1334</v>
      </c>
      <c r="D166" s="313"/>
      <c r="E166" s="313"/>
      <c r="F166" s="313" t="s">
        <v>1335</v>
      </c>
      <c r="G166" s="355"/>
      <c r="H166" s="356" t="s">
        <v>51</v>
      </c>
      <c r="I166" s="356" t="s">
        <v>54</v>
      </c>
      <c r="J166" s="313" t="s">
        <v>1336</v>
      </c>
      <c r="K166" s="290"/>
    </row>
    <row r="167" s="1" customFormat="1" ht="17.25" customHeight="1">
      <c r="B167" s="291"/>
      <c r="C167" s="315" t="s">
        <v>1337</v>
      </c>
      <c r="D167" s="315"/>
      <c r="E167" s="315"/>
      <c r="F167" s="316" t="s">
        <v>1338</v>
      </c>
      <c r="G167" s="357"/>
      <c r="H167" s="358"/>
      <c r="I167" s="358"/>
      <c r="J167" s="315" t="s">
        <v>1339</v>
      </c>
      <c r="K167" s="293"/>
    </row>
    <row r="168" s="1" customFormat="1" ht="5.25" customHeight="1">
      <c r="B168" s="323"/>
      <c r="C168" s="318"/>
      <c r="D168" s="318"/>
      <c r="E168" s="318"/>
      <c r="F168" s="318"/>
      <c r="G168" s="319"/>
      <c r="H168" s="318"/>
      <c r="I168" s="318"/>
      <c r="J168" s="318"/>
      <c r="K168" s="346"/>
    </row>
    <row r="169" s="1" customFormat="1" ht="15" customHeight="1">
      <c r="B169" s="323"/>
      <c r="C169" s="298" t="s">
        <v>1343</v>
      </c>
      <c r="D169" s="298"/>
      <c r="E169" s="298"/>
      <c r="F169" s="321" t="s">
        <v>1340</v>
      </c>
      <c r="G169" s="298"/>
      <c r="H169" s="298" t="s">
        <v>1380</v>
      </c>
      <c r="I169" s="298" t="s">
        <v>1342</v>
      </c>
      <c r="J169" s="298">
        <v>120</v>
      </c>
      <c r="K169" s="346"/>
    </row>
    <row r="170" s="1" customFormat="1" ht="15" customHeight="1">
      <c r="B170" s="323"/>
      <c r="C170" s="298" t="s">
        <v>1389</v>
      </c>
      <c r="D170" s="298"/>
      <c r="E170" s="298"/>
      <c r="F170" s="321" t="s">
        <v>1340</v>
      </c>
      <c r="G170" s="298"/>
      <c r="H170" s="298" t="s">
        <v>1390</v>
      </c>
      <c r="I170" s="298" t="s">
        <v>1342</v>
      </c>
      <c r="J170" s="298" t="s">
        <v>1391</v>
      </c>
      <c r="K170" s="346"/>
    </row>
    <row r="171" s="1" customFormat="1" ht="15" customHeight="1">
      <c r="B171" s="323"/>
      <c r="C171" s="298" t="s">
        <v>1288</v>
      </c>
      <c r="D171" s="298"/>
      <c r="E171" s="298"/>
      <c r="F171" s="321" t="s">
        <v>1340</v>
      </c>
      <c r="G171" s="298"/>
      <c r="H171" s="298" t="s">
        <v>1407</v>
      </c>
      <c r="I171" s="298" t="s">
        <v>1342</v>
      </c>
      <c r="J171" s="298" t="s">
        <v>1391</v>
      </c>
      <c r="K171" s="346"/>
    </row>
    <row r="172" s="1" customFormat="1" ht="15" customHeight="1">
      <c r="B172" s="323"/>
      <c r="C172" s="298" t="s">
        <v>1345</v>
      </c>
      <c r="D172" s="298"/>
      <c r="E172" s="298"/>
      <c r="F172" s="321" t="s">
        <v>1346</v>
      </c>
      <c r="G172" s="298"/>
      <c r="H172" s="298" t="s">
        <v>1407</v>
      </c>
      <c r="I172" s="298" t="s">
        <v>1342</v>
      </c>
      <c r="J172" s="298">
        <v>50</v>
      </c>
      <c r="K172" s="346"/>
    </row>
    <row r="173" s="1" customFormat="1" ht="15" customHeight="1">
      <c r="B173" s="323"/>
      <c r="C173" s="298" t="s">
        <v>1348</v>
      </c>
      <c r="D173" s="298"/>
      <c r="E173" s="298"/>
      <c r="F173" s="321" t="s">
        <v>1340</v>
      </c>
      <c r="G173" s="298"/>
      <c r="H173" s="298" t="s">
        <v>1407</v>
      </c>
      <c r="I173" s="298" t="s">
        <v>1350</v>
      </c>
      <c r="J173" s="298"/>
      <c r="K173" s="346"/>
    </row>
    <row r="174" s="1" customFormat="1" ht="15" customHeight="1">
      <c r="B174" s="323"/>
      <c r="C174" s="298" t="s">
        <v>1359</v>
      </c>
      <c r="D174" s="298"/>
      <c r="E174" s="298"/>
      <c r="F174" s="321" t="s">
        <v>1346</v>
      </c>
      <c r="G174" s="298"/>
      <c r="H174" s="298" t="s">
        <v>1407</v>
      </c>
      <c r="I174" s="298" t="s">
        <v>1342</v>
      </c>
      <c r="J174" s="298">
        <v>50</v>
      </c>
      <c r="K174" s="346"/>
    </row>
    <row r="175" s="1" customFormat="1" ht="15" customHeight="1">
      <c r="B175" s="323"/>
      <c r="C175" s="298" t="s">
        <v>1367</v>
      </c>
      <c r="D175" s="298"/>
      <c r="E175" s="298"/>
      <c r="F175" s="321" t="s">
        <v>1346</v>
      </c>
      <c r="G175" s="298"/>
      <c r="H175" s="298" t="s">
        <v>1407</v>
      </c>
      <c r="I175" s="298" t="s">
        <v>1342</v>
      </c>
      <c r="J175" s="298">
        <v>50</v>
      </c>
      <c r="K175" s="346"/>
    </row>
    <row r="176" s="1" customFormat="1" ht="15" customHeight="1">
      <c r="B176" s="323"/>
      <c r="C176" s="298" t="s">
        <v>1365</v>
      </c>
      <c r="D176" s="298"/>
      <c r="E176" s="298"/>
      <c r="F176" s="321" t="s">
        <v>1346</v>
      </c>
      <c r="G176" s="298"/>
      <c r="H176" s="298" t="s">
        <v>1407</v>
      </c>
      <c r="I176" s="298" t="s">
        <v>1342</v>
      </c>
      <c r="J176" s="298">
        <v>50</v>
      </c>
      <c r="K176" s="346"/>
    </row>
    <row r="177" s="1" customFormat="1" ht="15" customHeight="1">
      <c r="B177" s="323"/>
      <c r="C177" s="298" t="s">
        <v>111</v>
      </c>
      <c r="D177" s="298"/>
      <c r="E177" s="298"/>
      <c r="F177" s="321" t="s">
        <v>1340</v>
      </c>
      <c r="G177" s="298"/>
      <c r="H177" s="298" t="s">
        <v>1408</v>
      </c>
      <c r="I177" s="298" t="s">
        <v>1409</v>
      </c>
      <c r="J177" s="298"/>
      <c r="K177" s="346"/>
    </row>
    <row r="178" s="1" customFormat="1" ht="15" customHeight="1">
      <c r="B178" s="323"/>
      <c r="C178" s="298" t="s">
        <v>54</v>
      </c>
      <c r="D178" s="298"/>
      <c r="E178" s="298"/>
      <c r="F178" s="321" t="s">
        <v>1340</v>
      </c>
      <c r="G178" s="298"/>
      <c r="H178" s="298" t="s">
        <v>1410</v>
      </c>
      <c r="I178" s="298" t="s">
        <v>1411</v>
      </c>
      <c r="J178" s="298">
        <v>1</v>
      </c>
      <c r="K178" s="346"/>
    </row>
    <row r="179" s="1" customFormat="1" ht="15" customHeight="1">
      <c r="B179" s="323"/>
      <c r="C179" s="298" t="s">
        <v>50</v>
      </c>
      <c r="D179" s="298"/>
      <c r="E179" s="298"/>
      <c r="F179" s="321" t="s">
        <v>1340</v>
      </c>
      <c r="G179" s="298"/>
      <c r="H179" s="298" t="s">
        <v>1412</v>
      </c>
      <c r="I179" s="298" t="s">
        <v>1342</v>
      </c>
      <c r="J179" s="298">
        <v>20</v>
      </c>
      <c r="K179" s="346"/>
    </row>
    <row r="180" s="1" customFormat="1" ht="15" customHeight="1">
      <c r="B180" s="323"/>
      <c r="C180" s="298" t="s">
        <v>51</v>
      </c>
      <c r="D180" s="298"/>
      <c r="E180" s="298"/>
      <c r="F180" s="321" t="s">
        <v>1340</v>
      </c>
      <c r="G180" s="298"/>
      <c r="H180" s="298" t="s">
        <v>1413</v>
      </c>
      <c r="I180" s="298" t="s">
        <v>1342</v>
      </c>
      <c r="J180" s="298">
        <v>255</v>
      </c>
      <c r="K180" s="346"/>
    </row>
    <row r="181" s="1" customFormat="1" ht="15" customHeight="1">
      <c r="B181" s="323"/>
      <c r="C181" s="298" t="s">
        <v>112</v>
      </c>
      <c r="D181" s="298"/>
      <c r="E181" s="298"/>
      <c r="F181" s="321" t="s">
        <v>1340</v>
      </c>
      <c r="G181" s="298"/>
      <c r="H181" s="298" t="s">
        <v>1304</v>
      </c>
      <c r="I181" s="298" t="s">
        <v>1342</v>
      </c>
      <c r="J181" s="298">
        <v>10</v>
      </c>
      <c r="K181" s="346"/>
    </row>
    <row r="182" s="1" customFormat="1" ht="15" customHeight="1">
      <c r="B182" s="323"/>
      <c r="C182" s="298" t="s">
        <v>113</v>
      </c>
      <c r="D182" s="298"/>
      <c r="E182" s="298"/>
      <c r="F182" s="321" t="s">
        <v>1340</v>
      </c>
      <c r="G182" s="298"/>
      <c r="H182" s="298" t="s">
        <v>1414</v>
      </c>
      <c r="I182" s="298" t="s">
        <v>1375</v>
      </c>
      <c r="J182" s="298"/>
      <c r="K182" s="346"/>
    </row>
    <row r="183" s="1" customFormat="1" ht="15" customHeight="1">
      <c r="B183" s="323"/>
      <c r="C183" s="298" t="s">
        <v>1415</v>
      </c>
      <c r="D183" s="298"/>
      <c r="E183" s="298"/>
      <c r="F183" s="321" t="s">
        <v>1340</v>
      </c>
      <c r="G183" s="298"/>
      <c r="H183" s="298" t="s">
        <v>1416</v>
      </c>
      <c r="I183" s="298" t="s">
        <v>1375</v>
      </c>
      <c r="J183" s="298"/>
      <c r="K183" s="346"/>
    </row>
    <row r="184" s="1" customFormat="1" ht="15" customHeight="1">
      <c r="B184" s="323"/>
      <c r="C184" s="298" t="s">
        <v>1404</v>
      </c>
      <c r="D184" s="298"/>
      <c r="E184" s="298"/>
      <c r="F184" s="321" t="s">
        <v>1340</v>
      </c>
      <c r="G184" s="298"/>
      <c r="H184" s="298" t="s">
        <v>1417</v>
      </c>
      <c r="I184" s="298" t="s">
        <v>1375</v>
      </c>
      <c r="J184" s="298"/>
      <c r="K184" s="346"/>
    </row>
    <row r="185" s="1" customFormat="1" ht="15" customHeight="1">
      <c r="B185" s="323"/>
      <c r="C185" s="298" t="s">
        <v>115</v>
      </c>
      <c r="D185" s="298"/>
      <c r="E185" s="298"/>
      <c r="F185" s="321" t="s">
        <v>1346</v>
      </c>
      <c r="G185" s="298"/>
      <c r="H185" s="298" t="s">
        <v>1418</v>
      </c>
      <c r="I185" s="298" t="s">
        <v>1342</v>
      </c>
      <c r="J185" s="298">
        <v>50</v>
      </c>
      <c r="K185" s="346"/>
    </row>
    <row r="186" s="1" customFormat="1" ht="15" customHeight="1">
      <c r="B186" s="323"/>
      <c r="C186" s="298" t="s">
        <v>1419</v>
      </c>
      <c r="D186" s="298"/>
      <c r="E186" s="298"/>
      <c r="F186" s="321" t="s">
        <v>1346</v>
      </c>
      <c r="G186" s="298"/>
      <c r="H186" s="298" t="s">
        <v>1420</v>
      </c>
      <c r="I186" s="298" t="s">
        <v>1421</v>
      </c>
      <c r="J186" s="298"/>
      <c r="K186" s="346"/>
    </row>
    <row r="187" s="1" customFormat="1" ht="15" customHeight="1">
      <c r="B187" s="323"/>
      <c r="C187" s="298" t="s">
        <v>1422</v>
      </c>
      <c r="D187" s="298"/>
      <c r="E187" s="298"/>
      <c r="F187" s="321" t="s">
        <v>1346</v>
      </c>
      <c r="G187" s="298"/>
      <c r="H187" s="298" t="s">
        <v>1423</v>
      </c>
      <c r="I187" s="298" t="s">
        <v>1421</v>
      </c>
      <c r="J187" s="298"/>
      <c r="K187" s="346"/>
    </row>
    <row r="188" s="1" customFormat="1" ht="15" customHeight="1">
      <c r="B188" s="323"/>
      <c r="C188" s="298" t="s">
        <v>1424</v>
      </c>
      <c r="D188" s="298"/>
      <c r="E188" s="298"/>
      <c r="F188" s="321" t="s">
        <v>1346</v>
      </c>
      <c r="G188" s="298"/>
      <c r="H188" s="298" t="s">
        <v>1425</v>
      </c>
      <c r="I188" s="298" t="s">
        <v>1421</v>
      </c>
      <c r="J188" s="298"/>
      <c r="K188" s="346"/>
    </row>
    <row r="189" s="1" customFormat="1" ht="15" customHeight="1">
      <c r="B189" s="323"/>
      <c r="C189" s="359" t="s">
        <v>1426</v>
      </c>
      <c r="D189" s="298"/>
      <c r="E189" s="298"/>
      <c r="F189" s="321" t="s">
        <v>1346</v>
      </c>
      <c r="G189" s="298"/>
      <c r="H189" s="298" t="s">
        <v>1427</v>
      </c>
      <c r="I189" s="298" t="s">
        <v>1428</v>
      </c>
      <c r="J189" s="360" t="s">
        <v>1429</v>
      </c>
      <c r="K189" s="346"/>
    </row>
    <row r="190" s="1" customFormat="1" ht="15" customHeight="1">
      <c r="B190" s="323"/>
      <c r="C190" s="359" t="s">
        <v>39</v>
      </c>
      <c r="D190" s="298"/>
      <c r="E190" s="298"/>
      <c r="F190" s="321" t="s">
        <v>1340</v>
      </c>
      <c r="G190" s="298"/>
      <c r="H190" s="295" t="s">
        <v>1430</v>
      </c>
      <c r="I190" s="298" t="s">
        <v>1431</v>
      </c>
      <c r="J190" s="298"/>
      <c r="K190" s="346"/>
    </row>
    <row r="191" s="1" customFormat="1" ht="15" customHeight="1">
      <c r="B191" s="323"/>
      <c r="C191" s="359" t="s">
        <v>1432</v>
      </c>
      <c r="D191" s="298"/>
      <c r="E191" s="298"/>
      <c r="F191" s="321" t="s">
        <v>1340</v>
      </c>
      <c r="G191" s="298"/>
      <c r="H191" s="298" t="s">
        <v>1433</v>
      </c>
      <c r="I191" s="298" t="s">
        <v>1375</v>
      </c>
      <c r="J191" s="298"/>
      <c r="K191" s="346"/>
    </row>
    <row r="192" s="1" customFormat="1" ht="15" customHeight="1">
      <c r="B192" s="323"/>
      <c r="C192" s="359" t="s">
        <v>1434</v>
      </c>
      <c r="D192" s="298"/>
      <c r="E192" s="298"/>
      <c r="F192" s="321" t="s">
        <v>1340</v>
      </c>
      <c r="G192" s="298"/>
      <c r="H192" s="298" t="s">
        <v>1435</v>
      </c>
      <c r="I192" s="298" t="s">
        <v>1375</v>
      </c>
      <c r="J192" s="298"/>
      <c r="K192" s="346"/>
    </row>
    <row r="193" s="1" customFormat="1" ht="15" customHeight="1">
      <c r="B193" s="323"/>
      <c r="C193" s="359" t="s">
        <v>1436</v>
      </c>
      <c r="D193" s="298"/>
      <c r="E193" s="298"/>
      <c r="F193" s="321" t="s">
        <v>1346</v>
      </c>
      <c r="G193" s="298"/>
      <c r="H193" s="298" t="s">
        <v>1437</v>
      </c>
      <c r="I193" s="298" t="s">
        <v>1375</v>
      </c>
      <c r="J193" s="298"/>
      <c r="K193" s="346"/>
    </row>
    <row r="194" s="1" customFormat="1" ht="15" customHeight="1">
      <c r="B194" s="352"/>
      <c r="C194" s="361"/>
      <c r="D194" s="332"/>
      <c r="E194" s="332"/>
      <c r="F194" s="332"/>
      <c r="G194" s="332"/>
      <c r="H194" s="332"/>
      <c r="I194" s="332"/>
      <c r="J194" s="332"/>
      <c r="K194" s="353"/>
    </row>
    <row r="195" s="1" customFormat="1" ht="18.75" customHeight="1">
      <c r="B195" s="334"/>
      <c r="C195" s="344"/>
      <c r="D195" s="344"/>
      <c r="E195" s="344"/>
      <c r="F195" s="354"/>
      <c r="G195" s="344"/>
      <c r="H195" s="344"/>
      <c r="I195" s="344"/>
      <c r="J195" s="344"/>
      <c r="K195" s="334"/>
    </row>
    <row r="196" s="1" customFormat="1" ht="18.75" customHeight="1">
      <c r="B196" s="334"/>
      <c r="C196" s="344"/>
      <c r="D196" s="344"/>
      <c r="E196" s="344"/>
      <c r="F196" s="354"/>
      <c r="G196" s="344"/>
      <c r="H196" s="344"/>
      <c r="I196" s="344"/>
      <c r="J196" s="344"/>
      <c r="K196" s="334"/>
    </row>
    <row r="197" s="1" customFormat="1" ht="18.75" customHeight="1">
      <c r="B197" s="306"/>
      <c r="C197" s="306"/>
      <c r="D197" s="306"/>
      <c r="E197" s="306"/>
      <c r="F197" s="306"/>
      <c r="G197" s="306"/>
      <c r="H197" s="306"/>
      <c r="I197" s="306"/>
      <c r="J197" s="306"/>
      <c r="K197" s="306"/>
    </row>
    <row r="198" s="1" customFormat="1" ht="13.5">
      <c r="B198" s="285"/>
      <c r="C198" s="286"/>
      <c r="D198" s="286"/>
      <c r="E198" s="286"/>
      <c r="F198" s="286"/>
      <c r="G198" s="286"/>
      <c r="H198" s="286"/>
      <c r="I198" s="286"/>
      <c r="J198" s="286"/>
      <c r="K198" s="287"/>
    </row>
    <row r="199" s="1" customFormat="1" ht="21">
      <c r="B199" s="288"/>
      <c r="C199" s="289" t="s">
        <v>1438</v>
      </c>
      <c r="D199" s="289"/>
      <c r="E199" s="289"/>
      <c r="F199" s="289"/>
      <c r="G199" s="289"/>
      <c r="H199" s="289"/>
      <c r="I199" s="289"/>
      <c r="J199" s="289"/>
      <c r="K199" s="290"/>
    </row>
    <row r="200" s="1" customFormat="1" ht="25.5" customHeight="1">
      <c r="B200" s="288"/>
      <c r="C200" s="362" t="s">
        <v>1439</v>
      </c>
      <c r="D200" s="362"/>
      <c r="E200" s="362"/>
      <c r="F200" s="362" t="s">
        <v>1440</v>
      </c>
      <c r="G200" s="363"/>
      <c r="H200" s="362" t="s">
        <v>1441</v>
      </c>
      <c r="I200" s="362"/>
      <c r="J200" s="362"/>
      <c r="K200" s="290"/>
    </row>
    <row r="201" s="1" customFormat="1" ht="5.25" customHeight="1">
      <c r="B201" s="323"/>
      <c r="C201" s="318"/>
      <c r="D201" s="318"/>
      <c r="E201" s="318"/>
      <c r="F201" s="318"/>
      <c r="G201" s="344"/>
      <c r="H201" s="318"/>
      <c r="I201" s="318"/>
      <c r="J201" s="318"/>
      <c r="K201" s="346"/>
    </row>
    <row r="202" s="1" customFormat="1" ht="15" customHeight="1">
      <c r="B202" s="323"/>
      <c r="C202" s="298" t="s">
        <v>1431</v>
      </c>
      <c r="D202" s="298"/>
      <c r="E202" s="298"/>
      <c r="F202" s="321" t="s">
        <v>40</v>
      </c>
      <c r="G202" s="298"/>
      <c r="H202" s="298" t="s">
        <v>1442</v>
      </c>
      <c r="I202" s="298"/>
      <c r="J202" s="298"/>
      <c r="K202" s="346"/>
    </row>
    <row r="203" s="1" customFormat="1" ht="15" customHeight="1">
      <c r="B203" s="323"/>
      <c r="C203" s="298"/>
      <c r="D203" s="298"/>
      <c r="E203" s="298"/>
      <c r="F203" s="321" t="s">
        <v>41</v>
      </c>
      <c r="G203" s="298"/>
      <c r="H203" s="298" t="s">
        <v>1443</v>
      </c>
      <c r="I203" s="298"/>
      <c r="J203" s="298"/>
      <c r="K203" s="346"/>
    </row>
    <row r="204" s="1" customFormat="1" ht="15" customHeight="1">
      <c r="B204" s="323"/>
      <c r="C204" s="298"/>
      <c r="D204" s="298"/>
      <c r="E204" s="298"/>
      <c r="F204" s="321" t="s">
        <v>44</v>
      </c>
      <c r="G204" s="298"/>
      <c r="H204" s="298" t="s">
        <v>1444</v>
      </c>
      <c r="I204" s="298"/>
      <c r="J204" s="298"/>
      <c r="K204" s="346"/>
    </row>
    <row r="205" s="1" customFormat="1" ht="15" customHeight="1">
      <c r="B205" s="323"/>
      <c r="C205" s="298"/>
      <c r="D205" s="298"/>
      <c r="E205" s="298"/>
      <c r="F205" s="321" t="s">
        <v>42</v>
      </c>
      <c r="G205" s="298"/>
      <c r="H205" s="298" t="s">
        <v>1445</v>
      </c>
      <c r="I205" s="298"/>
      <c r="J205" s="298"/>
      <c r="K205" s="346"/>
    </row>
    <row r="206" s="1" customFormat="1" ht="15" customHeight="1">
      <c r="B206" s="323"/>
      <c r="C206" s="298"/>
      <c r="D206" s="298"/>
      <c r="E206" s="298"/>
      <c r="F206" s="321" t="s">
        <v>43</v>
      </c>
      <c r="G206" s="298"/>
      <c r="H206" s="298" t="s">
        <v>1446</v>
      </c>
      <c r="I206" s="298"/>
      <c r="J206" s="298"/>
      <c r="K206" s="346"/>
    </row>
    <row r="207" s="1" customFormat="1" ht="15" customHeight="1">
      <c r="B207" s="323"/>
      <c r="C207" s="298"/>
      <c r="D207" s="298"/>
      <c r="E207" s="298"/>
      <c r="F207" s="321"/>
      <c r="G207" s="298"/>
      <c r="H207" s="298"/>
      <c r="I207" s="298"/>
      <c r="J207" s="298"/>
      <c r="K207" s="346"/>
    </row>
    <row r="208" s="1" customFormat="1" ht="15" customHeight="1">
      <c r="B208" s="323"/>
      <c r="C208" s="298" t="s">
        <v>1387</v>
      </c>
      <c r="D208" s="298"/>
      <c r="E208" s="298"/>
      <c r="F208" s="321" t="s">
        <v>76</v>
      </c>
      <c r="G208" s="298"/>
      <c r="H208" s="298" t="s">
        <v>1447</v>
      </c>
      <c r="I208" s="298"/>
      <c r="J208" s="298"/>
      <c r="K208" s="346"/>
    </row>
    <row r="209" s="1" customFormat="1" ht="15" customHeight="1">
      <c r="B209" s="323"/>
      <c r="C209" s="298"/>
      <c r="D209" s="298"/>
      <c r="E209" s="298"/>
      <c r="F209" s="321" t="s">
        <v>1282</v>
      </c>
      <c r="G209" s="298"/>
      <c r="H209" s="298" t="s">
        <v>1283</v>
      </c>
      <c r="I209" s="298"/>
      <c r="J209" s="298"/>
      <c r="K209" s="346"/>
    </row>
    <row r="210" s="1" customFormat="1" ht="15" customHeight="1">
      <c r="B210" s="323"/>
      <c r="C210" s="298"/>
      <c r="D210" s="298"/>
      <c r="E210" s="298"/>
      <c r="F210" s="321" t="s">
        <v>1280</v>
      </c>
      <c r="G210" s="298"/>
      <c r="H210" s="298" t="s">
        <v>1448</v>
      </c>
      <c r="I210" s="298"/>
      <c r="J210" s="298"/>
      <c r="K210" s="346"/>
    </row>
    <row r="211" s="1" customFormat="1" ht="15" customHeight="1">
      <c r="B211" s="364"/>
      <c r="C211" s="298"/>
      <c r="D211" s="298"/>
      <c r="E211" s="298"/>
      <c r="F211" s="321" t="s">
        <v>1284</v>
      </c>
      <c r="G211" s="359"/>
      <c r="H211" s="350" t="s">
        <v>1285</v>
      </c>
      <c r="I211" s="350"/>
      <c r="J211" s="350"/>
      <c r="K211" s="365"/>
    </row>
    <row r="212" s="1" customFormat="1" ht="15" customHeight="1">
      <c r="B212" s="364"/>
      <c r="C212" s="298"/>
      <c r="D212" s="298"/>
      <c r="E212" s="298"/>
      <c r="F212" s="321" t="s">
        <v>1286</v>
      </c>
      <c r="G212" s="359"/>
      <c r="H212" s="350" t="s">
        <v>1449</v>
      </c>
      <c r="I212" s="350"/>
      <c r="J212" s="350"/>
      <c r="K212" s="365"/>
    </row>
    <row r="213" s="1" customFormat="1" ht="15" customHeight="1">
      <c r="B213" s="364"/>
      <c r="C213" s="298"/>
      <c r="D213" s="298"/>
      <c r="E213" s="298"/>
      <c r="F213" s="321"/>
      <c r="G213" s="359"/>
      <c r="H213" s="350"/>
      <c r="I213" s="350"/>
      <c r="J213" s="350"/>
      <c r="K213" s="365"/>
    </row>
    <row r="214" s="1" customFormat="1" ht="15" customHeight="1">
      <c r="B214" s="364"/>
      <c r="C214" s="298" t="s">
        <v>1411</v>
      </c>
      <c r="D214" s="298"/>
      <c r="E214" s="298"/>
      <c r="F214" s="321">
        <v>1</v>
      </c>
      <c r="G214" s="359"/>
      <c r="H214" s="350" t="s">
        <v>1450</v>
      </c>
      <c r="I214" s="350"/>
      <c r="J214" s="350"/>
      <c r="K214" s="365"/>
    </row>
    <row r="215" s="1" customFormat="1" ht="15" customHeight="1">
      <c r="B215" s="364"/>
      <c r="C215" s="298"/>
      <c r="D215" s="298"/>
      <c r="E215" s="298"/>
      <c r="F215" s="321">
        <v>2</v>
      </c>
      <c r="G215" s="359"/>
      <c r="H215" s="350" t="s">
        <v>1451</v>
      </c>
      <c r="I215" s="350"/>
      <c r="J215" s="350"/>
      <c r="K215" s="365"/>
    </row>
    <row r="216" s="1" customFormat="1" ht="15" customHeight="1">
      <c r="B216" s="364"/>
      <c r="C216" s="298"/>
      <c r="D216" s="298"/>
      <c r="E216" s="298"/>
      <c r="F216" s="321">
        <v>3</v>
      </c>
      <c r="G216" s="359"/>
      <c r="H216" s="350" t="s">
        <v>1452</v>
      </c>
      <c r="I216" s="350"/>
      <c r="J216" s="350"/>
      <c r="K216" s="365"/>
    </row>
    <row r="217" s="1" customFormat="1" ht="15" customHeight="1">
      <c r="B217" s="364"/>
      <c r="C217" s="298"/>
      <c r="D217" s="298"/>
      <c r="E217" s="298"/>
      <c r="F217" s="321">
        <v>4</v>
      </c>
      <c r="G217" s="359"/>
      <c r="H217" s="350" t="s">
        <v>1453</v>
      </c>
      <c r="I217" s="350"/>
      <c r="J217" s="350"/>
      <c r="K217" s="365"/>
    </row>
    <row r="218" s="1" customFormat="1" ht="12.75" customHeight="1">
      <c r="B218" s="366"/>
      <c r="C218" s="367"/>
      <c r="D218" s="367"/>
      <c r="E218" s="367"/>
      <c r="F218" s="367"/>
      <c r="G218" s="367"/>
      <c r="H218" s="367"/>
      <c r="I218" s="367"/>
      <c r="J218" s="367"/>
      <c r="K218" s="368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Jiří Sailer</dc:creator>
  <cp:lastModifiedBy>Jiří Sailer</cp:lastModifiedBy>
  <dcterms:created xsi:type="dcterms:W3CDTF">2022-01-27T12:13:00Z</dcterms:created>
  <dcterms:modified xsi:type="dcterms:W3CDTF">2022-01-27T12:13:10Z</dcterms:modified>
</cp:coreProperties>
</file>